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bukar/Desktop/Excel-challenge/"/>
    </mc:Choice>
  </mc:AlternateContent>
  <xr:revisionPtr revIDLastSave="0" documentId="13_ncr:1_{17972BF2-4004-0B45-8F9E-3DFAECFBAE5E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Crowdfunding" sheetId="1" r:id="rId1"/>
    <sheet name="PivotTable" sheetId="5" r:id="rId2"/>
    <sheet name="Stocked Pivot" sheetId="6" r:id="rId3"/>
    <sheet name="Crowfunding analysis" sheetId="9" r:id="rId4"/>
    <sheet name="Campaign Backers" sheetId="10" r:id="rId5"/>
  </sheets>
  <definedNames>
    <definedName name="_xlnm._FilterDatabase" localSheetId="4" hidden="1">'Campaign Backers'!$A$1:$AB$1048142</definedName>
    <definedName name="_xlnm._FilterDatabase" localSheetId="0" hidden="1">Crowdfunding!$A$1:$T$1001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0" l="1"/>
  <c r="M18" i="10"/>
  <c r="P19" i="10"/>
  <c r="M19" i="10"/>
  <c r="P17" i="10"/>
  <c r="P16" i="10"/>
  <c r="P15" i="10"/>
  <c r="P14" i="10"/>
  <c r="M17" i="10"/>
  <c r="M16" i="10"/>
  <c r="M15" i="10"/>
  <c r="M14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E8" i="9" s="1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8" i="9" l="1"/>
  <c r="H8" i="9"/>
  <c r="E2" i="9"/>
  <c r="F2" i="9" s="1"/>
  <c r="F8" i="9"/>
  <c r="E13" i="9"/>
  <c r="H13" i="9" s="1"/>
  <c r="E7" i="9"/>
  <c r="H7" i="9" s="1"/>
  <c r="E12" i="9"/>
  <c r="H12" i="9" s="1"/>
  <c r="E6" i="9"/>
  <c r="F6" i="9" s="1"/>
  <c r="E11" i="9"/>
  <c r="G11" i="9" s="1"/>
  <c r="E5" i="9"/>
  <c r="G5" i="9" s="1"/>
  <c r="E10" i="9"/>
  <c r="H10" i="9" s="1"/>
  <c r="E4" i="9"/>
  <c r="F4" i="9" s="1"/>
  <c r="E9" i="9"/>
  <c r="F9" i="9" s="1"/>
  <c r="E3" i="9"/>
  <c r="F3" i="9" s="1"/>
  <c r="F13" i="9" l="1"/>
  <c r="F12" i="9"/>
  <c r="H9" i="9"/>
  <c r="H3" i="9"/>
  <c r="G3" i="9"/>
  <c r="G9" i="9"/>
  <c r="H2" i="9"/>
  <c r="H6" i="9"/>
  <c r="H11" i="9"/>
  <c r="G12" i="9"/>
  <c r="F11" i="9"/>
  <c r="G6" i="9"/>
  <c r="F5" i="9"/>
  <c r="F7" i="9"/>
  <c r="G10" i="9"/>
  <c r="H4" i="9"/>
  <c r="H5" i="9"/>
  <c r="G4" i="9"/>
  <c r="G13" i="9"/>
  <c r="G2" i="9"/>
  <c r="F10" i="9"/>
  <c r="G7" i="9"/>
</calcChain>
</file>

<file path=xl/sharedStrings.xml><?xml version="1.0" encoding="utf-8"?>
<sst xmlns="http://schemas.openxmlformats.org/spreadsheetml/2006/main" count="9074" uniqueCount="2114">
  <si>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</si>
  <si>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</si>
  <si>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</si>
  <si>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</si>
  <si>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</si>
  <si>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</si>
  <si>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</si>
  <si>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</si>
  <si>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</si>
  <si>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</si>
  <si>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</si>
  <si>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</si>
  <si>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</si>
  <si>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</si>
  <si>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</si>
  <si>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</si>
  <si>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</si>
  <si>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</si>
  <si>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</si>
  <si>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</si>
  <si>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</si>
  <si>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</si>
  <si>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</si>
  <si>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</si>
  <si>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</si>
  <si>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</si>
  <si>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</si>
  <si>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</si>
  <si>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</si>
  <si>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</si>
  <si>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</si>
  <si>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</si>
  <si>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</si>
  <si>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</si>
  <si>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</si>
  <si>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</si>
  <si>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</si>
  <si>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</si>
  <si>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</si>
  <si>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</si>
  <si>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</si>
  <si>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</si>
  <si>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</si>
  <si>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</si>
  <si>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</si>
  <si>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</si>
  <si>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</si>
  <si>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</si>
  <si>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</si>
  <si>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</si>
  <si>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</si>
  <si>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</si>
  <si>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</si>
  <si>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</si>
  <si>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</si>
  <si>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</si>
  <si>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</si>
  <si>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</si>
  <si>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</si>
  <si>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</si>
  <si>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</si>
  <si>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</si>
  <si>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</si>
  <si>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</si>
  <si>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</si>
  <si>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</si>
  <si>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</si>
  <si>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</si>
  <si>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</si>
  <si>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</si>
  <si>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</si>
  <si>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</si>
  <si>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</si>
  <si>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</si>
  <si>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</si>
  <si>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</si>
  <si>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</si>
  <si>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</si>
  <si>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</si>
  <si>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</si>
  <si>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</si>
  <si>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</si>
  <si>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</si>
  <si>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</si>
  <si>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</si>
  <si>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</si>
  <si>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</si>
  <si>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</si>
  <si>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</si>
  <si>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</si>
  <si>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</si>
  <si>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</si>
  <si>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</si>
  <si>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</si>
  <si>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</si>
  <si>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</si>
  <si>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</si>
  <si>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</si>
  <si>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</si>
  <si>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</si>
  <si>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</si>
  <si>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</si>
  <si>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</si>
  <si>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</si>
  <si>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</si>
  <si>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</si>
  <si>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</si>
  <si>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</si>
  <si>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</si>
  <si>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</si>
  <si>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</si>
  <si>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</si>
  <si>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</si>
  <si>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</si>
  <si>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</si>
  <si>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</si>
  <si>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</si>
  <si>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</si>
  <si>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</si>
  <si>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</si>
  <si>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</si>
  <si>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</si>
  <si>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</si>
  <si>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</si>
  <si>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</si>
  <si>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</si>
  <si>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</si>
  <si>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</si>
  <si>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</si>
  <si>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</si>
  <si>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</si>
  <si>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</si>
  <si>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</si>
  <si>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</si>
  <si>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</si>
  <si>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</si>
  <si>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</si>
  <si>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</si>
  <si>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</si>
  <si>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</si>
  <si>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</si>
  <si>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</si>
  <si>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</si>
  <si>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</si>
  <si>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</si>
  <si>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</si>
  <si>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</si>
  <si>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</si>
  <si>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</si>
  <si>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</si>
  <si>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</si>
  <si>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</si>
  <si>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</si>
  <si>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</si>
  <si>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</si>
  <si>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</si>
  <si>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</si>
  <si>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</si>
  <si>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</si>
  <si>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</si>
  <si>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</si>
  <si>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</si>
  <si>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</si>
  <si>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</si>
  <si>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</si>
  <si>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</si>
  <si>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</si>
  <si>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</si>
  <si>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</si>
  <si>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</si>
  <si>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</si>
  <si>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</si>
  <si>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</si>
  <si>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</si>
  <si>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</si>
  <si>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</si>
  <si>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</si>
  <si>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</si>
  <si>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</si>
  <si>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</si>
  <si>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</si>
  <si>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</si>
  <si>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</si>
  <si>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</si>
  <si>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</si>
  <si>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</si>
  <si>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</si>
  <si>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</si>
  <si>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</si>
  <si>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</si>
  <si>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</si>
  <si>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</si>
  <si>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</si>
  <si>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</si>
  <si>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</si>
  <si>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</si>
  <si>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</si>
  <si>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</si>
  <si>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</si>
  <si>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</si>
  <si>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</si>
  <si>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</si>
  <si>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</si>
  <si>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</si>
  <si>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</si>
  <si>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</si>
  <si>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</si>
  <si>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</si>
  <si>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</si>
  <si>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</si>
  <si>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</si>
  <si>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</si>
  <si>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</si>
  <si>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</si>
  <si>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</si>
  <si>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</si>
  <si>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</si>
  <si>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</si>
  <si>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</si>
  <si>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</si>
  <si>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</si>
  <si>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</si>
  <si>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</si>
  <si>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</si>
  <si>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</si>
  <si>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</si>
  <si>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</si>
  <si>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</si>
  <si>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</si>
  <si>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</si>
  <si>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</si>
  <si>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</si>
  <si>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</si>
  <si>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</si>
  <si>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</si>
  <si>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</si>
  <si>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</si>
  <si>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</si>
  <si>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</si>
  <si>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</si>
  <si>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</si>
  <si>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</si>
  <si>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</si>
  <si>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</si>
  <si>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</si>
  <si>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</si>
  <si>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</si>
  <si>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</si>
  <si>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</si>
  <si>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</si>
  <si>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</si>
  <si>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</si>
  <si>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</si>
  <si>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</si>
  <si>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</si>
  <si>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</si>
  <si>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</si>
  <si>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</si>
  <si>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</si>
  <si>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</si>
  <si>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</si>
  <si>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</si>
  <si>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</si>
  <si>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</si>
  <si>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</si>
  <si>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</si>
  <si>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</si>
  <si>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</si>
  <si>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</si>
  <si>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</si>
  <si>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</si>
  <si>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</si>
  <si>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</si>
  <si>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</si>
  <si>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</si>
  <si>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</si>
  <si>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</si>
  <si>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</si>
  <si>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</si>
  <si>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</si>
  <si>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</si>
  <si>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</si>
  <si>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</si>
  <si>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</si>
  <si>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</si>
  <si>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</si>
  <si>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</si>
  <si>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</si>
  <si>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</si>
  <si>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</si>
  <si>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</si>
  <si>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</si>
  <si>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</si>
  <si>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</si>
  <si>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</si>
  <si>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</si>
  <si>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</si>
  <si>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</si>
  <si>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</si>
  <si>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</si>
  <si>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</si>
  <si>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</si>
  <si>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</si>
  <si>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</si>
  <si>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</si>
  <si>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</si>
  <si>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</si>
  <si>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</si>
  <si>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</si>
  <si>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</si>
  <si>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</si>
  <si>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</si>
  <si>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</si>
  <si>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</si>
  <si>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</si>
  <si>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</si>
  <si>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</si>
  <si>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</si>
  <si>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</si>
  <si>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</si>
  <si>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</si>
  <si>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</si>
  <si>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</si>
  <si>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</si>
  <si>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</si>
  <si>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</si>
  <si>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</si>
  <si>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</si>
  <si>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</si>
  <si>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</si>
  <si>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</si>
  <si>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</si>
  <si>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</si>
  <si>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</si>
  <si>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</si>
  <si>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</si>
  <si>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</si>
  <si>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</si>
  <si>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</si>
  <si>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</si>
  <si>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</si>
  <si>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</si>
  <si>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</si>
  <si>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</si>
  <si>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</si>
  <si>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</si>
  <si>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</si>
  <si>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</si>
  <si>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</si>
  <si>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</si>
  <si>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</si>
  <si>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</si>
  <si>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</si>
  <si>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</si>
  <si>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</si>
  <si>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</si>
  <si>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</si>
  <si>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</si>
  <si>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</si>
  <si>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</si>
  <si>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</si>
  <si>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</si>
  <si>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</si>
  <si>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</si>
  <si>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</si>
  <si>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</si>
  <si>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</si>
  <si>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</si>
  <si>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</si>
  <si>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</si>
  <si>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</si>
  <si>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</si>
  <si>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</si>
  <si>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</si>
  <si>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</si>
  <si>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</si>
  <si>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</si>
  <si>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</si>
  <si>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</si>
  <si>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</si>
  <si>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</si>
  <si>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</si>
  <si>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</si>
  <si>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</si>
  <si>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</si>
  <si>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</si>
  <si>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</si>
  <si>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</si>
  <si>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</si>
  <si>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</si>
  <si>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</si>
  <si>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</si>
  <si>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</si>
  <si>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</si>
  <si>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</si>
  <si>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</si>
  <si>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</si>
  <si>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</si>
  <si>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</si>
  <si>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</si>
  <si>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</si>
  <si>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</si>
  <si>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</si>
  <si>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</si>
  <si>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</si>
  <si>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</si>
  <si>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</si>
  <si>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</si>
  <si>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</si>
  <si>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</si>
  <si>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</si>
  <si>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</si>
  <si>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</si>
  <si>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</si>
  <si>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</si>
  <si>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</si>
  <si>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</si>
  <si>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</si>
  <si>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</si>
  <si>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</si>
  <si>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</si>
  <si>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</si>
  <si>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</si>
  <si>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</si>
  <si>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</si>
  <si>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</si>
  <si>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</si>
  <si>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</si>
  <si>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</si>
  <si>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</si>
  <si>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</si>
  <si>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</si>
  <si>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</si>
  <si>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</si>
  <si>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</si>
  <si>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</si>
  <si>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</si>
  <si>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</si>
  <si>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</si>
  <si>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</si>
  <si>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</si>
  <si>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</si>
  <si>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</si>
  <si>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</si>
  <si>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</si>
  <si>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</si>
  <si>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</si>
  <si>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</si>
  <si>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</si>
  <si>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</si>
  <si>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</si>
  <si>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</si>
  <si>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</si>
  <si>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</si>
  <si>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</si>
  <si>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</si>
  <si>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</si>
  <si>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</si>
  <si>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</si>
  <si>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</si>
  <si>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</si>
  <si>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</si>
  <si>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</si>
  <si>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</si>
  <si>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</si>
  <si>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</si>
  <si>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</si>
  <si>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</si>
  <si>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</si>
  <si>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</si>
  <si>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</si>
  <si>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</si>
  <si>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</si>
  <si>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</si>
  <si>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</si>
  <si>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</si>
  <si>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</si>
  <si>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</si>
  <si>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</si>
  <si>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</si>
  <si>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</si>
  <si>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</si>
  <si>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</si>
  <si>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</si>
  <si>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</si>
  <si>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</si>
  <si>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</si>
  <si>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</si>
  <si>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</si>
  <si>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</si>
  <si>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</si>
  <si>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</si>
  <si>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</si>
  <si>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</si>
  <si>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</si>
  <si>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</si>
  <si>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</si>
  <si>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</si>
  <si>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</si>
  <si>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</si>
  <si>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</si>
  <si>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</si>
  <si>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</si>
  <si>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</si>
  <si>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</si>
  <si>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</si>
  <si>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</si>
  <si>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</si>
  <si>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</si>
  <si>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</si>
  <si>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</si>
  <si>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</si>
  <si>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</si>
  <si>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</si>
  <si>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</si>
  <si>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</si>
  <si>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</si>
  <si>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</si>
  <si>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</si>
  <si>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</si>
  <si>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</si>
  <si>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</si>
  <si>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</si>
  <si>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</si>
  <si>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</si>
  <si>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</si>
  <si>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</si>
  <si>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</si>
  <si>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</si>
  <si>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</si>
  <si>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</si>
  <si>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</si>
  <si>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</si>
  <si>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</si>
  <si>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</si>
  <si>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</si>
  <si>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</si>
  <si>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</si>
  <si>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</si>
  <si>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</si>
  <si>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</si>
  <si>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</si>
  <si>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</si>
  <si>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</si>
  <si>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</si>
  <si>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</si>
  <si>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</si>
  <si>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</si>
  <si>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</si>
  <si>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</si>
  <si>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</si>
  <si>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</si>
  <si>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</si>
  <si>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</si>
  <si>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</si>
  <si>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</si>
  <si>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</si>
  <si>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</si>
  <si>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</si>
  <si>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</si>
  <si>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</si>
  <si>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</si>
  <si>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</si>
  <si>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</si>
  <si>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</si>
  <si>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</si>
  <si>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</si>
  <si>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</si>
  <si>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</si>
  <si>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</si>
  <si>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</si>
  <si>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</si>
  <si>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</si>
  <si>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</si>
  <si>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</si>
  <si>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</si>
  <si>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</si>
  <si>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</si>
  <si>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</si>
  <si>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</si>
  <si>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</si>
  <si>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</si>
  <si>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</si>
  <si>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</si>
  <si>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</si>
  <si>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</si>
  <si>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</si>
  <si>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</si>
  <si>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</si>
  <si>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</si>
  <si>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</si>
  <si>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</si>
  <si>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</si>
  <si>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</si>
  <si>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</si>
  <si>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</si>
  <si>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</si>
  <si>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</si>
  <si>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</si>
  <si>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</si>
  <si>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</si>
  <si>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</si>
  <si>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</si>
  <si>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</si>
  <si>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</si>
  <si>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</si>
  <si>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</si>
  <si>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</si>
  <si>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</si>
  <si>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</si>
  <si>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</si>
  <si>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</si>
  <si>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</si>
  <si>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</si>
  <si>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</si>
  <si>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</si>
  <si>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</si>
  <si>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</si>
  <si>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</si>
  <si>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</si>
  <si>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</si>
  <si>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</si>
  <si>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</si>
  <si>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</si>
  <si>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</si>
  <si>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</si>
  <si>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</si>
  <si>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</si>
  <si>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</si>
  <si>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</si>
  <si>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</si>
  <si>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</si>
  <si>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</si>
  <si>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</si>
  <si>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</si>
  <si>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</si>
  <si>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</si>
  <si>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</si>
  <si>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</si>
  <si>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</si>
  <si>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</si>
  <si>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</si>
  <si>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</si>
  <si>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</si>
  <si>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</si>
  <si>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</si>
  <si>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</si>
  <si>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</si>
  <si>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</si>
  <si>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</si>
  <si>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</si>
  <si>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</si>
  <si>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</si>
  <si>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</si>
  <si>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</si>
  <si>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</si>
  <si>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</si>
  <si>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</si>
  <si>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</si>
  <si>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</si>
  <si>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</si>
  <si>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</si>
  <si>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</si>
  <si>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</si>
  <si>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</si>
  <si>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</si>
  <si>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</si>
  <si>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</si>
  <si>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</si>
  <si>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</si>
  <si>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</si>
  <si>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</si>
  <si>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</si>
  <si>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</si>
  <si>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</si>
  <si>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</si>
  <si>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</si>
  <si>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</si>
  <si>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</si>
  <si>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</si>
  <si>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</si>
  <si>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</si>
  <si>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</si>
  <si>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</si>
  <si>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</si>
  <si>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</si>
  <si>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</si>
  <si>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</si>
  <si>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</si>
  <si>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</si>
  <si>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</si>
  <si>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</si>
  <si>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</si>
  <si>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</si>
  <si>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</si>
  <si>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</si>
  <si>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</si>
  <si>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</si>
  <si>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</si>
  <si>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</si>
  <si>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</si>
  <si>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</si>
  <si>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</si>
  <si>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</si>
  <si>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</si>
  <si>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</si>
  <si>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</si>
  <si>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</si>
  <si>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</si>
  <si>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</si>
  <si>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</si>
  <si>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</si>
  <si>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</si>
  <si>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</si>
  <si>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</si>
  <si>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</si>
  <si>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</si>
  <si>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</si>
  <si>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</si>
  <si>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</si>
  <si>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</si>
  <si>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</si>
  <si>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</si>
  <si>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</si>
  <si>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</si>
  <si>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</si>
  <si>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</si>
  <si>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</si>
  <si>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</si>
  <si>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</si>
  <si>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</si>
  <si>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</si>
  <si>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</si>
  <si>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</si>
  <si>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</si>
  <si>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</si>
  <si>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</si>
  <si>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</si>
  <si>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</si>
  <si>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</si>
  <si>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</si>
  <si>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</si>
  <si>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</si>
  <si>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</si>
  <si>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</si>
  <si>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</si>
  <si>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</si>
  <si>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</si>
  <si>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</si>
  <si>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</si>
  <si>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</si>
  <si>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</si>
  <si>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</si>
  <si>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</si>
  <si>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</si>
  <si>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</si>
  <si>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</si>
  <si>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</si>
  <si>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</si>
  <si>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</si>
  <si>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</si>
  <si>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</si>
  <si>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</si>
  <si>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</si>
  <si>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</si>
  <si>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</si>
  <si>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</si>
  <si>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</si>
  <si>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</si>
  <si>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</si>
  <si>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</si>
  <si>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</si>
  <si>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</si>
  <si>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</si>
  <si>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</si>
  <si>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</si>
  <si>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</si>
  <si>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</si>
  <si>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</si>
  <si>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</si>
  <si>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</si>
  <si>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</si>
  <si>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</si>
  <si>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</si>
  <si>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</si>
  <si>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</si>
  <si>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</si>
  <si>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</si>
  <si>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</si>
  <si>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</si>
  <si>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</si>
  <si>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</si>
  <si>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</si>
  <si>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</si>
  <si>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</si>
  <si>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</si>
  <si>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</si>
  <si>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</si>
  <si>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</si>
  <si>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</si>
  <si>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</si>
  <si>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</si>
  <si>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</si>
  <si>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</si>
  <si>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</si>
  <si>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</si>
  <si>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</si>
  <si>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</si>
  <si>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</si>
  <si>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</si>
  <si>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</si>
  <si>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</si>
  <si>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</si>
  <si>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</si>
  <si>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</si>
  <si>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</si>
  <si>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</si>
  <si>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</si>
  <si>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</si>
  <si>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</si>
  <si>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</si>
  <si>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</si>
  <si>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</si>
  <si>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</si>
  <si>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</si>
  <si>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</si>
  <si>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</si>
  <si>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</si>
  <si>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</si>
  <si>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</si>
  <si>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</si>
  <si>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</si>
  <si>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</si>
  <si>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</si>
  <si>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</si>
  <si>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</si>
  <si>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</si>
  <si>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</si>
  <si>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</si>
  <si>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</si>
  <si>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</si>
  <si>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</si>
  <si>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</si>
  <si>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</si>
  <si>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</si>
  <si>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</si>
  <si>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</si>
  <si>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</si>
  <si>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</si>
  <si>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</si>
  <si>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</si>
  <si>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</si>
  <si>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</si>
  <si>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</si>
  <si>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</si>
  <si>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</si>
  <si>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</si>
  <si>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</si>
  <si>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</si>
  <si>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</si>
  <si>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</si>
  <si>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</si>
  <si>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</si>
  <si>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</si>
  <si>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</si>
  <si>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</si>
  <si>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</si>
  <si>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</si>
  <si>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</si>
  <si>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</si>
  <si>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</si>
  <si>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</si>
  <si>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</si>
  <si>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</si>
  <si>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</si>
  <si>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</si>
  <si>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</si>
  <si>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</si>
  <si>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</si>
  <si>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</si>
  <si>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</si>
  <si>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</si>
  <si>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</si>
  <si>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</si>
  <si>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</si>
  <si>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</si>
  <si>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</si>
  <si>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</si>
  <si>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</si>
  <si>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</si>
  <si>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</si>
  <si>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</si>
  <si>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</si>
  <si>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</si>
  <si>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</si>
  <si>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</si>
  <si>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</si>
  <si>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</si>
  <si>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</si>
  <si>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</si>
  <si>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</si>
  <si>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</si>
  <si>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</si>
  <si>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</si>
  <si>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</si>
  <si>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</si>
  <si>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</si>
  <si>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</si>
  <si>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</si>
  <si>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</si>
  <si>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</si>
  <si>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</si>
  <si>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</si>
  <si>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</si>
  <si>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</si>
  <si>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</si>
  <si>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</si>
  <si>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</si>
  <si>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</si>
  <si>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</si>
  <si>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</si>
  <si>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</si>
  <si>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</si>
  <si>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</si>
  <si>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</si>
  <si>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</si>
  <si>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</si>
  <si>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</si>
  <si>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</si>
  <si>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</si>
  <si>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</si>
  <si>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</si>
  <si>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</si>
  <si>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</si>
  <si>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</si>
  <si>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</si>
  <si>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</si>
  <si>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</si>
  <si>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</si>
  <si>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</si>
  <si>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</si>
  <si>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</si>
  <si>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</si>
  <si>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</si>
  <si>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</si>
  <si>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</si>
  <si>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</si>
  <si>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</si>
  <si>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</si>
  <si>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</si>
  <si>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</si>
  <si>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</si>
  <si>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</si>
  <si>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</si>
  <si>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</si>
  <si>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</si>
  <si>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</si>
  <si>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</si>
  <si>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</si>
  <si>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</si>
  <si>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</si>
  <si>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</si>
  <si>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</si>
  <si>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</si>
  <si>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</si>
  <si>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</si>
  <si>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</si>
  <si>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</si>
  <si>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</si>
  <si>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</si>
  <si>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</si>
  <si>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</si>
  <si>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</si>
  <si>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</si>
  <si>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</si>
  <si>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</si>
  <si>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</si>
  <si>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</si>
  <si>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</si>
  <si>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</si>
  <si>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</si>
  <si>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</si>
  <si>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</si>
  <si>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</si>
  <si>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</si>
  <si>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</si>
  <si>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</si>
  <si>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</si>
  <si>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</si>
  <si>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</si>
  <si>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</si>
  <si>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</si>
  <si>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</si>
  <si>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</si>
  <si>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</si>
  <si>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</si>
  <si>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</si>
  <si>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</si>
  <si>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</si>
  <si>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</si>
  <si>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</si>
  <si>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</si>
  <si>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</si>
  <si>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</si>
  <si>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</si>
  <si>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</si>
  <si>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</si>
  <si>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</si>
  <si>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</si>
  <si>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</si>
  <si>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</si>
  <si>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</si>
  <si>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</si>
  <si>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</si>
  <si>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</si>
  <si>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</si>
  <si>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</si>
  <si>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</si>
  <si>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</si>
  <si>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</si>
  <si>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</si>
  <si>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</si>
  <si>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</si>
  <si>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</si>
  <si>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</si>
  <si>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</si>
  <si>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</si>
  <si>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</si>
  <si>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</si>
  <si>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</si>
  <si>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</si>
  <si>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</si>
  <si>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</si>
  <si>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</si>
  <si>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</si>
  <si>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</si>
  <si>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</si>
  <si>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</si>
  <si>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</si>
  <si>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</si>
  <si>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</si>
  <si>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</si>
  <si>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</si>
  <si>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</si>
  <si>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</si>
  <si>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</si>
  <si>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</si>
  <si>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</si>
  <si>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</si>
  <si>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</si>
  <si>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</si>
  <si>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</si>
  <si>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</si>
  <si>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</si>
  <si>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</si>
  <si>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</si>
  <si>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</si>
  <si>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</si>
  <si>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</si>
  <si>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</si>
  <si>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</si>
  <si>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</si>
  <si>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</si>
  <si>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</si>
  <si>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</si>
  <si>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</si>
  <si>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</si>
  <si>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</si>
  <si>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</si>
  <si>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</si>
  <si>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</si>
  <si>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</si>
  <si>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</si>
  <si>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</si>
  <si>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</si>
  <si>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</si>
  <si>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</si>
  <si>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</si>
  <si>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</si>
  <si>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</si>
  <si>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</si>
  <si>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</si>
  <si>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</si>
  <si>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</si>
  <si>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</si>
  <si>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</si>
  <si>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</si>
  <si>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</si>
  <si>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</si>
  <si>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</si>
  <si>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</si>
  <si>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</si>
  <si>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</si>
  <si>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</si>
  <si>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</si>
  <si>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</si>
  <si>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</si>
  <si>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</si>
  <si>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</si>
  <si>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</si>
  <si>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</si>
  <si>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</si>
  <si>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</si>
  <si>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</si>
  <si>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</si>
  <si>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</si>
  <si>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</si>
  <si>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</si>
  <si>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</si>
  <si>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</si>
  <si>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</si>
  <si>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</si>
  <si>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</si>
  <si>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</si>
  <si>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</si>
  <si>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</si>
  <si>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</si>
  <si>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</si>
  <si>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</si>
  <si>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</si>
  <si>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</si>
  <si>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</si>
  <si>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</si>
  <si>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</si>
  <si>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</si>
  <si>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</si>
  <si>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</si>
  <si>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</si>
  <si>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</si>
  <si>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</si>
  <si>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</si>
  <si>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</si>
  <si>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</si>
  <si>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</si>
  <si>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</si>
  <si>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</si>
  <si>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</si>
  <si>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</si>
  <si>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</si>
  <si>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</si>
  <si>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</si>
  <si>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</si>
  <si>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</si>
  <si>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</si>
  <si>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</si>
  <si>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</si>
  <si>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</si>
  <si>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</si>
  <si>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</si>
  <si>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</si>
  <si>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</si>
  <si>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</si>
  <si>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</si>
  <si>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</si>
  <si>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</si>
  <si>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</si>
  <si>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</si>
  <si>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</si>
  <si>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</si>
  <si>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</si>
  <si>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</si>
  <si>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</si>
  <si>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</si>
  <si>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</si>
  <si>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</si>
  <si>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</si>
  <si>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</si>
  <si>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</si>
  <si>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</si>
  <si>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</si>
  <si>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</si>
  <si>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</si>
  <si>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</si>
  <si>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</si>
  <si>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</si>
  <si>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</si>
  <si>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</si>
  <si>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</si>
  <si>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</si>
  <si>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</si>
  <si>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</si>
  <si>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</si>
  <si>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</si>
  <si>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</si>
  <si>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</si>
  <si>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</si>
  <si>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</si>
  <si>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</si>
  <si>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</si>
  <si>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</si>
  <si>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</si>
  <si>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</si>
  <si>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</si>
  <si>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</si>
  <si>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</si>
  <si>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</si>
  <si>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</si>
  <si>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</si>
  <si>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</si>
  <si>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</si>
  <si>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</si>
  <si>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</si>
  <si>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</si>
  <si>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</si>
  <si>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</si>
  <si>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</si>
  <si>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</si>
  <si>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</si>
  <si>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</si>
  <si>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</si>
  <si>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</si>
  <si>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</si>
  <si>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</si>
  <si>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</si>
  <si>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</si>
  <si>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</si>
  <si>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</si>
  <si>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</si>
  <si>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</si>
  <si>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</si>
  <si>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</si>
  <si>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</si>
  <si>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</si>
  <si>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</si>
  <si>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</si>
  <si>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</si>
  <si>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</si>
  <si>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</si>
  <si>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</si>
  <si>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</si>
  <si>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</si>
  <si>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</si>
  <si>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</si>
  <si>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</si>
  <si>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</si>
  <si>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</si>
  <si>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</si>
  <si>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</si>
  <si>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</si>
  <si>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</si>
  <si>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</si>
  <si>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</si>
  <si>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</si>
  <si>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</si>
  <si>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</si>
  <si>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</si>
  <si>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</si>
  <si>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</si>
  <si>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</si>
  <si>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</si>
  <si>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</si>
  <si>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</si>
  <si>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</si>
  <si>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</si>
  <si>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</si>
  <si>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</si>
  <si>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</si>
  <si>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</si>
  <si>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</si>
  <si>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</si>
  <si>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</si>
  <si>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</si>
  <si>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</si>
  <si>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</si>
  <si>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</si>
  <si>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</si>
  <si>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</si>
  <si>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</si>
  <si>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</si>
  <si>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</si>
  <si>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</si>
  <si>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</si>
  <si>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</si>
  <si>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</si>
  <si>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</si>
  <si>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</si>
  <si>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</si>
  <si>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</si>
  <si>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</si>
  <si>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</si>
  <si>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</si>
  <si>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</si>
  <si>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</si>
  <si>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</si>
  <si>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</si>
  <si>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</si>
  <si>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</si>
  <si>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</si>
  <si>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</si>
  <si>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</si>
  <si>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</si>
  <si>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</si>
  <si>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</si>
  <si>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</si>
  <si>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</si>
  <si>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</si>
  <si>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</si>
  <si>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</si>
  <si>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</si>
  <si>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</si>
  <si>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</si>
  <si>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</si>
  <si>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</si>
  <si>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</si>
  <si>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</si>
  <si>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</si>
  <si>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</si>
  <si>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</si>
  <si>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</si>
  <si>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</si>
  <si>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</si>
  <si>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</si>
  <si>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</si>
  <si>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</si>
  <si>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</si>
  <si>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</si>
  <si>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</si>
  <si>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</si>
  <si>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</si>
  <si>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</si>
  <si>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</si>
  <si>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</si>
  <si>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</si>
  <si>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</si>
  <si>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</si>
  <si>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</si>
  <si>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</si>
  <si>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</si>
  <si>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</si>
  <si>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</si>
  <si>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</si>
  <si>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</si>
  <si>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</si>
  <si>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</si>
  <si>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</si>
  <si>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</si>
  <si>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</si>
  <si>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</si>
  <si>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</si>
  <si>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</si>
  <si>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</si>
  <si>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</si>
  <si>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</si>
  <si>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</si>
  <si>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</si>
  <si>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</si>
  <si>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</si>
  <si>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</si>
  <si>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</si>
  <si>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</si>
  <si>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</si>
  <si>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</si>
  <si>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</si>
  <si>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</si>
  <si>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</si>
  <si>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</si>
  <si>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</si>
  <si>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</si>
  <si>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</si>
  <si>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</si>
  <si>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</si>
  <si>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</si>
  <si>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</si>
  <si>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</si>
  <si>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</si>
  <si>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</si>
  <si>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</si>
  <si>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</si>
  <si>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</si>
  <si>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</si>
  <si>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</si>
  <si>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</si>
  <si>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</si>
  <si>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</si>
  <si>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</si>
  <si>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</si>
  <si>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</si>
  <si>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</si>
  <si>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</si>
  <si>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</si>
  <si>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</si>
  <si>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</si>
  <si>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</si>
  <si>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</si>
  <si>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</si>
  <si>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</si>
  <si>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</si>
  <si>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</si>
  <si>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</si>
  <si>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</si>
  <si>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</si>
  <si>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</si>
  <si>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</si>
  <si>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</si>
  <si>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</si>
  <si>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</si>
  <si>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</si>
  <si>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</si>
  <si>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</si>
  <si>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</si>
  <si>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</si>
  <si>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</si>
  <si>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</si>
  <si>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</si>
  <si>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</si>
  <si>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</si>
  <si>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</si>
  <si>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</si>
  <si>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</si>
  <si>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</si>
  <si>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</si>
  <si>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</si>
  <si>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</si>
  <si>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</si>
  <si>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</si>
  <si>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</si>
  <si>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</si>
  <si>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</si>
  <si>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</si>
  <si>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</si>
  <si>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</si>
  <si>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</si>
  <si>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</si>
  <si>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</si>
  <si>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</si>
  <si>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</si>
  <si>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</si>
  <si>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</si>
  <si>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</si>
  <si>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</si>
  <si>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</si>
  <si>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</si>
  <si>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</si>
  <si>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</si>
  <si>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</si>
  <si>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</si>
  <si>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</si>
  <si>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</si>
  <si>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</si>
  <si>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</si>
  <si>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</si>
  <si>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</si>
  <si>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</si>
  <si>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</si>
  <si>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</si>
  <si>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</si>
  <si>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</si>
  <si>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</si>
  <si>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</si>
  <si>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</si>
  <si>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</si>
  <si>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</si>
  <si>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</si>
  <si>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</si>
  <si>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</si>
  <si>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</si>
  <si>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</si>
  <si>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</si>
  <si>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</si>
  <si>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</si>
  <si>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</si>
  <si>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</si>
  <si>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</si>
  <si>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</si>
  <si>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</si>
  <si>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</si>
  <si>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</si>
  <si>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</si>
  <si>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</si>
  <si>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</si>
  <si>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</si>
  <si>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</si>
  <si>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</si>
  <si>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</si>
  <si>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</si>
  <si>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</si>
  <si>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</si>
  <si>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</si>
  <si>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</si>
  <si>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</si>
  <si>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</si>
  <si>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</si>
  <si>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</si>
  <si>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</si>
  <si>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</si>
  <si>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</si>
  <si>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</si>
  <si>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</si>
  <si>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</si>
  <si>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</si>
  <si>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</si>
  <si>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</si>
  <si>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</si>
  <si>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</si>
  <si>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</si>
  <si>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</si>
  <si>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</si>
  <si>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</si>
  <si>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</si>
  <si>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</si>
  <si>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</si>
  <si>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</si>
  <si>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</si>
  <si>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</si>
  <si>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</si>
  <si>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</si>
  <si>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</si>
  <si>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</si>
  <si>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</si>
  <si>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</si>
  <si>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</si>
  <si>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</si>
  <si>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</si>
  <si>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</si>
  <si>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</si>
  <si>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</si>
  <si>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</si>
  <si>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</si>
  <si>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</si>
  <si>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</si>
  <si>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</si>
  <si>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</si>
  <si>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</si>
  <si>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</si>
  <si>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</si>
  <si>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</si>
  <si>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</si>
  <si>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</si>
  <si>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</si>
  <si>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</si>
  <si>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</si>
  <si>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</si>
  <si>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</si>
  <si>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</si>
  <si>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</si>
  <si>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</si>
  <si>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</si>
  <si>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</si>
  <si>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</si>
  <si>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</si>
  <si>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</si>
  <si>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</si>
  <si>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</si>
  <si>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</si>
  <si>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</si>
  <si>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</si>
  <si>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</si>
  <si>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</si>
  <si>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</si>
  <si>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</si>
  <si>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</si>
  <si>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</si>
  <si>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</si>
  <si>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</si>
  <si>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</si>
  <si>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</si>
  <si>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</si>
  <si>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</si>
  <si>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</si>
  <si>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</si>
  <si>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</si>
  <si>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</si>
  <si>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</si>
  <si>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</si>
  <si>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</si>
  <si>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</si>
  <si>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</si>
  <si>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</si>
  <si>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</si>
  <si>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</si>
  <si>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</si>
  <si>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</si>
  <si>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</si>
  <si>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</si>
  <si>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</si>
  <si>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</si>
  <si>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</si>
  <si>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</si>
  <si>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</si>
  <si>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</si>
  <si>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</si>
  <si>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</si>
  <si>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</si>
  <si>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</si>
  <si>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</si>
  <si>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</si>
  <si>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</si>
  <si>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</si>
  <si>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</si>
  <si>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</si>
  <si>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</si>
  <si>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</si>
  <si>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</si>
  <si>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</si>
  <si>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</si>
  <si>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</si>
  <si>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</si>
  <si>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</si>
  <si>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</si>
  <si>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</si>
  <si>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</si>
  <si>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</si>
  <si>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</si>
  <si>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</si>
  <si>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</si>
  <si>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</si>
  <si>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</si>
  <si>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</si>
  <si>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</si>
  <si>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</si>
  <si>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</si>
  <si>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</si>
  <si>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</si>
  <si>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</si>
  <si>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</si>
  <si>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</si>
  <si>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</si>
  <si>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</si>
  <si>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</si>
  <si>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</si>
  <si>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</si>
  <si>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</si>
  <si>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</si>
  <si>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</si>
  <si>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</si>
  <si>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</si>
  <si>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</si>
  <si>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</si>
  <si>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</si>
  <si>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</si>
  <si>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</si>
  <si>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</si>
  <si>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</si>
  <si>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</si>
  <si>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</si>
  <si>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</si>
  <si>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</si>
  <si>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</si>
  <si>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</si>
  <si>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</si>
  <si>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</si>
  <si>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</si>
  <si>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</si>
  <si>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</si>
  <si>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</si>
  <si>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</si>
  <si>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</si>
  <si>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</si>
  <si>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</si>
  <si>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</si>
  <si>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</si>
  <si>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</si>
  <si>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</si>
  <si>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</si>
  <si>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</si>
  <si>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</si>
  <si>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</si>
  <si>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</si>
  <si>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</si>
  <si>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</si>
  <si>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</si>
  <si>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</si>
  <si>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</si>
  <si>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</si>
  <si>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</si>
  <si>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</si>
  <si>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</si>
  <si>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</si>
  <si>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</si>
  <si>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</si>
  <si>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</si>
  <si>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</si>
  <si>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</si>
  <si>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</si>
  <si>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</si>
  <si>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</si>
  <si>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</si>
  <si>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</si>
  <si>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</si>
  <si>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</si>
  <si>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</si>
  <si>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</si>
  <si>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</si>
  <si>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</si>
  <si>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</si>
  <si>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</si>
  <si>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</si>
  <si>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</si>
  <si>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</si>
  <si>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</si>
  <si>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</si>
  <si>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</si>
  <si>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</si>
  <si>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</si>
  <si>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</si>
  <si>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</si>
  <si>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</si>
  <si>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</si>
  <si>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</si>
  <si>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</si>
  <si>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</si>
  <si>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</si>
  <si>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</si>
  <si>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</si>
  <si>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</si>
  <si>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</si>
  <si>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</si>
  <si>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</si>
  <si>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</si>
  <si>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</si>
  <si>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</si>
  <si>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</si>
  <si>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</si>
  <si>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</si>
  <si>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</si>
  <si>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</si>
  <si>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</si>
  <si>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</si>
  <si>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</si>
  <si>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</si>
  <si>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</si>
  <si>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</si>
  <si>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</si>
  <si>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</si>
  <si>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</si>
  <si>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</si>
  <si>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</si>
  <si>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</si>
  <si>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</si>
  <si>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</si>
  <si>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</si>
  <si>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</si>
  <si>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</si>
  <si>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</si>
  <si>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</si>
  <si>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</si>
  <si>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</si>
  <si>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</si>
  <si>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</si>
  <si>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</si>
  <si>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</si>
  <si>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</si>
  <si>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</si>
  <si>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</si>
  <si>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</si>
  <si>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</si>
  <si>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</si>
  <si>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</si>
  <si>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</si>
  <si>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</si>
  <si>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</si>
  <si>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</si>
  <si>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</si>
  <si>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</si>
  <si>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</si>
  <si>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</si>
  <si>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</si>
  <si>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</si>
  <si>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</si>
  <si>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</si>
  <si>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</si>
  <si>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</si>
  <si>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</si>
  <si>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</si>
  <si>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</si>
  <si>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</si>
  <si>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</si>
  <si>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</si>
  <si>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</si>
  <si>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</si>
  <si>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</si>
  <si>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</si>
  <si>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</si>
  <si>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</si>
  <si>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</si>
  <si>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</si>
  <si>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</si>
  <si>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</si>
  <si>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</si>
  <si>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</si>
  <si>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</si>
  <si>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</si>
  <si>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</si>
  <si>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</si>
  <si>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</si>
  <si>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</si>
  <si>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</si>
  <si>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</si>
  <si>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</si>
  <si>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</si>
  <si>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</si>
  <si>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</si>
  <si>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</si>
  <si>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</si>
  <si>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</si>
  <si>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</si>
  <si>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</si>
  <si>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</si>
  <si>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</si>
  <si>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</si>
  <si>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</si>
  <si>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</si>
  <si>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</si>
  <si>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</si>
  <si>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</si>
  <si>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</si>
  <si>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</si>
  <si>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</si>
  <si>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</si>
  <si>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</si>
  <si>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</si>
  <si>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</si>
  <si>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</si>
  <si>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</si>
  <si>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</si>
  <si>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</si>
  <si>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</si>
  <si>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</si>
  <si>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</si>
  <si>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</si>
  <si>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</si>
  <si>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</si>
  <si>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</si>
  <si>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</si>
  <si>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</si>
  <si>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</si>
  <si>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</si>
  <si>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</si>
  <si>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</si>
  <si>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</si>
  <si>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</si>
  <si>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</si>
  <si>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</si>
  <si>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</si>
  <si>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</si>
  <si>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</si>
  <si>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</si>
  <si>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</si>
  <si>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</si>
  <si>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</si>
  <si>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</si>
  <si>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</si>
  <si>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</si>
  <si>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</si>
  <si>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</si>
  <si>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</si>
  <si>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</si>
  <si>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</si>
  <si>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</si>
  <si>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</si>
  <si>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</si>
  <si>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</si>
  <si>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</si>
  <si>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</si>
  <si>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</si>
  <si>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</si>
  <si>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</si>
  <si>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</si>
  <si>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</si>
  <si>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</si>
  <si>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</si>
  <si>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</si>
  <si>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</si>
  <si>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</si>
  <si>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</si>
  <si>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</si>
  <si>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</si>
  <si>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</si>
  <si>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</si>
  <si>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</si>
  <si>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</si>
  <si>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</si>
  <si>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</si>
  <si>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</si>
  <si>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</si>
  <si>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</si>
  <si>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</si>
  <si>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</si>
  <si>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</si>
  <si>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</si>
  <si>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</si>
  <si>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</si>
  <si>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</si>
  <si>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</si>
  <si>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</si>
  <si>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</si>
  <si>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</si>
  <si>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</si>
  <si>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</si>
  <si>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</si>
  <si>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</si>
  <si>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</si>
  <si>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</si>
  <si>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</si>
  <si>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</si>
  <si>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</si>
  <si>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</si>
  <si>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</si>
  <si>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</si>
  <si>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</si>
  <si>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</si>
  <si>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</si>
  <si>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</si>
  <si>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</si>
  <si>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</si>
  <si>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</si>
  <si>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</si>
  <si>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</si>
  <si>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</si>
  <si>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</si>
  <si>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</si>
  <si>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</si>
  <si>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</si>
  <si>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</si>
  <si>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</si>
  <si>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</si>
  <si>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</si>
  <si>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</si>
  <si>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</si>
  <si>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</si>
  <si>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</si>
  <si>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</si>
  <si>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</si>
  <si>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</si>
  <si>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</si>
  <si>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</si>
  <si>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</si>
  <si>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</si>
  <si>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</si>
  <si>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</si>
  <si>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</si>
  <si>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</si>
  <si>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</si>
  <si>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</si>
  <si>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</si>
  <si>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</si>
  <si>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</si>
  <si>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</si>
  <si>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</si>
  <si>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</si>
  <si>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</si>
  <si>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</si>
  <si>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</si>
  <si>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</si>
  <si>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</si>
  <si>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</si>
  <si>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</si>
  <si>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</si>
  <si>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</si>
  <si>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</si>
  <si>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</si>
  <si>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</si>
  <si>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</si>
  <si>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</si>
  <si>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</si>
  <si>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</si>
  <si>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</si>
  <si>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</si>
  <si>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</si>
  <si>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</si>
  <si>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</si>
  <si>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</si>
  <si>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</si>
  <si>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</si>
  <si>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</si>
  <si>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</si>
  <si>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</si>
  <si>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</si>
  <si>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</si>
  <si>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</si>
  <si>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</si>
  <si>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</si>
  <si>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</si>
  <si>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</si>
  <si>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</si>
  <si>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</si>
  <si>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</si>
  <si>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</si>
  <si>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</si>
  <si>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</si>
  <si>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</si>
  <si>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</si>
  <si>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</si>
  <si>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</si>
  <si>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</si>
  <si>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</si>
  <si>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</si>
  <si>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</si>
  <si>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</si>
  <si>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</si>
  <si>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</si>
  <si>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</si>
  <si>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</si>
  <si>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</si>
  <si>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</si>
  <si>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</si>
  <si>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</si>
  <si>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</si>
  <si>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</si>
  <si>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</si>
  <si>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</si>
  <si>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</si>
  <si>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</si>
  <si>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</si>
  <si>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</si>
  <si>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</si>
  <si>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</si>
  <si>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</si>
  <si>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</si>
  <si>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</si>
  <si>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</si>
  <si>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</si>
  <si>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</si>
  <si>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</si>
  <si>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</si>
  <si>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</si>
  <si>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</si>
  <si>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</si>
  <si>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</si>
  <si>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</si>
  <si>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</si>
  <si>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</si>
  <si>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</si>
  <si>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</si>
  <si>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</si>
  <si>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</si>
  <si>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</si>
  <si>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</si>
  <si>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</si>
  <si>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</si>
  <si>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</si>
  <si>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(All)</t>
  </si>
  <si>
    <t>Row Labels</t>
  </si>
  <si>
    <t>Grand Total</t>
  </si>
  <si>
    <t>Column Labels</t>
  </si>
  <si>
    <t>Count of outcome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</si>
  <si>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</si>
  <si>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</si>
  <si>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</si>
  <si>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</si>
  <si>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</si>
  <si>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</si>
  <si>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</si>
  <si>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</si>
  <si>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</si>
  <si>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</si>
  <si>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</si>
  <si>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</si>
  <si>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</si>
  <si>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</si>
  <si>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</si>
  <si>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</si>
  <si>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</si>
  <si>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</si>
  <si>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</si>
  <si>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</si>
  <si>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</si>
  <si>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</si>
  <si>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</si>
  <si>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</si>
  <si>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</si>
  <si>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</si>
  <si>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</si>
  <si>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</si>
  <si>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</si>
  <si>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</si>
  <si>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</si>
  <si>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</si>
  <si>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</si>
  <si>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</si>
  <si>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</si>
  <si>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Converstion</t>
  </si>
  <si>
    <t>Date Ended Conversion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</si>
  <si>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</si>
  <si>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</si>
  <si>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</si>
  <si>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</si>
  <si>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</si>
  <si>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</si>
  <si>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</si>
  <si>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</si>
  <si>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</si>
  <si>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</si>
  <si>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</si>
  <si>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</si>
  <si>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</si>
  <si>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</si>
  <si>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</si>
  <si>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</si>
  <si>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29999</t>
  </si>
  <si>
    <t>40000 to 44999</t>
  </si>
  <si>
    <t>45000 to 49999</t>
  </si>
  <si>
    <t>Greater than or equal to 50000</t>
  </si>
  <si>
    <t>Backers_Count</t>
  </si>
  <si>
    <t>Outcome</t>
  </si>
  <si>
    <t>Successful</t>
  </si>
  <si>
    <t>Mean</t>
  </si>
  <si>
    <t>Median</t>
  </si>
  <si>
    <t>Minimum</t>
  </si>
  <si>
    <t>Maximum</t>
  </si>
  <si>
    <t>Variance</t>
  </si>
  <si>
    <t>Failed</t>
  </si>
  <si>
    <t>St.Dev</t>
  </si>
  <si>
    <t>Column1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</si>
  <si>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</si>
  <si>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</si>
  <si>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</si>
  <si>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</si>
  <si>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</si>
  <si>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</si>
  <si>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</si>
  <si>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Sum</t>
  </si>
  <si>
    <t>Count</t>
  </si>
  <si>
    <t>Succesful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</si>
</sst>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9" fontId="0" fillId="0" borderId="0" xfId="43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0" fillId="0" borderId="11" xfId="0" applyFont="1" applyBorder="1" applyAlignment="1">
      <alignment horizontal="centerContinuous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4" tint="0.39994506668294322"/>
      </font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4" tint="0.39994506668294322"/>
      </font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4" tint="0.39994506668294322"/>
      </font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38396393293783"/>
          <c:y val="5.0370370370370371E-2"/>
          <c:w val="0.80151923107027123"/>
          <c:h val="0.8093459317585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B-314B-B41E-DEA5DD244394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B-314B-B41E-DEA5DD244394}"/>
            </c:ext>
          </c:extLst>
        </c:ser>
        <c:ser>
          <c:idx val="2"/>
          <c:order val="2"/>
          <c:tx>
            <c:strRef>
              <c:f>PivotTable!$D$3:$D$4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B-314B-B41E-DEA5DD244394}"/>
            </c:ext>
          </c:extLst>
        </c:ser>
        <c:ser>
          <c:idx val="3"/>
          <c:order val="3"/>
          <c:tx>
            <c:strRef>
              <c:f>PivotTable!$E$3:$E$4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B-314B-B41E-DEA5DD24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7043584"/>
        <c:axId val="1157303648"/>
      </c:barChart>
      <c:catAx>
        <c:axId val="11570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03648"/>
        <c:crosses val="autoZero"/>
        <c:auto val="1"/>
        <c:lblAlgn val="ctr"/>
        <c:lblOffset val="100"/>
        <c:noMultiLvlLbl val="0"/>
      </c:catAx>
      <c:valAx>
        <c:axId val="11573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[CrowdfundingBook.xlsx]Stocked Pivot!PivotTable5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'Stocked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'Stocked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7-6041-A829-C5690B964825}"/>
            </c:ext>
          </c:extLst>
        </c:ser>
        <c:ser>
          <c:idx val="1"/>
          <c:order val="1"/>
          <c:tx>
            <c:strRef>
              <c:f>'Stocked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'Stocked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7-6041-A829-C5690B964825}"/>
            </c:ext>
          </c:extLst>
        </c:ser>
        <c:ser>
          <c:idx val="2"/>
          <c:order val="2"/>
          <c:tx>
            <c:strRef>
              <c:f>'Stocked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'Stocked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7-6041-A829-C5690B964825}"/>
            </c:ext>
          </c:extLst>
        </c:ser>
        <c:ser>
          <c:idx val="3"/>
          <c:order val="3"/>
          <c:tx>
            <c:strRef>
              <c:f>'Stocked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'Stocked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'Stocked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7-6041-A829-C5690B96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237648"/>
        <c:axId val="1174557440"/>
      </c:barChart>
      <c:catAx>
        <c:axId val="11752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7440"/>
        <c:crosses val="autoZero"/>
        <c:auto val="1"/>
        <c:lblAlgn val="ctr"/>
        <c:lblOffset val="100"/>
        <c:noMultiLvlLbl val="0"/>
      </c:catAx>
      <c:valAx>
        <c:axId val="11745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29999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5-5143-9BD5-3C36DC1993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29999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5-5143-9BD5-3C36DC1993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29999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5-5143-9BD5-3C36DC19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687104"/>
        <c:axId val="1164557136"/>
      </c:lineChart>
      <c:catAx>
        <c:axId val="11646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7136"/>
        <c:crosses val="autoZero"/>
        <c:auto val="1"/>
        <c:lblAlgn val="ctr"/>
        <c:lblOffset val="100"/>
        <c:noMultiLvlLbl val="0"/>
      </c:catAx>
      <c:valAx>
        <c:axId val="11645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39458889391086"/>
          <c:y val="0.94066117221728607"/>
          <c:w val="0.25515434815361066"/>
          <c:h val="4.3774625448083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8</xdr:row>
      <xdr:rowOff>12700</xdr:rowOff>
    </xdr:from>
    <xdr:to>
      <xdr:col>17</xdr:col>
      <xdr:colOff>520700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64513-E8C3-00B8-AD98-21BE1CF63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14</xdr:row>
      <xdr:rowOff>76200</xdr:rowOff>
    </xdr:from>
    <xdr:to>
      <xdr:col>20</xdr:col>
      <xdr:colOff>165100</xdr:colOff>
      <xdr:row>40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39DA6-B64C-0FF1-4D40-8963AB368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16</xdr:row>
      <xdr:rowOff>165100</xdr:rowOff>
    </xdr:from>
    <xdr:to>
      <xdr:col>12</xdr:col>
      <xdr:colOff>736600</xdr:colOff>
      <xdr:row>40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367BD-559D-D3D6-70BC-297A37E9D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Abukar" refreshedDate="44913.450471180557" createdVersion="8" refreshedVersion="8" minRefreshableVersion="3" recordCount="1000" xr:uid="{B9461441-A7A2-ED47-A83D-4ECDBB5EB9E4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x v="0"/>
    <n v="100"/>
    <n v="0"/>
    <n v="0"/>
    <x v="0"/>
    <n v="0"/>
    <n v="0"/>
    <x v="0"/>
    <s v="CAD"/>
    <x v="0"/>
    <x v="0"/>
    <b v="0"/>
    <b v="0"/>
    <s v="food/food trucks"/>
    <x v="0"/>
    <x v="0"/>
  </r>
  <r>
    <s v="Odom Inc"/>
    <x v="1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s v="Melton, Robinson and Fritz"/>
    <x v="2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s v="Mcdonald, Gonzalez and Ross"/>
    <x v="3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s v="Larson-Little"/>
    <x v="4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s v="Harris Group"/>
    <x v="5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s v="Ortiz, Coleman and Mitchell"/>
    <x v="6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s v="Carter-Guzman"/>
    <x v="7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s v="Nunez-Richards"/>
    <x v="8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s v="Rangel, Holt and Jones"/>
    <x v="9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s v="Green Ltd"/>
    <x v="10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s v="Perez, Johnson and Gardner"/>
    <x v="11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s v="Kim Ltd"/>
    <x v="12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s v="Walker, Taylor and Coleman"/>
    <x v="13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s v="Rodriguez, Rose and Stewart"/>
    <x v="14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s v="Wright, Hunt and Rowe"/>
    <x v="15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s v="Hines Inc"/>
    <x v="16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s v="Cochran-Nguyen"/>
    <x v="17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s v="Johnson-Gould"/>
    <x v="18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s v="Perez-Hess"/>
    <x v="19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s v="Reeves, Thompson and Richardson"/>
    <x v="20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s v="Simmons-Reynolds"/>
    <x v="21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s v="Collier Inc"/>
    <x v="22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s v="Gray-Jenkins"/>
    <x v="23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s v="Scott, Wilson and Martin"/>
    <x v="24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s v="Caldwell, Velazquez and Wilson"/>
    <x v="25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s v="Spencer-Bates"/>
    <x v="26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s v="Best, Carr and Williams"/>
    <x v="27"/>
    <n v="2000"/>
    <n v="1599"/>
    <n v="79.95"/>
    <x v="0"/>
    <n v="15"/>
    <n v="106.6"/>
    <x v="1"/>
    <s v="USD"/>
    <x v="27"/>
    <x v="27"/>
    <b v="0"/>
    <b v="0"/>
    <s v="music/rock"/>
    <x v="1"/>
    <x v="1"/>
  </r>
  <r>
    <s v="Campbell, Brown and Powell"/>
    <x v="28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s v="Johnson, Parker and Haynes"/>
    <x v="29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s v="Clark-Cooke"/>
    <x v="30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s v="Schroeder Ltd"/>
    <x v="31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s v="Jackson PLC"/>
    <x v="32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s v="Blair, Collins and Carter"/>
    <x v="33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s v="Maldonado and Sons"/>
    <x v="34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s v="Mitchell and Sons"/>
    <x v="35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s v="Jackson-Lewis"/>
    <x v="36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s v="Black, Armstrong and Anderson"/>
    <x v="37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s v="Maldonado-Gonzalez"/>
    <x v="38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s v="Kim-Rice"/>
    <x v="39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s v="Garcia, Garcia and Lopez"/>
    <x v="40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s v="Watts Group"/>
    <x v="41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s v="Werner-Bryant"/>
    <x v="42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s v="Schmitt-Mendoza"/>
    <x v="43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s v="Reid-Mccullough"/>
    <x v="44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s v="Woods-Clark"/>
    <x v="45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s v="Vaughn, Hunt and Caldwell"/>
    <x v="46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s v="Bennett and Sons"/>
    <x v="47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s v="Lamb Inc"/>
    <x v="48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s v="Casey-Kelly"/>
    <x v="49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s v="Jones, Taylor and Moore"/>
    <x v="50"/>
    <n v="100"/>
    <n v="2"/>
    <n v="2"/>
    <x v="0"/>
    <n v="1"/>
    <n v="2"/>
    <x v="6"/>
    <s v="EUR"/>
    <x v="50"/>
    <x v="50"/>
    <b v="0"/>
    <b v="0"/>
    <s v="music/metal"/>
    <x v="1"/>
    <x v="16"/>
  </r>
  <r>
    <s v="Bradshaw, Gill and Donovan"/>
    <x v="51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s v="Hernandez, Rodriguez and Clark"/>
    <x v="52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s v="Smith-Jones"/>
    <x v="53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s v="Roy PLC"/>
    <x v="54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s v="Wright, Brooks and Villarreal"/>
    <x v="55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s v="Flores, Miller and Johnson"/>
    <x v="56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s v="Bridges, Freeman and Kim"/>
    <x v="57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s v="Anderson-Perez"/>
    <x v="58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s v="Wright, Fox and Marks"/>
    <x v="59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s v="Crawford-Peters"/>
    <x v="60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s v="Romero-Hoffman"/>
    <x v="61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s v="Sparks-West"/>
    <x v="62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s v="Baker, Morgan and Brown"/>
    <x v="63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s v="Mosley-Gilbert"/>
    <x v="64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s v="Berry-Boyer"/>
    <x v="65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s v="Sanders-Allen"/>
    <x v="66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s v="Lopez Inc"/>
    <x v="67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s v="Moreno-Turner"/>
    <x v="68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s v="Jones-Watson"/>
    <x v="69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s v="Barker Inc"/>
    <x v="70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s v="Tate, Bass and House"/>
    <x v="71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s v="Hampton, Lewis and Ray"/>
    <x v="72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s v="Collins-Goodman"/>
    <x v="73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s v="Davis-Michael"/>
    <x v="74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s v="White, Torres and Bishop"/>
    <x v="75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s v="Martin, Conway and Larsen"/>
    <x v="76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s v="Acevedo-Huffman"/>
    <x v="77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s v="Montgomery, Larson and Spencer"/>
    <x v="78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s v="Soto LLC"/>
    <x v="79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s v="Sutton, Barrett and Tucker"/>
    <x v="80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s v="Gomez, Bailey and Flores"/>
    <x v="81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s v="Porter-George"/>
    <x v="82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s v="Fitzgerald PLC"/>
    <x v="83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s v="Cisneros-Burton"/>
    <x v="84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s v="Hill, Lawson and Wilkinson"/>
    <x v="85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s v="Davis-Smith"/>
    <x v="86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s v="Farrell and Sons"/>
    <x v="87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s v="Clark Group"/>
    <x v="88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s v="White, Singleton and Zimmerman"/>
    <x v="89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s v="Kramer Group"/>
    <x v="90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s v="Frazier, Patrick and Smith"/>
    <x v="91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s v="Santos, Bell and Lloyd"/>
    <x v="92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s v="Hall and Sons"/>
    <x v="93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s v="Hanson Inc"/>
    <x v="94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s v="Sanchez LLC"/>
    <x v="95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s v="Howard Ltd"/>
    <x v="96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s v="Stewart LLC"/>
    <x v="97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s v="Arias, Allen and Miller"/>
    <x v="98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s v="Baker-Morris"/>
    <x v="99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s v="Tucker, Fox and Green"/>
    <x v="100"/>
    <n v="100"/>
    <n v="1"/>
    <n v="1"/>
    <x v="0"/>
    <n v="1"/>
    <n v="1"/>
    <x v="1"/>
    <s v="USD"/>
    <x v="99"/>
    <x v="96"/>
    <b v="0"/>
    <b v="0"/>
    <s v="theater/plays"/>
    <x v="3"/>
    <x v="3"/>
  </r>
  <r>
    <s v="Douglas LLC"/>
    <x v="101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s v="Garcia Inc"/>
    <x v="102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s v="Frye, Hunt and Powell"/>
    <x v="103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s v="Smith, Wells and Nguyen"/>
    <x v="104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s v="Charles-Johnson"/>
    <x v="105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s v="Brandt, Carter and Wood"/>
    <x v="106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s v="Tucker, Schmidt and Reid"/>
    <x v="107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s v="Decker Inc"/>
    <x v="108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s v="Romero and Sons"/>
    <x v="109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s v="Castillo-Carey"/>
    <x v="110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s v="Hart-Briggs"/>
    <x v="111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s v="Jones-Meyer"/>
    <x v="112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s v="Wright, Hartman and Yu"/>
    <x v="113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s v="Harper-Davis"/>
    <x v="114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s v="Barrett PLC"/>
    <x v="115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s v="David-Clark"/>
    <x v="116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s v="Chaney-Dennis"/>
    <x v="117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s v="Robinson, Lopez and Christensen"/>
    <x v="118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s v="Clark and Sons"/>
    <x v="119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s v="Vega Group"/>
    <x v="120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s v="Brown-Brown"/>
    <x v="121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s v="Taylor PLC"/>
    <x v="122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s v="Edwards-Lewis"/>
    <x v="123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s v="Stanton, Neal and Rodriguez"/>
    <x v="124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s v="Pratt LLC"/>
    <x v="125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s v="Gross PLC"/>
    <x v="126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s v="Martinez, Gomez and Dalton"/>
    <x v="127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s v="Allen-Curtis"/>
    <x v="128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s v="Morgan-Martinez"/>
    <x v="129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s v="Luna, Anderson and Fox"/>
    <x v="130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s v="Fleming, Zhang and Henderson"/>
    <x v="131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s v="Flowers and Sons"/>
    <x v="132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s v="Gates PLC"/>
    <x v="133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s v="Caldwell LLC"/>
    <x v="134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s v="Le, Burton and Evans"/>
    <x v="135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s v="Briggs PLC"/>
    <x v="136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s v="Hudson-Nguyen"/>
    <x v="137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s v="Hogan Ltd"/>
    <x v="138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s v="Hamilton, Wright and Chavez"/>
    <x v="139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s v="Bautista-Cross"/>
    <x v="140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s v="Jackson LLC"/>
    <x v="141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s v="Figueroa Ltd"/>
    <x v="142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s v="Avila-Jones"/>
    <x v="143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s v="Martin, Lopez and Hunter"/>
    <x v="144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s v="Fields-Moore"/>
    <x v="145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s v="Harris-Golden"/>
    <x v="146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s v="Moss, Norman and Dunlap"/>
    <x v="147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s v="White, Larson and Wright"/>
    <x v="148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s v="Payne, Oliver and Burch"/>
    <x v="149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s v="Brown, Palmer and Pace"/>
    <x v="150"/>
    <n v="100"/>
    <n v="1"/>
    <n v="1"/>
    <x v="0"/>
    <n v="1"/>
    <n v="1"/>
    <x v="1"/>
    <s v="USD"/>
    <x v="147"/>
    <x v="144"/>
    <b v="0"/>
    <b v="0"/>
    <s v="music/rock"/>
    <x v="1"/>
    <x v="1"/>
  </r>
  <r>
    <s v="Parker LLC"/>
    <x v="151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s v="Bowen, Mcdonald and Hall"/>
    <x v="152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s v="Whitehead, Bell and Hughes"/>
    <x v="153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s v="Rodriguez-Brown"/>
    <x v="154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s v="Hall-Schaefer"/>
    <x v="155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s v="Meza-Rogers"/>
    <x v="156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s v="Curtis-Curtis"/>
    <x v="157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s v="Carlson Inc"/>
    <x v="158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s v="Clarke, Anderson and Lee"/>
    <x v="159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s v="Evans Group"/>
    <x v="160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s v="Bruce Group"/>
    <x v="161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s v="Keith, Alvarez and Potter"/>
    <x v="162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s v="Burton-Watkins"/>
    <x v="163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s v="Lopez and Sons"/>
    <x v="164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s v="Cordova Ltd"/>
    <x v="165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s v="Brown-Vang"/>
    <x v="166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s v="Cruz-Ward"/>
    <x v="167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s v="Hernandez Group"/>
    <x v="168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s v="Tran, Steele and Wilson"/>
    <x v="169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s v="Summers, Gallegos and Stein"/>
    <x v="170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s v="Blair Group"/>
    <x v="171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s v="Nixon Inc"/>
    <x v="172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s v="White LLC"/>
    <x v="173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s v="Santos, Black and Donovan"/>
    <x v="174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s v="Jones, Contreras and Burnett"/>
    <x v="175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s v="Stone-Orozco"/>
    <x v="176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s v="Lee, Gibson and Morgan"/>
    <x v="177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s v="Alexander-Williams"/>
    <x v="178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s v="Marks Ltd"/>
    <x v="179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s v="Olsen, Edwards and Reid"/>
    <x v="180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s v="Daniels, Rose and Tyler"/>
    <x v="181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s v="Adams Group"/>
    <x v="182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s v="Rogers, Huerta and Medina"/>
    <x v="183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s v="Howard, Carter and Griffith"/>
    <x v="184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s v="Bailey PLC"/>
    <x v="185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s v="Parker Group"/>
    <x v="186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s v="Fox Group"/>
    <x v="187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s v="Walker, Jones and Rodriguez"/>
    <x v="188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s v="Anthony-Shaw"/>
    <x v="189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s v="Cook LLC"/>
    <x v="190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s v="Sutton PLC"/>
    <x v="191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s v="Long, Morgan and Mitchell"/>
    <x v="192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s v="Calhoun, Rogers and Long"/>
    <x v="193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s v="Sandoval Group"/>
    <x v="194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s v="Smith and Sons"/>
    <x v="195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s v="King Inc"/>
    <x v="196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s v="Perry and Sons"/>
    <x v="197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s v="Palmer Inc"/>
    <x v="198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s v="Hull, Baker and Martinez"/>
    <x v="199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s v="Becker, Rice and White"/>
    <x v="200"/>
    <n v="100"/>
    <n v="2"/>
    <n v="2"/>
    <x v="0"/>
    <n v="1"/>
    <n v="2"/>
    <x v="0"/>
    <s v="CAD"/>
    <x v="152"/>
    <x v="194"/>
    <b v="0"/>
    <b v="0"/>
    <s v="theater/plays"/>
    <x v="3"/>
    <x v="3"/>
  </r>
  <r>
    <s v="Osborne, Perkins and Knox"/>
    <x v="201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s v="Mcknight-Freeman"/>
    <x v="202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s v="Hayden, Shannon and Stein"/>
    <x v="203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s v="Daniel-Luna"/>
    <x v="204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s v="Weaver-Marquez"/>
    <x v="205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s v="Austin, Baker and Kelley"/>
    <x v="206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s v="Carney-Anderson"/>
    <x v="207"/>
    <n v="1000"/>
    <n v="4257"/>
    <n v="425.7"/>
    <x v="1"/>
    <n v="43"/>
    <n v="99"/>
    <x v="1"/>
    <s v="USD"/>
    <x v="202"/>
    <x v="201"/>
    <b v="0"/>
    <b v="1"/>
    <s v="music/rock"/>
    <x v="1"/>
    <x v="1"/>
  </r>
  <r>
    <s v="Jackson Inc"/>
    <x v="208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s v="Warren Ltd"/>
    <x v="209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s v="Schultz Inc"/>
    <x v="210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s v="Thompson LLC"/>
    <x v="211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s v="Johnson Inc"/>
    <x v="212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s v="Morgan-Warren"/>
    <x v="213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s v="Sullivan Group"/>
    <x v="214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s v="Vargas, Banks and Palmer"/>
    <x v="215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s v="Johnson, Dixon and Zimmerman"/>
    <x v="216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s v="Moore, Dudley and Navarro"/>
    <x v="217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s v="Price-Rodriguez"/>
    <x v="218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s v="Huang-Henderson"/>
    <x v="219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s v="Owens-Le"/>
    <x v="220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s v="Huff LLC"/>
    <x v="221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s v="Johnson LLC"/>
    <x v="222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s v="Chavez, Garcia and Cantu"/>
    <x v="223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s v="Lester-Moore"/>
    <x v="224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s v="Fox-Quinn"/>
    <x v="225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s v="Garcia Inc"/>
    <x v="226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s v="Johnson-Lee"/>
    <x v="227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s v="Pineda Group"/>
    <x v="228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s v="Hoffman-Howard"/>
    <x v="229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s v="Miranda, Hall and Mcgrath"/>
    <x v="230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s v="Williams, Carter and Gonzalez"/>
    <x v="231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s v="Davis-Rodriguez"/>
    <x v="232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s v="Reid, Rivera and Perry"/>
    <x v="233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s v="Mendoza-Parker"/>
    <x v="234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s v="Lee, Ali and Guzman"/>
    <x v="235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s v="Gallegos-Cobb"/>
    <x v="236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s v="Ellison PLC"/>
    <x v="237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s v="Bolton, Sanchez and Carrillo"/>
    <x v="238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s v="Mason-Sanders"/>
    <x v="239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s v="Pitts-Reed"/>
    <x v="240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s v="Gonzalez-Martinez"/>
    <x v="241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s v="Hill, Martin and Garcia"/>
    <x v="242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s v="Garcia PLC"/>
    <x v="243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s v="Herring-Bailey"/>
    <x v="244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s v="Russell-Gardner"/>
    <x v="245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s v="Walters-Carter"/>
    <x v="246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s v="Johnson, Patterson and Montoya"/>
    <x v="247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s v="Roberts and Sons"/>
    <x v="248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s v="Avila-Nelson"/>
    <x v="249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s v="Robbins and Sons"/>
    <x v="250"/>
    <n v="100"/>
    <n v="3"/>
    <n v="3"/>
    <x v="0"/>
    <n v="1"/>
    <n v="3"/>
    <x v="1"/>
    <s v="USD"/>
    <x v="67"/>
    <x v="243"/>
    <b v="0"/>
    <b v="0"/>
    <s v="music/rock"/>
    <x v="1"/>
    <x v="1"/>
  </r>
  <r>
    <s v="Singleton Ltd"/>
    <x v="251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s v="Perez PLC"/>
    <x v="252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s v="Rogers, Jacobs and Jackson"/>
    <x v="253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s v="Barry Group"/>
    <x v="254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s v="Rosales, Branch and Harmon"/>
    <x v="255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s v="Smith-Reid"/>
    <x v="256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s v="Williams Inc"/>
    <x v="257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s v="Duncan, Mcdonald and Miller"/>
    <x v="258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s v="Watkins Ltd"/>
    <x v="259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s v="Allen-Jones"/>
    <x v="260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s v="Mason-Smith"/>
    <x v="261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s v="Lloyd, Kennedy and Davis"/>
    <x v="262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s v="Walker Ltd"/>
    <x v="263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s v="Gordon PLC"/>
    <x v="264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s v="Lee and Sons"/>
    <x v="265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s v="Cole LLC"/>
    <x v="266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s v="Acosta PLC"/>
    <x v="267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s v="Brown-Mckee"/>
    <x v="268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s v="Miles and Sons"/>
    <x v="269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s v="Sawyer, Horton and Williams"/>
    <x v="270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s v="Foley-Cox"/>
    <x v="271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s v="Horton, Morrison and Clark"/>
    <x v="272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s v="Thomas and Sons"/>
    <x v="273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s v="Morgan-Jenkins"/>
    <x v="274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s v="Ward, Sanchez and Kemp"/>
    <x v="275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s v="Fields Ltd"/>
    <x v="276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s v="Ramos-Mitchell"/>
    <x v="277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s v="Higgins, Davis and Salazar"/>
    <x v="278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s v="Smith-Jenkins"/>
    <x v="279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s v="Braun PLC"/>
    <x v="280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s v="Drake PLC"/>
    <x v="281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s v="Ross, Kelly and Brown"/>
    <x v="282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s v="Lucas-Mullins"/>
    <x v="283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s v="Tran LLC"/>
    <x v="284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s v="Dawson, Brady and Gilbert"/>
    <x v="285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s v="Obrien-Aguirre"/>
    <x v="286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s v="Ferguson PLC"/>
    <x v="287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s v="Garcia Ltd"/>
    <x v="288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s v="Smith, Love and Smith"/>
    <x v="289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s v="Wilson, Hall and Osborne"/>
    <x v="290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s v="Bell, Grimes and Kerr"/>
    <x v="291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s v="Ho-Harris"/>
    <x v="292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s v="Ross Group"/>
    <x v="293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s v="Turner-Davis"/>
    <x v="294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s v="Smith, Jackson and Herrera"/>
    <x v="295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s v="Smith-Hess"/>
    <x v="296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s v="Brown, Herring and Bass"/>
    <x v="297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s v="Chase, Garcia and Johnson"/>
    <x v="298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s v="Ramsey and Sons"/>
    <x v="299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s v="Cooke PLC"/>
    <x v="300"/>
    <n v="100"/>
    <n v="5"/>
    <n v="5"/>
    <x v="0"/>
    <n v="1"/>
    <n v="5"/>
    <x v="3"/>
    <s v="DKK"/>
    <x v="290"/>
    <x v="289"/>
    <b v="0"/>
    <b v="1"/>
    <s v="publishing/nonfiction"/>
    <x v="5"/>
    <x v="9"/>
  </r>
  <r>
    <s v="Wong-Walker"/>
    <x v="301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s v="Ferguson, Collins and Mata"/>
    <x v="302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s v="Guerrero, Flores and Jenkins"/>
    <x v="303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s v="Peterson PLC"/>
    <x v="304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s v="Townsend Ltd"/>
    <x v="305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s v="Rush, Reed and Hall"/>
    <x v="306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s v="Salazar-Dodson"/>
    <x v="307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s v="Davis Ltd"/>
    <x v="308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s v="Harris-Perry"/>
    <x v="309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s v="Velazquez, Hunt and Ortiz"/>
    <x v="310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s v="Flores PLC"/>
    <x v="311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s v="Martinez LLC"/>
    <x v="312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s v="Miller-Irwin"/>
    <x v="313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s v="Sanchez-Morgan"/>
    <x v="314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s v="Lopez, Adams and Johnson"/>
    <x v="315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s v="Martin-Marshall"/>
    <x v="316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s v="Summers PLC"/>
    <x v="317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s v="Young, Hart and Ryan"/>
    <x v="318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s v="Mills Group"/>
    <x v="319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s v="Sandoval-Powell"/>
    <x v="320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s v="Mills, Frazier and Perez"/>
    <x v="321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s v="Hebert Group"/>
    <x v="322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s v="Cole, Smith and Wood"/>
    <x v="323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s v="Harris, Hall and Harris"/>
    <x v="324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s v="Saunders Group"/>
    <x v="325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s v="Pham, Avila and Nash"/>
    <x v="326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s v="Patterson, Salinas and Lucas"/>
    <x v="327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s v="Young PLC"/>
    <x v="328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s v="Willis and Sons"/>
    <x v="329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s v="Thompson-Bates"/>
    <x v="330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s v="Rose-Silva"/>
    <x v="331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s v="Pacheco, Johnson and Torres"/>
    <x v="332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s v="Carlson, Dixon and Jones"/>
    <x v="333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s v="Mcgee Group"/>
    <x v="334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s v="Jordan-Acosta"/>
    <x v="335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s v="Nunez Inc"/>
    <x v="336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s v="Hayden Ltd"/>
    <x v="337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s v="Gonzalez-Burton"/>
    <x v="338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s v="Lewis, Taylor and Rivers"/>
    <x v="339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s v="Butler, Henry and Espinoza"/>
    <x v="340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s v="Guzman Group"/>
    <x v="341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s v="Gibson-Hernandez"/>
    <x v="342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s v="Spencer-Weber"/>
    <x v="343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s v="Berger, Johnson and Marshall"/>
    <x v="344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s v="Taylor, Cisneros and Romero"/>
    <x v="345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s v="Little-Marsh"/>
    <x v="346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s v="Petersen and Sons"/>
    <x v="347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s v="Hensley Ltd"/>
    <x v="348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s v="Navarro and Sons"/>
    <x v="349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s v="Shannon Ltd"/>
    <x v="350"/>
    <n v="100"/>
    <n v="5"/>
    <n v="5"/>
    <x v="0"/>
    <n v="1"/>
    <n v="5"/>
    <x v="1"/>
    <s v="USD"/>
    <x v="334"/>
    <x v="336"/>
    <b v="0"/>
    <b v="1"/>
    <s v="music/jazz"/>
    <x v="1"/>
    <x v="17"/>
  </r>
  <r>
    <s v="Young LLC"/>
    <x v="351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s v="Adams, Willis and Sanchez"/>
    <x v="352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s v="Mills-Roy"/>
    <x v="353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s v="Brown Group"/>
    <x v="354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s v="Burns-Burnett"/>
    <x v="355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s v="Glass, Nunez and Mcdonald"/>
    <x v="356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s v="Perez, Davis and Wilson"/>
    <x v="357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s v="Diaz-Garcia"/>
    <x v="358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s v="Salazar-Moon"/>
    <x v="359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s v="Larsen-Chung"/>
    <x v="360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s v="Anderson and Sons"/>
    <x v="361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s v="Lawrence Group"/>
    <x v="362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s v="Gray-Davis"/>
    <x v="363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s v="Ramirez-Myers"/>
    <x v="364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s v="Lucas, Hall and Bonilla"/>
    <x v="365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s v="Williams, Perez and Villegas"/>
    <x v="366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s v="Brooks, Jones and Ingram"/>
    <x v="367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s v="Whitaker, Wallace and Daniels"/>
    <x v="368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s v="Smith-Gonzalez"/>
    <x v="369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s v="Skinner PLC"/>
    <x v="370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s v="Nolan, Smith and Sanchez"/>
    <x v="371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s v="Green-Carr"/>
    <x v="372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s v="Brown-Parker"/>
    <x v="373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s v="Marshall Inc"/>
    <x v="374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s v="Leblanc-Pineda"/>
    <x v="375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s v="Perry PLC"/>
    <x v="376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s v="Klein, Stark and Livingston"/>
    <x v="377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s v="Fleming-Oliver"/>
    <x v="378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s v="Reilly, Aguirre and Johnson"/>
    <x v="379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s v="Davidson, Wilcox and Lewis"/>
    <x v="380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s v="Michael, Anderson and Vincent"/>
    <x v="381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s v="King Ltd"/>
    <x v="382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s v="Baker Ltd"/>
    <x v="383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s v="Baker, Collins and Smith"/>
    <x v="384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s v="Warren-Harrison"/>
    <x v="385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s v="Gardner Group"/>
    <x v="386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s v="Flores-Lambert"/>
    <x v="387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s v="Cruz Ltd"/>
    <x v="388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s v="Knox-Garner"/>
    <x v="389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s v="Davis-Allen"/>
    <x v="390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s v="Miller-Patel"/>
    <x v="391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s v="Hernandez-Grimes"/>
    <x v="392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s v="Owens, Hall and Gonzalez"/>
    <x v="393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s v="Noble-Bailey"/>
    <x v="394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s v="Taylor PLC"/>
    <x v="395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s v="Holmes PLC"/>
    <x v="396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s v="Jones-Martin"/>
    <x v="397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s v="Myers LLC"/>
    <x v="398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s v="Acosta, Mullins and Morris"/>
    <x v="399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s v="Bell PLC"/>
    <x v="400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s v="Smith-Schmidt"/>
    <x v="401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s v="Ruiz, Richardson and Cole"/>
    <x v="402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s v="Leonard-Mcclain"/>
    <x v="403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s v="Bailey-Boyer"/>
    <x v="404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s v="Lee LLC"/>
    <x v="405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s v="Lyons Inc"/>
    <x v="406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s v="Herrera-Wilson"/>
    <x v="407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s v="Mahoney, Adams and Lucas"/>
    <x v="408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s v="Stewart LLC"/>
    <x v="409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s v="Mcmillan Group"/>
    <x v="410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s v="Beck, Thompson and Martinez"/>
    <x v="411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s v="Rodriguez-Scott"/>
    <x v="412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s v="Rush-Bowers"/>
    <x v="413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s v="Davis and Sons"/>
    <x v="414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s v="Anderson-Pham"/>
    <x v="415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s v="Stewart-Coleman"/>
    <x v="416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s v="Bradshaw, Smith and Ryan"/>
    <x v="417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s v="Jackson PLC"/>
    <x v="418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s v="Ware-Arias"/>
    <x v="419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s v="Blair, Reyes and Woods"/>
    <x v="420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s v="Thomas-Lopez"/>
    <x v="421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s v="Brown, Davies and Pacheco"/>
    <x v="422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s v="Jones-Riddle"/>
    <x v="423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s v="Schmidt-Gomez"/>
    <x v="424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s v="Sullivan, Davis and Booth"/>
    <x v="425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s v="Edwards-Kane"/>
    <x v="426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s v="Hicks, Wall and Webb"/>
    <x v="427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s v="Mayer-Richmond"/>
    <x v="428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s v="Robles Ltd"/>
    <x v="429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s v="Cochran Ltd"/>
    <x v="430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s v="Rosales LLC"/>
    <x v="431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s v="Harper-Bryan"/>
    <x v="432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s v="Potter, Harper and Everett"/>
    <x v="433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s v="Floyd-Sims"/>
    <x v="434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s v="Spence, Jackson and Kelly"/>
    <x v="435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s v="King-Nguyen"/>
    <x v="436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s v="Hansen Group"/>
    <x v="437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s v="Mathis, Hall and Hansen"/>
    <x v="438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s v="Cummings Inc"/>
    <x v="439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s v="Miller-Poole"/>
    <x v="440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s v="Rodriguez-West"/>
    <x v="441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s v="Calderon, Bradford and Dean"/>
    <x v="442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s v="Clark-Bowman"/>
    <x v="443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s v="Hensley Ltd"/>
    <x v="444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s v="Anderson-Pearson"/>
    <x v="445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s v="Martin, Martin and Solis"/>
    <x v="446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s v="Harrington-Harper"/>
    <x v="447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s v="Price and Sons"/>
    <x v="448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s v="Cuevas-Morales"/>
    <x v="449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s v="Delgado-Hatfield"/>
    <x v="450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s v="Padilla-Porter"/>
    <x v="451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s v="Morris Group"/>
    <x v="452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s v="Saunders Ltd"/>
    <x v="453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s v="Woods Inc"/>
    <x v="454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s v="Villanueva, Wright and Richardson"/>
    <x v="455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s v="Wilson, Brooks and Clark"/>
    <x v="456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s v="Sheppard, Smith and Spence"/>
    <x v="457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s v="Wise, Thompson and Allen"/>
    <x v="458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s v="Lane, Ryan and Chapman"/>
    <x v="459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s v="Rich, Alvarez and King"/>
    <x v="460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s v="Terry-Salinas"/>
    <x v="461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s v="Wang-Rodriguez"/>
    <x v="462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s v="Mckee-Hill"/>
    <x v="463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s v="Gomez LLC"/>
    <x v="464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s v="Gonzalez-Robbins"/>
    <x v="465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s v="Obrien and Sons"/>
    <x v="466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s v="Shaw Ltd"/>
    <x v="467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s v="Hughes Inc"/>
    <x v="468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s v="Olsen-Ryan"/>
    <x v="469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s v="Grimes, Holland and Sloan"/>
    <x v="470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s v="Perry and Sons"/>
    <x v="471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s v="Turner, Young and Collins"/>
    <x v="472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s v="Richardson Inc"/>
    <x v="473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s v="Santos-Young"/>
    <x v="474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s v="Nichols Ltd"/>
    <x v="475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s v="Murphy PLC"/>
    <x v="476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s v="Hogan, Porter and Rivera"/>
    <x v="477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s v="Lyons LLC"/>
    <x v="478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s v="Long-Greene"/>
    <x v="479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s v="Robles-Hudson"/>
    <x v="480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s v="Mcclure LLC"/>
    <x v="481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s v="Martin, Russell and Baker"/>
    <x v="482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s v="Rice-Parker"/>
    <x v="483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s v="Landry Inc"/>
    <x v="484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s v="Richards-Davis"/>
    <x v="485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s v="Davis, Cox and Fox"/>
    <x v="486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s v="Smith-Wallace"/>
    <x v="487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s v="Cordova, Shaw and Wang"/>
    <x v="488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s v="Clark Inc"/>
    <x v="489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s v="Young and Sons"/>
    <x v="490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s v="Henson PLC"/>
    <x v="491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s v="Garcia Group"/>
    <x v="492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s v="Adams, Walker and Wong"/>
    <x v="493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s v="Hopkins-Browning"/>
    <x v="494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s v="Bell, Edwards and Andersen"/>
    <x v="495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s v="Morales Group"/>
    <x v="496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s v="Lucero Group"/>
    <x v="497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s v="Smith, Brown and Davis"/>
    <x v="498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s v="Hunt Group"/>
    <x v="499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s v="Valdez Ltd"/>
    <x v="500"/>
    <n v="100"/>
    <n v="0"/>
    <n v="0"/>
    <x v="0"/>
    <n v="0"/>
    <e v="#DIV/0!"/>
    <x v="1"/>
    <s v="USD"/>
    <x v="472"/>
    <x v="380"/>
    <b v="0"/>
    <b v="1"/>
    <s v="theater/plays"/>
    <x v="3"/>
    <x v="3"/>
  </r>
  <r>
    <s v="Mccann-Le"/>
    <x v="501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s v="Johnson Inc"/>
    <x v="502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s v="Collins LLC"/>
    <x v="503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s v="Smith-Miller"/>
    <x v="504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s v="Jensen-Vargas"/>
    <x v="505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s v="Robles, Bell and Gonzalez"/>
    <x v="506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s v="Turner, Miller and Francis"/>
    <x v="507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s v="Roberts Group"/>
    <x v="508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s v="White LLC"/>
    <x v="509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s v="Best, Miller and Thomas"/>
    <x v="510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s v="Smith-Mullins"/>
    <x v="511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s v="Williams-Walsh"/>
    <x v="512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s v="Harrison, Blackwell and Mendez"/>
    <x v="513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s v="Sanchez, Bradley and Flores"/>
    <x v="514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s v="Cox LLC"/>
    <x v="515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s v="Morales-Odonnell"/>
    <x v="516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s v="Ramirez LLC"/>
    <x v="517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s v="Ramirez Group"/>
    <x v="518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s v="Marsh-Coleman"/>
    <x v="519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s v="Frederick, Jenkins and Collins"/>
    <x v="520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s v="Wilson Ltd"/>
    <x v="47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s v="Cline, Peterson and Lowery"/>
    <x v="521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s v="Underwood, James and Jones"/>
    <x v="522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s v="Johnson-Contreras"/>
    <x v="523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s v="Greene, Lloyd and Sims"/>
    <x v="524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s v="Smith-Sparks"/>
    <x v="525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s v="Rosario-Smith"/>
    <x v="526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s v="Avila, Ford and Welch"/>
    <x v="527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s v="Gallegos Inc"/>
    <x v="528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s v="Morrow, Santiago and Soto"/>
    <x v="529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s v="Berry-Richardson"/>
    <x v="530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s v="Cordova-Torres"/>
    <x v="531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s v="Holt, Bernard and Johnson"/>
    <x v="532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s v="Clark, Mccormick and Mendoza"/>
    <x v="533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s v="Garrison LLC"/>
    <x v="534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s v="Shannon-Olson"/>
    <x v="535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s v="Murillo-Mcfarland"/>
    <x v="536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s v="Young, Gilbert and Escobar"/>
    <x v="537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s v="Thomas, Welch and Santana"/>
    <x v="538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s v="Brown-Pena"/>
    <x v="539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s v="Holder, Caldwell and Vance"/>
    <x v="540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s v="Harrison-Bridges"/>
    <x v="541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s v="Johnson, Murphy and Peterson"/>
    <x v="542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s v="Taylor Inc"/>
    <x v="543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s v="Deleon and Sons"/>
    <x v="544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s v="Benjamin, Paul and Ferguson"/>
    <x v="545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s v="Hardin-Dixon"/>
    <x v="546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s v="York-Pitts"/>
    <x v="547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s v="Jarvis and Sons"/>
    <x v="548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s v="Morrison-Henderson"/>
    <x v="549"/>
    <n v="100"/>
    <n v="4"/>
    <n v="4"/>
    <x v="3"/>
    <n v="1"/>
    <n v="4"/>
    <x v="5"/>
    <s v="CHF"/>
    <x v="514"/>
    <x v="516"/>
    <b v="0"/>
    <b v="0"/>
    <s v="music/indie rock"/>
    <x v="1"/>
    <x v="7"/>
  </r>
  <r>
    <s v="Martin-James"/>
    <x v="550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s v="Mercer, Solomon and Singleton"/>
    <x v="551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s v="Dougherty, Austin and Mills"/>
    <x v="552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s v="Ritter PLC"/>
    <x v="553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s v="Anderson Group"/>
    <x v="554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s v="Smith and Sons"/>
    <x v="555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s v="Lam-Hamilton"/>
    <x v="556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s v="Ho Ltd"/>
    <x v="557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s v="Brown, Estrada and Jensen"/>
    <x v="558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s v="Hunt LLC"/>
    <x v="559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s v="Fowler-Smith"/>
    <x v="560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s v="Blair Inc"/>
    <x v="561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s v="Kelley, Stanton and Sanchez"/>
    <x v="562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s v="Hernandez-Macdonald"/>
    <x v="563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s v="Joseph LLC"/>
    <x v="564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s v="Webb-Smith"/>
    <x v="565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s v="Johns PLC"/>
    <x v="566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s v="Hardin-Foley"/>
    <x v="567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s v="Fischer, Fowler and Arnold"/>
    <x v="568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s v="Martinez-Juarez"/>
    <x v="569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s v="Wilson and Sons"/>
    <x v="570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s v="Clements Group"/>
    <x v="571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s v="Valenzuela-Cook"/>
    <x v="572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s v="Parker, Haley and Foster"/>
    <x v="573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s v="Fuentes LLC"/>
    <x v="574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s v="Moran and Sons"/>
    <x v="575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s v="Stevens Inc"/>
    <x v="576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s v="Martinez-Johnson"/>
    <x v="577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s v="Franklin Inc"/>
    <x v="578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s v="Perez PLC"/>
    <x v="579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s v="Sanchez, Cross and Savage"/>
    <x v="580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s v="Pineda Ltd"/>
    <x v="581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s v="Powell and Sons"/>
    <x v="582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s v="Nunez-Richards"/>
    <x v="583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s v="Pugh LLC"/>
    <x v="584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s v="Rowe-Wong"/>
    <x v="585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s v="Williams-Santos"/>
    <x v="586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s v="Weber Inc"/>
    <x v="587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s v="Avery, Brown and Parker"/>
    <x v="588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s v="Cox Group"/>
    <x v="589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s v="Jensen LLC"/>
    <x v="590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s v="Brown Inc"/>
    <x v="591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s v="Hale-Hayes"/>
    <x v="592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s v="Mcbride PLC"/>
    <x v="593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s v="Harris-Jennings"/>
    <x v="594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s v="Becker-Scott"/>
    <x v="595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s v="Todd, Freeman and Henry"/>
    <x v="596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s v="Martinez, Garza and Young"/>
    <x v="597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s v="Smith-Ramos"/>
    <x v="598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s v="Brown-George"/>
    <x v="599"/>
    <n v="100"/>
    <n v="5"/>
    <n v="5"/>
    <x v="0"/>
    <n v="1"/>
    <n v="5"/>
    <x v="4"/>
    <s v="GBP"/>
    <x v="555"/>
    <x v="558"/>
    <b v="0"/>
    <b v="0"/>
    <s v="food/food trucks"/>
    <x v="0"/>
    <x v="0"/>
  </r>
  <r>
    <s v="Waters and Sons"/>
    <x v="600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s v="Brown Ltd"/>
    <x v="601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s v="Christian, Yates and Greer"/>
    <x v="602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s v="Cole, Hernandez and Rodriguez"/>
    <x v="603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s v="Ortiz, Valenzuela and Collins"/>
    <x v="604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s v="Valencia PLC"/>
    <x v="605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s v="Gordon, Mendez and Johnson"/>
    <x v="606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s v="Johnson Group"/>
    <x v="607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s v="Rose-Fuller"/>
    <x v="608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s v="Hughes, Mendez and Patterson"/>
    <x v="609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s v="Brady, Cortez and Rodriguez"/>
    <x v="610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s v="Wang, Nguyen and Horton"/>
    <x v="611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s v="Santos, Williams and Brown"/>
    <x v="612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s v="Barnett and Sons"/>
    <x v="613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s v="Petersen-Rodriguez"/>
    <x v="614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s v="Burnett-Mora"/>
    <x v="615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s v="King LLC"/>
    <x v="616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s v="Miller Ltd"/>
    <x v="617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s v="Case LLC"/>
    <x v="618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s v="Swanson, Wilson and Baker"/>
    <x v="619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s v="Dean, Fox and Phillips"/>
    <x v="620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s v="Smith-Smith"/>
    <x v="621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s v="Smith, Scott and Rodriguez"/>
    <x v="622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s v="White, Robertson and Roberts"/>
    <x v="623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s v="Martinez Inc"/>
    <x v="624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s v="Tucker, Mccoy and Marquez"/>
    <x v="625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s v="Martin, Lee and Armstrong"/>
    <x v="626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s v="Dunn, Moreno and Green"/>
    <x v="627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s v="Jackson, Martinez and Ray"/>
    <x v="628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s v="Patterson-Johnson"/>
    <x v="629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s v="Carlson-Hernandez"/>
    <x v="630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s v="Parker PLC"/>
    <x v="631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s v="Yu and Sons"/>
    <x v="632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s v="Taylor, Johnson and Hernandez"/>
    <x v="633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s v="Mack Ltd"/>
    <x v="634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s v="Lamb-Sanders"/>
    <x v="635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s v="Williams-Ramirez"/>
    <x v="636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s v="Weaver Ltd"/>
    <x v="637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s v="Barnes-Williams"/>
    <x v="638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s v="Richardson, Woodward and Hansen"/>
    <x v="639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s v="Hunt, Barker and Baker"/>
    <x v="640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s v="Ramos, Moreno and Lewis"/>
    <x v="641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s v="Harris Inc"/>
    <x v="642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s v="Peters-Nelson"/>
    <x v="643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s v="Ferguson, Murphy and Bright"/>
    <x v="644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s v="Robinson Group"/>
    <x v="645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s v="Jordan-Wolfe"/>
    <x v="646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s v="Vargas-Cox"/>
    <x v="647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s v="Yang and Sons"/>
    <x v="648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s v="Wilson, Wilson and Mathis"/>
    <x v="649"/>
    <n v="100"/>
    <n v="2"/>
    <n v="2"/>
    <x v="0"/>
    <n v="1"/>
    <n v="2"/>
    <x v="1"/>
    <s v="USD"/>
    <x v="599"/>
    <x v="603"/>
    <b v="0"/>
    <b v="0"/>
    <s v="music/jazz"/>
    <x v="1"/>
    <x v="17"/>
  </r>
  <r>
    <s v="Wang, Koch and Weaver"/>
    <x v="650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s v="Cisneros Ltd"/>
    <x v="651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s v="Williams-Jones"/>
    <x v="652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s v="Roberts, Hinton and Williams"/>
    <x v="653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s v="Gonzalez, Williams and Benson"/>
    <x v="654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s v="Hobbs, Brown and Lee"/>
    <x v="655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s v="Russo, Kim and Mccoy"/>
    <x v="656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s v="Howell, Myers and Olson"/>
    <x v="657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s v="Bailey and Sons"/>
    <x v="658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s v="Jensen-Brown"/>
    <x v="659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s v="Smith Group"/>
    <x v="660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s v="Murphy-Farrell"/>
    <x v="661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s v="Everett-Wolfe"/>
    <x v="662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s v="Young PLC"/>
    <x v="663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s v="Park-Goodman"/>
    <x v="664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s v="York, Barr and Grant"/>
    <x v="665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s v="Little Ltd"/>
    <x v="666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s v="Brown and Sons"/>
    <x v="667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s v="Payne, Garrett and Thomas"/>
    <x v="668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s v="Robinson Group"/>
    <x v="669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s v="Robinson-Kelly"/>
    <x v="670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s v="Kelly-Colon"/>
    <x v="671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s v="Turner, Scott and Gentry"/>
    <x v="672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s v="Sanchez Ltd"/>
    <x v="673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s v="Giles-Smith"/>
    <x v="674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s v="Thompson-Moreno"/>
    <x v="675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s v="Murphy-Fox"/>
    <x v="676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s v="Rodriguez-Patterson"/>
    <x v="677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s v="Davis Ltd"/>
    <x v="678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s v="Nelson-Valdez"/>
    <x v="679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s v="Kelly PLC"/>
    <x v="680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s v="Nguyen and Sons"/>
    <x v="681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s v="Jones PLC"/>
    <x v="682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s v="Gilmore LLC"/>
    <x v="683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s v="Lee-Cobb"/>
    <x v="684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s v="Jones, Wiley and Robbins"/>
    <x v="685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s v="Martin, Gates and Holt"/>
    <x v="686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s v="Bowen, Davies and Burns"/>
    <x v="687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s v="Nguyen Inc"/>
    <x v="688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s v="Walsh-Watts"/>
    <x v="689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s v="Ray, Li and Li"/>
    <x v="690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s v="Murray Ltd"/>
    <x v="691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s v="Bradford-Silva"/>
    <x v="692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s v="Mora-Bradley"/>
    <x v="693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s v="Cardenas, Thompson and Carey"/>
    <x v="694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s v="Lopez, Reid and Johnson"/>
    <x v="695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s v="Fox-Williams"/>
    <x v="696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s v="Taylor, Wood and Taylor"/>
    <x v="697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s v="King Inc"/>
    <x v="698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s v="Cole, Petty and Cameron"/>
    <x v="699"/>
    <n v="100"/>
    <n v="3"/>
    <n v="3"/>
    <x v="0"/>
    <n v="1"/>
    <n v="3"/>
    <x v="1"/>
    <s v="USD"/>
    <x v="67"/>
    <x v="646"/>
    <b v="0"/>
    <b v="0"/>
    <s v="technology/wearables"/>
    <x v="2"/>
    <x v="8"/>
  </r>
  <r>
    <s v="Mcclain LLC"/>
    <x v="700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s v="Sims-Gross"/>
    <x v="701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s v="Perez Group"/>
    <x v="702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s v="Haynes-Williams"/>
    <x v="703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s v="Ford LLC"/>
    <x v="704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s v="Moreno Ltd"/>
    <x v="705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s v="Moore, Cook and Wright"/>
    <x v="706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s v="Ortega LLC"/>
    <x v="707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s v="Silva, Walker and Martin"/>
    <x v="708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s v="Huynh, Gallegos and Mills"/>
    <x v="709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s v="Anderson LLC"/>
    <x v="710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s v="Garza-Bryant"/>
    <x v="711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s v="Mays LLC"/>
    <x v="712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s v="Evans-Jones"/>
    <x v="713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s v="Fischer, Torres and Walker"/>
    <x v="714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s v="Tapia, Kramer and Hicks"/>
    <x v="715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s v="Barnes, Wilcox and Riley"/>
    <x v="716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s v="Reyes PLC"/>
    <x v="717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s v="Pace, Simpson and Watkins"/>
    <x v="718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s v="Valenzuela, Davidson and Castro"/>
    <x v="719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s v="Dominguez-Owens"/>
    <x v="720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s v="Thomas-Simmons"/>
    <x v="721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s v="Beck-Knight"/>
    <x v="722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s v="Mccoy Ltd"/>
    <x v="723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s v="Dawson-Tyler"/>
    <x v="724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s v="Johns-Thomas"/>
    <x v="725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s v="Quinn, Cruz and Schmidt"/>
    <x v="726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s v="Stewart Inc"/>
    <x v="727"/>
    <n v="4200"/>
    <n v="735"/>
    <n v="17.5"/>
    <x v="0"/>
    <n v="10"/>
    <n v="73.5"/>
    <x v="1"/>
    <s v="USD"/>
    <x v="662"/>
    <x v="668"/>
    <b v="0"/>
    <b v="0"/>
    <s v="theater/plays"/>
    <x v="3"/>
    <x v="3"/>
  </r>
  <r>
    <s v="Moore Group"/>
    <x v="728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s v="Carson PLC"/>
    <x v="729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s v="Cruz, Hall and Mason"/>
    <x v="730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s v="Glass, Baker and Jones"/>
    <x v="731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s v="Marquez-Kerr"/>
    <x v="732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s v="Stone PLC"/>
    <x v="733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s v="Caldwell PLC"/>
    <x v="734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s v="Silva-Hawkins"/>
    <x v="735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s v="Gardner Inc"/>
    <x v="736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s v="Garcia Group"/>
    <x v="737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s v="Meyer-Avila"/>
    <x v="738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s v="Nelson, Smith and Graham"/>
    <x v="739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s v="Garcia Ltd"/>
    <x v="740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s v="West-Stevens"/>
    <x v="741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s v="Clark-Conrad"/>
    <x v="742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s v="Fitzgerald Group"/>
    <x v="743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s v="Hill, Mccann and Moore"/>
    <x v="744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s v="Edwards LLC"/>
    <x v="745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s v="Greer and Sons"/>
    <x v="746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s v="Martinez PLC"/>
    <x v="747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s v="Hunter-Logan"/>
    <x v="748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s v="Ramos and Sons"/>
    <x v="749"/>
    <n v="100"/>
    <n v="1"/>
    <n v="1"/>
    <x v="0"/>
    <n v="1"/>
    <n v="1"/>
    <x v="4"/>
    <s v="GBP"/>
    <x v="682"/>
    <x v="688"/>
    <b v="0"/>
    <b v="0"/>
    <s v="music/electric music"/>
    <x v="1"/>
    <x v="5"/>
  </r>
  <r>
    <s v="Lane-Barber"/>
    <x v="750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s v="Lowery Group"/>
    <x v="751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s v="Guerrero-Griffin"/>
    <x v="752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s v="Perez, Reed and Lee"/>
    <x v="753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s v="Chen, Pollard and Clarke"/>
    <x v="754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s v="Serrano, Gallagher and Griffith"/>
    <x v="755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s v="Callahan-Gilbert"/>
    <x v="756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s v="Logan-Miranda"/>
    <x v="757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s v="Rodriguez PLC"/>
    <x v="758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s v="Smith-Kennedy"/>
    <x v="759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s v="Mitchell-Lee"/>
    <x v="760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s v="Davis Ltd"/>
    <x v="761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s v="Rowland PLC"/>
    <x v="762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s v="Shaffer-Mason"/>
    <x v="763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s v="Matthews LLC"/>
    <x v="764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s v="Montgomery-Castro"/>
    <x v="765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s v="Hale, Pearson and Jenkins"/>
    <x v="766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s v="Ramirez-Calderon"/>
    <x v="767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s v="Johnson-Morales"/>
    <x v="768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s v="Mathis-Rodriguez"/>
    <x v="769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s v="Smith, Mack and Williams"/>
    <x v="770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s v="Johnson-Pace"/>
    <x v="771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s v="Meza, Kirby and Patel"/>
    <x v="772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s v="Gonzalez-Snow"/>
    <x v="773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s v="Murphy LLC"/>
    <x v="774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s v="Taylor-Rowe"/>
    <x v="775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s v="Henderson Ltd"/>
    <x v="776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s v="Moss-Guzman"/>
    <x v="777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s v="Webb Group"/>
    <x v="778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s v="Brooks-Rodriguez"/>
    <x v="779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s v="Thomas Ltd"/>
    <x v="780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s v="Williams and Sons"/>
    <x v="781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s v="Vega, Chan and Carney"/>
    <x v="782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s v="Byrd Group"/>
    <x v="783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s v="Peterson, Fletcher and Sanchez"/>
    <x v="784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s v="Smith-Brown"/>
    <x v="785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s v="Vance-Glover"/>
    <x v="786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s v="Joyce PLC"/>
    <x v="787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s v="Kennedy-Miller"/>
    <x v="788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s v="White-Obrien"/>
    <x v="789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s v="Stafford, Hess and Raymond"/>
    <x v="790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s v="Jordan, Schneider and Hall"/>
    <x v="791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s v="Rodriguez, Cox and Rodriguez"/>
    <x v="792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s v="Welch Inc"/>
    <x v="793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s v="Vasquez Inc"/>
    <x v="794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s v="Freeman-Ferguson"/>
    <x v="795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s v="Houston, Moore and Rogers"/>
    <x v="796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s v="Small-Fuentes"/>
    <x v="797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s v="Reid-Day"/>
    <x v="798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s v="Wallace LLC"/>
    <x v="799"/>
    <n v="100"/>
    <n v="1"/>
    <n v="1"/>
    <x v="0"/>
    <n v="1"/>
    <n v="1"/>
    <x v="5"/>
    <s v="CHF"/>
    <x v="139"/>
    <x v="560"/>
    <b v="0"/>
    <b v="0"/>
    <s v="music/rock"/>
    <x v="1"/>
    <x v="1"/>
  </r>
  <r>
    <s v="Olson-Bishop"/>
    <x v="800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s v="Rodriguez, Anderson and Porter"/>
    <x v="801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s v="Perez, Brown and Meyers"/>
    <x v="802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s v="English-Mccullough"/>
    <x v="803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s v="Smith-Nguyen"/>
    <x v="804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s v="Harmon-Madden"/>
    <x v="805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s v="Walker-Taylor"/>
    <x v="806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s v="Harris, Medina and Mitchell"/>
    <x v="807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s v="Williams and Sons"/>
    <x v="808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s v="Ball-Fisher"/>
    <x v="809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s v="Page, Holt and Mack"/>
    <x v="810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s v="Landry Group"/>
    <x v="811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s v="Buckley Group"/>
    <x v="812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s v="Vincent PLC"/>
    <x v="813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s v="Watson-Douglas"/>
    <x v="814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s v="Jones, Casey and Jones"/>
    <x v="815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s v="Alvarez-Bauer"/>
    <x v="816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s v="Martinez LLC"/>
    <x v="817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s v="Buck-Khan"/>
    <x v="818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s v="Valdez, Williams and Meyer"/>
    <x v="819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s v="Alvarez-Andrews"/>
    <x v="820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s v="Stewart and Sons"/>
    <x v="821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s v="Dyer Inc"/>
    <x v="822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s v="Anderson, Williams and Cox"/>
    <x v="823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s v="Solomon PLC"/>
    <x v="824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s v="Miller-Hubbard"/>
    <x v="825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s v="Miranda, Martinez and Lowery"/>
    <x v="826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s v="Munoz, Cherry and Bell"/>
    <x v="827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s v="Baker-Higgins"/>
    <x v="828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s v="Johnson, Turner and Carroll"/>
    <x v="829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s v="Ward PLC"/>
    <x v="830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s v="Bradley, Beck and Mayo"/>
    <x v="831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s v="Levine, Martin and Hernandez"/>
    <x v="832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s v="Gallegos, Wagner and Gaines"/>
    <x v="833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s v="Hodges, Smith and Kelly"/>
    <x v="834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s v="Macias Inc"/>
    <x v="835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s v="Cook-Ortiz"/>
    <x v="836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s v="Jordan-Fischer"/>
    <x v="837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s v="Pierce-Ramirez"/>
    <x v="838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s v="Howell and Sons"/>
    <x v="839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s v="Garcia, Dunn and Richardson"/>
    <x v="840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s v="Lawson and Sons"/>
    <x v="841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s v="Porter-Hicks"/>
    <x v="842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s v="Rodriguez-Hansen"/>
    <x v="843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s v="Williams LLC"/>
    <x v="844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s v="Cooper, Stanley and Bryant"/>
    <x v="845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s v="Miller, Glenn and Adams"/>
    <x v="846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s v="Cole, Salazar and Moreno"/>
    <x v="847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s v="Jones-Ryan"/>
    <x v="848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s v="Hood, Perez and Meadows"/>
    <x v="849"/>
    <n v="100"/>
    <n v="1"/>
    <n v="1"/>
    <x v="0"/>
    <n v="1"/>
    <n v="1"/>
    <x v="1"/>
    <s v="USD"/>
    <x v="762"/>
    <x v="539"/>
    <b v="1"/>
    <b v="0"/>
    <s v="music/rock"/>
    <x v="1"/>
    <x v="1"/>
  </r>
  <r>
    <s v="Bright and Sons"/>
    <x v="850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s v="Brady Ltd"/>
    <x v="851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s v="Collier LLC"/>
    <x v="852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s v="Campbell, Thomas and Obrien"/>
    <x v="853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s v="Moses-Terry"/>
    <x v="854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s v="Williams and Sons"/>
    <x v="855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s v="Miranda, Gray and Hale"/>
    <x v="856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s v="Ayala, Crawford and Taylor"/>
    <x v="857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s v="Martinez Ltd"/>
    <x v="858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s v="Lee PLC"/>
    <x v="859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s v="Young, Ramsey and Powell"/>
    <x v="860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s v="Lewis and Sons"/>
    <x v="861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s v="Davis-Johnson"/>
    <x v="862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s v="Stevenson-Thompson"/>
    <x v="863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s v="Ellis, Smith and Armstrong"/>
    <x v="864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s v="Jackson-Brown"/>
    <x v="865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s v="Kane, Pruitt and Rivera"/>
    <x v="866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s v="Wood, Buckley and Meza"/>
    <x v="867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s v="Brown-Williams"/>
    <x v="868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s v="Hansen-Austin"/>
    <x v="869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s v="Santana-George"/>
    <x v="870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s v="Davis LLC"/>
    <x v="871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s v="Vazquez, Ochoa and Clark"/>
    <x v="872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s v="Chung-Nguyen"/>
    <x v="873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s v="Mueller-Harmon"/>
    <x v="874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s v="Dixon, Perez and Banks"/>
    <x v="875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s v="Estrada Group"/>
    <x v="876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s v="Lutz Group"/>
    <x v="877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s v="Ortiz Inc"/>
    <x v="878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s v="Craig, Ellis and Miller"/>
    <x v="879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s v="Charles Inc"/>
    <x v="880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s v="White-Rosario"/>
    <x v="881"/>
    <n v="800"/>
    <n v="2960"/>
    <n v="370"/>
    <x v="1"/>
    <n v="80"/>
    <n v="37"/>
    <x v="1"/>
    <s v="USD"/>
    <x v="789"/>
    <x v="790"/>
    <b v="0"/>
    <b v="0"/>
    <s v="theater/plays"/>
    <x v="3"/>
    <x v="3"/>
  </r>
  <r>
    <s v="Simmons-Villarreal"/>
    <x v="882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s v="Strickland Group"/>
    <x v="883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s v="Lynch Ltd"/>
    <x v="884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s v="Sanders LLC"/>
    <x v="885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s v="Cooper LLC"/>
    <x v="886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s v="Palmer Ltd"/>
    <x v="887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s v="Santos Group"/>
    <x v="888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s v="Christian, Kim and Jimenez"/>
    <x v="889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s v="Williams, Price and Hurley"/>
    <x v="890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s v="Anderson, Parks and Estrada"/>
    <x v="891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s v="Collins-Martinez"/>
    <x v="892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s v="Barrett Inc"/>
    <x v="893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s v="Adams-Rollins"/>
    <x v="894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s v="Wright-Bryant"/>
    <x v="895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s v="Berry-Cannon"/>
    <x v="896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s v="Davis-Gonzalez"/>
    <x v="897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s v="Best-Young"/>
    <x v="898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s v="Powers, Smith and Deleon"/>
    <x v="899"/>
    <n v="100"/>
    <n v="2"/>
    <n v="2"/>
    <x v="0"/>
    <n v="1"/>
    <n v="2"/>
    <x v="1"/>
    <s v="USD"/>
    <x v="806"/>
    <x v="803"/>
    <b v="0"/>
    <b v="1"/>
    <s v="technology/web"/>
    <x v="2"/>
    <x v="2"/>
  </r>
  <r>
    <s v="Hogan Group"/>
    <x v="900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s v="Wang, Silva and Byrd"/>
    <x v="901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s v="Parker-Morris"/>
    <x v="902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s v="Rodriguez, Johnson and Jackson"/>
    <x v="903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s v="Haynes PLC"/>
    <x v="904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s v="Hayes Group"/>
    <x v="905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s v="White, Pena and Calhoun"/>
    <x v="906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s v="Bryant-Pope"/>
    <x v="907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s v="Gates, Li and Thompson"/>
    <x v="908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s v="King-Morris"/>
    <x v="909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s v="Carter, Cole and Curtis"/>
    <x v="910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s v="Sanchez-Parsons"/>
    <x v="911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s v="Rivera-Pearson"/>
    <x v="912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s v="Ramirez, Padilla and Barrera"/>
    <x v="913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s v="Riggs Group"/>
    <x v="914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s v="Clements Ltd"/>
    <x v="915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s v="Cooper Inc"/>
    <x v="916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s v="Jones-Gonzalez"/>
    <x v="917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s v="Fox Ltd"/>
    <x v="918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s v="Green, Murphy and Webb"/>
    <x v="919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s v="Stevenson PLC"/>
    <x v="920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s v="Soto-Anthony"/>
    <x v="921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s v="Wise and Sons"/>
    <x v="922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s v="Butler-Barr"/>
    <x v="923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s v="Wilson, Jefferson and Anderson"/>
    <x v="924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s v="Brown-Oliver"/>
    <x v="925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s v="Davis-Gardner"/>
    <x v="926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s v="Dawson Group"/>
    <x v="927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s v="Turner-Terrell"/>
    <x v="928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s v="Hall, Buchanan and Benton"/>
    <x v="929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s v="Lowery, Hayden and Cruz"/>
    <x v="930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s v="Mora, Miller and Harper"/>
    <x v="931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s v="Espinoza Group"/>
    <x v="932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s v="Davis, Crawford and Lopez"/>
    <x v="933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s v="Richards, Stevens and Fleming"/>
    <x v="934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s v="Brown Ltd"/>
    <x v="935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s v="Tapia, Sandoval and Hurley"/>
    <x v="936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s v="Allen Inc"/>
    <x v="937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s v="Williams, Johnson and Campbell"/>
    <x v="938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s v="Wiggins Ltd"/>
    <x v="939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s v="Luna-Horne"/>
    <x v="940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s v="Allen Inc"/>
    <x v="941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s v="Peterson, Gonzalez and Spencer"/>
    <x v="942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s v="Walter Inc"/>
    <x v="943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s v="Sanders, Farley and Huffman"/>
    <x v="944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s v="Hall, Holmes and Walker"/>
    <x v="945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s v="Smith-Powell"/>
    <x v="946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s v="Smith-Hill"/>
    <x v="947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s v="Wright LLC"/>
    <x v="948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s v="Williams, Orozco and Gomez"/>
    <x v="949"/>
    <n v="100"/>
    <n v="5"/>
    <n v="5"/>
    <x v="0"/>
    <n v="1"/>
    <n v="5"/>
    <x v="1"/>
    <s v="USD"/>
    <x v="843"/>
    <x v="354"/>
    <b v="0"/>
    <b v="1"/>
    <s v="theater/plays"/>
    <x v="3"/>
    <x v="3"/>
  </r>
  <r>
    <s v="Peterson Ltd"/>
    <x v="950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s v="Cummings-Hayes"/>
    <x v="951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s v="Boyle Ltd"/>
    <x v="952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s v="Henderson, Parker and Diaz"/>
    <x v="953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s v="Moss-Obrien"/>
    <x v="954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s v="Wood Inc"/>
    <x v="955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s v="Riley, Cohen and Goodman"/>
    <x v="956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s v="Green, Robinson and Ho"/>
    <x v="957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s v="Black-Graham"/>
    <x v="958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s v="Robbins Group"/>
    <x v="959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s v="Mason, Case and May"/>
    <x v="960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s v="Harris, Russell and Mitchell"/>
    <x v="961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s v="Rodriguez-Robinson"/>
    <x v="962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s v="Peck, Higgins and Smith"/>
    <x v="963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s v="Nunez-King"/>
    <x v="964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s v="Davis and Sons"/>
    <x v="965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s v="Howard-Douglas"/>
    <x v="966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s v="Gonzalez-White"/>
    <x v="967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s v="Lopez-King"/>
    <x v="968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s v="Glover-Nelson"/>
    <x v="969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s v="Garner and Sons"/>
    <x v="970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s v="Sellers, Roach and Garrison"/>
    <x v="971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s v="Herrera, Bennett and Silva"/>
    <x v="972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s v="Thomas, Clay and Mendoza"/>
    <x v="973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s v="Ayala Group"/>
    <x v="974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s v="Huerta, Roberts and Dickerson"/>
    <x v="975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s v="Johnson Group"/>
    <x v="976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s v="Bailey, Nguyen and Martinez"/>
    <x v="977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s v="Williams, Martin and Meyer"/>
    <x v="978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s v="Huff-Johnson"/>
    <x v="979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s v="Diaz-Little"/>
    <x v="980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s v="Freeman-French"/>
    <x v="981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s v="Beck-Weber"/>
    <x v="982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s v="Lewis-Jacobson"/>
    <x v="983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s v="Logan-Curtis"/>
    <x v="984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s v="Chan, Washington and Callahan"/>
    <x v="985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s v="Wilson Group"/>
    <x v="986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s v="Gardner, Ryan and Gutierrez"/>
    <x v="987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s v="Hernandez Inc"/>
    <x v="988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s v="Ortiz-Roberts"/>
    <x v="989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s v="Ramirez LLC"/>
    <x v="990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s v="Morrow Inc"/>
    <x v="991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s v="Erickson-Rogers"/>
    <x v="992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s v="Leach, Rich and Price"/>
    <x v="993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s v="Manning-Hamilton"/>
    <x v="994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s v="Butler LLC"/>
    <x v="995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s v="Ball LLC"/>
    <x v="996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s v="Taylor, Santiago and Flores"/>
    <x v="997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s v="Hernandez, Norton and Kelley"/>
    <x v="998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F45F7-58FE-CD4F-AC19-E192C83C1D8F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23411-16D1-ED4C-ADF1-D43167435433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1" sqref="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5"/>
    <col min="8" max="8" width="13" bestFit="1" customWidth="1"/>
    <col min="9" max="9" width="13" style="10" customWidth="1"/>
    <col min="12" max="13" width="11.1640625" bestFit="1" customWidth="1"/>
    <col min="14" max="14" width="13.83203125" customWidth="1"/>
    <col min="15" max="15" width="12.33203125" customWidth="1"/>
    <col min="18" max="18" width="28" bestFit="1" customWidth="1"/>
    <col min="19" max="20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2036</v>
      </c>
      <c r="T1" s="1" t="s">
        <v>2037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10">
        <v>0</v>
      </c>
      <c r="J2" t="s">
        <v>15</v>
      </c>
      <c r="K2" t="s">
        <v>16</v>
      </c>
      <c r="L2">
        <v>1448690400</v>
      </c>
      <c r="M2">
        <v>1450159200</v>
      </c>
      <c r="N2" s="11">
        <f>(L2/86400)+DATE(1970,1,1)</f>
        <v>42336.25</v>
      </c>
      <c r="O2" s="11">
        <f>(M2/86400)+DATE(1970,1,1)</f>
        <v>42353.25</v>
      </c>
      <c r="P2" t="b">
        <v>0</v>
      </c>
      <c r="Q2" t="b">
        <v>0</v>
      </c>
      <c r="R2" t="s">
        <v>17</v>
      </c>
      <c r="S2" t="s">
        <v>2038</v>
      </c>
      <c r="T2" t="s">
        <v>2039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10">
        <f t="shared" ref="I3:I66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(L3/86400)+DATE(1970,1,1)</f>
        <v>41870.208333333336</v>
      </c>
      <c r="O3" s="11">
        <f t="shared" ref="O3:O66" si="3">(M3/86400)+DATE(1970,1,1)</f>
        <v>41872.208333333336</v>
      </c>
      <c r="P3" t="b">
        <v>0</v>
      </c>
      <c r="Q3" t="b">
        <v>1</v>
      </c>
      <c r="R3" t="s">
        <v>23</v>
      </c>
      <c r="S3" t="s">
        <v>2040</v>
      </c>
      <c r="T3" t="s">
        <v>2041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10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2042</v>
      </c>
      <c r="T4" t="s">
        <v>2043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10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2040</v>
      </c>
      <c r="T5" t="s">
        <v>2041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10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2044</v>
      </c>
      <c r="T6" t="s">
        <v>2045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10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2044</v>
      </c>
      <c r="T7" t="s">
        <v>2045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10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2046</v>
      </c>
      <c r="T8" t="s">
        <v>2047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10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2044</v>
      </c>
      <c r="T9" t="s">
        <v>2045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2044</v>
      </c>
      <c r="T10" t="s">
        <v>2045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10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2040</v>
      </c>
      <c r="T11" t="s">
        <v>2048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10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2046</v>
      </c>
      <c r="T12" t="s">
        <v>2049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10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2044</v>
      </c>
      <c r="T13" t="s">
        <v>2045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10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2046</v>
      </c>
      <c r="T14" t="s">
        <v>2049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10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2040</v>
      </c>
      <c r="T15" t="s">
        <v>2050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10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2040</v>
      </c>
      <c r="T16" t="s">
        <v>2050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10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2042</v>
      </c>
      <c r="T17" t="s">
        <v>2051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10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2052</v>
      </c>
      <c r="T18" t="s">
        <v>2053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10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2046</v>
      </c>
      <c r="T19" t="s">
        <v>2054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1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2044</v>
      </c>
      <c r="T20" t="s">
        <v>2045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10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2044</v>
      </c>
      <c r="T21" t="s">
        <v>2045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10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2046</v>
      </c>
      <c r="T22" t="s">
        <v>2049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10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2044</v>
      </c>
      <c r="T23" t="s">
        <v>2045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10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2044</v>
      </c>
      <c r="T24" t="s">
        <v>2045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10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2046</v>
      </c>
      <c r="T25" t="s">
        <v>2047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10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2042</v>
      </c>
      <c r="T26" t="s">
        <v>2051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10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2055</v>
      </c>
      <c r="T27" t="s">
        <v>2056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10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2044</v>
      </c>
      <c r="T28" t="s">
        <v>2045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10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2040</v>
      </c>
      <c r="T29" t="s">
        <v>2041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1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2044</v>
      </c>
      <c r="T30" t="s">
        <v>2045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10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2046</v>
      </c>
      <c r="T31" t="s">
        <v>2057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10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2046</v>
      </c>
      <c r="T32" t="s">
        <v>2054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10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2055</v>
      </c>
      <c r="T33" t="s">
        <v>2056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10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2046</v>
      </c>
      <c r="T34" t="s">
        <v>2047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10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2044</v>
      </c>
      <c r="T35" t="s">
        <v>2045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10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2046</v>
      </c>
      <c r="T36" t="s">
        <v>2047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10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2046</v>
      </c>
      <c r="T37" t="s">
        <v>2049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10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2044</v>
      </c>
      <c r="T38" t="s">
        <v>2045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10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2052</v>
      </c>
      <c r="T39" t="s">
        <v>2058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1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2059</v>
      </c>
      <c r="T40" t="s">
        <v>2060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10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2044</v>
      </c>
      <c r="T41" t="s">
        <v>2045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10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2042</v>
      </c>
      <c r="T42" t="s">
        <v>2051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10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2040</v>
      </c>
      <c r="T43" t="s">
        <v>2041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10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2038</v>
      </c>
      <c r="T44" t="s">
        <v>2039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10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2052</v>
      </c>
      <c r="T45" t="s">
        <v>2061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10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2052</v>
      </c>
      <c r="T46" t="s">
        <v>2058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10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2044</v>
      </c>
      <c r="T47" t="s">
        <v>2045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10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2040</v>
      </c>
      <c r="T48" t="s">
        <v>2041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10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2044</v>
      </c>
      <c r="T49" t="s">
        <v>2045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1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2044</v>
      </c>
      <c r="T50" t="s">
        <v>2045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10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2040</v>
      </c>
      <c r="T51" t="s">
        <v>2041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10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2040</v>
      </c>
      <c r="T52" t="s">
        <v>2062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10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2042</v>
      </c>
      <c r="T53" t="s">
        <v>2051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10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2044</v>
      </c>
      <c r="T54" t="s">
        <v>2045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10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2046</v>
      </c>
      <c r="T55" t="s">
        <v>2049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10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2042</v>
      </c>
      <c r="T56" t="s">
        <v>2051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10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2040</v>
      </c>
      <c r="T57" t="s">
        <v>2063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10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2042</v>
      </c>
      <c r="T58" t="s">
        <v>2051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10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2055</v>
      </c>
      <c r="T59" t="s">
        <v>2056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1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2044</v>
      </c>
      <c r="T60" t="s">
        <v>2045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10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2044</v>
      </c>
      <c r="T61" t="s">
        <v>2045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10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2044</v>
      </c>
      <c r="T62" t="s">
        <v>2045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10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2044</v>
      </c>
      <c r="T63" t="s">
        <v>2045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10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2042</v>
      </c>
      <c r="T64" t="s">
        <v>2043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10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2044</v>
      </c>
      <c r="T65" t="s">
        <v>2045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10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2042</v>
      </c>
      <c r="T66" t="s">
        <v>2043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10">
        <f t="shared" ref="I67:I130" si="5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(L67/86400)+DATE(1970,1,1)</f>
        <v>40570.25</v>
      </c>
      <c r="O67" s="11">
        <f t="shared" ref="O67:O130" si="7">(M67/86400)+DATE(1970,1,1)</f>
        <v>40577.25</v>
      </c>
      <c r="P67" t="b">
        <v>0</v>
      </c>
      <c r="Q67" t="b">
        <v>0</v>
      </c>
      <c r="R67" t="s">
        <v>33</v>
      </c>
      <c r="S67" t="s">
        <v>2044</v>
      </c>
      <c r="T67" t="s">
        <v>2045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10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2044</v>
      </c>
      <c r="T68" t="s">
        <v>2045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10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2042</v>
      </c>
      <c r="T69" t="s">
        <v>2051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1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2044</v>
      </c>
      <c r="T70" t="s">
        <v>2045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10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2044</v>
      </c>
      <c r="T71" t="s">
        <v>2045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10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2044</v>
      </c>
      <c r="T72" t="s">
        <v>2045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10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2044</v>
      </c>
      <c r="T73" t="s">
        <v>2045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10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2046</v>
      </c>
      <c r="T74" t="s">
        <v>2054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10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2040</v>
      </c>
      <c r="T75" t="s">
        <v>2063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10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2040</v>
      </c>
      <c r="T76" t="s">
        <v>2062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10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2059</v>
      </c>
      <c r="T77" t="s">
        <v>2060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10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2044</v>
      </c>
      <c r="T78" t="s">
        <v>2045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10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2046</v>
      </c>
      <c r="T79" t="s">
        <v>2054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1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2052</v>
      </c>
      <c r="T80" t="s">
        <v>2064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10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2044</v>
      </c>
      <c r="T81" t="s">
        <v>2045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10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2055</v>
      </c>
      <c r="T82" t="s">
        <v>2056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10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2040</v>
      </c>
      <c r="T83" t="s">
        <v>2041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10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2055</v>
      </c>
      <c r="T84" t="s">
        <v>2056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10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2040</v>
      </c>
      <c r="T85" t="s">
        <v>2048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10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2042</v>
      </c>
      <c r="T86" t="s">
        <v>2051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10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2040</v>
      </c>
      <c r="T87" t="s">
        <v>2050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10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2044</v>
      </c>
      <c r="T88" t="s">
        <v>2045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10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2040</v>
      </c>
      <c r="T89" t="s">
        <v>2041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1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2052</v>
      </c>
      <c r="T90" t="s">
        <v>2064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10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2044</v>
      </c>
      <c r="T91" t="s">
        <v>2045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10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2044</v>
      </c>
      <c r="T92" t="s">
        <v>2045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10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2052</v>
      </c>
      <c r="T93" t="s">
        <v>2064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10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2055</v>
      </c>
      <c r="T94" t="s">
        <v>2056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10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2044</v>
      </c>
      <c r="T95" t="s">
        <v>2045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10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2042</v>
      </c>
      <c r="T96" t="s">
        <v>2043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10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2046</v>
      </c>
      <c r="T97" t="s">
        <v>2047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10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2044</v>
      </c>
      <c r="T98" t="s">
        <v>2045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10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2038</v>
      </c>
      <c r="T99" t="s">
        <v>2039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1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2055</v>
      </c>
      <c r="T100" t="s">
        <v>2056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10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2044</v>
      </c>
      <c r="T101" t="s">
        <v>2045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10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2044</v>
      </c>
      <c r="T102" t="s">
        <v>2045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10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2040</v>
      </c>
      <c r="T103" t="s">
        <v>2048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10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2042</v>
      </c>
      <c r="T104" t="s">
        <v>2051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10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2040</v>
      </c>
      <c r="T105" t="s">
        <v>2048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10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2040</v>
      </c>
      <c r="T106" t="s">
        <v>2050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10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2042</v>
      </c>
      <c r="T107" t="s">
        <v>2043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10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2044</v>
      </c>
      <c r="T108" t="s">
        <v>2045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10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2044</v>
      </c>
      <c r="T109" t="s">
        <v>2045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2046</v>
      </c>
      <c r="T110" t="s">
        <v>2047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10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2046</v>
      </c>
      <c r="T111" t="s">
        <v>2065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10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2038</v>
      </c>
      <c r="T112" t="s">
        <v>2039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10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2052</v>
      </c>
      <c r="T113" t="s">
        <v>2061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10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2042</v>
      </c>
      <c r="T114" t="s">
        <v>2043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10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2038</v>
      </c>
      <c r="T115" t="s">
        <v>2039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10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2042</v>
      </c>
      <c r="T116" t="s">
        <v>2051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10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2052</v>
      </c>
      <c r="T117" t="s">
        <v>2058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10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2044</v>
      </c>
      <c r="T118" t="s">
        <v>2045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10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2046</v>
      </c>
      <c r="T119" t="s">
        <v>2065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1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2059</v>
      </c>
      <c r="T120" t="s">
        <v>2060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10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2046</v>
      </c>
      <c r="T121" t="s">
        <v>2047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10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2055</v>
      </c>
      <c r="T122" t="s">
        <v>2066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10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2055</v>
      </c>
      <c r="T123" t="s">
        <v>2056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10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2052</v>
      </c>
      <c r="T124" t="s">
        <v>2058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10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2044</v>
      </c>
      <c r="T125" t="s">
        <v>2045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10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2059</v>
      </c>
      <c r="T126" t="s">
        <v>2060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10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2044</v>
      </c>
      <c r="T127" t="s">
        <v>2045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10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2044</v>
      </c>
      <c r="T128" t="s">
        <v>2045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10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2044</v>
      </c>
      <c r="T129" t="s">
        <v>2045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1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2040</v>
      </c>
      <c r="T130" t="s">
        <v>2041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10">
        <f t="shared" ref="I131:I194" si="9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(L131/86400)+DATE(1970,1,1)</f>
        <v>42038.25</v>
      </c>
      <c r="O131" s="11">
        <f t="shared" ref="O131:O194" si="11">(M131/86400)+DATE(1970,1,1)</f>
        <v>42063.25</v>
      </c>
      <c r="P131" t="b">
        <v>0</v>
      </c>
      <c r="Q131" t="b">
        <v>0</v>
      </c>
      <c r="R131" t="s">
        <v>17</v>
      </c>
      <c r="S131" t="s">
        <v>2038</v>
      </c>
      <c r="T131" t="s">
        <v>2039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10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2046</v>
      </c>
      <c r="T132" t="s">
        <v>2049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10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2042</v>
      </c>
      <c r="T133" t="s">
        <v>2043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10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2044</v>
      </c>
      <c r="T134" t="s">
        <v>2045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10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2040</v>
      </c>
      <c r="T135" t="s">
        <v>2067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10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2046</v>
      </c>
      <c r="T136" t="s">
        <v>2047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10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2044</v>
      </c>
      <c r="T137" t="s">
        <v>2045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10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2046</v>
      </c>
      <c r="T138" t="s">
        <v>2049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10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2052</v>
      </c>
      <c r="T139" t="s">
        <v>2053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1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2055</v>
      </c>
      <c r="T140" t="s">
        <v>2066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10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2042</v>
      </c>
      <c r="T141" t="s">
        <v>2051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10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2046</v>
      </c>
      <c r="T142" t="s">
        <v>2047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10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2042</v>
      </c>
      <c r="T143" t="s">
        <v>2043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10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2042</v>
      </c>
      <c r="T144" t="s">
        <v>2043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10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2040</v>
      </c>
      <c r="T145" t="s">
        <v>2050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10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2044</v>
      </c>
      <c r="T146" t="s">
        <v>2045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10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2042</v>
      </c>
      <c r="T147" t="s">
        <v>2051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10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2044</v>
      </c>
      <c r="T148" t="s">
        <v>2045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10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2044</v>
      </c>
      <c r="T149" t="s">
        <v>2045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1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2042</v>
      </c>
      <c r="T150" t="s">
        <v>2051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10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2040</v>
      </c>
      <c r="T151" t="s">
        <v>2050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10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2040</v>
      </c>
      <c r="T152" t="s">
        <v>2041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10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2040</v>
      </c>
      <c r="T153" t="s">
        <v>2048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10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2040</v>
      </c>
      <c r="T154" t="s">
        <v>2050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10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2044</v>
      </c>
      <c r="T155" t="s">
        <v>2045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10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2040</v>
      </c>
      <c r="T156" t="s">
        <v>2050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10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2044</v>
      </c>
      <c r="T157" t="s">
        <v>2045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10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2040</v>
      </c>
      <c r="T158" t="s">
        <v>2041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10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2059</v>
      </c>
      <c r="T159" t="s">
        <v>2060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1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2040</v>
      </c>
      <c r="T160" t="s">
        <v>2041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10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2044</v>
      </c>
      <c r="T161" t="s">
        <v>2045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10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2042</v>
      </c>
      <c r="T162" t="s">
        <v>2051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10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2042</v>
      </c>
      <c r="T163" t="s">
        <v>2043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10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2040</v>
      </c>
      <c r="T164" t="s">
        <v>2041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10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2059</v>
      </c>
      <c r="T165" t="s">
        <v>2060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10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2044</v>
      </c>
      <c r="T166" t="s">
        <v>2045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10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2042</v>
      </c>
      <c r="T167" t="s">
        <v>2043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10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2059</v>
      </c>
      <c r="T168" t="s">
        <v>2060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10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2044</v>
      </c>
      <c r="T169" t="s">
        <v>2045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1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2040</v>
      </c>
      <c r="T170" t="s">
        <v>2050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10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2046</v>
      </c>
      <c r="T171" t="s">
        <v>2057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10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2040</v>
      </c>
      <c r="T172" t="s">
        <v>2050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10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2052</v>
      </c>
      <c r="T173" t="s">
        <v>2064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10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2046</v>
      </c>
      <c r="T174" t="s">
        <v>2047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10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2044</v>
      </c>
      <c r="T175" t="s">
        <v>2045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10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2042</v>
      </c>
      <c r="T176" t="s">
        <v>2051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10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2044</v>
      </c>
      <c r="T177" t="s">
        <v>2045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10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2044</v>
      </c>
      <c r="T178" t="s">
        <v>2045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10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2044</v>
      </c>
      <c r="T179" t="s">
        <v>2045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1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2038</v>
      </c>
      <c r="T180" t="s">
        <v>2039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10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2044</v>
      </c>
      <c r="T181" t="s">
        <v>2045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10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2042</v>
      </c>
      <c r="T182" t="s">
        <v>2051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10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2042</v>
      </c>
      <c r="T183" t="s">
        <v>2043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10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2044</v>
      </c>
      <c r="T184" t="s">
        <v>2045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10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2040</v>
      </c>
      <c r="T185" t="s">
        <v>2041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10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2044</v>
      </c>
      <c r="T186" t="s">
        <v>2045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10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2046</v>
      </c>
      <c r="T187" t="s">
        <v>2065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10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2044</v>
      </c>
      <c r="T188" t="s">
        <v>2045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10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2046</v>
      </c>
      <c r="T189" t="s">
        <v>2057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1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2044</v>
      </c>
      <c r="T190" t="s">
        <v>2045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10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2044</v>
      </c>
      <c r="T191" t="s">
        <v>2045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10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2044</v>
      </c>
      <c r="T192" t="s">
        <v>2045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10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2044</v>
      </c>
      <c r="T193" t="s">
        <v>2045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10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2040</v>
      </c>
      <c r="T194" t="s">
        <v>2041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10">
        <f t="shared" ref="I195:I258" si="13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(L195/86400)+DATE(1970,1,1)</f>
        <v>43198.208333333328</v>
      </c>
      <c r="O195" s="11">
        <f t="shared" ref="O195:O258" si="15">(M195/86400)+DATE(1970,1,1)</f>
        <v>43202.208333333328</v>
      </c>
      <c r="P195" t="b">
        <v>1</v>
      </c>
      <c r="Q195" t="b">
        <v>0</v>
      </c>
      <c r="R195" t="s">
        <v>60</v>
      </c>
      <c r="S195" t="s">
        <v>2040</v>
      </c>
      <c r="T195" t="s">
        <v>2050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10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2040</v>
      </c>
      <c r="T196" t="s">
        <v>2062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10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2040</v>
      </c>
      <c r="T197" t="s">
        <v>2048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10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2042</v>
      </c>
      <c r="T198" t="s">
        <v>2051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10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2046</v>
      </c>
      <c r="T199" t="s">
        <v>2049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1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2040</v>
      </c>
      <c r="T200" t="s">
        <v>2048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10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2040</v>
      </c>
      <c r="T201" t="s">
        <v>2041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10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2044</v>
      </c>
      <c r="T202" t="s">
        <v>2045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10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2042</v>
      </c>
      <c r="T203" t="s">
        <v>2043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10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2038</v>
      </c>
      <c r="T204" t="s">
        <v>2039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10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2044</v>
      </c>
      <c r="T205" t="s">
        <v>2045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10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2040</v>
      </c>
      <c r="T206" t="s">
        <v>2063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10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2044</v>
      </c>
      <c r="T207" t="s">
        <v>2045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10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2052</v>
      </c>
      <c r="T208" t="s">
        <v>2058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10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2040</v>
      </c>
      <c r="T209" t="s">
        <v>2041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2046</v>
      </c>
      <c r="T210" t="s">
        <v>2047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10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2046</v>
      </c>
      <c r="T211" t="s">
        <v>2047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10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2046</v>
      </c>
      <c r="T212" t="s">
        <v>2068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10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2044</v>
      </c>
      <c r="T213" t="s">
        <v>2045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10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2044</v>
      </c>
      <c r="T214" t="s">
        <v>2045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10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2040</v>
      </c>
      <c r="T215" t="s">
        <v>2050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10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2040</v>
      </c>
      <c r="T216" t="s">
        <v>2041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10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2044</v>
      </c>
      <c r="T217" t="s">
        <v>2045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10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2044</v>
      </c>
      <c r="T218" t="s">
        <v>2045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10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2046</v>
      </c>
      <c r="T219" t="s">
        <v>2068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1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2046</v>
      </c>
      <c r="T220" t="s">
        <v>2057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10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2046</v>
      </c>
      <c r="T221" t="s">
        <v>2054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10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2044</v>
      </c>
      <c r="T222" t="s">
        <v>2045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10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2038</v>
      </c>
      <c r="T223" t="s">
        <v>2039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10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2059</v>
      </c>
      <c r="T224" t="s">
        <v>2060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10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2044</v>
      </c>
      <c r="T225" t="s">
        <v>2045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10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2046</v>
      </c>
      <c r="T226" t="s">
        <v>2068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10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2040</v>
      </c>
      <c r="T227" t="s">
        <v>2041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10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2059</v>
      </c>
      <c r="T228" t="s">
        <v>2060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10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2055</v>
      </c>
      <c r="T229" t="s">
        <v>2066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1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2046</v>
      </c>
      <c r="T230" t="s">
        <v>2054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10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2055</v>
      </c>
      <c r="T231" t="s">
        <v>2066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10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2055</v>
      </c>
      <c r="T232" t="s">
        <v>2056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10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2044</v>
      </c>
      <c r="T233" t="s">
        <v>2045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10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2044</v>
      </c>
      <c r="T234" t="s">
        <v>2045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10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2046</v>
      </c>
      <c r="T235" t="s">
        <v>2054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10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2055</v>
      </c>
      <c r="T236" t="s">
        <v>2056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10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2046</v>
      </c>
      <c r="T237" t="s">
        <v>2054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10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2040</v>
      </c>
      <c r="T238" t="s">
        <v>2041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10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2046</v>
      </c>
      <c r="T239" t="s">
        <v>2054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1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2044</v>
      </c>
      <c r="T240" t="s">
        <v>2045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10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2042</v>
      </c>
      <c r="T241" t="s">
        <v>2051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10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2044</v>
      </c>
      <c r="T242" t="s">
        <v>2045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10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2052</v>
      </c>
      <c r="T243" t="s">
        <v>2053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10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2040</v>
      </c>
      <c r="T244" t="s">
        <v>2041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10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2044</v>
      </c>
      <c r="T245" t="s">
        <v>2045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10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2044</v>
      </c>
      <c r="T246" t="s">
        <v>2045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10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2044</v>
      </c>
      <c r="T247" t="s">
        <v>2045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10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2042</v>
      </c>
      <c r="T248" t="s">
        <v>2043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10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2052</v>
      </c>
      <c r="T249" t="s">
        <v>2058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1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2055</v>
      </c>
      <c r="T250" t="s">
        <v>2066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10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2052</v>
      </c>
      <c r="T251" t="s">
        <v>2064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10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2040</v>
      </c>
      <c r="T252" t="s">
        <v>2041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10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2044</v>
      </c>
      <c r="T253" t="s">
        <v>2045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10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2044</v>
      </c>
      <c r="T254" t="s">
        <v>2045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10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2046</v>
      </c>
      <c r="T255" t="s">
        <v>2049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10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2052</v>
      </c>
      <c r="T256" t="s">
        <v>2053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10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2040</v>
      </c>
      <c r="T257" t="s">
        <v>2041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10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2040</v>
      </c>
      <c r="T258" t="s">
        <v>2041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10">
        <f t="shared" ref="I259:I322" si="17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(L259/86400)+DATE(1970,1,1)</f>
        <v>41338.25</v>
      </c>
      <c r="O259" s="11">
        <f t="shared" ref="O259:O322" si="19">(M259/86400)+DATE(1970,1,1)</f>
        <v>41352.208333333336</v>
      </c>
      <c r="P259" t="b">
        <v>0</v>
      </c>
      <c r="Q259" t="b">
        <v>0</v>
      </c>
      <c r="R259" t="s">
        <v>33</v>
      </c>
      <c r="S259" t="s">
        <v>2044</v>
      </c>
      <c r="T259" t="s">
        <v>2045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1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2044</v>
      </c>
      <c r="T260" t="s">
        <v>2045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10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2059</v>
      </c>
      <c r="T261" t="s">
        <v>2060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10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2040</v>
      </c>
      <c r="T262" t="s">
        <v>2041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10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2040</v>
      </c>
      <c r="T263" t="s">
        <v>2041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10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2040</v>
      </c>
      <c r="T264" t="s">
        <v>2050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10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2059</v>
      </c>
      <c r="T265" t="s">
        <v>2060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10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2044</v>
      </c>
      <c r="T266" t="s">
        <v>2045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10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2044</v>
      </c>
      <c r="T267" t="s">
        <v>2045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10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2040</v>
      </c>
      <c r="T268" t="s">
        <v>2063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10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2044</v>
      </c>
      <c r="T269" t="s">
        <v>2045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1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2046</v>
      </c>
      <c r="T270" t="s">
        <v>2047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10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2046</v>
      </c>
      <c r="T271" t="s">
        <v>2065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10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2055</v>
      </c>
      <c r="T272" t="s">
        <v>2056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10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2059</v>
      </c>
      <c r="T273" t="s">
        <v>2060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10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2044</v>
      </c>
      <c r="T274" t="s">
        <v>2045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10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2044</v>
      </c>
      <c r="T275" t="s">
        <v>2045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10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2044</v>
      </c>
      <c r="T276" t="s">
        <v>2045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10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2052</v>
      </c>
      <c r="T277" t="s">
        <v>2064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10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2055</v>
      </c>
      <c r="T278" t="s">
        <v>2056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10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2044</v>
      </c>
      <c r="T279" t="s">
        <v>2045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1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2042</v>
      </c>
      <c r="T280" t="s">
        <v>2043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10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2044</v>
      </c>
      <c r="T281" t="s">
        <v>2045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10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2046</v>
      </c>
      <c r="T282" t="s">
        <v>2054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10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2044</v>
      </c>
      <c r="T283" t="s">
        <v>2045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10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2046</v>
      </c>
      <c r="T284" t="s">
        <v>2065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10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2040</v>
      </c>
      <c r="T285" t="s">
        <v>2041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10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2042</v>
      </c>
      <c r="T286" t="s">
        <v>2043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10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2044</v>
      </c>
      <c r="T287" t="s">
        <v>2045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10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2044</v>
      </c>
      <c r="T288" t="s">
        <v>2045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10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2040</v>
      </c>
      <c r="T289" t="s">
        <v>2048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1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2040</v>
      </c>
      <c r="T290" t="s">
        <v>2062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10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2044</v>
      </c>
      <c r="T291" t="s">
        <v>2045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10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2046</v>
      </c>
      <c r="T292" t="s">
        <v>2047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10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2042</v>
      </c>
      <c r="T293" t="s">
        <v>2043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10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2038</v>
      </c>
      <c r="T294" t="s">
        <v>2039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10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2044</v>
      </c>
      <c r="T295" t="s">
        <v>2045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10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2044</v>
      </c>
      <c r="T296" t="s">
        <v>2045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10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2044</v>
      </c>
      <c r="T297" t="s">
        <v>2045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10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2044</v>
      </c>
      <c r="T298" t="s">
        <v>2045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10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2044</v>
      </c>
      <c r="T299" t="s">
        <v>2045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1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2040</v>
      </c>
      <c r="T300" t="s">
        <v>2041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10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2038</v>
      </c>
      <c r="T301" t="s">
        <v>2039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10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2052</v>
      </c>
      <c r="T302" t="s">
        <v>2053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10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2046</v>
      </c>
      <c r="T303" t="s">
        <v>2047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10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2044</v>
      </c>
      <c r="T304" t="s">
        <v>2045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10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2040</v>
      </c>
      <c r="T305" t="s">
        <v>2050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10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2046</v>
      </c>
      <c r="T306" t="s">
        <v>2047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10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2044</v>
      </c>
      <c r="T307" t="s">
        <v>2045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10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2044</v>
      </c>
      <c r="T308" t="s">
        <v>2045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10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2052</v>
      </c>
      <c r="T309" t="s">
        <v>2058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2044</v>
      </c>
      <c r="T310" t="s">
        <v>2045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10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2040</v>
      </c>
      <c r="T311" t="s">
        <v>2050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10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2055</v>
      </c>
      <c r="T312" t="s">
        <v>2056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10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2044</v>
      </c>
      <c r="T313" t="s">
        <v>2045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10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2044</v>
      </c>
      <c r="T314" t="s">
        <v>2045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10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2040</v>
      </c>
      <c r="T315" t="s">
        <v>2041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10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2046</v>
      </c>
      <c r="T316" t="s">
        <v>2047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10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2044</v>
      </c>
      <c r="T317" t="s">
        <v>2045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10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2038</v>
      </c>
      <c r="T318" t="s">
        <v>2039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10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2044</v>
      </c>
      <c r="T319" t="s">
        <v>2045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1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2040</v>
      </c>
      <c r="T320" t="s">
        <v>2041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10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2042</v>
      </c>
      <c r="T321" t="s">
        <v>2043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10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2052</v>
      </c>
      <c r="T322" t="s">
        <v>2058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10">
        <f t="shared" ref="I323:I386" si="2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(L323/86400)+DATE(1970,1,1)</f>
        <v>40634.208333333336</v>
      </c>
      <c r="O323" s="11">
        <f t="shared" ref="O323:O386" si="23">(M323/86400)+DATE(1970,1,1)</f>
        <v>40642.208333333336</v>
      </c>
      <c r="P323" t="b">
        <v>0</v>
      </c>
      <c r="Q323" t="b">
        <v>0</v>
      </c>
      <c r="R323" t="s">
        <v>100</v>
      </c>
      <c r="S323" t="s">
        <v>2046</v>
      </c>
      <c r="T323" t="s">
        <v>2057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10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2044</v>
      </c>
      <c r="T324" t="s">
        <v>2045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10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2046</v>
      </c>
      <c r="T325" t="s">
        <v>2047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10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2044</v>
      </c>
      <c r="T326" t="s">
        <v>2045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10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2044</v>
      </c>
      <c r="T327" t="s">
        <v>2045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10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2046</v>
      </c>
      <c r="T328" t="s">
        <v>2054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10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2044</v>
      </c>
      <c r="T329" t="s">
        <v>2045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1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2040</v>
      </c>
      <c r="T330" t="s">
        <v>2041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10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2055</v>
      </c>
      <c r="T331" t="s">
        <v>2056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10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2046</v>
      </c>
      <c r="T332" t="s">
        <v>2047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10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2038</v>
      </c>
      <c r="T333" t="s">
        <v>2039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10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2042</v>
      </c>
      <c r="T334" t="s">
        <v>2051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10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2044</v>
      </c>
      <c r="T335" t="s">
        <v>2045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10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2040</v>
      </c>
      <c r="T336" t="s">
        <v>2041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10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2040</v>
      </c>
      <c r="T337" t="s">
        <v>2041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10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2040</v>
      </c>
      <c r="T338" t="s">
        <v>2041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10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2044</v>
      </c>
      <c r="T339" t="s">
        <v>2045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1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2044</v>
      </c>
      <c r="T340" t="s">
        <v>2045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10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2044</v>
      </c>
      <c r="T341" t="s">
        <v>2045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10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2059</v>
      </c>
      <c r="T342" t="s">
        <v>2060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10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2040</v>
      </c>
      <c r="T343" t="s">
        <v>2050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10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2044</v>
      </c>
      <c r="T344" t="s">
        <v>2045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10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2044</v>
      </c>
      <c r="T345" t="s">
        <v>2045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10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2055</v>
      </c>
      <c r="T346" t="s">
        <v>2056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10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2046</v>
      </c>
      <c r="T347" t="s">
        <v>2049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10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2040</v>
      </c>
      <c r="T348" t="s">
        <v>2050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10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2042</v>
      </c>
      <c r="T349" t="s">
        <v>2043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1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2038</v>
      </c>
      <c r="T350" t="s">
        <v>2039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10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2044</v>
      </c>
      <c r="T351" t="s">
        <v>2045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10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2040</v>
      </c>
      <c r="T352" t="s">
        <v>2063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10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2040</v>
      </c>
      <c r="T353" t="s">
        <v>2041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10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2044</v>
      </c>
      <c r="T354" t="s">
        <v>2045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10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2044</v>
      </c>
      <c r="T355" t="s">
        <v>2045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10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2046</v>
      </c>
      <c r="T356" t="s">
        <v>2047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10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2042</v>
      </c>
      <c r="T357" t="s">
        <v>2051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10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2044</v>
      </c>
      <c r="T358" t="s">
        <v>2045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10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2055</v>
      </c>
      <c r="T359" t="s">
        <v>2056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1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2059</v>
      </c>
      <c r="T360" t="s">
        <v>2060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10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2046</v>
      </c>
      <c r="T361" t="s">
        <v>2054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10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2044</v>
      </c>
      <c r="T362" t="s">
        <v>2045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10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2044</v>
      </c>
      <c r="T363" t="s">
        <v>2045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10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2040</v>
      </c>
      <c r="T364" t="s">
        <v>2041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10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2040</v>
      </c>
      <c r="T365" t="s">
        <v>2041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10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2040</v>
      </c>
      <c r="T366" t="s">
        <v>2050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10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2044</v>
      </c>
      <c r="T367" t="s">
        <v>2045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10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2044</v>
      </c>
      <c r="T368" t="s">
        <v>2045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10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2044</v>
      </c>
      <c r="T369" t="s">
        <v>2045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1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2046</v>
      </c>
      <c r="T370" t="s">
        <v>2047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10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2046</v>
      </c>
      <c r="T371" t="s">
        <v>2065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10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2044</v>
      </c>
      <c r="T372" t="s">
        <v>2045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10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2044</v>
      </c>
      <c r="T373" t="s">
        <v>2045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10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2046</v>
      </c>
      <c r="T374" t="s">
        <v>2047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10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2044</v>
      </c>
      <c r="T375" t="s">
        <v>2045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10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2046</v>
      </c>
      <c r="T376" t="s">
        <v>2047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10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2040</v>
      </c>
      <c r="T377" t="s">
        <v>2050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10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2040</v>
      </c>
      <c r="T378" t="s">
        <v>2041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10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2044</v>
      </c>
      <c r="T379" t="s">
        <v>2045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1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2046</v>
      </c>
      <c r="T380" t="s">
        <v>2047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10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2044</v>
      </c>
      <c r="T381" t="s">
        <v>2045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10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2044</v>
      </c>
      <c r="T382" t="s">
        <v>2045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10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2044</v>
      </c>
      <c r="T383" t="s">
        <v>2045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10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2059</v>
      </c>
      <c r="T384" t="s">
        <v>2060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10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2038</v>
      </c>
      <c r="T385" t="s">
        <v>2039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10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2046</v>
      </c>
      <c r="T386" t="s">
        <v>2047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10">
        <f t="shared" ref="I387:I450" si="25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(L387/86400)+DATE(1970,1,1)</f>
        <v>43553.208333333328</v>
      </c>
      <c r="O387" s="11">
        <f t="shared" ref="O387:O450" si="27">(M387/86400)+DATE(1970,1,1)</f>
        <v>43585.208333333328</v>
      </c>
      <c r="P387" t="b">
        <v>0</v>
      </c>
      <c r="Q387" t="b">
        <v>0</v>
      </c>
      <c r="R387" t="s">
        <v>68</v>
      </c>
      <c r="S387" t="s">
        <v>2052</v>
      </c>
      <c r="T387" t="s">
        <v>2053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10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2044</v>
      </c>
      <c r="T388" t="s">
        <v>2045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10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2042</v>
      </c>
      <c r="T389" t="s">
        <v>2051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1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2040</v>
      </c>
      <c r="T390" t="s">
        <v>2050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10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2044</v>
      </c>
      <c r="T391" t="s">
        <v>2045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10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2059</v>
      </c>
      <c r="T392" t="s">
        <v>2060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10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2052</v>
      </c>
      <c r="T393" t="s">
        <v>2053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10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2042</v>
      </c>
      <c r="T394" t="s">
        <v>2051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10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2040</v>
      </c>
      <c r="T395" t="s">
        <v>2063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10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2046</v>
      </c>
      <c r="T396" t="s">
        <v>2047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10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2044</v>
      </c>
      <c r="T397" t="s">
        <v>2045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10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2046</v>
      </c>
      <c r="T398" t="s">
        <v>2049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10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2040</v>
      </c>
      <c r="T399" t="s">
        <v>2041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1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2046</v>
      </c>
      <c r="T400" t="s">
        <v>2054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10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2040</v>
      </c>
      <c r="T401" t="s">
        <v>2050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10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2059</v>
      </c>
      <c r="T402" t="s">
        <v>2060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10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2044</v>
      </c>
      <c r="T403" t="s">
        <v>2045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10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2046</v>
      </c>
      <c r="T404" t="s">
        <v>2057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10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2044</v>
      </c>
      <c r="T405" t="s">
        <v>2045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10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2044</v>
      </c>
      <c r="T406" t="s">
        <v>2045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10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2044</v>
      </c>
      <c r="T407" t="s">
        <v>2045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10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2046</v>
      </c>
      <c r="T408" t="s">
        <v>2047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10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2044</v>
      </c>
      <c r="T409" t="s">
        <v>2045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2046</v>
      </c>
      <c r="T410" t="s">
        <v>2047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10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2040</v>
      </c>
      <c r="T411" t="s">
        <v>2041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10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2055</v>
      </c>
      <c r="T412" t="s">
        <v>2066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10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2044</v>
      </c>
      <c r="T413" t="s">
        <v>2045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10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2052</v>
      </c>
      <c r="T414" t="s">
        <v>2058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10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2046</v>
      </c>
      <c r="T415" t="s">
        <v>2054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10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2038</v>
      </c>
      <c r="T416" t="s">
        <v>2039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10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2044</v>
      </c>
      <c r="T417" t="s">
        <v>2045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10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2046</v>
      </c>
      <c r="T418" t="s">
        <v>2047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10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2044</v>
      </c>
      <c r="T419" t="s">
        <v>2045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1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2046</v>
      </c>
      <c r="T420" t="s">
        <v>2047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10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2042</v>
      </c>
      <c r="T421" t="s">
        <v>2043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10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2044</v>
      </c>
      <c r="T422" t="s">
        <v>2045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10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2042</v>
      </c>
      <c r="T423" t="s">
        <v>2051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10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2044</v>
      </c>
      <c r="T424" t="s">
        <v>2045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10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2038</v>
      </c>
      <c r="T425" t="s">
        <v>2039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10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2040</v>
      </c>
      <c r="T426" t="s">
        <v>2050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10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2059</v>
      </c>
      <c r="T427" t="s">
        <v>2060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10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2044</v>
      </c>
      <c r="T428" t="s">
        <v>2045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10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2044</v>
      </c>
      <c r="T429" t="s">
        <v>2045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1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2046</v>
      </c>
      <c r="T430" t="s">
        <v>2054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10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2059</v>
      </c>
      <c r="T431" t="s">
        <v>2060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10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2044</v>
      </c>
      <c r="T432" t="s">
        <v>2045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10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2044</v>
      </c>
      <c r="T433" t="s">
        <v>2045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10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2044</v>
      </c>
      <c r="T434" t="s">
        <v>2045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10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2046</v>
      </c>
      <c r="T435" t="s">
        <v>2047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10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2044</v>
      </c>
      <c r="T436" t="s">
        <v>2045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10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2044</v>
      </c>
      <c r="T437" t="s">
        <v>2045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10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2040</v>
      </c>
      <c r="T438" t="s">
        <v>2063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10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2046</v>
      </c>
      <c r="T439" t="s">
        <v>2054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1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2044</v>
      </c>
      <c r="T440" t="s">
        <v>2045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10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2046</v>
      </c>
      <c r="T441" t="s">
        <v>2068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10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2046</v>
      </c>
      <c r="T442" t="s">
        <v>2065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10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2042</v>
      </c>
      <c r="T443" t="s">
        <v>2051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10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2044</v>
      </c>
      <c r="T444" t="s">
        <v>2045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10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2044</v>
      </c>
      <c r="T445" t="s">
        <v>2045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10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2040</v>
      </c>
      <c r="T446" t="s">
        <v>2050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10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2044</v>
      </c>
      <c r="T447" t="s">
        <v>2045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10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2042</v>
      </c>
      <c r="T448" t="s">
        <v>2051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10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2046</v>
      </c>
      <c r="T449" t="s">
        <v>2065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1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2055</v>
      </c>
      <c r="T450" t="s">
        <v>2056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10">
        <f t="shared" ref="I451:I514" si="29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(L451/86400)+DATE(1970,1,1)</f>
        <v>43530.25</v>
      </c>
      <c r="O451" s="11">
        <f t="shared" ref="O451:O514" si="31">(M451/86400)+DATE(1970,1,1)</f>
        <v>43547.208333333328</v>
      </c>
      <c r="P451" t="b">
        <v>0</v>
      </c>
      <c r="Q451" t="b">
        <v>0</v>
      </c>
      <c r="R451" t="s">
        <v>89</v>
      </c>
      <c r="S451" t="s">
        <v>2055</v>
      </c>
      <c r="T451" t="s">
        <v>2056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10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2046</v>
      </c>
      <c r="T452" t="s">
        <v>2054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10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2040</v>
      </c>
      <c r="T453" t="s">
        <v>2041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10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2046</v>
      </c>
      <c r="T454" t="s">
        <v>2049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10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2046</v>
      </c>
      <c r="T455" t="s">
        <v>2068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10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2046</v>
      </c>
      <c r="T456" t="s">
        <v>2049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10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2044</v>
      </c>
      <c r="T457" t="s">
        <v>2045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10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2040</v>
      </c>
      <c r="T458" t="s">
        <v>2050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10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2044</v>
      </c>
      <c r="T459" t="s">
        <v>2045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1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2044</v>
      </c>
      <c r="T460" t="s">
        <v>2045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10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2046</v>
      </c>
      <c r="T461" t="s">
        <v>2047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10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2044</v>
      </c>
      <c r="T462" t="s">
        <v>2045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10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2046</v>
      </c>
      <c r="T463" t="s">
        <v>2049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10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2055</v>
      </c>
      <c r="T464" t="s">
        <v>2066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10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2046</v>
      </c>
      <c r="T465" t="s">
        <v>2054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10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2044</v>
      </c>
      <c r="T466" t="s">
        <v>2045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10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2052</v>
      </c>
      <c r="T467" t="s">
        <v>2064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10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2042</v>
      </c>
      <c r="T468" t="s">
        <v>2051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10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2042</v>
      </c>
      <c r="T469" t="s">
        <v>2043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1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2044</v>
      </c>
      <c r="T470" t="s">
        <v>2045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10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2046</v>
      </c>
      <c r="T471" t="s">
        <v>2049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10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2042</v>
      </c>
      <c r="T472" t="s">
        <v>2051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10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2038</v>
      </c>
      <c r="T473" t="s">
        <v>2039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10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2040</v>
      </c>
      <c r="T474" t="s">
        <v>2041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10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2040</v>
      </c>
      <c r="T475" t="s">
        <v>2048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10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2046</v>
      </c>
      <c r="T476" t="s">
        <v>2065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10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2052</v>
      </c>
      <c r="T477" t="s">
        <v>2064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10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2052</v>
      </c>
      <c r="T478" t="s">
        <v>2058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10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2046</v>
      </c>
      <c r="T479" t="s">
        <v>2068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1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2042</v>
      </c>
      <c r="T480" t="s">
        <v>2051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10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2038</v>
      </c>
      <c r="T481" t="s">
        <v>2039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10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2059</v>
      </c>
      <c r="T482" t="s">
        <v>2060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10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2044</v>
      </c>
      <c r="T483" t="s">
        <v>2045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10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2052</v>
      </c>
      <c r="T484" t="s">
        <v>2058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10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2044</v>
      </c>
      <c r="T485" t="s">
        <v>2045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10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2038</v>
      </c>
      <c r="T486" t="s">
        <v>2039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10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2044</v>
      </c>
      <c r="T487" t="s">
        <v>2045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10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2052</v>
      </c>
      <c r="T488" t="s">
        <v>2064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10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2044</v>
      </c>
      <c r="T489" t="s">
        <v>2045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1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2044</v>
      </c>
      <c r="T490" t="s">
        <v>2045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10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2042</v>
      </c>
      <c r="T491" t="s">
        <v>2051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10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2069</v>
      </c>
      <c r="T492" t="s">
        <v>2070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10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2038</v>
      </c>
      <c r="T493" t="s">
        <v>2039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10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2046</v>
      </c>
      <c r="T494" t="s">
        <v>2057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10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2059</v>
      </c>
      <c r="T495" t="s">
        <v>2060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10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2042</v>
      </c>
      <c r="T496" t="s">
        <v>2051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10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2044</v>
      </c>
      <c r="T497" t="s">
        <v>2045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10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2046</v>
      </c>
      <c r="T498" t="s">
        <v>2054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10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2042</v>
      </c>
      <c r="T499" t="s">
        <v>2051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1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2042</v>
      </c>
      <c r="T500" t="s">
        <v>2043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10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2046</v>
      </c>
      <c r="T501" t="s">
        <v>2047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10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2044</v>
      </c>
      <c r="T502" t="s">
        <v>2045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10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2046</v>
      </c>
      <c r="T503" t="s">
        <v>2047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10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2055</v>
      </c>
      <c r="T504" t="s">
        <v>2056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10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2046</v>
      </c>
      <c r="T505" t="s">
        <v>2049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10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2040</v>
      </c>
      <c r="T506" t="s">
        <v>2041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10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2052</v>
      </c>
      <c r="T507" t="s">
        <v>2061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10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2044</v>
      </c>
      <c r="T508" t="s">
        <v>2045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10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2042</v>
      </c>
      <c r="T509" t="s">
        <v>2043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2044</v>
      </c>
      <c r="T510" t="s">
        <v>2045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10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2044</v>
      </c>
      <c r="T511" t="s">
        <v>2045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10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2046</v>
      </c>
      <c r="T512" t="s">
        <v>2049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10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2044</v>
      </c>
      <c r="T513" t="s">
        <v>2045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10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2055</v>
      </c>
      <c r="T514" t="s">
        <v>2056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10">
        <f t="shared" ref="I515:I578" si="33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(L515/86400)+DATE(1970,1,1)</f>
        <v>40430.208333333336</v>
      </c>
      <c r="O515" s="11">
        <f t="shared" ref="O515:O578" si="35">(M515/86400)+DATE(1970,1,1)</f>
        <v>40432.208333333336</v>
      </c>
      <c r="P515" t="b">
        <v>0</v>
      </c>
      <c r="Q515" t="b">
        <v>0</v>
      </c>
      <c r="R515" t="s">
        <v>269</v>
      </c>
      <c r="S515" t="s">
        <v>2046</v>
      </c>
      <c r="T515" t="s">
        <v>2065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10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2040</v>
      </c>
      <c r="T516" t="s">
        <v>2041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10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2044</v>
      </c>
      <c r="T517" t="s">
        <v>2045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10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2052</v>
      </c>
      <c r="T518" t="s">
        <v>2053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10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2038</v>
      </c>
      <c r="T519" t="s">
        <v>2039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1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2046</v>
      </c>
      <c r="T520" t="s">
        <v>2054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10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2040</v>
      </c>
      <c r="T521" t="s">
        <v>2041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10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2044</v>
      </c>
      <c r="T522" t="s">
        <v>2045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10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2046</v>
      </c>
      <c r="T523" t="s">
        <v>2049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10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2046</v>
      </c>
      <c r="T524" t="s">
        <v>2057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10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2046</v>
      </c>
      <c r="T525" t="s">
        <v>2057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10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2044</v>
      </c>
      <c r="T526" t="s">
        <v>2045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10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2042</v>
      </c>
      <c r="T527" t="s">
        <v>2051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10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2044</v>
      </c>
      <c r="T528" t="s">
        <v>2045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10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2046</v>
      </c>
      <c r="T529" t="s">
        <v>2054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1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2040</v>
      </c>
      <c r="T530" t="s">
        <v>2050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10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2055</v>
      </c>
      <c r="T531" t="s">
        <v>2056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10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2052</v>
      </c>
      <c r="T532" t="s">
        <v>2058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10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2055</v>
      </c>
      <c r="T533" t="s">
        <v>2056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10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2044</v>
      </c>
      <c r="T534" t="s">
        <v>2045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10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2040</v>
      </c>
      <c r="T535" t="s">
        <v>2050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10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2046</v>
      </c>
      <c r="T536" t="s">
        <v>2049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10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2044</v>
      </c>
      <c r="T537" t="s">
        <v>2045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10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2052</v>
      </c>
      <c r="T538" t="s">
        <v>2058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10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2046</v>
      </c>
      <c r="T539" t="s">
        <v>2047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1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2055</v>
      </c>
      <c r="T540" t="s">
        <v>2066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10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2038</v>
      </c>
      <c r="T541" t="s">
        <v>2039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10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2059</v>
      </c>
      <c r="T542" t="s">
        <v>2060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10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2055</v>
      </c>
      <c r="T543" t="s">
        <v>2066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10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2040</v>
      </c>
      <c r="T544" t="s">
        <v>2050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10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2055</v>
      </c>
      <c r="T545" t="s">
        <v>2056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10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2040</v>
      </c>
      <c r="T546" t="s">
        <v>2041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10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2044</v>
      </c>
      <c r="T547" t="s">
        <v>2045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10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2044</v>
      </c>
      <c r="T548" t="s">
        <v>2045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10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2046</v>
      </c>
      <c r="T549" t="s">
        <v>2049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1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2044</v>
      </c>
      <c r="T550" t="s">
        <v>2045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10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2042</v>
      </c>
      <c r="T551" t="s">
        <v>2051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10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2040</v>
      </c>
      <c r="T552" t="s">
        <v>2050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10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2042</v>
      </c>
      <c r="T553" t="s">
        <v>2043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10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2044</v>
      </c>
      <c r="T554" t="s">
        <v>2045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10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2040</v>
      </c>
      <c r="T555" t="s">
        <v>2041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10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2040</v>
      </c>
      <c r="T556" t="s">
        <v>2050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10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2040</v>
      </c>
      <c r="T557" t="s">
        <v>2041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10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2052</v>
      </c>
      <c r="T558" t="s">
        <v>2064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10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2046</v>
      </c>
      <c r="T559" t="s">
        <v>2068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1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2044</v>
      </c>
      <c r="T560" t="s">
        <v>2045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10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2044</v>
      </c>
      <c r="T561" t="s">
        <v>2045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10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2046</v>
      </c>
      <c r="T562" t="s">
        <v>2054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10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2044</v>
      </c>
      <c r="T563" t="s">
        <v>2045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10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2040</v>
      </c>
      <c r="T564" t="s">
        <v>2041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10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2046</v>
      </c>
      <c r="T565" t="s">
        <v>2047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10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2044</v>
      </c>
      <c r="T566" t="s">
        <v>2045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10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2044</v>
      </c>
      <c r="T567" t="s">
        <v>2045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10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2040</v>
      </c>
      <c r="T568" t="s">
        <v>2048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10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2040</v>
      </c>
      <c r="T569" t="s">
        <v>2041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1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2044</v>
      </c>
      <c r="T570" t="s">
        <v>2045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10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2046</v>
      </c>
      <c r="T571" t="s">
        <v>2054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10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2040</v>
      </c>
      <c r="T572" t="s">
        <v>2041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10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2046</v>
      </c>
      <c r="T573" t="s">
        <v>2057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10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2040</v>
      </c>
      <c r="T574" t="s">
        <v>2041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10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2069</v>
      </c>
      <c r="T575" t="s">
        <v>2070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10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2038</v>
      </c>
      <c r="T576" t="s">
        <v>2039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10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2044</v>
      </c>
      <c r="T577" t="s">
        <v>2045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10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2044</v>
      </c>
      <c r="T578" t="s">
        <v>2045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10">
        <f t="shared" ref="I579:I642" si="37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(L579/86400)+DATE(1970,1,1)</f>
        <v>40613.25</v>
      </c>
      <c r="O579" s="11">
        <f t="shared" ref="O579:O642" si="39">(M579/86400)+DATE(1970,1,1)</f>
        <v>40639.208333333336</v>
      </c>
      <c r="P579" t="b">
        <v>0</v>
      </c>
      <c r="Q579" t="b">
        <v>0</v>
      </c>
      <c r="R579" t="s">
        <v>159</v>
      </c>
      <c r="S579" t="s">
        <v>2040</v>
      </c>
      <c r="T579" t="s">
        <v>2063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1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2046</v>
      </c>
      <c r="T580" t="s">
        <v>2068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10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2040</v>
      </c>
      <c r="T581" t="s">
        <v>2063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10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2044</v>
      </c>
      <c r="T582" t="s">
        <v>2045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10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2042</v>
      </c>
      <c r="T583" t="s">
        <v>2043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10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2055</v>
      </c>
      <c r="T584" t="s">
        <v>2056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10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2046</v>
      </c>
      <c r="T585" t="s">
        <v>2047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10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2042</v>
      </c>
      <c r="T586" t="s">
        <v>2043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10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2052</v>
      </c>
      <c r="T587" t="s">
        <v>2064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10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2040</v>
      </c>
      <c r="T588" t="s">
        <v>2041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10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2038</v>
      </c>
      <c r="T589" t="s">
        <v>2039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1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2044</v>
      </c>
      <c r="T590" t="s">
        <v>2045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10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2046</v>
      </c>
      <c r="T591" t="s">
        <v>2047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10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2052</v>
      </c>
      <c r="T592" t="s">
        <v>2061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10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2055</v>
      </c>
      <c r="T593" t="s">
        <v>2056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10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2044</v>
      </c>
      <c r="T594" t="s">
        <v>2045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10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2046</v>
      </c>
      <c r="T595" t="s">
        <v>2054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10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2044</v>
      </c>
      <c r="T596" t="s">
        <v>2045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10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2044</v>
      </c>
      <c r="T597" t="s">
        <v>2045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10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2046</v>
      </c>
      <c r="T598" t="s">
        <v>2049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10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2044</v>
      </c>
      <c r="T599" t="s">
        <v>2045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1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2040</v>
      </c>
      <c r="T600" t="s">
        <v>2041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10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2046</v>
      </c>
      <c r="T601" t="s">
        <v>2047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10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2038</v>
      </c>
      <c r="T602" t="s">
        <v>2039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10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2042</v>
      </c>
      <c r="T603" t="s">
        <v>2051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10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2044</v>
      </c>
      <c r="T604" t="s">
        <v>2045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10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2044</v>
      </c>
      <c r="T605" t="s">
        <v>2045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10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2044</v>
      </c>
      <c r="T606" t="s">
        <v>2045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10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2052</v>
      </c>
      <c r="T607" t="s">
        <v>2053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10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2040</v>
      </c>
      <c r="T608" t="s">
        <v>2041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10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2038</v>
      </c>
      <c r="T609" t="s">
        <v>2039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2040</v>
      </c>
      <c r="T610" t="s">
        <v>2063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10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2046</v>
      </c>
      <c r="T611" t="s">
        <v>2068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10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2044</v>
      </c>
      <c r="T612" t="s">
        <v>2045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10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2044</v>
      </c>
      <c r="T613" t="s">
        <v>2045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10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2040</v>
      </c>
      <c r="T614" t="s">
        <v>2048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10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2044</v>
      </c>
      <c r="T615" t="s">
        <v>2045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10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2044</v>
      </c>
      <c r="T616" t="s">
        <v>2045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10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2044</v>
      </c>
      <c r="T617" t="s">
        <v>2045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10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2040</v>
      </c>
      <c r="T618" t="s">
        <v>2050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10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2044</v>
      </c>
      <c r="T619" t="s">
        <v>2045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1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2052</v>
      </c>
      <c r="T620" t="s">
        <v>2053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10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2044</v>
      </c>
      <c r="T621" t="s">
        <v>2045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10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2059</v>
      </c>
      <c r="T622" t="s">
        <v>2060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10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2044</v>
      </c>
      <c r="T623" t="s">
        <v>2045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10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2040</v>
      </c>
      <c r="T624" t="s">
        <v>2050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10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2044</v>
      </c>
      <c r="T625" t="s">
        <v>2045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10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2059</v>
      </c>
      <c r="T626" t="s">
        <v>2060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10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2044</v>
      </c>
      <c r="T627" t="s">
        <v>2045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10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2044</v>
      </c>
      <c r="T628" t="s">
        <v>2045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10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2038</v>
      </c>
      <c r="T629" t="s">
        <v>2039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1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2040</v>
      </c>
      <c r="T630" t="s">
        <v>2050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10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2044</v>
      </c>
      <c r="T631" t="s">
        <v>2045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10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2044</v>
      </c>
      <c r="T632" t="s">
        <v>2045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10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2044</v>
      </c>
      <c r="T633" t="s">
        <v>2045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10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2044</v>
      </c>
      <c r="T634" t="s">
        <v>2045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10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2046</v>
      </c>
      <c r="T635" t="s">
        <v>2054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10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2046</v>
      </c>
      <c r="T636" t="s">
        <v>2065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10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2046</v>
      </c>
      <c r="T637" t="s">
        <v>2065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10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2046</v>
      </c>
      <c r="T638" t="s">
        <v>2054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10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2044</v>
      </c>
      <c r="T639" t="s">
        <v>2045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1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2044</v>
      </c>
      <c r="T640" t="s">
        <v>2045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10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2046</v>
      </c>
      <c r="T641" t="s">
        <v>2049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10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2044</v>
      </c>
      <c r="T642" t="s">
        <v>2045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10">
        <f t="shared" ref="I643:I706" si="4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(L643/86400)+DATE(1970,1,1)</f>
        <v>42786.25</v>
      </c>
      <c r="O643" s="11">
        <f t="shared" ref="O643:O706" si="43">(M643/86400)+DATE(1970,1,1)</f>
        <v>42814.208333333328</v>
      </c>
      <c r="P643" t="b">
        <v>0</v>
      </c>
      <c r="Q643" t="b">
        <v>0</v>
      </c>
      <c r="R643" t="s">
        <v>33</v>
      </c>
      <c r="S643" t="s">
        <v>2044</v>
      </c>
      <c r="T643" t="s">
        <v>2045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10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2042</v>
      </c>
      <c r="T644" t="s">
        <v>2051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10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2044</v>
      </c>
      <c r="T645" t="s">
        <v>2045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10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2044</v>
      </c>
      <c r="T646" t="s">
        <v>2045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10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2040</v>
      </c>
      <c r="T647" t="s">
        <v>2041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10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2055</v>
      </c>
      <c r="T648" t="s">
        <v>2056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10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2052</v>
      </c>
      <c r="T649" t="s">
        <v>2064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1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2038</v>
      </c>
      <c r="T650" t="s">
        <v>2039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10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2044</v>
      </c>
      <c r="T651" t="s">
        <v>2045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10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2040</v>
      </c>
      <c r="T652" t="s">
        <v>2063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10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2046</v>
      </c>
      <c r="T653" t="s">
        <v>2057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10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2042</v>
      </c>
      <c r="T654" t="s">
        <v>2043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10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2042</v>
      </c>
      <c r="T655" t="s">
        <v>2043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10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2040</v>
      </c>
      <c r="T656" t="s">
        <v>2062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10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2059</v>
      </c>
      <c r="T657" t="s">
        <v>2060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10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2038</v>
      </c>
      <c r="T658" t="s">
        <v>2039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10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2046</v>
      </c>
      <c r="T659" t="s">
        <v>2068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1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2040</v>
      </c>
      <c r="T660" t="s">
        <v>2041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10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2046</v>
      </c>
      <c r="T661" t="s">
        <v>2047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10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2044</v>
      </c>
      <c r="T662" t="s">
        <v>2045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10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2040</v>
      </c>
      <c r="T663" t="s">
        <v>2063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10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2044</v>
      </c>
      <c r="T664" t="s">
        <v>2045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10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2044</v>
      </c>
      <c r="T665" t="s">
        <v>2045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10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2040</v>
      </c>
      <c r="T666" t="s">
        <v>2063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10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2046</v>
      </c>
      <c r="T667" t="s">
        <v>2047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10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2044</v>
      </c>
      <c r="T668" t="s">
        <v>2045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10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2069</v>
      </c>
      <c r="T669" t="s">
        <v>2070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1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2044</v>
      </c>
      <c r="T670" t="s">
        <v>2045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10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2044</v>
      </c>
      <c r="T671" t="s">
        <v>2045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10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2040</v>
      </c>
      <c r="T672" t="s">
        <v>2050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10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2044</v>
      </c>
      <c r="T673" t="s">
        <v>2045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10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2044</v>
      </c>
      <c r="T674" t="s">
        <v>2045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10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2040</v>
      </c>
      <c r="T675" t="s">
        <v>2050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10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2059</v>
      </c>
      <c r="T676" t="s">
        <v>2060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10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2069</v>
      </c>
      <c r="T677" t="s">
        <v>2070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10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2059</v>
      </c>
      <c r="T678" t="s">
        <v>2060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10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2052</v>
      </c>
      <c r="T679" t="s">
        <v>2058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1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2046</v>
      </c>
      <c r="T680" t="s">
        <v>2049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10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2038</v>
      </c>
      <c r="T681" t="s">
        <v>2039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10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2055</v>
      </c>
      <c r="T682" t="s">
        <v>2066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10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2044</v>
      </c>
      <c r="T683" t="s">
        <v>2045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10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2044</v>
      </c>
      <c r="T684" t="s">
        <v>2045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10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2044</v>
      </c>
      <c r="T685" t="s">
        <v>2045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10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2052</v>
      </c>
      <c r="T686" t="s">
        <v>2053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10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2044</v>
      </c>
      <c r="T687" t="s">
        <v>2045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10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2042</v>
      </c>
      <c r="T688" t="s">
        <v>2051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10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2044</v>
      </c>
      <c r="T689" t="s">
        <v>2045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1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2046</v>
      </c>
      <c r="T690" t="s">
        <v>2065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10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2042</v>
      </c>
      <c r="T691" t="s">
        <v>2043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10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2046</v>
      </c>
      <c r="T692" t="s">
        <v>2047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10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2046</v>
      </c>
      <c r="T693" t="s">
        <v>2047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10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2040</v>
      </c>
      <c r="T694" t="s">
        <v>2041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10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2044</v>
      </c>
      <c r="T695" t="s">
        <v>2045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10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2044</v>
      </c>
      <c r="T696" t="s">
        <v>2045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10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2040</v>
      </c>
      <c r="T697" t="s">
        <v>2041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10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2044</v>
      </c>
      <c r="T698" t="s">
        <v>2045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10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2040</v>
      </c>
      <c r="T699" t="s">
        <v>2048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1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2042</v>
      </c>
      <c r="T700" t="s">
        <v>2051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10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2046</v>
      </c>
      <c r="T701" t="s">
        <v>2049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10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2042</v>
      </c>
      <c r="T702" t="s">
        <v>2051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10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2044</v>
      </c>
      <c r="T703" t="s">
        <v>2045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10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2042</v>
      </c>
      <c r="T704" t="s">
        <v>2051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10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2052</v>
      </c>
      <c r="T705" t="s">
        <v>2064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10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2046</v>
      </c>
      <c r="T706" t="s">
        <v>2054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10">
        <f t="shared" ref="I707:I770" si="45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(L707/86400)+DATE(1970,1,1)</f>
        <v>41619.25</v>
      </c>
      <c r="O707" s="11">
        <f t="shared" ref="O707:O770" si="47">(M707/86400)+DATE(1970,1,1)</f>
        <v>41623.25</v>
      </c>
      <c r="P707" t="b">
        <v>0</v>
      </c>
      <c r="Q707" t="b">
        <v>0</v>
      </c>
      <c r="R707" t="s">
        <v>68</v>
      </c>
      <c r="S707" t="s">
        <v>2052</v>
      </c>
      <c r="T707" t="s">
        <v>2053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10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2042</v>
      </c>
      <c r="T708" t="s">
        <v>2043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10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2046</v>
      </c>
      <c r="T709" t="s">
        <v>2049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2044</v>
      </c>
      <c r="T710" t="s">
        <v>2045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10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2044</v>
      </c>
      <c r="T711" t="s">
        <v>2045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10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2044</v>
      </c>
      <c r="T712" t="s">
        <v>2045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10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2044</v>
      </c>
      <c r="T713" t="s">
        <v>2045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10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2044</v>
      </c>
      <c r="T714" t="s">
        <v>2045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10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2052</v>
      </c>
      <c r="T715" t="s">
        <v>2061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10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2040</v>
      </c>
      <c r="T716" t="s">
        <v>2041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10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2055</v>
      </c>
      <c r="T717" t="s">
        <v>2066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10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2044</v>
      </c>
      <c r="T718" t="s">
        <v>2045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10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2046</v>
      </c>
      <c r="T719" t="s">
        <v>2047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1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2042</v>
      </c>
      <c r="T720" t="s">
        <v>2051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10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2052</v>
      </c>
      <c r="T721" t="s">
        <v>2058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10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2044</v>
      </c>
      <c r="T722" t="s">
        <v>2045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10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2040</v>
      </c>
      <c r="T723" t="s">
        <v>2041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10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2046</v>
      </c>
      <c r="T724" t="s">
        <v>2047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10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2044</v>
      </c>
      <c r="T725" t="s">
        <v>2045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10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2044</v>
      </c>
      <c r="T726" t="s">
        <v>2045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10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2055</v>
      </c>
      <c r="T727" t="s">
        <v>2066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10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2044</v>
      </c>
      <c r="T728" t="s">
        <v>2045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10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2042</v>
      </c>
      <c r="T729" t="s">
        <v>2043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1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2044</v>
      </c>
      <c r="T730" t="s">
        <v>2045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10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2046</v>
      </c>
      <c r="T731" t="s">
        <v>2049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10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2042</v>
      </c>
      <c r="T732" t="s">
        <v>2051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10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2042</v>
      </c>
      <c r="T733" t="s">
        <v>2043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10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2040</v>
      </c>
      <c r="T734" t="s">
        <v>2041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10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2040</v>
      </c>
      <c r="T735" t="s">
        <v>2062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10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2044</v>
      </c>
      <c r="T736" t="s">
        <v>2045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10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2059</v>
      </c>
      <c r="T737" t="s">
        <v>2060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10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2052</v>
      </c>
      <c r="T738" t="s">
        <v>2053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10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2040</v>
      </c>
      <c r="T739" t="s">
        <v>2050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1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2044</v>
      </c>
      <c r="T740" t="s">
        <v>2045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10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2040</v>
      </c>
      <c r="T741" t="s">
        <v>2050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10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2044</v>
      </c>
      <c r="T742" t="s">
        <v>2045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10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2044</v>
      </c>
      <c r="T743" t="s">
        <v>2045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10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2040</v>
      </c>
      <c r="T744" t="s">
        <v>2048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10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2044</v>
      </c>
      <c r="T745" t="s">
        <v>2045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10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2044</v>
      </c>
      <c r="T746" t="s">
        <v>2045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10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2042</v>
      </c>
      <c r="T747" t="s">
        <v>2051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10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2042</v>
      </c>
      <c r="T748" t="s">
        <v>2043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10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2044</v>
      </c>
      <c r="T749" t="s">
        <v>2045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1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2046</v>
      </c>
      <c r="T750" t="s">
        <v>2054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10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2042</v>
      </c>
      <c r="T751" t="s">
        <v>2051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10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2040</v>
      </c>
      <c r="T752" t="s">
        <v>2048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10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2052</v>
      </c>
      <c r="T753" t="s">
        <v>2053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10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2044</v>
      </c>
      <c r="T754" t="s">
        <v>2045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10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2059</v>
      </c>
      <c r="T755" t="s">
        <v>2060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10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2044</v>
      </c>
      <c r="T756" t="s">
        <v>2045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10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2044</v>
      </c>
      <c r="T757" t="s">
        <v>2045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10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2044</v>
      </c>
      <c r="T758" t="s">
        <v>2045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10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2046</v>
      </c>
      <c r="T759" t="s">
        <v>2049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1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2040</v>
      </c>
      <c r="T760" t="s">
        <v>2041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10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2040</v>
      </c>
      <c r="T761" t="s">
        <v>2048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10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2055</v>
      </c>
      <c r="T762" t="s">
        <v>2056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10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2040</v>
      </c>
      <c r="T763" t="s">
        <v>2041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10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2040</v>
      </c>
      <c r="T764" t="s">
        <v>2063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10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2044</v>
      </c>
      <c r="T765" t="s">
        <v>2045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10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2040</v>
      </c>
      <c r="T766" t="s">
        <v>2041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10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2040</v>
      </c>
      <c r="T767" t="s">
        <v>2050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10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2046</v>
      </c>
      <c r="T768" t="s">
        <v>2068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10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2052</v>
      </c>
      <c r="T769" t="s">
        <v>2064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1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2044</v>
      </c>
      <c r="T770" t="s">
        <v>2045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10">
        <f t="shared" ref="I771:I834" si="49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(L771/86400)+DATE(1970,1,1)</f>
        <v>41501.208333333336</v>
      </c>
      <c r="O771" s="11">
        <f t="shared" ref="O771:O834" si="51">(M771/86400)+DATE(1970,1,1)</f>
        <v>41527.208333333336</v>
      </c>
      <c r="P771" t="b">
        <v>0</v>
      </c>
      <c r="Q771" t="b">
        <v>0</v>
      </c>
      <c r="R771" t="s">
        <v>89</v>
      </c>
      <c r="S771" t="s">
        <v>2055</v>
      </c>
      <c r="T771" t="s">
        <v>2056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10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2044</v>
      </c>
      <c r="T772" t="s">
        <v>2045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10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2044</v>
      </c>
      <c r="T773" t="s">
        <v>2045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10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2040</v>
      </c>
      <c r="T774" t="s">
        <v>2050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10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2044</v>
      </c>
      <c r="T775" t="s">
        <v>2045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10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2042</v>
      </c>
      <c r="T776" t="s">
        <v>2043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10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2040</v>
      </c>
      <c r="T777" t="s">
        <v>2041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10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2044</v>
      </c>
      <c r="T778" t="s">
        <v>2045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10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2044</v>
      </c>
      <c r="T779" t="s">
        <v>2045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1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2046</v>
      </c>
      <c r="T780" t="s">
        <v>2054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10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2044</v>
      </c>
      <c r="T781" t="s">
        <v>2045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10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2046</v>
      </c>
      <c r="T782" t="s">
        <v>2049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10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2044</v>
      </c>
      <c r="T783" t="s">
        <v>2045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10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2046</v>
      </c>
      <c r="T784" t="s">
        <v>2054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10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2040</v>
      </c>
      <c r="T785" t="s">
        <v>2041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10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2042</v>
      </c>
      <c r="T786" t="s">
        <v>2043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10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2046</v>
      </c>
      <c r="T787" t="s">
        <v>2054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10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2040</v>
      </c>
      <c r="T788" t="s">
        <v>2063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10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2040</v>
      </c>
      <c r="T789" t="s">
        <v>2041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1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2046</v>
      </c>
      <c r="T790" t="s">
        <v>2054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10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2044</v>
      </c>
      <c r="T791" t="s">
        <v>2045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10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2044</v>
      </c>
      <c r="T792" t="s">
        <v>2045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10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2038</v>
      </c>
      <c r="T793" t="s">
        <v>2039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10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2044</v>
      </c>
      <c r="T794" t="s">
        <v>2045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10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2052</v>
      </c>
      <c r="T795" t="s">
        <v>2053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10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2040</v>
      </c>
      <c r="T796" t="s">
        <v>2041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10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2046</v>
      </c>
      <c r="T797" t="s">
        <v>2049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10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2055</v>
      </c>
      <c r="T798" t="s">
        <v>2066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10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2042</v>
      </c>
      <c r="T799" t="s">
        <v>2043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1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2044</v>
      </c>
      <c r="T800" t="s">
        <v>2045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10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2044</v>
      </c>
      <c r="T801" t="s">
        <v>2045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10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2040</v>
      </c>
      <c r="T802" t="s">
        <v>2041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10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2059</v>
      </c>
      <c r="T803" t="s">
        <v>2060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10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2059</v>
      </c>
      <c r="T804" t="s">
        <v>2060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10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2044</v>
      </c>
      <c r="T805" t="s">
        <v>2045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10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2040</v>
      </c>
      <c r="T806" t="s">
        <v>2041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10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2046</v>
      </c>
      <c r="T807" t="s">
        <v>2047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10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2046</v>
      </c>
      <c r="T808" t="s">
        <v>2049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10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2044</v>
      </c>
      <c r="T809" t="s">
        <v>2045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2038</v>
      </c>
      <c r="T810" t="s">
        <v>2039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10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2046</v>
      </c>
      <c r="T811" t="s">
        <v>2047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10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2044</v>
      </c>
      <c r="T812" t="s">
        <v>2045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10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2055</v>
      </c>
      <c r="T813" t="s">
        <v>2056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10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2052</v>
      </c>
      <c r="T814" t="s">
        <v>2053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10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2055</v>
      </c>
      <c r="T815" t="s">
        <v>2056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10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2040</v>
      </c>
      <c r="T816" t="s">
        <v>2041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10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2040</v>
      </c>
      <c r="T817" t="s">
        <v>2041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10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2044</v>
      </c>
      <c r="T818" t="s">
        <v>2045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10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2052</v>
      </c>
      <c r="T819" t="s">
        <v>2053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1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2044</v>
      </c>
      <c r="T820" t="s">
        <v>2045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10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2055</v>
      </c>
      <c r="T821" t="s">
        <v>2056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10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2040</v>
      </c>
      <c r="T822" t="s">
        <v>2041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10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2046</v>
      </c>
      <c r="T823" t="s">
        <v>2047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10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2040</v>
      </c>
      <c r="T824" t="s">
        <v>2041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10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2040</v>
      </c>
      <c r="T825" t="s">
        <v>2041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10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2052</v>
      </c>
      <c r="T826" t="s">
        <v>2053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10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2046</v>
      </c>
      <c r="T827" t="s">
        <v>2057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10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2044</v>
      </c>
      <c r="T828" t="s">
        <v>2045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10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2046</v>
      </c>
      <c r="T829" t="s">
        <v>2049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1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2044</v>
      </c>
      <c r="T830" t="s">
        <v>2045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10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2044</v>
      </c>
      <c r="T831" t="s">
        <v>2045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10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2044</v>
      </c>
      <c r="T832" t="s">
        <v>2045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10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2059</v>
      </c>
      <c r="T833" t="s">
        <v>2060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10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2052</v>
      </c>
      <c r="T834" t="s">
        <v>2064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10">
        <f t="shared" ref="I835:I898" si="53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(L835/86400)+DATE(1970,1,1)</f>
        <v>40588.25</v>
      </c>
      <c r="O835" s="11">
        <f t="shared" ref="O835:O898" si="55">(M835/86400)+DATE(1970,1,1)</f>
        <v>40599.25</v>
      </c>
      <c r="P835" t="b">
        <v>0</v>
      </c>
      <c r="Q835" t="b">
        <v>0</v>
      </c>
      <c r="R835" t="s">
        <v>206</v>
      </c>
      <c r="S835" t="s">
        <v>2052</v>
      </c>
      <c r="T835" t="s">
        <v>2064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10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2044</v>
      </c>
      <c r="T836" t="s">
        <v>2045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10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2042</v>
      </c>
      <c r="T837" t="s">
        <v>2043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10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2040</v>
      </c>
      <c r="T838" t="s">
        <v>2050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10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2040</v>
      </c>
      <c r="T839" t="s">
        <v>2063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1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2044</v>
      </c>
      <c r="T840" t="s">
        <v>2045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10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2046</v>
      </c>
      <c r="T841" t="s">
        <v>2047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10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2044</v>
      </c>
      <c r="T842" t="s">
        <v>2045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10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2042</v>
      </c>
      <c r="T843" t="s">
        <v>2043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10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2042</v>
      </c>
      <c r="T844" t="s">
        <v>2051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10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2059</v>
      </c>
      <c r="T845" t="s">
        <v>2060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10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2046</v>
      </c>
      <c r="T846" t="s">
        <v>2047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10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2042</v>
      </c>
      <c r="T847" t="s">
        <v>2043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10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2042</v>
      </c>
      <c r="T848" t="s">
        <v>2043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10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2038</v>
      </c>
      <c r="T849" t="s">
        <v>2039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1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2046</v>
      </c>
      <c r="T850" t="s">
        <v>2049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10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2040</v>
      </c>
      <c r="T851" t="s">
        <v>2050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10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2040</v>
      </c>
      <c r="T852" t="s">
        <v>2041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10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2040</v>
      </c>
      <c r="T853" t="s">
        <v>2048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10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2055</v>
      </c>
      <c r="T854" t="s">
        <v>2056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10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2040</v>
      </c>
      <c r="T855" t="s">
        <v>2050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10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2052</v>
      </c>
      <c r="T856" t="s">
        <v>2058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10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2044</v>
      </c>
      <c r="T857" t="s">
        <v>2045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10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2038</v>
      </c>
      <c r="T858" t="s">
        <v>2039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10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2046</v>
      </c>
      <c r="T859" t="s">
        <v>2057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1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2038</v>
      </c>
      <c r="T860" t="s">
        <v>2039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10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2044</v>
      </c>
      <c r="T861" t="s">
        <v>2045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10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2042</v>
      </c>
      <c r="T862" t="s">
        <v>2051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10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2044</v>
      </c>
      <c r="T863" t="s">
        <v>2045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10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2044</v>
      </c>
      <c r="T864" t="s">
        <v>2045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10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2046</v>
      </c>
      <c r="T865" t="s">
        <v>2065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10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2046</v>
      </c>
      <c r="T866" t="s">
        <v>2057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10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2044</v>
      </c>
      <c r="T867" t="s">
        <v>2045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10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2059</v>
      </c>
      <c r="T868" t="s">
        <v>2060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10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2038</v>
      </c>
      <c r="T869" t="s">
        <v>2039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1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2044</v>
      </c>
      <c r="T870" t="s">
        <v>2045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10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2046</v>
      </c>
      <c r="T871" t="s">
        <v>2049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10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2044</v>
      </c>
      <c r="T872" t="s">
        <v>2045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10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2044</v>
      </c>
      <c r="T873" t="s">
        <v>2045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10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2046</v>
      </c>
      <c r="T874" t="s">
        <v>2068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10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2059</v>
      </c>
      <c r="T875" t="s">
        <v>2060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10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2059</v>
      </c>
      <c r="T876" t="s">
        <v>2060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10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2040</v>
      </c>
      <c r="T877" t="s">
        <v>2041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10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2059</v>
      </c>
      <c r="T878" t="s">
        <v>2060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10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2038</v>
      </c>
      <c r="T879" t="s">
        <v>2039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1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2040</v>
      </c>
      <c r="T880" t="s">
        <v>2062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10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2052</v>
      </c>
      <c r="T881" t="s">
        <v>2053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10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2040</v>
      </c>
      <c r="T882" t="s">
        <v>2048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10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2044</v>
      </c>
      <c r="T883" t="s">
        <v>2045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10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2044</v>
      </c>
      <c r="T884" t="s">
        <v>2045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10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2046</v>
      </c>
      <c r="T885" t="s">
        <v>2057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10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2044</v>
      </c>
      <c r="T886" t="s">
        <v>2045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10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2044</v>
      </c>
      <c r="T887" t="s">
        <v>2045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10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2040</v>
      </c>
      <c r="T888" t="s">
        <v>2050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10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2044</v>
      </c>
      <c r="T889" t="s">
        <v>2045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1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2044</v>
      </c>
      <c r="T890" t="s">
        <v>2045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10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2040</v>
      </c>
      <c r="T891" t="s">
        <v>2048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10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2040</v>
      </c>
      <c r="T892" t="s">
        <v>2050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10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2046</v>
      </c>
      <c r="T893" t="s">
        <v>2047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10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2052</v>
      </c>
      <c r="T894" t="s">
        <v>2064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10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2046</v>
      </c>
      <c r="T895" t="s">
        <v>2047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10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2046</v>
      </c>
      <c r="T896" t="s">
        <v>2065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10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2044</v>
      </c>
      <c r="T897" t="s">
        <v>2045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10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2038</v>
      </c>
      <c r="T898" t="s">
        <v>2039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10">
        <f t="shared" ref="I899:I962" si="57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(L899/86400)+DATE(1970,1,1)</f>
        <v>43583.208333333328</v>
      </c>
      <c r="O899" s="11">
        <f t="shared" ref="O899:O962" si="59">(M899/86400)+DATE(1970,1,1)</f>
        <v>43585.208333333328</v>
      </c>
      <c r="P899" t="b">
        <v>0</v>
      </c>
      <c r="Q899" t="b">
        <v>0</v>
      </c>
      <c r="R899" t="s">
        <v>33</v>
      </c>
      <c r="S899" t="s">
        <v>2044</v>
      </c>
      <c r="T899" t="s">
        <v>2045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1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2046</v>
      </c>
      <c r="T900" t="s">
        <v>2047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10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2040</v>
      </c>
      <c r="T901" t="s">
        <v>2063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10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2042</v>
      </c>
      <c r="T902" t="s">
        <v>2043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10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2040</v>
      </c>
      <c r="T903" t="s">
        <v>2041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10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2042</v>
      </c>
      <c r="T904" t="s">
        <v>2043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10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2052</v>
      </c>
      <c r="T905" t="s">
        <v>2053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10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2052</v>
      </c>
      <c r="T906" t="s">
        <v>2061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10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2044</v>
      </c>
      <c r="T907" t="s">
        <v>2045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10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2046</v>
      </c>
      <c r="T908" t="s">
        <v>2047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10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2044</v>
      </c>
      <c r="T909" t="s">
        <v>2045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2055</v>
      </c>
      <c r="T910" t="s">
        <v>2056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10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2044</v>
      </c>
      <c r="T911" t="s">
        <v>2045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10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2044</v>
      </c>
      <c r="T912" t="s">
        <v>2045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10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2042</v>
      </c>
      <c r="T913" t="s">
        <v>2043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10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2046</v>
      </c>
      <c r="T914" t="s">
        <v>2049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10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2046</v>
      </c>
      <c r="T915" t="s">
        <v>2049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10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2044</v>
      </c>
      <c r="T916" t="s">
        <v>2045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10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2046</v>
      </c>
      <c r="T917" t="s">
        <v>2065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10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2059</v>
      </c>
      <c r="T918" t="s">
        <v>2060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10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2046</v>
      </c>
      <c r="T919" t="s">
        <v>2057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1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2052</v>
      </c>
      <c r="T920" t="s">
        <v>2061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10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2044</v>
      </c>
      <c r="T921" t="s">
        <v>2045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10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2046</v>
      </c>
      <c r="T922" t="s">
        <v>2054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10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2042</v>
      </c>
      <c r="T923" t="s">
        <v>2043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10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2040</v>
      </c>
      <c r="T924" t="s">
        <v>2067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10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2044</v>
      </c>
      <c r="T925" t="s">
        <v>2045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10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2044</v>
      </c>
      <c r="T926" t="s">
        <v>2045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10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2044</v>
      </c>
      <c r="T927" t="s">
        <v>2045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10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2038</v>
      </c>
      <c r="T928" t="s">
        <v>2039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10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2044</v>
      </c>
      <c r="T929" t="s">
        <v>2045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1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2042</v>
      </c>
      <c r="T930" t="s">
        <v>2043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10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2044</v>
      </c>
      <c r="T931" t="s">
        <v>2045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10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2044</v>
      </c>
      <c r="T932" t="s">
        <v>2045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10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2044</v>
      </c>
      <c r="T933" t="s">
        <v>2045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10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2040</v>
      </c>
      <c r="T934" t="s">
        <v>2041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10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2044</v>
      </c>
      <c r="T935" t="s">
        <v>2045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10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2044</v>
      </c>
      <c r="T936" t="s">
        <v>2045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10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2044</v>
      </c>
      <c r="T937" t="s">
        <v>2045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10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2044</v>
      </c>
      <c r="T938" t="s">
        <v>2045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10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2046</v>
      </c>
      <c r="T939" t="s">
        <v>2047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1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2052</v>
      </c>
      <c r="T940" t="s">
        <v>2058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10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2055</v>
      </c>
      <c r="T941" t="s">
        <v>2056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10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2042</v>
      </c>
      <c r="T942" t="s">
        <v>2043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10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2044</v>
      </c>
      <c r="T943" t="s">
        <v>2045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10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2044</v>
      </c>
      <c r="T944" t="s">
        <v>2045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10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2038</v>
      </c>
      <c r="T945" t="s">
        <v>2039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10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2059</v>
      </c>
      <c r="T946" t="s">
        <v>2060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10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2059</v>
      </c>
      <c r="T947" t="s">
        <v>2060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10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2044</v>
      </c>
      <c r="T948" t="s">
        <v>2045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10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2044</v>
      </c>
      <c r="T949" t="s">
        <v>2045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1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2046</v>
      </c>
      <c r="T950" t="s">
        <v>2047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10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2042</v>
      </c>
      <c r="T951" t="s">
        <v>2043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10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2044</v>
      </c>
      <c r="T952" t="s">
        <v>2045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10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2040</v>
      </c>
      <c r="T953" t="s">
        <v>2041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10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2046</v>
      </c>
      <c r="T954" t="s">
        <v>2047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10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2046</v>
      </c>
      <c r="T955" t="s">
        <v>2068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10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2042</v>
      </c>
      <c r="T956" t="s">
        <v>2043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10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2044</v>
      </c>
      <c r="T957" t="s">
        <v>2045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10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2046</v>
      </c>
      <c r="T958" t="s">
        <v>2068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10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2044</v>
      </c>
      <c r="T959" t="s">
        <v>2045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1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2046</v>
      </c>
      <c r="T960" t="s">
        <v>2054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10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2052</v>
      </c>
      <c r="T961" t="s">
        <v>2064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10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2042</v>
      </c>
      <c r="T962" t="s">
        <v>2043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10">
        <f t="shared" ref="I963:I1001" si="6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(L963/86400)+DATE(1970,1,1)</f>
        <v>40591.25</v>
      </c>
      <c r="O963" s="11">
        <f t="shared" ref="O963:O1001" si="63">(M963/86400)+DATE(1970,1,1)</f>
        <v>40595.25</v>
      </c>
      <c r="P963" t="b">
        <v>0</v>
      </c>
      <c r="Q963" t="b">
        <v>0</v>
      </c>
      <c r="R963" t="s">
        <v>206</v>
      </c>
      <c r="S963" t="s">
        <v>2052</v>
      </c>
      <c r="T963" t="s">
        <v>2064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10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2038</v>
      </c>
      <c r="T964" t="s">
        <v>2039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10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2059</v>
      </c>
      <c r="T965" t="s">
        <v>2060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10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2044</v>
      </c>
      <c r="T966" t="s">
        <v>2045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10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2040</v>
      </c>
      <c r="T967" t="s">
        <v>2041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10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2044</v>
      </c>
      <c r="T968" t="s">
        <v>2045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10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2040</v>
      </c>
      <c r="T969" t="s">
        <v>2067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1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2038</v>
      </c>
      <c r="T970" t="s">
        <v>2039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10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2044</v>
      </c>
      <c r="T971" t="s">
        <v>2045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10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2044</v>
      </c>
      <c r="T972" t="s">
        <v>2045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10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2046</v>
      </c>
      <c r="T973" t="s">
        <v>2065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10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2042</v>
      </c>
      <c r="T974" t="s">
        <v>2043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10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2044</v>
      </c>
      <c r="T975" t="s">
        <v>2045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10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2040</v>
      </c>
      <c r="T976" t="s">
        <v>2050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10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2044</v>
      </c>
      <c r="T977" t="s">
        <v>2045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10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2044</v>
      </c>
      <c r="T978" t="s">
        <v>2045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10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2038</v>
      </c>
      <c r="T979" t="s">
        <v>2039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1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2055</v>
      </c>
      <c r="T980" t="s">
        <v>2056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10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2044</v>
      </c>
      <c r="T981" t="s">
        <v>2045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10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2052</v>
      </c>
      <c r="T982" t="s">
        <v>2053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10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2042</v>
      </c>
      <c r="T983" t="s">
        <v>2043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10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2046</v>
      </c>
      <c r="T984" t="s">
        <v>2047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10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2046</v>
      </c>
      <c r="T985" t="s">
        <v>2047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10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2044</v>
      </c>
      <c r="T986" t="s">
        <v>2045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10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2040</v>
      </c>
      <c r="T987" t="s">
        <v>2041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10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2040</v>
      </c>
      <c r="T988" t="s">
        <v>2041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10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2046</v>
      </c>
      <c r="T989" t="s">
        <v>2047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1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2052</v>
      </c>
      <c r="T990" t="s">
        <v>2061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10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2052</v>
      </c>
      <c r="T991" t="s">
        <v>2064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10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2046</v>
      </c>
      <c r="T992" t="s">
        <v>2049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10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2040</v>
      </c>
      <c r="T993" t="s">
        <v>2041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10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2046</v>
      </c>
      <c r="T994" t="s">
        <v>2049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10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2059</v>
      </c>
      <c r="T995" t="s">
        <v>2060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10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2052</v>
      </c>
      <c r="T996" t="s">
        <v>2064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10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2038</v>
      </c>
      <c r="T997" t="s">
        <v>2039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10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2044</v>
      </c>
      <c r="T998" t="s">
        <v>2045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10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2044</v>
      </c>
      <c r="T999" t="s">
        <v>2045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1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2040</v>
      </c>
      <c r="T1000" t="s">
        <v>2050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10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2038</v>
      </c>
      <c r="T1001" t="s">
        <v>2039</v>
      </c>
    </row>
  </sheetData>
  <autoFilter ref="A1:T1001" xr:uid="{00000000-0001-0000-0000-000000000000}"/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328C-342D-5C43-8437-164D7DE51A6B}">
  <dimension ref="A1:F14"/>
  <sheetViews>
    <sheetView zoomScale="88" zoomScaleNormal="88"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2031</v>
      </c>
    </row>
    <row r="3" spans="1:6" x14ac:dyDescent="0.2">
      <c r="A3" s="7" t="s">
        <v>2035</v>
      </c>
      <c r="B3" s="7" t="s">
        <v>2034</v>
      </c>
    </row>
    <row r="4" spans="1:6" x14ac:dyDescent="0.2">
      <c r="A4" s="7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s="8" t="s">
        <v>2046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2069</v>
      </c>
      <c r="E8">
        <v>4</v>
      </c>
      <c r="F8">
        <v>4</v>
      </c>
    </row>
    <row r="9" spans="1:6" x14ac:dyDescent="0.2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2052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A0AF-2F14-6140-B2B5-11F0B676C712}"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2031</v>
      </c>
    </row>
    <row r="2" spans="1:6" x14ac:dyDescent="0.2">
      <c r="A2" s="7" t="s">
        <v>2036</v>
      </c>
      <c r="B2" t="s">
        <v>2031</v>
      </c>
    </row>
    <row r="4" spans="1:6" x14ac:dyDescent="0.2">
      <c r="A4" s="7" t="s">
        <v>2035</v>
      </c>
      <c r="B4" s="7" t="s">
        <v>2034</v>
      </c>
    </row>
    <row r="5" spans="1:6" x14ac:dyDescent="0.2">
      <c r="A5" s="7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8" t="s">
        <v>2054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2070</v>
      </c>
      <c r="E7">
        <v>4</v>
      </c>
      <c r="F7">
        <v>4</v>
      </c>
    </row>
    <row r="8" spans="1:6" x14ac:dyDescent="0.2">
      <c r="A8" s="8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2048</v>
      </c>
      <c r="C10">
        <v>8</v>
      </c>
      <c r="E10">
        <v>10</v>
      </c>
      <c r="F10">
        <v>18</v>
      </c>
    </row>
    <row r="11" spans="1:6" x14ac:dyDescent="0.2">
      <c r="A11" s="8" t="s">
        <v>2058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2039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2063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2062</v>
      </c>
      <c r="C15">
        <v>3</v>
      </c>
      <c r="E15">
        <v>4</v>
      </c>
      <c r="F15">
        <v>7</v>
      </c>
    </row>
    <row r="16" spans="1:6" x14ac:dyDescent="0.2">
      <c r="A16" s="8" t="s">
        <v>2066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2061</v>
      </c>
      <c r="C20">
        <v>4</v>
      </c>
      <c r="E20">
        <v>4</v>
      </c>
      <c r="F20">
        <v>8</v>
      </c>
    </row>
    <row r="21" spans="1:6" x14ac:dyDescent="0.2">
      <c r="A21" s="8" t="s">
        <v>2041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2068</v>
      </c>
      <c r="C22">
        <v>9</v>
      </c>
      <c r="E22">
        <v>5</v>
      </c>
      <c r="F22">
        <v>14</v>
      </c>
    </row>
    <row r="23" spans="1:6" x14ac:dyDescent="0.2">
      <c r="A23" s="8" t="s">
        <v>2057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2064</v>
      </c>
      <c r="C25">
        <v>7</v>
      </c>
      <c r="E25">
        <v>14</v>
      </c>
      <c r="F25">
        <v>21</v>
      </c>
    </row>
    <row r="26" spans="1:6" x14ac:dyDescent="0.2">
      <c r="A26" s="8" t="s">
        <v>2056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2043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2067</v>
      </c>
      <c r="E29">
        <v>3</v>
      </c>
      <c r="F29">
        <v>3</v>
      </c>
    </row>
    <row r="30" spans="1:6" x14ac:dyDescent="0.2">
      <c r="A30" s="8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DB7B-405D-7C49-8345-4F458732374C}">
  <dimension ref="A1:H13"/>
  <sheetViews>
    <sheetView workbookViewId="0">
      <selection activeCell="K50" sqref="K50"/>
    </sheetView>
  </sheetViews>
  <sheetFormatPr baseColWidth="10" defaultRowHeight="16" x14ac:dyDescent="0.2"/>
  <cols>
    <col min="1" max="1" width="26.6640625" customWidth="1"/>
    <col min="2" max="2" width="17.33203125" customWidth="1"/>
    <col min="3" max="3" width="13.33203125" customWidth="1"/>
    <col min="4" max="4" width="15.6640625" customWidth="1"/>
    <col min="5" max="5" width="13.83203125" customWidth="1"/>
    <col min="6" max="6" width="19.83203125" customWidth="1"/>
    <col min="7" max="7" width="15.83203125" customWidth="1"/>
    <col min="8" max="8" width="18" customWidth="1"/>
  </cols>
  <sheetData>
    <row r="1" spans="1:8" x14ac:dyDescent="0.2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">
      <c r="A2" t="s">
        <v>2081</v>
      </c>
      <c r="B2">
        <f>COUNTIFS(Crowdfunding!D2:D1001,"&lt;=999",Crowdfunding!G2:G1001, "successful")</f>
        <v>30</v>
      </c>
      <c r="C2">
        <f>COUNTIFS(Crowdfunding!D2:D1001,"&lt;=999", Crowdfunding!G2:G1001, "failed")</f>
        <v>20</v>
      </c>
      <c r="D2">
        <f>COUNTIFS(Crowdfunding!D2:D1001,"&lt;=999", Crowdfunding!G2:G1001, 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2082</v>
      </c>
      <c r="B3">
        <f>COUNTIFS(Crowdfunding!D2:D1001,"&gt;=999",Crowdfunding!D2:D1001, "&lt;=4999", Crowdfunding!G2:G1001, "successful")</f>
        <v>191</v>
      </c>
      <c r="C3">
        <f>COUNTIFS(Crowdfunding!D2:D1001,"&gt;=999",Crowdfunding!D2:D1001, "&lt;=4999", Crowdfunding!G2:G1001, "failed")</f>
        <v>38</v>
      </c>
      <c r="D3">
        <f>COUNTIFS(Crowdfunding!D2:D1001,"&gt;=999",Crowdfunding!D2:D1001, "&lt;=4999", Crowdfunding!G2:G1001, 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t="s">
        <v>2083</v>
      </c>
      <c r="B4">
        <f>COUNTIFS(Crowdfunding!D2:D1001,"&gt;=5000",Crowdfunding!D2:D1001, "&lt;=9999", Crowdfunding!G2:G1001, "successful")</f>
        <v>164</v>
      </c>
      <c r="C4">
        <f>COUNTIFS(Crowdfunding!D2:D1001,"&gt;=5000",Crowdfunding!D2:D1001, "&lt;=9999", Crowdfunding!G2:G1001, "failed")</f>
        <v>126</v>
      </c>
      <c r="D4">
        <f>COUNTIFS(Crowdfunding!D2:D1001,"&gt;=5000",Crowdfunding!D2:D1001, "&lt;=9999", Crowdfunding!G2:G1001, 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2084</v>
      </c>
      <c r="B5">
        <f>COUNTIFS(Crowdfunding!D2:D1001,"&gt;=10000",Crowdfunding!D2:D1001, "&lt;=14999", Crowdfunding!G2:G1001, "successful")</f>
        <v>4</v>
      </c>
      <c r="C5">
        <f>COUNTIFS(Crowdfunding!D2:D1001,"&gt;=10000",Crowdfunding!D2:D1001, "&lt;=14999", Crowdfunding!G2:G1001, "failed")</f>
        <v>5</v>
      </c>
      <c r="D5">
        <f>COUNTIFS(Crowdfunding!D2:D1001,"&gt;=10000",Crowdfunding!D2:D1001, "&lt;=14999", Crowdfunding!G2:G1001, 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2085</v>
      </c>
      <c r="B6">
        <f>COUNTIFS(Crowdfunding!D2:D1001,"&gt;=15000",Crowdfunding!D2:D1001, "&lt;=19999", Crowdfunding!G2:G1001, "successful")</f>
        <v>10</v>
      </c>
      <c r="C6">
        <f>COUNTIFS(Crowdfunding!D2:D1001,"&gt;=15000",Crowdfunding!D2:D1001, "&lt;=19999", Crowdfunding!G2:G1001, "failed")</f>
        <v>0</v>
      </c>
      <c r="D6">
        <f>COUNTIFS(Crowdfunding!D2:D1001,"&gt;=15000",Crowdfunding!D2:D1001, "&lt;=19999", Crowdfunding!G2:G1001, 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2086</v>
      </c>
      <c r="B7">
        <f>COUNTIFS(Crowdfunding!D2:D1001,"&gt;=20000",Crowdfunding!D2:D1001, "&lt;=24999", Crowdfunding!G2:G1001, "successful")</f>
        <v>7</v>
      </c>
      <c r="C7">
        <f>COUNTIFS(Crowdfunding!D2:D1001,"&gt;=20000",Crowdfunding!D2:D1001, "&lt;=24999", Crowdfunding!G2:G1001, "failed")</f>
        <v>0</v>
      </c>
      <c r="D7">
        <f>COUNTIFS(Crowdfunding!D2:D1001,"&gt;=20000",Crowdfunding!D2:D1001, "&lt;=24999", Crowdfunding!G2:G1001, 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2087</v>
      </c>
      <c r="B8">
        <f>COUNTIFS(Crowdfunding!D2:D1001,"&gt;=25000",Crowdfunding!D2:D1001, "&lt;=29999", Crowdfunding!G2:G1001, "successful")</f>
        <v>11</v>
      </c>
      <c r="C8">
        <f>COUNTIFS(Crowdfunding!D2:D1001,"&gt;=25000",Crowdfunding!D2:D1001, "&lt;=29999", Crowdfunding!G2:G1001, "failed")</f>
        <v>3</v>
      </c>
      <c r="D8">
        <f>COUNTIFS(Crowdfunding!D2:D1001,"&gt;=25000",Crowdfunding!D2:D1001, "&lt;=29999", Crowdfunding!G2:G1001, 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2088</v>
      </c>
      <c r="B9">
        <f>COUNTIFS(Crowdfunding!D2:D1001,"&gt;=30000",Crowdfunding!D2:D1001, "&lt;=34999", Crowdfunding!G2:G1001, "successful")</f>
        <v>7</v>
      </c>
      <c r="C9">
        <f>COUNTIFS(Crowdfunding!D2:D1001,"&gt;=30000",Crowdfunding!D2:D1001, "&lt;=34999", Crowdfunding!G2:G1001, "failed")</f>
        <v>0</v>
      </c>
      <c r="D9">
        <f>COUNTIFS(Crowdfunding!D2:D1001,"&gt;=30000",Crowdfunding!D2:D1001, "&lt;=34999", Crowdfunding!G2:G1001, 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2089</v>
      </c>
      <c r="B10">
        <f>COUNTIFS(Crowdfunding!D2:D1001,"&gt;=35000",Crowdfunding!D2:D1001, "&lt;=39999", Crowdfunding!G2:G1001, "successful")</f>
        <v>8</v>
      </c>
      <c r="C10">
        <f>COUNTIFS(Crowdfunding!D2:D1001,"&gt;=35000",Crowdfunding!D2:D1001, "&lt;=39999", Crowdfunding!G2:G1001, "failed")</f>
        <v>3</v>
      </c>
      <c r="D10">
        <f>COUNTIFS(Crowdfunding!D2:D1001,"&gt;=35000",Crowdfunding!D2:D1001, "&lt;=39999", Crowdfunding!G2:G1001, 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2090</v>
      </c>
      <c r="B11">
        <f>COUNTIFS(Crowdfunding!D2:D1001,"&gt;=40000",Crowdfunding!D2:D1001, "&lt;=44999", Crowdfunding!G2:G1001, "successful")</f>
        <v>11</v>
      </c>
      <c r="C11">
        <f>COUNTIFS(Crowdfunding!D2:D1001,"&gt;=40000",Crowdfunding!D2:D1001, "&lt;=44999", Crowdfunding!G2:G1001, "failed")</f>
        <v>3</v>
      </c>
      <c r="D11">
        <f>COUNTIFS(Crowdfunding!D2:D1001,"&gt;=40000",Crowdfunding!D2:D1001, "&lt;=44999", Crowdfunding!G2:G1001, 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2091</v>
      </c>
      <c r="B12">
        <f>COUNTIFS(Crowdfunding!D2:D1001,"&gt;=45000",Crowdfunding!D2:D1001, "&lt;=49999", Crowdfunding!G2:G1001, "successful")</f>
        <v>8</v>
      </c>
      <c r="C12">
        <f>COUNTIFS(Crowdfunding!D2:D1001,"&gt;=45000",Crowdfunding!D2:D1001, "&lt;=49999", Crowdfunding!G2:G1001, "failed")</f>
        <v>3</v>
      </c>
      <c r="D12">
        <f>COUNTIFS(Crowdfunding!D2:D1001,"&gt;=45000",Crowdfunding!D2:D1001, "&lt;=49999", Crowdfunding!G2:G1001, 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2092</v>
      </c>
      <c r="B13">
        <f>COUNTIFS(Crowdfunding!D2:D1001,"&gt;=50000", Crowdfunding!G2:G1001, "successful")</f>
        <v>114</v>
      </c>
      <c r="C13">
        <f>COUNTIFS(Crowdfunding!D2:D1001,"&gt;=50000", Crowdfunding!G2:G1001, "failed")</f>
        <v>163</v>
      </c>
      <c r="D13">
        <f>COUNTIFS(Crowdfunding!D2:D1001,"&gt;=50000", Crowdfunding!G2:G1001, 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D09D-790C-7440-BA36-1A4EEEE53F73}">
  <dimension ref="A1:AB566"/>
  <sheetViews>
    <sheetView workbookViewId="0">
      <selection activeCell="P19" sqref="P19"/>
    </sheetView>
  </sheetViews>
  <sheetFormatPr baseColWidth="10" defaultRowHeight="16" x14ac:dyDescent="0.2"/>
  <cols>
    <col min="2" max="2" width="15" customWidth="1"/>
    <col min="5" max="5" width="14.5" customWidth="1"/>
  </cols>
  <sheetData>
    <row r="1" spans="1:16" x14ac:dyDescent="0.2">
      <c r="A1" s="1" t="s">
        <v>4</v>
      </c>
      <c r="B1" s="13" t="s">
        <v>2093</v>
      </c>
      <c r="C1" s="13"/>
      <c r="D1" s="13" t="s">
        <v>2094</v>
      </c>
      <c r="E1" s="13" t="s">
        <v>2093</v>
      </c>
    </row>
    <row r="2" spans="1:16" x14ac:dyDescent="0.2">
      <c r="A2" t="s">
        <v>20</v>
      </c>
      <c r="B2">
        <v>158</v>
      </c>
      <c r="D2" t="s">
        <v>14</v>
      </c>
      <c r="E2">
        <v>0</v>
      </c>
    </row>
    <row r="3" spans="1:16" x14ac:dyDescent="0.2">
      <c r="A3" t="s">
        <v>20</v>
      </c>
      <c r="B3">
        <v>1425</v>
      </c>
      <c r="D3" t="s">
        <v>14</v>
      </c>
      <c r="E3">
        <v>24</v>
      </c>
    </row>
    <row r="4" spans="1:16" x14ac:dyDescent="0.2">
      <c r="A4" t="s">
        <v>20</v>
      </c>
      <c r="B4">
        <v>174</v>
      </c>
      <c r="D4" t="s">
        <v>14</v>
      </c>
      <c r="E4">
        <v>53</v>
      </c>
    </row>
    <row r="5" spans="1:16" x14ac:dyDescent="0.2">
      <c r="A5" t="s">
        <v>20</v>
      </c>
      <c r="B5">
        <v>227</v>
      </c>
      <c r="D5" t="s">
        <v>14</v>
      </c>
      <c r="E5">
        <v>18</v>
      </c>
    </row>
    <row r="6" spans="1:16" x14ac:dyDescent="0.2">
      <c r="A6" t="s">
        <v>20</v>
      </c>
      <c r="B6">
        <v>220</v>
      </c>
      <c r="D6" t="s">
        <v>14</v>
      </c>
      <c r="E6">
        <v>44</v>
      </c>
    </row>
    <row r="7" spans="1:16" x14ac:dyDescent="0.2">
      <c r="A7" t="s">
        <v>20</v>
      </c>
      <c r="B7">
        <v>98</v>
      </c>
      <c r="D7" t="s">
        <v>14</v>
      </c>
      <c r="E7">
        <v>27</v>
      </c>
    </row>
    <row r="8" spans="1:16" x14ac:dyDescent="0.2">
      <c r="A8" t="s">
        <v>20</v>
      </c>
      <c r="B8">
        <v>100</v>
      </c>
      <c r="D8" t="s">
        <v>14</v>
      </c>
      <c r="E8">
        <v>55</v>
      </c>
    </row>
    <row r="9" spans="1:16" x14ac:dyDescent="0.2">
      <c r="A9" t="s">
        <v>20</v>
      </c>
      <c r="B9">
        <v>1249</v>
      </c>
      <c r="D9" t="s">
        <v>14</v>
      </c>
      <c r="E9">
        <v>200</v>
      </c>
    </row>
    <row r="10" spans="1:16" x14ac:dyDescent="0.2">
      <c r="A10" t="s">
        <v>20</v>
      </c>
      <c r="B10">
        <v>1396</v>
      </c>
      <c r="D10" t="s">
        <v>14</v>
      </c>
      <c r="E10">
        <v>452</v>
      </c>
    </row>
    <row r="11" spans="1:16" x14ac:dyDescent="0.2">
      <c r="A11" t="s">
        <v>20</v>
      </c>
      <c r="B11">
        <v>890</v>
      </c>
      <c r="D11" t="s">
        <v>14</v>
      </c>
      <c r="E11">
        <v>674</v>
      </c>
    </row>
    <row r="12" spans="1:16" x14ac:dyDescent="0.2">
      <c r="A12" t="s">
        <v>20</v>
      </c>
      <c r="B12">
        <v>142</v>
      </c>
      <c r="D12" t="s">
        <v>14</v>
      </c>
      <c r="E12">
        <v>558</v>
      </c>
    </row>
    <row r="13" spans="1:16" ht="19" x14ac:dyDescent="0.25">
      <c r="A13" t="s">
        <v>20</v>
      </c>
      <c r="B13">
        <v>2673</v>
      </c>
      <c r="D13" t="s">
        <v>14</v>
      </c>
      <c r="E13">
        <v>15</v>
      </c>
      <c r="M13" s="14" t="s">
        <v>2095</v>
      </c>
      <c r="O13" s="15"/>
      <c r="P13" s="15" t="s">
        <v>2101</v>
      </c>
    </row>
    <row r="14" spans="1:16" x14ac:dyDescent="0.2">
      <c r="A14" t="s">
        <v>20</v>
      </c>
      <c r="B14">
        <v>163</v>
      </c>
      <c r="D14" t="s">
        <v>14</v>
      </c>
      <c r="E14">
        <v>2307</v>
      </c>
      <c r="L14" t="s">
        <v>2096</v>
      </c>
      <c r="M14">
        <f>AVERAGE(B2,B566)</f>
        <v>1100.5</v>
      </c>
      <c r="O14" t="s">
        <v>2096</v>
      </c>
      <c r="P14">
        <f>AVERAGE(E2,E365)</f>
        <v>187</v>
      </c>
    </row>
    <row r="15" spans="1:16" x14ac:dyDescent="0.2">
      <c r="A15" t="s">
        <v>20</v>
      </c>
      <c r="B15">
        <v>2220</v>
      </c>
      <c r="D15" t="s">
        <v>14</v>
      </c>
      <c r="E15">
        <v>88</v>
      </c>
      <c r="L15" t="s">
        <v>2097</v>
      </c>
      <c r="M15">
        <f>MEDIAN(B2,B566)</f>
        <v>1100.5</v>
      </c>
      <c r="O15" t="s">
        <v>2097</v>
      </c>
      <c r="P15">
        <f>MEDIAN(E2,E365)</f>
        <v>187</v>
      </c>
    </row>
    <row r="16" spans="1:16" x14ac:dyDescent="0.2">
      <c r="A16" t="s">
        <v>20</v>
      </c>
      <c r="B16">
        <v>1606</v>
      </c>
      <c r="D16" t="s">
        <v>14</v>
      </c>
      <c r="E16">
        <v>48</v>
      </c>
      <c r="L16" t="s">
        <v>2098</v>
      </c>
      <c r="M16">
        <f>MIN(B2,B566)</f>
        <v>158</v>
      </c>
      <c r="O16" t="s">
        <v>2098</v>
      </c>
      <c r="P16">
        <f>MIN(E2,E365)</f>
        <v>0</v>
      </c>
    </row>
    <row r="17" spans="1:28" x14ac:dyDescent="0.2">
      <c r="A17" t="s">
        <v>20</v>
      </c>
      <c r="B17">
        <v>129</v>
      </c>
      <c r="D17" t="s">
        <v>14</v>
      </c>
      <c r="E17">
        <v>1</v>
      </c>
      <c r="L17" t="s">
        <v>2099</v>
      </c>
      <c r="M17">
        <f>MAX(B2,B566)</f>
        <v>2043</v>
      </c>
      <c r="O17" t="s">
        <v>2099</v>
      </c>
      <c r="P17">
        <f>MAX(E2,E365)</f>
        <v>374</v>
      </c>
    </row>
    <row r="18" spans="1:28" x14ac:dyDescent="0.2">
      <c r="A18" t="s">
        <v>20</v>
      </c>
      <c r="B18">
        <v>226</v>
      </c>
      <c r="D18" t="s">
        <v>14</v>
      </c>
      <c r="E18">
        <v>1467</v>
      </c>
      <c r="L18" t="s">
        <v>2100</v>
      </c>
      <c r="M18">
        <f>_xlfn.VAR.S(B2,B566)</f>
        <v>1776612.5</v>
      </c>
      <c r="O18" t="s">
        <v>2100</v>
      </c>
      <c r="P18">
        <f>_xlfn.VAR.S(E2,E365)</f>
        <v>69938</v>
      </c>
    </row>
    <row r="19" spans="1:28" x14ac:dyDescent="0.2">
      <c r="A19" t="s">
        <v>20</v>
      </c>
      <c r="B19">
        <v>5419</v>
      </c>
      <c r="D19" t="s">
        <v>14</v>
      </c>
      <c r="E19">
        <v>75</v>
      </c>
      <c r="L19" t="s">
        <v>2102</v>
      </c>
      <c r="M19">
        <f>_xlfn.STDEV.S(B2,B566)</f>
        <v>1332.896282536642</v>
      </c>
      <c r="O19" t="s">
        <v>2102</v>
      </c>
      <c r="P19">
        <f>_xlfn.STDEV.S(E2,E365)</f>
        <v>264.45793616376875</v>
      </c>
    </row>
    <row r="20" spans="1:28" x14ac:dyDescent="0.2">
      <c r="A20" t="s">
        <v>20</v>
      </c>
      <c r="B20">
        <v>165</v>
      </c>
      <c r="D20" t="s">
        <v>14</v>
      </c>
      <c r="E20">
        <v>120</v>
      </c>
    </row>
    <row r="21" spans="1:28" x14ac:dyDescent="0.2">
      <c r="A21" t="s">
        <v>20</v>
      </c>
      <c r="B21">
        <v>1965</v>
      </c>
      <c r="D21" t="s">
        <v>14</v>
      </c>
      <c r="E21">
        <v>2253</v>
      </c>
    </row>
    <row r="22" spans="1:28" x14ac:dyDescent="0.2">
      <c r="A22" t="s">
        <v>20</v>
      </c>
      <c r="B22">
        <v>16</v>
      </c>
      <c r="D22" t="s">
        <v>14</v>
      </c>
      <c r="E22">
        <v>5</v>
      </c>
    </row>
    <row r="23" spans="1:28" x14ac:dyDescent="0.2">
      <c r="A23" t="s">
        <v>20</v>
      </c>
      <c r="B23">
        <v>107</v>
      </c>
      <c r="D23" t="s">
        <v>14</v>
      </c>
      <c r="E23">
        <v>38</v>
      </c>
    </row>
    <row r="24" spans="1:28" x14ac:dyDescent="0.2">
      <c r="A24" t="s">
        <v>20</v>
      </c>
      <c r="B24">
        <v>134</v>
      </c>
      <c r="D24" t="s">
        <v>14</v>
      </c>
      <c r="E24">
        <v>12</v>
      </c>
    </row>
    <row r="25" spans="1:28" x14ac:dyDescent="0.2">
      <c r="A25" t="s">
        <v>20</v>
      </c>
      <c r="B25">
        <v>198</v>
      </c>
      <c r="D25" t="s">
        <v>14</v>
      </c>
      <c r="E25">
        <v>1684</v>
      </c>
    </row>
    <row r="26" spans="1:28" x14ac:dyDescent="0.2">
      <c r="A26" t="s">
        <v>20</v>
      </c>
      <c r="B26">
        <v>111</v>
      </c>
      <c r="D26" t="s">
        <v>14</v>
      </c>
      <c r="E26">
        <v>56</v>
      </c>
    </row>
    <row r="27" spans="1:28" x14ac:dyDescent="0.2">
      <c r="A27" t="s">
        <v>20</v>
      </c>
      <c r="B27">
        <v>222</v>
      </c>
      <c r="D27" t="s">
        <v>14</v>
      </c>
      <c r="E27">
        <v>838</v>
      </c>
    </row>
    <row r="28" spans="1:28" ht="17" thickBot="1" x14ac:dyDescent="0.25">
      <c r="A28" t="s">
        <v>20</v>
      </c>
      <c r="B28">
        <v>6212</v>
      </c>
      <c r="D28" t="s">
        <v>14</v>
      </c>
      <c r="E28">
        <v>1000</v>
      </c>
      <c r="V28" t="s">
        <v>2113</v>
      </c>
      <c r="AA28" t="s">
        <v>2101</v>
      </c>
    </row>
    <row r="29" spans="1:28" x14ac:dyDescent="0.2">
      <c r="A29" t="s">
        <v>20</v>
      </c>
      <c r="B29">
        <v>98</v>
      </c>
      <c r="D29" t="s">
        <v>14</v>
      </c>
      <c r="E29">
        <v>1482</v>
      </c>
      <c r="V29" s="17" t="s">
        <v>2103</v>
      </c>
      <c r="W29" s="17"/>
      <c r="AA29" s="17" t="s">
        <v>2103</v>
      </c>
      <c r="AB29" s="17"/>
    </row>
    <row r="30" spans="1:28" x14ac:dyDescent="0.2">
      <c r="A30" t="s">
        <v>20</v>
      </c>
      <c r="B30">
        <v>92</v>
      </c>
      <c r="D30" t="s">
        <v>14</v>
      </c>
      <c r="E30">
        <v>106</v>
      </c>
    </row>
    <row r="31" spans="1:28" x14ac:dyDescent="0.2">
      <c r="A31" t="s">
        <v>20</v>
      </c>
      <c r="B31">
        <v>149</v>
      </c>
      <c r="D31" t="s">
        <v>14</v>
      </c>
      <c r="E31">
        <v>679</v>
      </c>
      <c r="V31" t="s">
        <v>2096</v>
      </c>
      <c r="W31">
        <v>851.14690265486729</v>
      </c>
      <c r="AA31" t="s">
        <v>2096</v>
      </c>
      <c r="AB31">
        <v>585.61538461538464</v>
      </c>
    </row>
    <row r="32" spans="1:28" x14ac:dyDescent="0.2">
      <c r="A32" t="s">
        <v>20</v>
      </c>
      <c r="B32">
        <v>2431</v>
      </c>
      <c r="D32" t="s">
        <v>14</v>
      </c>
      <c r="E32">
        <v>1220</v>
      </c>
      <c r="V32" t="s">
        <v>2104</v>
      </c>
      <c r="W32">
        <v>53.31848861007748</v>
      </c>
      <c r="AA32" t="s">
        <v>2104</v>
      </c>
      <c r="AB32">
        <v>50.38624046242748</v>
      </c>
    </row>
    <row r="33" spans="1:28" x14ac:dyDescent="0.2">
      <c r="A33" t="s">
        <v>20</v>
      </c>
      <c r="B33">
        <v>303</v>
      </c>
      <c r="D33" t="s">
        <v>14</v>
      </c>
      <c r="E33">
        <v>1</v>
      </c>
      <c r="V33" t="s">
        <v>2097</v>
      </c>
      <c r="W33">
        <v>201</v>
      </c>
      <c r="AA33" t="s">
        <v>2097</v>
      </c>
      <c r="AB33">
        <v>114.5</v>
      </c>
    </row>
    <row r="34" spans="1:28" x14ac:dyDescent="0.2">
      <c r="A34" t="s">
        <v>20</v>
      </c>
      <c r="B34">
        <v>209</v>
      </c>
      <c r="D34" t="s">
        <v>14</v>
      </c>
      <c r="E34">
        <v>37</v>
      </c>
      <c r="V34" t="s">
        <v>2105</v>
      </c>
      <c r="W34">
        <v>85</v>
      </c>
      <c r="AA34" t="s">
        <v>2105</v>
      </c>
      <c r="AB34">
        <v>1</v>
      </c>
    </row>
    <row r="35" spans="1:28" x14ac:dyDescent="0.2">
      <c r="A35" t="s">
        <v>20</v>
      </c>
      <c r="B35">
        <v>131</v>
      </c>
      <c r="D35" t="s">
        <v>14</v>
      </c>
      <c r="E35">
        <v>60</v>
      </c>
      <c r="V35" t="s">
        <v>2106</v>
      </c>
      <c r="W35">
        <v>1267.366006183523</v>
      </c>
      <c r="AA35" t="s">
        <v>2106</v>
      </c>
      <c r="AB35">
        <v>961.30819978260524</v>
      </c>
    </row>
    <row r="36" spans="1:28" x14ac:dyDescent="0.2">
      <c r="A36" t="s">
        <v>20</v>
      </c>
      <c r="B36">
        <v>164</v>
      </c>
      <c r="D36" t="s">
        <v>14</v>
      </c>
      <c r="E36">
        <v>296</v>
      </c>
      <c r="V36" t="s">
        <v>2107</v>
      </c>
      <c r="W36">
        <v>1606216.5936295739</v>
      </c>
      <c r="AA36" t="s">
        <v>2107</v>
      </c>
      <c r="AB36">
        <v>924113.45496927318</v>
      </c>
    </row>
    <row r="37" spans="1:28" x14ac:dyDescent="0.2">
      <c r="A37" t="s">
        <v>20</v>
      </c>
      <c r="B37">
        <v>201</v>
      </c>
      <c r="D37" t="s">
        <v>14</v>
      </c>
      <c r="E37">
        <v>3304</v>
      </c>
      <c r="V37" t="s">
        <v>2108</v>
      </c>
      <c r="W37">
        <v>4.9656921345315794</v>
      </c>
      <c r="AA37" t="s">
        <v>2108</v>
      </c>
      <c r="AB37">
        <v>8.8024511869018625</v>
      </c>
    </row>
    <row r="38" spans="1:28" x14ac:dyDescent="0.2">
      <c r="A38" t="s">
        <v>20</v>
      </c>
      <c r="B38">
        <v>211</v>
      </c>
      <c r="D38" t="s">
        <v>14</v>
      </c>
      <c r="E38">
        <v>73</v>
      </c>
      <c r="V38" t="s">
        <v>2109</v>
      </c>
      <c r="W38">
        <v>2.1761972595812389</v>
      </c>
      <c r="AA38" t="s">
        <v>2109</v>
      </c>
      <c r="AB38">
        <v>2.7048960546692098</v>
      </c>
    </row>
    <row r="39" spans="1:28" x14ac:dyDescent="0.2">
      <c r="A39" t="s">
        <v>20</v>
      </c>
      <c r="B39">
        <v>128</v>
      </c>
      <c r="D39" t="s">
        <v>14</v>
      </c>
      <c r="E39">
        <v>3387</v>
      </c>
      <c r="V39" t="s">
        <v>2110</v>
      </c>
      <c r="W39">
        <v>7279</v>
      </c>
      <c r="AA39" t="s">
        <v>2110</v>
      </c>
      <c r="AB39">
        <v>6080</v>
      </c>
    </row>
    <row r="40" spans="1:28" x14ac:dyDescent="0.2">
      <c r="A40" t="s">
        <v>20</v>
      </c>
      <c r="B40">
        <v>1600</v>
      </c>
      <c r="D40" t="s">
        <v>14</v>
      </c>
      <c r="E40">
        <v>662</v>
      </c>
      <c r="V40" t="s">
        <v>2098</v>
      </c>
      <c r="W40">
        <v>16</v>
      </c>
      <c r="AA40" t="s">
        <v>2098</v>
      </c>
      <c r="AB40">
        <v>0</v>
      </c>
    </row>
    <row r="41" spans="1:28" x14ac:dyDescent="0.2">
      <c r="A41" t="s">
        <v>20</v>
      </c>
      <c r="B41">
        <v>249</v>
      </c>
      <c r="D41" t="s">
        <v>14</v>
      </c>
      <c r="E41">
        <v>774</v>
      </c>
      <c r="V41" t="s">
        <v>2099</v>
      </c>
      <c r="W41">
        <v>7295</v>
      </c>
      <c r="AA41" t="s">
        <v>2099</v>
      </c>
      <c r="AB41">
        <v>6080</v>
      </c>
    </row>
    <row r="42" spans="1:28" x14ac:dyDescent="0.2">
      <c r="A42" t="s">
        <v>20</v>
      </c>
      <c r="B42">
        <v>236</v>
      </c>
      <c r="D42" t="s">
        <v>14</v>
      </c>
      <c r="E42">
        <v>672</v>
      </c>
      <c r="V42" t="s">
        <v>2111</v>
      </c>
      <c r="W42">
        <v>480898</v>
      </c>
      <c r="AA42" t="s">
        <v>2111</v>
      </c>
      <c r="AB42">
        <v>213164</v>
      </c>
    </row>
    <row r="43" spans="1:28" ht="17" thickBot="1" x14ac:dyDescent="0.25">
      <c r="A43" t="s">
        <v>20</v>
      </c>
      <c r="B43">
        <v>4065</v>
      </c>
      <c r="D43" t="s">
        <v>14</v>
      </c>
      <c r="E43">
        <v>940</v>
      </c>
      <c r="V43" s="16" t="s">
        <v>2112</v>
      </c>
      <c r="W43" s="16">
        <v>565</v>
      </c>
      <c r="AA43" s="16" t="s">
        <v>2112</v>
      </c>
      <c r="AB43" s="16">
        <v>364</v>
      </c>
    </row>
    <row r="44" spans="1:28" x14ac:dyDescent="0.2">
      <c r="A44" t="s">
        <v>20</v>
      </c>
      <c r="B44">
        <v>246</v>
      </c>
      <c r="D44" t="s">
        <v>14</v>
      </c>
      <c r="E44">
        <v>117</v>
      </c>
    </row>
    <row r="45" spans="1:28" x14ac:dyDescent="0.2">
      <c r="A45" t="s">
        <v>20</v>
      </c>
      <c r="B45">
        <v>2475</v>
      </c>
      <c r="D45" t="s">
        <v>14</v>
      </c>
      <c r="E45">
        <v>115</v>
      </c>
    </row>
    <row r="46" spans="1:28" x14ac:dyDescent="0.2">
      <c r="A46" t="s">
        <v>20</v>
      </c>
      <c r="B46">
        <v>76</v>
      </c>
      <c r="D46" t="s">
        <v>14</v>
      </c>
      <c r="E46">
        <v>326</v>
      </c>
    </row>
    <row r="47" spans="1:28" x14ac:dyDescent="0.2">
      <c r="A47" t="s">
        <v>20</v>
      </c>
      <c r="B47">
        <v>54</v>
      </c>
      <c r="D47" t="s">
        <v>14</v>
      </c>
      <c r="E47">
        <v>1</v>
      </c>
    </row>
    <row r="48" spans="1:28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AB1048142" xr:uid="{2426D09D-790C-7440-BA36-1A4EEEE53F73}"/>
  <conditionalFormatting sqref="D2:D1047940">
    <cfRule type="containsText" dxfId="7" priority="5" operator="containsText" text="canceled">
      <formula>NOT(ISERROR(SEARCH("canceled",D2)))</formula>
    </cfRule>
    <cfRule type="containsText" dxfId="6" priority="6" operator="containsText" text="live">
      <formula>NOT(ISERROR(SEARCH("live",D2)))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A1:A1048141">
    <cfRule type="containsText" dxfId="3" priority="1" operator="containsText" text="canceled">
      <formula>NOT(ISERROR(SEARCH("canceled",A1)))</formula>
    </cfRule>
    <cfRule type="containsText" dxfId="2" priority="2" operator="containsText" text="live">
      <formula>NOT(ISERROR(SEARCH("live",A1)))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PivotTable</vt:lpstr>
      <vt:lpstr>Stocked Pivot</vt:lpstr>
      <vt:lpstr>Crowfunding analysis</vt:lpstr>
      <vt:lpstr>Campaign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 Abukar</cp:lastModifiedBy>
  <dcterms:created xsi:type="dcterms:W3CDTF">2021-09-29T18:52:28Z</dcterms:created>
  <dcterms:modified xsi:type="dcterms:W3CDTF">2022-12-21T19:32:27Z</dcterms:modified>
</cp:coreProperties>
</file>