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4" i="1"/>
  <c r="E18" i="1" s="1"/>
  <c r="E5" i="1"/>
  <c r="E19" i="1" s="1"/>
  <c r="E6" i="1"/>
  <c r="E7" i="1"/>
  <c r="E8" i="1"/>
  <c r="E9" i="1"/>
  <c r="E10" i="1"/>
  <c r="E11" i="1"/>
  <c r="E12" i="1"/>
  <c r="E13" i="1"/>
  <c r="E14" i="1"/>
  <c r="E15" i="1"/>
  <c r="E16" i="1"/>
  <c r="F3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<sst xmlns="http://schemas.openxmlformats.org/spreadsheetml/2006/main" count="29" uniqueCount="29">
  <si>
    <t>Voltage (mV)</t>
  </si>
  <si>
    <t>Theoretical ADC Value</t>
  </si>
  <si>
    <t>Experimental ADC Value</t>
  </si>
  <si>
    <t>Difference</t>
  </si>
  <si>
    <t>Error</t>
  </si>
  <si>
    <t>Mean</t>
  </si>
  <si>
    <t>Std Dev</t>
  </si>
  <si>
    <t>R^2</t>
  </si>
  <si>
    <t>Theoretical values</t>
  </si>
  <si>
    <t>Experimental data</t>
  </si>
  <si>
    <t>Used MSP430's internal 1.5V reference to measure supply voltage</t>
  </si>
  <si>
    <t>In order to do it, just read Analog Channel 11. This channel provides</t>
  </si>
  <si>
    <t>a reading of (VDD - VSS)/2, so on, maximum readable value is 3V</t>
  </si>
  <si>
    <t>This test is used for calibration purposes regarding the battery measurement</t>
  </si>
  <si>
    <t>capability that is going to be implemented on each node</t>
  </si>
  <si>
    <t>README!!! (take a look to the next lines right underneath)</t>
  </si>
  <si>
    <t>To calculate Vdd from "n" value (read from ADC) use the following equation</t>
  </si>
  <si>
    <t>Vdd = 3*n/1023</t>
  </si>
  <si>
    <t>This one is derived parting from the fact that</t>
  </si>
  <si>
    <t>Vin = Vdd/2</t>
  </si>
  <si>
    <t>Vref = 1.5V</t>
  </si>
  <si>
    <t>Vin is also equal to</t>
  </si>
  <si>
    <t>Vin = n*(Vref/1023)</t>
  </si>
  <si>
    <t>Therefore,</t>
  </si>
  <si>
    <t>Vdd = 3*n / 1023</t>
  </si>
  <si>
    <t>That's just what I need, 'cause max (theoretical) batt voltage is 3V</t>
  </si>
  <si>
    <t>Conclusion</t>
  </si>
  <si>
    <t>Rest 11 to the currently measured ADC value</t>
  </si>
  <si>
    <t xml:space="preserve">to get an accurate (less 1% error) battery voltage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</si>
</sst>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Expected</c:v>
          </c:tx>
          <c:spPr>
            <a:ln w="28575">
              <a:noFill/>
            </a:ln>
          </c:spPr>
          <c:marker>
            <c:symbol val="x"/>
            <c:size val="4"/>
          </c:marker>
          <c:xVal>
            <c:numRef>
              <c:f>Hoja1!$B$3:$B$16</c:f>
              <c:numCache>
                <c:formatCode>0</c:formatCode>
                <c:ptCount val="14"/>
                <c:pt idx="0">
                  <c:v>2372.434017595308</c:v>
                </c:pt>
                <c:pt idx="1">
                  <c:v>2422.2873900293257</c:v>
                </c:pt>
                <c:pt idx="2">
                  <c:v>2498.5337243401759</c:v>
                </c:pt>
                <c:pt idx="3">
                  <c:v>2563.049853372434</c:v>
                </c:pt>
                <c:pt idx="4">
                  <c:v>2568.9149560117303</c:v>
                </c:pt>
                <c:pt idx="5">
                  <c:v>2712.6099706744867</c:v>
                </c:pt>
                <c:pt idx="6">
                  <c:v>2759.5307917888567</c:v>
                </c:pt>
                <c:pt idx="7">
                  <c:v>2777.1260997067452</c:v>
                </c:pt>
                <c:pt idx="8">
                  <c:v>2800.58651026393</c:v>
                </c:pt>
                <c:pt idx="9">
                  <c:v>2862.1700879765399</c:v>
                </c:pt>
                <c:pt idx="10">
                  <c:v>2868.0351906158357</c:v>
                </c:pt>
                <c:pt idx="11">
                  <c:v>2873.9002932551321</c:v>
                </c:pt>
                <c:pt idx="12">
                  <c:v>2906.1583577712609</c:v>
                </c:pt>
                <c:pt idx="13">
                  <c:v>2967.7419354838712</c:v>
                </c:pt>
              </c:numCache>
            </c:numRef>
          </c:xVal>
          <c:yVal>
            <c:numRef>
              <c:f>Hoja1!$A$3:$A$16</c:f>
              <c:numCache>
                <c:formatCode>General</c:formatCode>
                <c:ptCount val="14"/>
                <c:pt idx="0">
                  <c:v>809</c:v>
                </c:pt>
                <c:pt idx="1">
                  <c:v>826</c:v>
                </c:pt>
                <c:pt idx="2">
                  <c:v>852</c:v>
                </c:pt>
                <c:pt idx="3">
                  <c:v>874</c:v>
                </c:pt>
                <c:pt idx="4">
                  <c:v>876</c:v>
                </c:pt>
                <c:pt idx="5">
                  <c:v>925</c:v>
                </c:pt>
                <c:pt idx="6">
                  <c:v>941</c:v>
                </c:pt>
                <c:pt idx="7">
                  <c:v>947</c:v>
                </c:pt>
                <c:pt idx="8">
                  <c:v>955</c:v>
                </c:pt>
                <c:pt idx="9">
                  <c:v>976</c:v>
                </c:pt>
                <c:pt idx="10">
                  <c:v>978</c:v>
                </c:pt>
                <c:pt idx="11">
                  <c:v>980</c:v>
                </c:pt>
                <c:pt idx="12">
                  <c:v>991</c:v>
                </c:pt>
                <c:pt idx="13">
                  <c:v>1012</c:v>
                </c:pt>
              </c:numCache>
            </c:numRef>
          </c:yVal>
          <c:smooth val="0"/>
        </c:ser>
        <c:ser>
          <c:idx val="1"/>
          <c:order val="1"/>
          <c:tx>
            <c:v>Experimental</c:v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Hoja1!$B$3:$B$16</c:f>
              <c:numCache>
                <c:formatCode>0</c:formatCode>
                <c:ptCount val="14"/>
                <c:pt idx="0">
                  <c:v>2372.434017595308</c:v>
                </c:pt>
                <c:pt idx="1">
                  <c:v>2422.2873900293257</c:v>
                </c:pt>
                <c:pt idx="2">
                  <c:v>2498.5337243401759</c:v>
                </c:pt>
                <c:pt idx="3">
                  <c:v>2563.049853372434</c:v>
                </c:pt>
                <c:pt idx="4">
                  <c:v>2568.9149560117303</c:v>
                </c:pt>
                <c:pt idx="5">
                  <c:v>2712.6099706744867</c:v>
                </c:pt>
                <c:pt idx="6">
                  <c:v>2759.5307917888567</c:v>
                </c:pt>
                <c:pt idx="7">
                  <c:v>2777.1260997067452</c:v>
                </c:pt>
                <c:pt idx="8">
                  <c:v>2800.58651026393</c:v>
                </c:pt>
                <c:pt idx="9">
                  <c:v>2862.1700879765399</c:v>
                </c:pt>
                <c:pt idx="10">
                  <c:v>2868.0351906158357</c:v>
                </c:pt>
                <c:pt idx="11">
                  <c:v>2873.9002932551321</c:v>
                </c:pt>
                <c:pt idx="12">
                  <c:v>2906.1583577712609</c:v>
                </c:pt>
                <c:pt idx="13">
                  <c:v>2967.7419354838712</c:v>
                </c:pt>
              </c:numCache>
            </c:numRef>
          </c:xVal>
          <c:yVal>
            <c:numRef>
              <c:f>Hoja1!$D$3:$D$16</c:f>
              <c:numCache>
                <c:formatCode>General</c:formatCode>
                <c:ptCount val="14"/>
                <c:pt idx="0">
                  <c:v>820</c:v>
                </c:pt>
                <c:pt idx="1">
                  <c:v>836</c:v>
                </c:pt>
                <c:pt idx="2">
                  <c:v>863</c:v>
                </c:pt>
                <c:pt idx="3">
                  <c:v>884</c:v>
                </c:pt>
                <c:pt idx="4">
                  <c:v>887</c:v>
                </c:pt>
                <c:pt idx="5">
                  <c:v>936</c:v>
                </c:pt>
                <c:pt idx="6">
                  <c:v>951</c:v>
                </c:pt>
                <c:pt idx="7">
                  <c:v>957</c:v>
                </c:pt>
                <c:pt idx="8">
                  <c:v>965</c:v>
                </c:pt>
                <c:pt idx="9">
                  <c:v>989</c:v>
                </c:pt>
                <c:pt idx="10">
                  <c:v>991</c:v>
                </c:pt>
                <c:pt idx="11">
                  <c:v>990</c:v>
                </c:pt>
                <c:pt idx="12">
                  <c:v>1002</c:v>
                </c:pt>
                <c:pt idx="13">
                  <c:v>1022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3920"/>
        <c:axId val="158700672"/>
      </c:scatterChart>
      <c:valAx>
        <c:axId val="158673920"/>
        <c:scaling>
          <c:orientation val="minMax"/>
          <c:max val="3000"/>
          <c:min val="2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Measured voltage (mV)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in"/>
        <c:tickLblPos val="nextTo"/>
        <c:txPr>
          <a:bodyPr rot="0" vert="horz"/>
          <a:lstStyle/>
          <a:p>
            <a:pPr>
              <a:defRPr/>
            </a:pPr>
            <a:endParaRPr lang="es-GT"/>
          </a:p>
        </c:txPr>
        <c:crossAx val="158700672"/>
        <c:crosses val="autoZero"/>
        <c:crossBetween val="midCat"/>
        <c:majorUnit val="100"/>
      </c:valAx>
      <c:valAx>
        <c:axId val="158700672"/>
        <c:scaling>
          <c:orientation val="minMax"/>
          <c:max val="1020"/>
          <c:min val="8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ADC Value (#)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7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</xdr:row>
      <xdr:rowOff>100012</xdr:rowOff>
    </xdr:from>
    <xdr:to>
      <xdr:col>12</xdr:col>
      <xdr:colOff>542925</xdr:colOff>
      <xdr:row>15</xdr:row>
      <xdr:rowOff>176212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15" zoomScaleNormal="115" workbookViewId="0">
      <selection sqref="A1:B1"/>
    </sheetView>
  </sheetViews>
  <sheetFormatPr baseColWidth="10" defaultRowHeight="15" x14ac:dyDescent="0.25"/>
  <cols>
    <col min="1" max="1" width="20.85546875" bestFit="1" customWidth="1"/>
    <col min="2" max="2" width="12.7109375" bestFit="1" customWidth="1"/>
    <col min="3" max="3" width="1.7109375" customWidth="1"/>
    <col min="4" max="4" width="22.85546875" bestFit="1" customWidth="1"/>
    <col min="5" max="5" width="12" bestFit="1" customWidth="1"/>
    <col min="6" max="6" width="6.42578125" bestFit="1" customWidth="1"/>
  </cols>
  <sheetData>
    <row r="1" spans="1:6" x14ac:dyDescent="0.25">
      <c r="A1" s="6" t="s">
        <v>8</v>
      </c>
      <c r="B1" s="6"/>
      <c r="C1" s="4"/>
      <c r="D1" s="6" t="s">
        <v>9</v>
      </c>
      <c r="E1" s="6"/>
      <c r="F1" s="6"/>
    </row>
    <row r="2" spans="1:6" x14ac:dyDescent="0.25">
      <c r="A2" t="s">
        <v>1</v>
      </c>
      <c r="B2" t="s">
        <v>0</v>
      </c>
      <c r="D2" t="s">
        <v>2</v>
      </c>
      <c r="E2" t="s">
        <v>3</v>
      </c>
      <c r="F2" t="s">
        <v>4</v>
      </c>
    </row>
    <row r="3" spans="1:6" x14ac:dyDescent="0.25">
      <c r="A3">
        <v>809</v>
      </c>
      <c r="B3" s="1">
        <f t="shared" ref="B3:B16" si="0">3*A3/1023*1000</f>
        <v>2372.434017595308</v>
      </c>
      <c r="D3">
        <v>820</v>
      </c>
      <c r="E3">
        <f>D3-A3</f>
        <v>11</v>
      </c>
      <c r="F3" s="2">
        <f>(D3-A3)/A3</f>
        <v>1.3597033374536464E-2</v>
      </c>
    </row>
    <row r="4" spans="1:6" x14ac:dyDescent="0.25">
      <c r="A4">
        <v>826</v>
      </c>
      <c r="B4" s="1">
        <f t="shared" si="0"/>
        <v>2422.2873900293257</v>
      </c>
      <c r="D4">
        <v>836</v>
      </c>
      <c r="E4">
        <f t="shared" ref="E4:E5" si="1">D4-A4</f>
        <v>10</v>
      </c>
      <c r="F4" s="2">
        <f t="shared" ref="F4:F16" si="2">(D4-A4)/A4</f>
        <v>1.2106537530266344E-2</v>
      </c>
    </row>
    <row r="5" spans="1:6" x14ac:dyDescent="0.25">
      <c r="A5">
        <v>852</v>
      </c>
      <c r="B5" s="1">
        <f t="shared" si="0"/>
        <v>2498.5337243401759</v>
      </c>
      <c r="D5">
        <v>863</v>
      </c>
      <c r="E5">
        <f t="shared" si="1"/>
        <v>11</v>
      </c>
      <c r="F5" s="2">
        <f t="shared" si="2"/>
        <v>1.2910798122065728E-2</v>
      </c>
    </row>
    <row r="6" spans="1:6" x14ac:dyDescent="0.25">
      <c r="A6">
        <v>874</v>
      </c>
      <c r="B6" s="1">
        <f t="shared" si="0"/>
        <v>2563.049853372434</v>
      </c>
      <c r="D6">
        <v>884</v>
      </c>
      <c r="E6">
        <f t="shared" ref="E6:E8" si="3">D6-A6</f>
        <v>10</v>
      </c>
      <c r="F6" s="2">
        <f t="shared" si="2"/>
        <v>1.1441647597254004E-2</v>
      </c>
    </row>
    <row r="7" spans="1:6" x14ac:dyDescent="0.25">
      <c r="A7">
        <v>876</v>
      </c>
      <c r="B7" s="1">
        <f t="shared" si="0"/>
        <v>2568.9149560117303</v>
      </c>
      <c r="D7">
        <v>887</v>
      </c>
      <c r="E7">
        <f t="shared" si="3"/>
        <v>11</v>
      </c>
      <c r="F7" s="2">
        <f t="shared" si="2"/>
        <v>1.2557077625570776E-2</v>
      </c>
    </row>
    <row r="8" spans="1:6" x14ac:dyDescent="0.25">
      <c r="A8">
        <v>925</v>
      </c>
      <c r="B8" s="1">
        <f t="shared" si="0"/>
        <v>2712.6099706744867</v>
      </c>
      <c r="D8">
        <v>936</v>
      </c>
      <c r="E8">
        <f t="shared" si="3"/>
        <v>11</v>
      </c>
      <c r="F8" s="2">
        <f t="shared" si="2"/>
        <v>1.1891891891891892E-2</v>
      </c>
    </row>
    <row r="9" spans="1:6" x14ac:dyDescent="0.25">
      <c r="A9">
        <v>941</v>
      </c>
      <c r="B9" s="1">
        <f t="shared" si="0"/>
        <v>2759.5307917888567</v>
      </c>
      <c r="D9">
        <v>951</v>
      </c>
      <c r="E9">
        <f t="shared" ref="E9:E15" si="4">D9-A9</f>
        <v>10</v>
      </c>
      <c r="F9" s="2">
        <f t="shared" si="2"/>
        <v>1.0626992561105207E-2</v>
      </c>
    </row>
    <row r="10" spans="1:6" x14ac:dyDescent="0.25">
      <c r="A10">
        <v>947</v>
      </c>
      <c r="B10" s="1">
        <f t="shared" si="0"/>
        <v>2777.1260997067452</v>
      </c>
      <c r="D10">
        <v>957</v>
      </c>
      <c r="E10">
        <f t="shared" si="4"/>
        <v>10</v>
      </c>
      <c r="F10" s="2">
        <f t="shared" si="2"/>
        <v>1.0559662090813094E-2</v>
      </c>
    </row>
    <row r="11" spans="1:6" x14ac:dyDescent="0.25">
      <c r="A11">
        <v>955</v>
      </c>
      <c r="B11" s="1">
        <f t="shared" si="0"/>
        <v>2800.58651026393</v>
      </c>
      <c r="D11">
        <v>965</v>
      </c>
      <c r="E11">
        <f t="shared" si="4"/>
        <v>10</v>
      </c>
      <c r="F11" s="2">
        <f t="shared" si="2"/>
        <v>1.0471204188481676E-2</v>
      </c>
    </row>
    <row r="12" spans="1:6" x14ac:dyDescent="0.25">
      <c r="A12">
        <v>976</v>
      </c>
      <c r="B12" s="1">
        <f t="shared" si="0"/>
        <v>2862.1700879765399</v>
      </c>
      <c r="D12">
        <v>989</v>
      </c>
      <c r="E12">
        <f t="shared" si="4"/>
        <v>13</v>
      </c>
      <c r="F12" s="2">
        <f t="shared" si="2"/>
        <v>1.331967213114754E-2</v>
      </c>
    </row>
    <row r="13" spans="1:6" x14ac:dyDescent="0.25">
      <c r="A13">
        <v>978</v>
      </c>
      <c r="B13" s="1">
        <f t="shared" si="0"/>
        <v>2868.0351906158357</v>
      </c>
      <c r="D13">
        <v>991</v>
      </c>
      <c r="E13">
        <f t="shared" si="4"/>
        <v>13</v>
      </c>
      <c r="F13" s="2">
        <f t="shared" si="2"/>
        <v>1.3292433537832311E-2</v>
      </c>
    </row>
    <row r="14" spans="1:6" x14ac:dyDescent="0.25">
      <c r="A14">
        <v>980</v>
      </c>
      <c r="B14" s="1">
        <f t="shared" si="0"/>
        <v>2873.9002932551321</v>
      </c>
      <c r="D14">
        <v>990</v>
      </c>
      <c r="E14">
        <f t="shared" si="4"/>
        <v>10</v>
      </c>
      <c r="F14" s="2">
        <f t="shared" si="2"/>
        <v>1.020408163265306E-2</v>
      </c>
    </row>
    <row r="15" spans="1:6" x14ac:dyDescent="0.25">
      <c r="A15">
        <v>991</v>
      </c>
      <c r="B15" s="1">
        <f t="shared" si="0"/>
        <v>2906.1583577712609</v>
      </c>
      <c r="D15">
        <v>1002</v>
      </c>
      <c r="E15">
        <f t="shared" si="4"/>
        <v>11</v>
      </c>
      <c r="F15" s="2">
        <f t="shared" si="2"/>
        <v>1.1099899091826439E-2</v>
      </c>
    </row>
    <row r="16" spans="1:6" x14ac:dyDescent="0.25">
      <c r="A16">
        <v>1012</v>
      </c>
      <c r="B16" s="1">
        <f t="shared" si="0"/>
        <v>2967.7419354838712</v>
      </c>
      <c r="D16">
        <v>1022</v>
      </c>
      <c r="E16">
        <f t="shared" ref="E16" si="5">D16-A16</f>
        <v>10</v>
      </c>
      <c r="F16" s="2">
        <f t="shared" si="2"/>
        <v>9.881422924901186E-3</v>
      </c>
    </row>
    <row r="18" spans="1:11" x14ac:dyDescent="0.25">
      <c r="D18" s="4" t="s">
        <v>5</v>
      </c>
      <c r="E18" s="5">
        <f>AVERAGE(E3:E16)</f>
        <v>10.785714285714286</v>
      </c>
      <c r="F18" s="3"/>
      <c r="G18" t="s">
        <v>16</v>
      </c>
    </row>
    <row r="19" spans="1:11" x14ac:dyDescent="0.25">
      <c r="D19" s="4" t="s">
        <v>6</v>
      </c>
      <c r="E19" s="5">
        <f>_xlfn.STDEV.S(E3:E16)</f>
        <v>1.0509022810878299</v>
      </c>
    </row>
    <row r="20" spans="1:11" x14ac:dyDescent="0.25">
      <c r="D20" s="4" t="s">
        <v>7</v>
      </c>
      <c r="E20" s="4">
        <f>CORREL(A3:A16,D3:D16)</f>
        <v>0.99987499616313791</v>
      </c>
      <c r="H20" s="4" t="s">
        <v>17</v>
      </c>
      <c r="J20" t="s">
        <v>18</v>
      </c>
    </row>
    <row r="21" spans="1:11" x14ac:dyDescent="0.25">
      <c r="D21" s="4"/>
      <c r="E21" s="4"/>
      <c r="K21" t="s">
        <v>19</v>
      </c>
    </row>
    <row r="22" spans="1:11" x14ac:dyDescent="0.25">
      <c r="A22" s="4" t="s">
        <v>15</v>
      </c>
      <c r="D22" s="4"/>
      <c r="E22" s="4"/>
    </row>
    <row r="23" spans="1:11" x14ac:dyDescent="0.25">
      <c r="K23" t="s">
        <v>20</v>
      </c>
    </row>
    <row r="24" spans="1:11" x14ac:dyDescent="0.25">
      <c r="A24" t="s">
        <v>10</v>
      </c>
    </row>
    <row r="25" spans="1:11" x14ac:dyDescent="0.25">
      <c r="A25" t="s">
        <v>11</v>
      </c>
      <c r="K25" t="s">
        <v>21</v>
      </c>
    </row>
    <row r="26" spans="1:11" x14ac:dyDescent="0.25">
      <c r="A26" t="s">
        <v>12</v>
      </c>
      <c r="K26" t="s">
        <v>22</v>
      </c>
    </row>
    <row r="27" spans="1:11" x14ac:dyDescent="0.25">
      <c r="A27" t="s">
        <v>25</v>
      </c>
    </row>
    <row r="29" spans="1:11" x14ac:dyDescent="0.25">
      <c r="A29" t="s">
        <v>13</v>
      </c>
      <c r="K29" t="s">
        <v>23</v>
      </c>
    </row>
    <row r="30" spans="1:11" x14ac:dyDescent="0.25">
      <c r="A30" t="s">
        <v>14</v>
      </c>
    </row>
    <row r="31" spans="1:11" x14ac:dyDescent="0.25">
      <c r="K31" t="s">
        <v>24</v>
      </c>
    </row>
    <row r="32" spans="1:11" x14ac:dyDescent="0.25">
      <c r="E32" s="4" t="s">
        <v>26</v>
      </c>
    </row>
    <row r="33" spans="5:5" x14ac:dyDescent="0.25">
      <c r="E33" t="s">
        <v>27</v>
      </c>
    </row>
    <row r="34" spans="5:5" x14ac:dyDescent="0.25">
      <c r="E34" t="s">
        <v>28</v>
      </c>
    </row>
  </sheetData>
  <mergeCells count="2">
    <mergeCell ref="A1:B1"/>
    <mergeCell ref="D1:F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USAC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Morales</dc:creator>
  <cp:lastModifiedBy>Iván Morales</cp:lastModifiedBy>
  <dcterms:created xsi:type="dcterms:W3CDTF">2015-03-31T13:38:26Z</dcterms:created>
  <dcterms:modified xsi:type="dcterms:W3CDTF">2015-03-31T15:13:45Z</dcterms:modified>
</cp:coreProperties>
</file>