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5AD3B1DD-7D9C-43CB-B51A-102E5C5BBA3C}" xr6:coauthVersionLast="47" xr6:coauthVersionMax="47" xr10:uidLastSave="{00000000-0000-0000-0000-000000000000}"/>
  <bookViews>
    <workbookView xWindow="-120" yWindow="-120" windowWidth="29040" windowHeight="15720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31" l="1"/>
  <c r="I17" i="31"/>
  <c r="N17" i="31"/>
  <c r="M17" i="31" s="1"/>
  <c r="E32" i="36"/>
  <c r="E30" i="36"/>
  <c r="E29" i="36" s="1"/>
  <c r="I16" i="31"/>
  <c r="I15" i="31"/>
  <c r="R16" i="31"/>
  <c r="R15" i="31"/>
  <c r="N16" i="31"/>
  <c r="M16" i="31" s="1"/>
  <c r="N15" i="31"/>
  <c r="M15" i="31" s="1"/>
  <c r="R14" i="31"/>
  <c r="R13" i="31"/>
  <c r="R12" i="31"/>
  <c r="R11" i="31"/>
  <c r="R10" i="3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<sst xmlns="http://schemas.openxmlformats.org/spreadsheetml/2006/main" count="397" uniqueCount="139">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</sst>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20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/>
  </cellStyleXfs>
  <cellXfs count="5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Fill="1" applyBorder="1">
      <alignment vertical="center"/>
    </xf>
    <xf numFmtId="14" fontId="7" fillId="0" borderId="1" xfId="1" applyNumberFormat="1" applyFont="1" applyFill="1" applyBorder="1" applyAlignment="1" applyProtection="1"/>
    <xf numFmtId="14" fontId="7" fillId="0" borderId="0" xfId="1" applyNumberFormat="1" applyFont="1" applyFill="1" applyAlignment="1" applyProtection="1"/>
    <xf numFmtId="14" fontId="7" fillId="0" borderId="1" xfId="1" applyNumberFormat="1" applyFont="1" applyFill="1" applyBorder="1" applyProtection="1"/>
    <xf numFmtId="14" fontId="7" fillId="0" borderId="7" xfId="1" applyNumberFormat="1" applyFont="1" applyFill="1" applyBorder="1" applyAlignment="1" applyProtection="1"/>
    <xf numFmtId="0" fontId="7" fillId="0" borderId="7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166" fontId="7" fillId="0" borderId="6" xfId="0" applyNumberFormat="1" applyFont="1" applyFill="1" applyBorder="1">
      <alignment vertical="center"/>
    </xf>
    <xf numFmtId="0" fontId="15" fillId="5" borderId="2" xfId="0" applyNumberFormat="1" applyFont="1" applyFill="1" applyBorder="1">
      <alignment vertical="center"/>
    </xf>
    <xf numFmtId="164" fontId="7" fillId="0" borderId="2" xfId="0" applyNumberFormat="1" applyFont="1" applyFill="1" applyBorder="1">
      <alignment vertical="center"/>
    </xf>
    <xf numFmtId="0" fontId="14" fillId="5" borderId="2" xfId="1" applyNumberFormat="1" applyFont="1" applyFill="1" applyBorder="1" applyProtection="1"/>
    <xf numFmtId="164" fontId="7" fillId="0" borderId="1" xfId="0" applyNumberFormat="1" applyFont="1" applyFill="1" applyBorder="1">
      <alignment vertical="center"/>
    </xf>
    <xf numFmtId="2" fontId="7" fillId="0" borderId="5" xfId="1" applyNumberFormat="1" applyFont="1" applyFill="1" applyBorder="1" applyProtection="1"/>
    <xf numFmtId="0" fontId="7" fillId="0" borderId="5" xfId="1" applyNumberFormat="1" applyFont="1" applyFill="1" applyBorder="1" applyProtection="1"/>
    <xf numFmtId="0" fontId="0" fillId="0" borderId="0" xfId="0" applyFill="1">
      <alignment vertical="center"/>
    </xf>
    <xf numFmtId="10" fontId="0" fillId="0" borderId="0" xfId="4" applyNumberFormat="1" applyFont="1" applyAlignment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5" dataDxfId="44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3"/>
    <tableColumn id="2" xr3:uid="{D07A5B59-9678-41E6-A985-27565CDFDE63}" name="Producto" dataDxfId="42" dataCellStyle="Excel Built-in Normal"/>
    <tableColumn id="7" xr3:uid="{7D84F83E-EA79-4F99-AC95-0A27313CD5D5}" name="Saldo" dataDxfId="41" dataCellStyle="Excel Built-in Normal"/>
    <tableColumn id="5" xr3:uid="{AD713841-E219-4B64-994B-D2C3B7BEF3EA}" name="Valor liquidativo" dataDxfId="40" dataCellStyle="Excel Built-in Normal"/>
    <tableColumn id="4" xr3:uid="{3B69B224-EE89-4D29-BED8-CA9C0EDA8328}" name="Valor liquidativo (Moneda Extranjera)" dataDxfId="39" dataCellStyle="Excel Built-in Normal"/>
    <tableColumn id="3" xr3:uid="{625DB355-2B9E-49BF-B569-72FA7E7E8F59}" name="Cambio" dataDxfId="38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7" dataCellStyle="Excel Built-in Normal"/>
    <tableColumn id="6" xr3:uid="{F6DD998F-101C-4DA8-B247-70E51A6D3797}" name="Detalle" dataDxfId="36" dataCellStyle="Excel Built-in Normal"/>
    <tableColumn id="9" xr3:uid="{BAB7989A-9D10-48D3-9403-E34B5F8C0BA2}" name="Test" dataDxfId="35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7" totalsRowShown="0" headerRowDxfId="34" dataDxfId="32" headerRowBorderDxfId="33" tableBorderDxfId="31" totalsRowBorderDxfId="30" headerRowCellStyle="Excel Built-in Normal">
  <autoFilter ref="A1:U17" xr:uid="{59A8F5D1-1D35-4E77-B3E1-914AE63C542F}"/>
  <tableColumns count="21">
    <tableColumn id="1" xr3:uid="{57C59816-66D5-43D8-A762-A82DA4A1981C}" name="Fecha" dataDxfId="29"/>
    <tableColumn id="2" xr3:uid="{89FBFC97-C05A-4758-A59C-EA1F609C291D}" name="Producto" dataDxfId="28" dataCellStyle="Excel Built-in Normal"/>
    <tableColumn id="4" xr3:uid="{DA143E86-8BF3-4CDA-9918-465C2D9AAE5D}" name="Cuenta Producto" dataDxfId="27" dataCellStyle="Excel Built-in Normal"/>
    <tableColumn id="20" xr3:uid="{08ED74F7-4D00-462D-82F4-F885B2A3D6B4}" name="Hora" dataDxfId="26"/>
    <tableColumn id="14" xr3:uid="{A515AE99-FF48-4633-AED3-81553B2BBDD3}" name="Producto Contraparte" dataDxfId="25" dataCellStyle="Excel Built-in Normal"/>
    <tableColumn id="9" xr3:uid="{C7C32CE3-7846-4263-B6CF-7FD56152E605}" name="Cuenta Contraparte" dataDxfId="24" dataCellStyle="Excel Built-in Normal"/>
    <tableColumn id="10" xr3:uid="{E4B13B87-11E7-442D-BFC9-BA9C29DEFCC5}" name="Tipo Transacción" dataDxfId="23" dataCellStyle="Excel Built-in Normal"/>
    <tableColumn id="5" xr3:uid="{97005C12-B66E-4003-BC73-AF671C6E98B3}" name="Participaciones" dataDxfId="22"/>
    <tableColumn id="6" xr3:uid="{1A07615D-02B0-40CE-A6F0-B78B68110570}" name="Precio Participación" dataDxfId="21"/>
    <tableColumn id="11" xr3:uid="{57D0B035-8541-4449-B47E-032A9501C074}" name="Precio (Moneda Transacción)" dataDxfId="20"/>
    <tableColumn id="21" xr3:uid="{A868407C-92FE-4471-B34F-AB56EF857692}" name="Moneda" dataDxfId="19"/>
    <tableColumn id="13" xr3:uid="{441D2C59-1FA5-4EF3-AD42-D28BBA99308E}" name="Cambio" dataDxfId="18"/>
    <tableColumn id="8" xr3:uid="{D6B67FB8-55F8-4D5E-903C-62029286102B}" name="Importe Bruto" dataDxfId="17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6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5" dataCellStyle="Excel Built-in Normal"/>
    <tableColumn id="17" xr3:uid="{DECB4B71-AC8F-4348-90A9-AED7BDBA5B06}" name="Retenido (Moneda Transacción)" dataDxfId="14"/>
    <tableColumn id="3" xr3:uid="{E2828C4F-4762-4A44-B52A-6D4F688674AE}" name="Año IRPF" dataDxfId="13" dataCellStyle="Excel Built-in Normal"/>
    <tableColumn id="7" xr3:uid="{6ED45E5D-623D-4377-BF83-C8DB97F097FC}" name="Comisión" dataDxfId="12" dataCellStyle="Excel Built-in Normal"/>
    <tableColumn id="15" xr3:uid="{54D5FFBB-1D8A-4008-96D2-149A95ED780D}" name="Comisión (Moneda Transacción)" dataDxfId="11" dataCellStyle="Excel Built-in Normal"/>
    <tableColumn id="18" xr3:uid="{B9E514CA-98B3-4F7D-963E-2F404A70DFD8}" name="Detalle" dataDxfId="10"/>
    <tableColumn id="19" xr3:uid="{28A23FD6-338E-46AD-A993-C3328C50E98A}" name="Test" dataDxfId="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8"/>
    <tableColumn id="5" xr3:uid="{00000000-0010-0000-0100-000005000000}" name="Vencimiento" dataDxfId="7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6">
  <autoFilter ref="A1:B6716" xr:uid="{3A93B3FC-24CE-4014-8DD4-A7AC1BB97950}"/>
  <tableColumns count="2">
    <tableColumn id="1" xr3:uid="{F43A2AB1-3903-40BD-9146-3FF725191025}" name="DATE" dataDxfId="5"/>
    <tableColumn id="2" xr3:uid="{23F6C21F-E467-42DF-B872-A1AD58B85C06}" name="Euro/US dollar" dataDxf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3" totalsRowShown="0">
  <autoFilter ref="A1:F33" xr:uid="{EB3973FB-03D3-4E92-AEB5-BB3992C11032}">
    <filterColumn colId="1">
      <filters>
        <filter val="IRPF"/>
      </filters>
    </filterColumn>
  </autoFilter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D20" sqref="D20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5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5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5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5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5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5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5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5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5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5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0">
        <v>1</v>
      </c>
      <c r="T2" s="33"/>
      <c r="U2" s="33" t="s">
        <v>95</v>
      </c>
    </row>
    <row r="3" spans="1:2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v>5</v>
      </c>
      <c r="S3" s="40">
        <v>5</v>
      </c>
      <c r="T3" s="33"/>
      <c r="U3" s="33" t="s">
        <v>99</v>
      </c>
    </row>
    <row r="4" spans="1:2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0">
        <v>1</v>
      </c>
      <c r="T4" s="33"/>
      <c r="U4" s="33" t="s">
        <v>99</v>
      </c>
    </row>
    <row r="5" spans="1:2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0">
        <v>1</v>
      </c>
      <c r="T5" s="33"/>
      <c r="U5" s="33" t="s">
        <v>99</v>
      </c>
    </row>
    <row r="6" spans="1:2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0">
        <v>1</v>
      </c>
      <c r="T6" s="33"/>
      <c r="U6" s="33" t="s">
        <v>99</v>
      </c>
    </row>
    <row r="7" spans="1:2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0">
        <v>1</v>
      </c>
      <c r="T7" s="33"/>
      <c r="U7" s="33" t="s">
        <v>99</v>
      </c>
    </row>
    <row r="8" spans="1:2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v>5</v>
      </c>
      <c r="S8" s="40">
        <v>5</v>
      </c>
      <c r="T8" s="33"/>
      <c r="U8" s="33" t="s">
        <v>106</v>
      </c>
    </row>
    <row r="9" spans="1:2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v>5</v>
      </c>
      <c r="S9" s="40">
        <v>5</v>
      </c>
      <c r="U9" t="s">
        <v>106</v>
      </c>
    </row>
    <row r="10" spans="1:2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Transacción)]]*T_Transacciones[[#This Row],[Cambio]]</f>
        <v>3</v>
      </c>
      <c r="S10" s="40">
        <v>3</v>
      </c>
      <c r="T10" s="33"/>
      <c r="U10" s="7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Transacción)]]*T_Transacciones[[#This Row],[Cambio]]</f>
        <v>3</v>
      </c>
      <c r="S11" s="40">
        <v>3</v>
      </c>
      <c r="T11" s="33">
        <v>1</v>
      </c>
      <c r="U11" s="7" t="s">
        <v>121</v>
      </c>
    </row>
    <row r="12" spans="1:21">
      <c r="A12" s="35">
        <v>45444</v>
      </c>
      <c r="B12" s="20" t="s">
        <v>65</v>
      </c>
      <c r="C12" s="25"/>
      <c r="D12" s="26">
        <v>1.1574074074074073E-5</v>
      </c>
      <c r="E12" s="20" t="s">
        <v>69</v>
      </c>
      <c r="F12" s="20"/>
      <c r="G12" s="27" t="s">
        <v>90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91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Transacción)]]*T_Transacciones[[#This Row],[Cambio]]</f>
        <v>5</v>
      </c>
      <c r="S12" s="40">
        <v>5</v>
      </c>
      <c r="T12" s="33"/>
      <c r="U12" s="7" t="s">
        <v>129</v>
      </c>
    </row>
    <row r="13" spans="1:21">
      <c r="A13" s="35">
        <v>45536</v>
      </c>
      <c r="B13" s="20" t="s">
        <v>65</v>
      </c>
      <c r="C13" s="25"/>
      <c r="D13" s="26">
        <v>1.1574074074074073E-5</v>
      </c>
      <c r="E13" s="20" t="s">
        <v>69</v>
      </c>
      <c r="F13" s="20"/>
      <c r="G13" s="27" t="s">
        <v>90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91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Transacción)]]*T_Transacciones[[#This Row],[Cambio]]</f>
        <v>5</v>
      </c>
      <c r="S13" s="40">
        <v>5</v>
      </c>
      <c r="T13" s="33"/>
      <c r="U13" s="7" t="s">
        <v>129</v>
      </c>
    </row>
    <row r="14" spans="1:21">
      <c r="A14" s="35">
        <v>45778</v>
      </c>
      <c r="B14" s="20" t="s">
        <v>65</v>
      </c>
      <c r="C14" s="25"/>
      <c r="D14" s="26">
        <v>1.1574074074074073E-5</v>
      </c>
      <c r="E14" s="20" t="s">
        <v>69</v>
      </c>
      <c r="F14" s="20"/>
      <c r="G14" s="27" t="s">
        <v>98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91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Transacción)]]*T_Transacciones[[#This Row],[Cambio]]</f>
        <v>8</v>
      </c>
      <c r="S14" s="40">
        <v>8</v>
      </c>
      <c r="T14" s="33">
        <v>1</v>
      </c>
      <c r="U14" s="7" t="s">
        <v>129</v>
      </c>
    </row>
    <row r="15" spans="1:21">
      <c r="A15" s="35">
        <v>44663</v>
      </c>
      <c r="B15" s="20" t="s">
        <v>66</v>
      </c>
      <c r="C15" s="25"/>
      <c r="D15" s="26">
        <v>1.1574074074074073E-5</v>
      </c>
      <c r="E15" s="20" t="s">
        <v>69</v>
      </c>
      <c r="F15" s="20"/>
      <c r="G15" s="27" t="s">
        <v>90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91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Transacción)]]*T_Transacciones[[#This Row],[Cambio]]</f>
        <v>10</v>
      </c>
      <c r="S15" s="40">
        <v>10</v>
      </c>
      <c r="T15" s="33"/>
      <c r="U15" s="7" t="s">
        <v>132</v>
      </c>
    </row>
    <row r="16" spans="1:21">
      <c r="A16" s="35">
        <v>45626</v>
      </c>
      <c r="B16" s="20" t="s">
        <v>66</v>
      </c>
      <c r="C16" s="25"/>
      <c r="D16" s="26">
        <v>1.1574074074074073E-5</v>
      </c>
      <c r="E16" s="20" t="s">
        <v>69</v>
      </c>
      <c r="F16" s="20"/>
      <c r="G16" s="27" t="s">
        <v>98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91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Transacción)]]*T_Transacciones[[#This Row],[Cambio]]</f>
        <v>15</v>
      </c>
      <c r="S16" s="40">
        <v>15</v>
      </c>
      <c r="T16" s="33"/>
      <c r="U16" s="7" t="s">
        <v>132</v>
      </c>
    </row>
    <row r="17" spans="1:21">
      <c r="A17" s="41">
        <v>45483</v>
      </c>
      <c r="B17" s="42" t="s">
        <v>65</v>
      </c>
      <c r="C17" s="43"/>
      <c r="D17" s="26">
        <v>1.1574074074074073E-5</v>
      </c>
      <c r="E17" s="20" t="s">
        <v>69</v>
      </c>
      <c r="F17" s="44"/>
      <c r="G17" s="45" t="s">
        <v>138</v>
      </c>
      <c r="H17" s="46">
        <v>500</v>
      </c>
      <c r="I17" s="22">
        <f>T_Transacciones[[#This Row],[Precio (Moneda Transacción)]]/T_Transacciones[[#This Row],[Cambio]]</f>
        <v>1</v>
      </c>
      <c r="J17" s="47">
        <v>1</v>
      </c>
      <c r="K17" s="48" t="s">
        <v>91</v>
      </c>
      <c r="L17" s="49">
        <v>1</v>
      </c>
      <c r="M17" s="22">
        <f>T_Transacciones[[#This Row],[Importe Bruto (Moneda Transacción)]]/T_Transacciones[[#This Row],[Cambio]]</f>
        <v>500</v>
      </c>
      <c r="N17" s="50">
        <f>IF(T_Transacciones[[#This Row],[Precio (Moneda Transacción)]]&lt;&gt;"",T_Transacciones[[#This Row],[Precio (Moneda Transacción)]]*T_Transacciones[[#This Row],[Participaciones]],"")</f>
        <v>500</v>
      </c>
      <c r="O17" s="51"/>
      <c r="P17" s="52"/>
      <c r="Q17" s="53"/>
      <c r="R17" s="31">
        <f>T_Transacciones[[#This Row],[Comisión (Moneda Transacción)]]*T_Transacciones[[#This Row],[Cambio]]</f>
        <v>20</v>
      </c>
      <c r="S17" s="54">
        <v>20</v>
      </c>
      <c r="T17" s="55"/>
      <c r="U17" s="33" t="s">
        <v>136</v>
      </c>
    </row>
  </sheetData>
  <conditionalFormatting sqref="L2:L17">
    <cfRule type="expression" dxfId="1" priority="1">
      <formula>NOT(_xlfn.ISFORMULA(L2))</formula>
    </cfRule>
  </conditionalFormatting>
  <dataValidations count="1">
    <dataValidation type="list" allowBlank="1" showInputMessage="1" showErrorMessage="1" sqref="B2:C17 E2:E17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33"/>
  <sheetViews>
    <sheetView topLeftCell="A27" workbookViewId="0">
      <selection activeCell="C33" sqref="C33"/>
    </sheetView>
  </sheetViews>
  <sheetFormatPr baseColWidth="10" defaultRowHeight="14.25"/>
  <cols>
    <col min="1" max="1" width="29" customWidth="1"/>
    <col min="2" max="2" width="18.25" customWidth="1"/>
    <col min="3" max="3" width="65.1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9.75" hidden="1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t="s">
        <v>100</v>
      </c>
    </row>
    <row r="3" spans="1:6" ht="99.75" hidden="1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9.75" hidden="1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7" hidden="1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7" hidden="1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9.75" hidden="1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8.25" hidden="1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8.25" hidden="1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5.5" hidden="1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7" hidden="1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71.2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71.2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71.2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71.2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71.2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71.2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9.75" hidden="1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5.5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5.5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5.5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5.5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  <row r="23" spans="1:6" ht="85.5">
      <c r="A23" t="s">
        <v>123</v>
      </c>
      <c r="B23" t="s">
        <v>111</v>
      </c>
      <c r="C23" t="s">
        <v>121</v>
      </c>
      <c r="D23" s="6" t="s">
        <v>127</v>
      </c>
      <c r="E23">
        <v>0</v>
      </c>
      <c r="F23" s="7" t="s">
        <v>117</v>
      </c>
    </row>
    <row r="24" spans="1:6" ht="85.5">
      <c r="A24" t="s">
        <v>115</v>
      </c>
      <c r="B24" t="s">
        <v>111</v>
      </c>
      <c r="C24" t="s">
        <v>121</v>
      </c>
      <c r="D24" s="6" t="s">
        <v>128</v>
      </c>
      <c r="E24">
        <v>0</v>
      </c>
      <c r="F24" s="7" t="s">
        <v>117</v>
      </c>
    </row>
    <row r="25" spans="1:6" ht="85.5">
      <c r="A25" s="7" t="s">
        <v>125</v>
      </c>
      <c r="B25" t="s">
        <v>111</v>
      </c>
      <c r="C25" s="7" t="s">
        <v>129</v>
      </c>
      <c r="D25" s="6" t="s">
        <v>131</v>
      </c>
      <c r="E25">
        <v>634.5</v>
      </c>
      <c r="F25" s="7" t="s">
        <v>126</v>
      </c>
    </row>
    <row r="26" spans="1:6" ht="71.25">
      <c r="A26" t="s">
        <v>123</v>
      </c>
      <c r="B26" t="s">
        <v>111</v>
      </c>
      <c r="C26" s="7" t="s">
        <v>129</v>
      </c>
      <c r="D26" s="6" t="s">
        <v>130</v>
      </c>
      <c r="E26">
        <v>120.55500000000001</v>
      </c>
      <c r="F26" s="7" t="s">
        <v>117</v>
      </c>
    </row>
    <row r="27" spans="1:6" ht="71.25">
      <c r="A27" t="s">
        <v>115</v>
      </c>
      <c r="B27" t="s">
        <v>111</v>
      </c>
      <c r="C27" s="7" t="s">
        <v>129</v>
      </c>
      <c r="D27" s="6" t="s">
        <v>130</v>
      </c>
      <c r="E27" s="32">
        <v>0.19</v>
      </c>
      <c r="F27" s="7" t="s">
        <v>117</v>
      </c>
    </row>
    <row r="28" spans="1:6" ht="71.25">
      <c r="A28" s="7" t="s">
        <v>125</v>
      </c>
      <c r="B28" t="s">
        <v>111</v>
      </c>
      <c r="C28" s="7" t="s">
        <v>132</v>
      </c>
      <c r="D28" s="6" t="s">
        <v>133</v>
      </c>
      <c r="E28">
        <v>1975</v>
      </c>
      <c r="F28" s="7" t="s">
        <v>126</v>
      </c>
    </row>
    <row r="29" spans="1:6" ht="71.25">
      <c r="A29" t="s">
        <v>123</v>
      </c>
      <c r="B29" t="s">
        <v>111</v>
      </c>
      <c r="C29" s="7" t="s">
        <v>132</v>
      </c>
      <c r="D29" s="6" t="s">
        <v>134</v>
      </c>
      <c r="E29">
        <f>E28*E30</f>
        <v>384.75</v>
      </c>
      <c r="F29" s="7" t="s">
        <v>116</v>
      </c>
    </row>
    <row r="30" spans="1:6" ht="57">
      <c r="A30" t="s">
        <v>115</v>
      </c>
      <c r="B30" t="s">
        <v>111</v>
      </c>
      <c r="C30" s="7" t="s">
        <v>132</v>
      </c>
      <c r="D30" s="6" t="s">
        <v>135</v>
      </c>
      <c r="E30" s="56">
        <f>(1500*0.19 + 475*0.21) / 1975</f>
        <v>0.19481012658227848</v>
      </c>
      <c r="F30" s="7" t="s">
        <v>116</v>
      </c>
    </row>
    <row r="31" spans="1:6" ht="85.5">
      <c r="A31" s="7" t="s">
        <v>125</v>
      </c>
      <c r="B31" t="s">
        <v>111</v>
      </c>
      <c r="C31" t="s">
        <v>136</v>
      </c>
      <c r="D31" s="6" t="s">
        <v>137</v>
      </c>
      <c r="E31">
        <v>480</v>
      </c>
      <c r="F31" s="7" t="s">
        <v>116</v>
      </c>
    </row>
    <row r="32" spans="1:6" ht="85.5">
      <c r="A32" t="s">
        <v>123</v>
      </c>
      <c r="B32" t="s">
        <v>111</v>
      </c>
      <c r="C32" t="s">
        <v>136</v>
      </c>
      <c r="D32" s="6" t="s">
        <v>137</v>
      </c>
      <c r="E32">
        <f>E31*E33</f>
        <v>91.2</v>
      </c>
      <c r="F32" s="7" t="s">
        <v>116</v>
      </c>
    </row>
    <row r="33" spans="1:6" ht="85.5">
      <c r="A33" t="s">
        <v>115</v>
      </c>
      <c r="B33" t="s">
        <v>111</v>
      </c>
      <c r="C33" t="s">
        <v>136</v>
      </c>
      <c r="D33" s="6" t="s">
        <v>137</v>
      </c>
      <c r="E33" s="32">
        <v>0.19</v>
      </c>
      <c r="F33" s="7" t="s">
        <v>116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Props1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5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9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5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2025-05-13T17:50:27Z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