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ala\Downloads\"/>
    </mc:Choice>
  </mc:AlternateContent>
  <xr:revisionPtr revIDLastSave="0" documentId="13_ncr:1_{556D3404-3906-41C7-8C9B-B871BC4083C8}" xr6:coauthVersionLast="46" xr6:coauthVersionMax="46" xr10:uidLastSave="{00000000-0000-0000-0000-000000000000}"/>
  <workbookProtection workbookAlgorithmName="SHA-512" workbookHashValue="e9oKt4awnRTeYxFCmEuAg1tjb493AqAnDk/u3F1LLB8opASryLR1GcHtBKZhMF8MJbIQ5V5crg2vzM31Mnw/SA==" workbookSaltValue="d5dJiKvduz8COoIzS1sJ9Q==" workbookSpinCount="100000" lockStructure="1"/>
  <bookViews>
    <workbookView xWindow="-110" yWindow="-110" windowWidth="19420" windowHeight="10420" activeTab="1" xr2:uid="{619A14DF-A141-4A5F-AC06-C50F886E854A}"/>
  </bookViews>
  <sheets>
    <sheet name="Instructions" sheetId="2" r:id="rId1"/>
    <sheet name="CBSD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00" i="1" l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K5" i="1" l="1"/>
  <c r="AL4" i="1" l="1"/>
  <c r="AL5" i="1"/>
  <c r="AK5" i="1"/>
  <c r="AK4" i="1"/>
  <c r="AK3" i="1" s="1"/>
  <c r="AL3" i="1" l="1"/>
  <c r="AM3" i="1" s="1"/>
  <c r="Q12" i="1" s="1"/>
  <c r="AI30" i="1" l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32" i="1" l="1"/>
  <c r="B4" i="1" l="1"/>
  <c r="K100" i="1" l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J5" i="1"/>
  <c r="J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Deobrat Pandey</author>
  </authors>
  <commentList>
    <comment ref="F2" authorId="0" shapeId="0" xr:uid="{3E44C172-C4DD-46AD-A21D-DDE0A2A76370}">
      <text>
        <r>
          <rPr>
            <sz val="9"/>
            <color indexed="81"/>
            <rFont val="Tahoma"/>
            <family val="2"/>
          </rPr>
          <t>Positive values represent latitudes north of the equator; negative values south of the equator</t>
        </r>
      </text>
    </comment>
    <comment ref="G2" authorId="0" shapeId="0" xr:uid="{08EB2559-0B81-4B7D-9193-34A548F0E43B}">
      <text>
        <r>
          <rPr>
            <sz val="9"/>
            <color indexed="81"/>
            <rFont val="Tahoma"/>
            <family val="2"/>
          </rPr>
          <t xml:space="preserve">Positive values represent longitudes east of the prime meridian; negative values west of the prime meridian
</t>
        </r>
      </text>
    </comment>
    <comment ref="H2" authorId="0" shapeId="0" xr:uid="{83A82BCF-DEC9-4FAC-845A-3325DFFAAE54}">
      <text>
        <r>
          <rPr>
            <sz val="9"/>
            <color indexed="81"/>
            <rFont val="Tahoma"/>
            <family val="2"/>
          </rPr>
          <t xml:space="preserve">Integer or numeric value </t>
        </r>
      </text>
    </comment>
    <comment ref="J2" authorId="0" shapeId="0" xr:uid="{E1F2F736-4CDD-485B-8855-048517138C28}">
      <text>
        <r>
          <rPr>
            <sz val="9"/>
            <color indexed="81"/>
            <rFont val="Tahoma"/>
            <family val="2"/>
          </rPr>
          <t>Integrated Antenna Gain if it is integrated device else this field should be updated with ZERO.</t>
        </r>
      </text>
    </comment>
    <comment ref="K2" authorId="0" shapeId="0" xr:uid="{9674390A-4D5D-404A-983D-B0716A48EBB7}">
      <text>
        <r>
          <rPr>
            <sz val="9"/>
            <color indexed="81"/>
            <rFont val="Tahoma"/>
            <family val="2"/>
          </rPr>
          <t>External Antenna gain if it the device has external antenna else it should be updated with ZERO.</t>
        </r>
      </text>
    </comment>
    <comment ref="M2" authorId="0" shapeId="0" xr:uid="{4E7B9540-D5E0-483C-B679-B19CD674FA01}">
      <text>
        <r>
          <rPr>
            <sz val="9"/>
            <color indexed="81"/>
            <rFont val="Tahoma"/>
            <family val="2"/>
          </rPr>
          <t>Integer with a value between 0 and 359 inclusive.  A value of 0 degrees means true north; a value of 90 degrees means east.
SM azimuth is calculated automatically based AP and SM location (lat and long)</t>
        </r>
      </text>
    </comment>
    <comment ref="N2" authorId="0" shapeId="0" xr:uid="{E77D416B-8466-4620-97A0-DDC0CC4E3395}">
      <text>
        <r>
          <rPr>
            <sz val="9"/>
            <color indexed="81"/>
            <rFont val="Tahoma"/>
            <family val="2"/>
          </rPr>
          <t>Integer with a value between -90 and +90 inclusive; a negative value means the antenna is tilted up (above horizontal)</t>
        </r>
      </text>
    </comment>
    <comment ref="O2" authorId="0" shapeId="0" xr:uid="{F5B77BF6-B6CA-478D-9903-7A84D1BFBE7D}">
      <text>
        <r>
          <rPr>
            <sz val="9"/>
            <color indexed="81"/>
            <rFont val="Tahoma"/>
            <family val="2"/>
          </rPr>
          <t>Positive integer in meters. This optional parameter should only be present if its value is less than the FCC requirement of 50 meters</t>
        </r>
      </text>
    </comment>
    <comment ref="P2" authorId="0" shapeId="0" xr:uid="{8AA60E4C-EC96-48FE-9C66-9995F74A0F05}">
      <text>
        <r>
          <rPr>
            <sz val="9"/>
            <color indexed="81"/>
            <rFont val="Tahoma"/>
            <family val="2"/>
          </rPr>
          <t xml:space="preserve">Positive integer in meters. This optional parameter should only be present if its value is less than the FCC requirement of 3 meters.
</t>
        </r>
      </text>
    </comment>
  </commentList>
</comments>
</file>

<file path=xl/sharedStrings.xml><?xml version="1.0" encoding="utf-8"?>
<sst xmlns="http://schemas.openxmlformats.org/spreadsheetml/2006/main" count="262" uniqueCount="148">
  <si>
    <t>Template Version</t>
  </si>
  <si>
    <t>:</t>
  </si>
  <si>
    <r>
      <rPr>
        <b/>
        <sz val="11"/>
        <color rgb="FFFF0000"/>
        <rFont val="Calibri"/>
        <family val="2"/>
        <scheme val="minor"/>
      </rPr>
      <t>Disclaimer</t>
    </r>
    <r>
      <rPr>
        <sz val="11"/>
        <color rgb="FFFF0000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“The Certified Professional Installer (CPI) is responsible for the accuracy of all the installation parameters entered in the CBRS tool”.</t>
    </r>
  </si>
  <si>
    <t>How to use:</t>
  </si>
  <si>
    <t>1. Go to CBSDs sheet</t>
  </si>
  <si>
    <t>2. Currently the third party RRH mode is supported. Hence the "RF Link Mode" is marked as "LTE-RRH(TP)"</t>
  </si>
  <si>
    <t>2. Populate all CBSDs</t>
  </si>
  <si>
    <t>- For "Third Party" RRH, it is recommended to enter all CPI parameter for display purpose but it is not mandatory</t>
  </si>
  <si>
    <t>- Select "device Type" for SM and enter all required parameters. Repeat this step for all available SMs</t>
  </si>
  <si>
    <t>Note:</t>
  </si>
  <si>
    <t xml:space="preserve">ii) Antenna Azimuth for SMs are computed automatically based on RRH and SM GPS coordinates. </t>
  </si>
  <si>
    <t xml:space="preserve">    However Antenna Azimuth for SMs can be overwritten.</t>
  </si>
  <si>
    <t>iv) for Third Party RRH, the following parameters are optional:</t>
  </si>
  <si>
    <t>Field Color Code:</t>
  </si>
  <si>
    <t>Mandatory Field</t>
  </si>
  <si>
    <t>Optional Field</t>
  </si>
  <si>
    <t>RRH only field</t>
  </si>
  <si>
    <t>NA</t>
  </si>
  <si>
    <t>Field description</t>
  </si>
  <si>
    <t>Parameter</t>
  </si>
  <si>
    <t>Details</t>
  </si>
  <si>
    <t>Device Name</t>
  </si>
  <si>
    <t>Device Name displayed on cnMaestro&gt;CBRS&gt;Management Tool. This is only to identify device on Management Tool. Doesn’t get copied to Device via Sync.</t>
  </si>
  <si>
    <t>Device Type</t>
  </si>
  <si>
    <t>Drop down selection of supported devices</t>
  </si>
  <si>
    <t>MAC address</t>
  </si>
  <si>
    <t>MAC address of the device</t>
  </si>
  <si>
    <t>MSN</t>
  </si>
  <si>
    <t>Serial number of device</t>
  </si>
  <si>
    <t>Latitude</t>
  </si>
  <si>
    <t>Latitude of the device antenna location in degrees</t>
  </si>
  <si>
    <t>Longitude</t>
  </si>
  <si>
    <t>Longitude of the CBSD antenna location in degrees</t>
  </si>
  <si>
    <t>Height</t>
  </si>
  <si>
    <t>Device antenna height in meters</t>
  </si>
  <si>
    <t>Height Type</t>
  </si>
  <si>
    <t>AGL or AMSL. 
AGL height is measured relative to the ground level. 
AMSL height is measured relative to the mean sea level.</t>
  </si>
  <si>
    <t>Integrated Antenna Gain</t>
  </si>
  <si>
    <t>Peak gain of integrated antenna in dBi</t>
  </si>
  <si>
    <t>External Antenna Gain</t>
  </si>
  <si>
    <t>Peak gain of external antenna connected to device in dBi</t>
  </si>
  <si>
    <t>Antenna 3-dB Beamwidth</t>
  </si>
  <si>
    <t xml:space="preserve">3-dB beamwidth of the antenna in the horizontal-plane in degrees. </t>
  </si>
  <si>
    <t>Antenna Azimuth</t>
  </si>
  <si>
    <t>Boresight direction of the horizontal plane of the antenna in degrees with respect to true north</t>
  </si>
  <si>
    <t>Electrical and Mechanical Antenna Downtilt</t>
  </si>
  <si>
    <t>Sum of Mechanical and Electrical downtilt. Add the electrical downtilt that can be found in the reference section in the CBSDs sheet to the mechanical downtilt used for the installation.</t>
  </si>
  <si>
    <t>Horizontal Accuracy</t>
  </si>
  <si>
    <t>A positive number in meters to indicate accuracy of the device antenna horizontal location</t>
  </si>
  <si>
    <t>Vertical Accuracy</t>
  </si>
  <si>
    <t>A positive number in meters to indicate accuracy of the device antenna vertical location</t>
  </si>
  <si>
    <t>E-UTRAN Cell Global Identifier (ECGI = PLMN ID+ ECI)</t>
  </si>
  <si>
    <t>MODE</t>
  </si>
  <si>
    <t>DEVICETYPE</t>
  </si>
  <si>
    <t>NAME</t>
  </si>
  <si>
    <t>MAC</t>
  </si>
  <si>
    <t>SN</t>
  </si>
  <si>
    <t>LAT</t>
  </si>
  <si>
    <t>LNG</t>
  </si>
  <si>
    <t>HEIGHT</t>
  </si>
  <si>
    <t>HEIGHTTYPE</t>
  </si>
  <si>
    <t>ANTGAININT</t>
  </si>
  <si>
    <t>ANTGAINEXT</t>
  </si>
  <si>
    <t>ANTBEAM</t>
  </si>
  <si>
    <t>ANTAZIMUTH</t>
  </si>
  <si>
    <t>ANTDNTILT</t>
  </si>
  <si>
    <t>HORIZONTALACC</t>
  </si>
  <si>
    <t>VERTICALACC</t>
  </si>
  <si>
    <t>ECGI</t>
  </si>
  <si>
    <t>RF Link Mode</t>
  </si>
  <si>
    <t>Device name</t>
  </si>
  <si>
    <r>
      <t xml:space="preserve">Height
</t>
    </r>
    <r>
      <rPr>
        <sz val="9"/>
        <color theme="1"/>
        <rFont val="Calibri"/>
        <family val="2"/>
        <scheme val="minor"/>
      </rPr>
      <t>(m)</t>
    </r>
  </si>
  <si>
    <r>
      <t xml:space="preserve">Integrated Antenna Gain
</t>
    </r>
    <r>
      <rPr>
        <sz val="9"/>
        <color theme="1"/>
        <rFont val="Calibri"/>
        <family val="2"/>
        <scheme val="minor"/>
      </rPr>
      <t>(dBi)</t>
    </r>
  </si>
  <si>
    <r>
      <t xml:space="preserve">Antenna 3-dB Beamwidth
</t>
    </r>
    <r>
      <rPr>
        <sz val="9"/>
        <color theme="1"/>
        <rFont val="Calibri"/>
        <family val="2"/>
        <scheme val="minor"/>
      </rPr>
      <t>(degrees)</t>
    </r>
  </si>
  <si>
    <r>
      <t xml:space="preserve">Antenna Azimuth
</t>
    </r>
    <r>
      <rPr>
        <sz val="9"/>
        <color theme="1"/>
        <rFont val="Calibri"/>
        <family val="2"/>
        <scheme val="minor"/>
      </rPr>
      <t>(degrees)</t>
    </r>
  </si>
  <si>
    <r>
      <t xml:space="preserve">Electrical and Mechanical Antenna Downtilt
</t>
    </r>
    <r>
      <rPr>
        <sz val="9"/>
        <color theme="1"/>
        <rFont val="Calibri"/>
        <family val="2"/>
        <scheme val="minor"/>
      </rPr>
      <t>(degrees)</t>
    </r>
  </si>
  <si>
    <r>
      <t xml:space="preserve">Horizontal Accuracy
</t>
    </r>
    <r>
      <rPr>
        <sz val="9"/>
        <color theme="1"/>
        <rFont val="Calibri"/>
        <family val="2"/>
        <scheme val="minor"/>
      </rPr>
      <t>(m)</t>
    </r>
  </si>
  <si>
    <r>
      <t xml:space="preserve">Vertical Accuracy
</t>
    </r>
    <r>
      <rPr>
        <sz val="9"/>
        <color theme="1"/>
        <rFont val="Calibri"/>
        <family val="2"/>
        <scheme val="minor"/>
      </rPr>
      <t>(m)</t>
    </r>
  </si>
  <si>
    <t>RRH and SM reference Data</t>
  </si>
  <si>
    <t>Selected</t>
  </si>
  <si>
    <t>LTE-RRH(TP)</t>
  </si>
  <si>
    <r>
      <rPr>
        <b/>
        <sz val="9"/>
        <color rgb="FF000000"/>
        <rFont val="Calibri"/>
        <family val="2"/>
        <scheme val="minor"/>
      </rPr>
      <t>Note:</t>
    </r>
    <r>
      <rPr>
        <sz val="9"/>
        <color rgb="FF000000"/>
        <rFont val="Calibri"/>
        <family val="2"/>
        <scheme val="minor"/>
      </rPr>
      <t xml:space="preserve"> Please use "</t>
    </r>
    <r>
      <rPr>
        <b/>
        <sz val="9"/>
        <color rgb="FF000000"/>
        <rFont val="Calibri"/>
        <family val="2"/>
        <scheme val="minor"/>
      </rPr>
      <t xml:space="preserve">Paste &gt; Keep Text Only" </t>
    </r>
    <r>
      <rPr>
        <sz val="9"/>
        <color rgb="FF000000"/>
        <rFont val="Calibri"/>
        <family val="2"/>
        <scheme val="minor"/>
      </rPr>
      <t>or</t>
    </r>
    <r>
      <rPr>
        <b/>
        <sz val="9"/>
        <color rgb="FF000000"/>
        <rFont val="Calibri"/>
        <family val="2"/>
        <scheme val="minor"/>
      </rPr>
      <t xml:space="preserve"> "Paste &gt; Values"</t>
    </r>
    <r>
      <rPr>
        <sz val="9"/>
        <color rgb="FF000000"/>
        <rFont val="Calibri"/>
        <family val="2"/>
        <scheme val="minor"/>
      </rPr>
      <t xml:space="preserve"> if you are pasting data from other files.</t>
    </r>
  </si>
  <si>
    <t>[-90 to 90]</t>
  </si>
  <si>
    <t>[-180 to 180]</t>
  </si>
  <si>
    <t>[-127 to 128]</t>
  </si>
  <si>
    <t>[0 to 360]</t>
  </si>
  <si>
    <t>[0 to 359]</t>
  </si>
  <si>
    <t>[0 to 50]</t>
  </si>
  <si>
    <t>[0 to 3]</t>
  </si>
  <si>
    <t>RRH</t>
  </si>
  <si>
    <t>Max Tx power</t>
  </si>
  <si>
    <t>Internal antenna gain</t>
  </si>
  <si>
    <t>External Gain</t>
  </si>
  <si>
    <t>Antenna beamwidth</t>
  </si>
  <si>
    <t>10 MHz FCC grant (dBm)</t>
  </si>
  <si>
    <t>Third Party</t>
  </si>
  <si>
    <t>SM</t>
  </si>
  <si>
    <t>ECGI Calculator</t>
  </si>
  <si>
    <t>PLMN ID</t>
  </si>
  <si>
    <r>
      <t xml:space="preserve">E-UTRAN Cell Global Identifier 
</t>
    </r>
    <r>
      <rPr>
        <sz val="9"/>
        <color theme="1"/>
        <rFont val="Calibri"/>
        <family val="2"/>
        <scheme val="minor"/>
      </rPr>
      <t>(ECGI)</t>
    </r>
  </si>
  <si>
    <r>
      <t xml:space="preserve">External Antenna Gain </t>
    </r>
    <r>
      <rPr>
        <sz val="9"/>
        <color theme="1"/>
        <rFont val="Calibri"/>
        <family val="2"/>
        <scheme val="minor"/>
      </rPr>
      <t>(dBi)</t>
    </r>
  </si>
  <si>
    <t>Cell ID</t>
  </si>
  <si>
    <t>ECGI error check</t>
  </si>
  <si>
    <t>ECGI = PLMN ID+ ECI (eNode ID + cell ID)</t>
  </si>
  <si>
    <t>(Note: Enter PLMN ID and  ECI in decimal)</t>
  </si>
  <si>
    <t xml:space="preserve">28-bit Cell ID / ECI </t>
  </si>
  <si>
    <t>MSN, Latitude, Longitude, Height, Height Type, Integrated Antenna Gain, Antenna 3-dB Beamwidth,</t>
  </si>
  <si>
    <t>Antenna Azimuth, Electrical and Mechanical Antenna Downtilt, Horizontal Accuracy, Vertical Accuracy</t>
  </si>
  <si>
    <t>- Requires two parameters to compute ECGI</t>
  </si>
  <si>
    <r>
      <t xml:space="preserve">•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(Public Land Mobile Network Identifier)</t>
    </r>
  </si>
  <si>
    <r>
      <t xml:space="preserve">•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(E-UTRAN Cell Identifier)</t>
    </r>
  </si>
  <si>
    <r>
      <t xml:space="preserve">- To calculate </t>
    </r>
    <r>
      <rPr>
        <b/>
        <sz val="9"/>
        <color theme="1"/>
        <rFont val="Calibri"/>
        <family val="2"/>
        <scheme val="minor"/>
      </rPr>
      <t>ECGI</t>
    </r>
  </si>
  <si>
    <t xml:space="preserve">   0 to 999999</t>
  </si>
  <si>
    <r>
      <t xml:space="preserve">• Enter </t>
    </r>
    <r>
      <rPr>
        <b/>
        <sz val="9"/>
        <color theme="1"/>
        <rFont val="Calibri"/>
        <family val="2"/>
        <scheme val="minor"/>
      </rPr>
      <t>Cell ID/ECI</t>
    </r>
    <r>
      <rPr>
        <sz val="9"/>
        <color theme="1"/>
        <rFont val="Calibri"/>
        <family val="2"/>
        <scheme val="minor"/>
      </rPr>
      <t xml:space="preserve"> (in decimal) ranging from  0 to 268435455</t>
    </r>
  </si>
  <si>
    <t>Antenna Reference Table</t>
  </si>
  <si>
    <t>Integrated Antenna 3-dB beamwidth</t>
  </si>
  <si>
    <t>External Antennas</t>
  </si>
  <si>
    <t>Gain (dBi)</t>
  </si>
  <si>
    <t>Beamwidth (3-dB)</t>
  </si>
  <si>
    <t>Calculated ECGI</t>
  </si>
  <si>
    <r>
      <t xml:space="preserve">• Enter </t>
    </r>
    <r>
      <rPr>
        <b/>
        <sz val="9"/>
        <color theme="1"/>
        <rFont val="Calibri"/>
        <family val="2"/>
        <scheme val="minor"/>
      </rPr>
      <t>PLMN ID</t>
    </r>
    <r>
      <rPr>
        <sz val="9"/>
        <color theme="1"/>
        <rFont val="Calibri"/>
        <family val="2"/>
        <scheme val="minor"/>
      </rPr>
      <t xml:space="preserve"> (in decimal 5 or 6 digit long) ranging from</t>
    </r>
  </si>
  <si>
    <t>3GHz cnRanger 201 SM</t>
  </si>
  <si>
    <r>
      <t xml:space="preserve">    </t>
    </r>
    <r>
      <rPr>
        <sz val="9"/>
        <color theme="1"/>
        <rFont val="Calibri"/>
        <family val="2"/>
        <scheme val="minor"/>
      </rPr>
      <t xml:space="preserve">- </t>
    </r>
    <r>
      <rPr>
        <b/>
        <sz val="9"/>
        <color theme="1"/>
        <rFont val="Calibri"/>
        <family val="2"/>
        <scheme val="minor"/>
      </rPr>
      <t>ECI</t>
    </r>
    <r>
      <rPr>
        <sz val="9"/>
        <color theme="1"/>
        <rFont val="Calibri"/>
        <family val="2"/>
        <scheme val="minor"/>
      </rPr>
      <t xml:space="preserve"> has a length of 28 bits and contains the eNodeB-ID. </t>
    </r>
  </si>
  <si>
    <t xml:space="preserve">        The ECI can address either 1 or up to 256 cells per eNodeB, </t>
  </si>
  <si>
    <t xml:space="preserve">        depending on the length of the eNB-ID</t>
  </si>
  <si>
    <r>
      <t xml:space="preserve">     - "</t>
    </r>
    <r>
      <rPr>
        <i/>
        <sz val="9"/>
        <color theme="1"/>
        <rFont val="Calibri"/>
        <family val="2"/>
        <scheme val="minor"/>
      </rPr>
      <t>Enter Both Parameter(s)</t>
    </r>
    <r>
      <rPr>
        <sz val="9"/>
        <color theme="1"/>
        <rFont val="Calibri"/>
        <family val="2"/>
        <scheme val="minor"/>
      </rPr>
      <t xml:space="preserve">" message displayed in </t>
    </r>
    <r>
      <rPr>
        <b/>
        <sz val="9"/>
        <color theme="1"/>
        <rFont val="Calibri"/>
        <family val="2"/>
        <scheme val="minor"/>
      </rPr>
      <t xml:space="preserve">Calculated </t>
    </r>
  </si>
  <si>
    <t xml:space="preserve">          ECGI field, if one or both parameters missing</t>
  </si>
  <si>
    <r>
      <t xml:space="preserve">      - "</t>
    </r>
    <r>
      <rPr>
        <i/>
        <sz val="9"/>
        <color theme="1"/>
        <rFont val="Calibri"/>
        <family val="2"/>
        <scheme val="minor"/>
      </rPr>
      <t>Invalid Input Parameter(s)!</t>
    </r>
    <r>
      <rPr>
        <sz val="9"/>
        <color theme="1"/>
        <rFont val="Calibri"/>
        <family val="2"/>
        <scheme val="minor"/>
      </rPr>
      <t>" message displayed in Calculated</t>
    </r>
  </si>
  <si>
    <t xml:space="preserve">          ECGI field, if any enter parameter has invalid value</t>
  </si>
  <si>
    <t>v16</t>
  </si>
  <si>
    <t>i) ECGI is applicable for RRH only</t>
  </si>
  <si>
    <t>ECGI calculator help</t>
  </si>
  <si>
    <t>iii) ECGI parameter of RRH will go RED if it is empty:</t>
  </si>
  <si>
    <r>
      <t xml:space="preserve">(Above ECGI value can be copied and pasted via option </t>
    </r>
    <r>
      <rPr>
        <b/>
        <i/>
        <sz val="8"/>
        <color theme="1"/>
        <rFont val="Calibri"/>
        <family val="2"/>
        <scheme val="minor"/>
      </rPr>
      <t>Excel &gt; Paste Specail &gt; Paste Values</t>
    </r>
    <r>
      <rPr>
        <sz val="8"/>
        <color theme="1"/>
        <rFont val="Calibri"/>
        <family val="2"/>
        <scheme val="minor"/>
      </rPr>
      <t xml:space="preserve"> to ECGI field)</t>
    </r>
  </si>
  <si>
    <t>- Ensure that the MAC and ECGI mandatory parameters are updated in sheet</t>
  </si>
  <si>
    <t>cnRanger 201</t>
  </si>
  <si>
    <t>Cambium cnRanger Sector Antenna  (3LTE-ANT-90)</t>
  </si>
  <si>
    <t>RRH-202-111</t>
  </si>
  <si>
    <t>SM-202-114</t>
  </si>
  <si>
    <t>SM-202-115</t>
  </si>
  <si>
    <t xml:space="preserve"> 58:c1:7a:2d:49:6e</t>
  </si>
  <si>
    <t xml:space="preserve"> 58:c1:7a:2d:49:98</t>
  </si>
  <si>
    <t>L6WD00100997</t>
  </si>
  <si>
    <t>L6WD001P2RDT</t>
  </si>
  <si>
    <t>AMSL</t>
  </si>
  <si>
    <t>AGL</t>
  </si>
  <si>
    <t>LGWH000NWGXG</t>
  </si>
  <si>
    <t>58:c1:7a:36:f1:d4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</si>
</sst>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1C1C1C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11"/>
      <color rgb="FF1C1C1C"/>
      <name val="Calibri2"/>
    </font>
    <font>
      <sz val="6"/>
      <color rgb="FF416277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00000"/>
      </left>
      <right/>
      <top/>
      <bottom style="thin">
        <color theme="0" tint="-0.499984740745262"/>
      </bottom>
      <diagonal/>
    </border>
    <border>
      <left/>
      <right style="thin">
        <color rgb="FF80808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double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double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protection locked="0"/>
    </xf>
  </cellStyleXfs>
  <cellXfs count="120">
    <xf numFmtId="0" fontId="0" fillId="0" borderId="0" xfId="0"/>
    <xf numFmtId="0" fontId="0" fillId="2" borderId="1" xfId="0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2" fillId="3" borderId="0" xfId="0" applyFont="1" applyFill="1"/>
    <xf numFmtId="0" fontId="5" fillId="4" borderId="0" xfId="0" applyFont="1" applyFill="1"/>
    <xf numFmtId="0" fontId="6" fillId="4" borderId="0" xfId="0" applyFont="1" applyFill="1"/>
    <xf numFmtId="0" fontId="0" fillId="3" borderId="0" xfId="0" quotePrefix="1" applyFill="1" applyAlignment="1">
      <alignment horizontal="left" indent="2"/>
    </xf>
    <xf numFmtId="0" fontId="0" fillId="3" borderId="0" xfId="0" quotePrefix="1" applyFill="1" applyAlignment="1">
      <alignment horizontal="left"/>
    </xf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indent="3"/>
    </xf>
    <xf numFmtId="0" fontId="0" fillId="3" borderId="0" xfId="0" applyFill="1" applyAlignment="1">
      <alignment horizontal="left" indent="4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/>
    <xf numFmtId="0" fontId="0" fillId="9" borderId="0" xfId="0" applyFill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7" fillId="3" borderId="0" xfId="1" applyFill="1" applyProtection="1"/>
    <xf numFmtId="0" fontId="0" fillId="3" borderId="7" xfId="0" applyFill="1" applyBorder="1" applyAlignment="1">
      <alignment vertical="center"/>
    </xf>
    <xf numFmtId="0" fontId="7" fillId="3" borderId="7" xfId="1" applyFill="1" applyBorder="1" applyAlignment="1" applyProtection="1">
      <alignment vertical="center"/>
    </xf>
    <xf numFmtId="0" fontId="0" fillId="3" borderId="7" xfId="0" applyFill="1" applyBorder="1" applyAlignment="1">
      <alignment horizontal="left" vertical="center" wrapText="1"/>
    </xf>
    <xf numFmtId="0" fontId="8" fillId="0" borderId="0" xfId="0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0" xfId="0" applyFont="1"/>
    <xf numFmtId="0" fontId="0" fillId="0" borderId="0" xfId="0" applyProtection="1">
      <protection locked="0"/>
    </xf>
    <xf numFmtId="0" fontId="0" fillId="5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2" xfId="0" applyBorder="1" applyAlignment="1" applyProtection="1">
      <alignment horizontal="left"/>
      <protection hidden="1"/>
    </xf>
    <xf numFmtId="0" fontId="0" fillId="0" borderId="12" xfId="0" applyBorder="1" applyAlignment="1" applyProtection="1">
      <alignment horizontal="left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locked="0"/>
    </xf>
    <xf numFmtId="0" fontId="0" fillId="8" borderId="15" xfId="0" applyFill="1" applyBorder="1"/>
    <xf numFmtId="0" fontId="0" fillId="8" borderId="0" xfId="0" applyFill="1"/>
    <xf numFmtId="0" fontId="0" fillId="8" borderId="16" xfId="0" applyFill="1" applyBorder="1"/>
    <xf numFmtId="0" fontId="12" fillId="0" borderId="0" xfId="0" applyFont="1" applyProtection="1">
      <protection locked="0"/>
    </xf>
    <xf numFmtId="0" fontId="15" fillId="8" borderId="0" xfId="0" applyFont="1" applyFill="1"/>
    <xf numFmtId="0" fontId="0" fillId="10" borderId="18" xfId="0" applyFill="1" applyBorder="1" applyProtection="1">
      <protection locked="0"/>
    </xf>
    <xf numFmtId="0" fontId="14" fillId="10" borderId="9" xfId="0" applyFont="1" applyFill="1" applyBorder="1" applyAlignment="1" applyProtection="1">
      <alignment horizontal="left" vertical="center" wrapText="1"/>
      <protection hidden="1"/>
    </xf>
    <xf numFmtId="0" fontId="0" fillId="12" borderId="0" xfId="0" applyFill="1" applyProtection="1">
      <protection locked="0"/>
    </xf>
    <xf numFmtId="0" fontId="0" fillId="9" borderId="0" xfId="0" applyFill="1" applyAlignment="1" applyProtection="1">
      <alignment horizontal="center"/>
      <protection locked="0"/>
    </xf>
    <xf numFmtId="0" fontId="0" fillId="9" borderId="0" xfId="0" applyFill="1" applyProtection="1">
      <protection locked="0"/>
    </xf>
    <xf numFmtId="0" fontId="0" fillId="14" borderId="0" xfId="0" applyFill="1" applyProtection="1">
      <protection locked="0"/>
    </xf>
    <xf numFmtId="165" fontId="0" fillId="0" borderId="12" xfId="0" applyNumberFormat="1" applyBorder="1" applyAlignment="1" applyProtection="1">
      <alignment horizontal="center"/>
      <protection locked="0"/>
    </xf>
    <xf numFmtId="0" fontId="0" fillId="6" borderId="0" xfId="0" applyFill="1"/>
    <xf numFmtId="0" fontId="0" fillId="8" borderId="0" xfId="0" applyFill="1" applyProtection="1">
      <protection locked="0"/>
    </xf>
    <xf numFmtId="1" fontId="0" fillId="8" borderId="21" xfId="0" applyNumberFormat="1" applyFill="1" applyBorder="1"/>
    <xf numFmtId="0" fontId="8" fillId="8" borderId="22" xfId="0" quotePrefix="1" applyFont="1" applyFill="1" applyBorder="1" applyAlignment="1">
      <alignment horizontal="left" indent="1"/>
    </xf>
    <xf numFmtId="0" fontId="8" fillId="8" borderId="23" xfId="0" applyFont="1" applyFill="1" applyBorder="1"/>
    <xf numFmtId="0" fontId="8" fillId="8" borderId="22" xfId="0" applyFont="1" applyFill="1" applyBorder="1" applyAlignment="1">
      <alignment horizontal="left" indent="3"/>
    </xf>
    <xf numFmtId="0" fontId="8" fillId="8" borderId="23" xfId="0" applyFont="1" applyFill="1" applyBorder="1" applyAlignment="1">
      <alignment horizontal="left" indent="1"/>
    </xf>
    <xf numFmtId="0" fontId="8" fillId="8" borderId="23" xfId="0" applyFont="1" applyFill="1" applyBorder="1" applyAlignment="1">
      <alignment wrapText="1"/>
    </xf>
    <xf numFmtId="3" fontId="8" fillId="8" borderId="22" xfId="0" applyNumberFormat="1" applyFont="1" applyFill="1" applyBorder="1" applyAlignment="1">
      <alignment horizontal="left" indent="3"/>
    </xf>
    <xf numFmtId="0" fontId="21" fillId="16" borderId="24" xfId="0" applyFont="1" applyFill="1" applyBorder="1"/>
    <xf numFmtId="0" fontId="22" fillId="17" borderId="26" xfId="0" applyFont="1" applyFill="1" applyBorder="1"/>
    <xf numFmtId="0" fontId="23" fillId="15" borderId="27" xfId="0" applyFont="1" applyFill="1" applyBorder="1" applyAlignment="1">
      <alignment horizontal="left"/>
    </xf>
    <xf numFmtId="0" fontId="22" fillId="17" borderId="27" xfId="0" applyFont="1" applyFill="1" applyBorder="1" applyAlignment="1">
      <alignment horizontal="center"/>
    </xf>
    <xf numFmtId="0" fontId="22" fillId="18" borderId="28" xfId="0" applyFont="1" applyFill="1" applyBorder="1"/>
    <xf numFmtId="0" fontId="22" fillId="18" borderId="29" xfId="0" applyFont="1" applyFill="1" applyBorder="1"/>
    <xf numFmtId="0" fontId="21" fillId="16" borderId="20" xfId="0" applyFont="1" applyFill="1" applyBorder="1"/>
    <xf numFmtId="0" fontId="22" fillId="17" borderId="21" xfId="0" applyFont="1" applyFill="1" applyBorder="1"/>
    <xf numFmtId="0" fontId="22" fillId="17" borderId="26" xfId="0" applyFont="1" applyFill="1" applyBorder="1" applyAlignment="1">
      <alignment horizontal="center"/>
    </xf>
    <xf numFmtId="0" fontId="23" fillId="15" borderId="32" xfId="0" applyFont="1" applyFill="1" applyBorder="1" applyAlignment="1">
      <alignment horizontal="left"/>
    </xf>
    <xf numFmtId="0" fontId="23" fillId="15" borderId="24" xfId="0" applyFont="1" applyFill="1" applyBorder="1" applyAlignment="1">
      <alignment horizontal="left"/>
    </xf>
    <xf numFmtId="0" fontId="0" fillId="8" borderId="15" xfId="0" applyFill="1" applyBorder="1" applyAlignment="1">
      <alignment wrapText="1"/>
    </xf>
    <xf numFmtId="0" fontId="0" fillId="8" borderId="0" xfId="0" applyFill="1" applyAlignment="1">
      <alignment wrapText="1"/>
    </xf>
    <xf numFmtId="0" fontId="0" fillId="8" borderId="17" xfId="0" applyFill="1" applyBorder="1" applyAlignment="1">
      <alignment wrapText="1"/>
    </xf>
    <xf numFmtId="0" fontId="8" fillId="8" borderId="23" xfId="0" quotePrefix="1" applyFont="1" applyFill="1" applyBorder="1" applyAlignment="1">
      <alignment vertical="center" wrapText="1"/>
    </xf>
    <xf numFmtId="0" fontId="8" fillId="8" borderId="22" xfId="0" quotePrefix="1" applyFont="1" applyFill="1" applyBorder="1" applyAlignment="1">
      <alignment vertical="center"/>
    </xf>
    <xf numFmtId="0" fontId="18" fillId="8" borderId="22" xfId="0" quotePrefix="1" applyFont="1" applyFill="1" applyBorder="1" applyAlignment="1">
      <alignment vertical="center"/>
    </xf>
    <xf numFmtId="0" fontId="20" fillId="15" borderId="24" xfId="0" applyFont="1" applyFill="1" applyBorder="1" applyAlignment="1">
      <alignment horizontal="center"/>
    </xf>
    <xf numFmtId="0" fontId="20" fillId="15" borderId="25" xfId="0" applyFont="1" applyFill="1" applyBorder="1" applyAlignment="1">
      <alignment horizontal="center"/>
    </xf>
    <xf numFmtId="0" fontId="16" fillId="8" borderId="15" xfId="0" applyFont="1" applyFill="1" applyBorder="1"/>
    <xf numFmtId="0" fontId="16" fillId="8" borderId="31" xfId="0" applyFont="1" applyFill="1" applyBorder="1"/>
    <xf numFmtId="0" fontId="16" fillId="8" borderId="30" xfId="0" applyFont="1" applyFill="1" applyBorder="1"/>
    <xf numFmtId="0" fontId="8" fillId="8" borderId="22" xfId="0" quotePrefix="1" applyFont="1" applyFill="1" applyBorder="1"/>
    <xf numFmtId="0" fontId="8" fillId="8" borderId="23" xfId="0" quotePrefix="1" applyFont="1" applyFill="1" applyBorder="1"/>
    <xf numFmtId="12" fontId="0" fillId="0" borderId="12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49" fontId="0" fillId="0" borderId="12" xfId="0" applyNumberFormat="1" applyBorder="1" applyAlignment="1" applyProtection="1">
      <alignment horizontal="center"/>
      <protection locked="0"/>
    </xf>
    <xf numFmtId="165" fontId="12" fillId="0" borderId="14" xfId="0" applyNumberFormat="1" applyFont="1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165" fontId="0" fillId="0" borderId="14" xfId="0" applyNumberFormat="1" applyFont="1" applyBorder="1" applyAlignment="1" applyProtection="1">
      <alignment horizont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wrapText="1"/>
    </xf>
    <xf numFmtId="0" fontId="9" fillId="11" borderId="10" xfId="0" applyFont="1" applyFill="1" applyBorder="1" applyAlignment="1">
      <alignment horizontal="left" vertical="center" wrapText="1"/>
    </xf>
    <xf numFmtId="0" fontId="9" fillId="11" borderId="1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8" fillId="0" borderId="0" xfId="0" applyNumberFormat="1" applyFont="1" applyAlignment="1" applyProtection="1">
      <alignment horizontal="center"/>
      <protection locked="0"/>
    </xf>
    <xf numFmtId="0" fontId="17" fillId="7" borderId="15" xfId="0" applyFont="1" applyFill="1" applyBorder="1" applyAlignment="1">
      <alignment horizontal="center" vertical="center" wrapText="1"/>
    </xf>
    <xf numFmtId="0" fontId="17" fillId="7" borderId="0" xfId="0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2" fillId="8" borderId="19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4" fillId="10" borderId="33" xfId="0" applyFont="1" applyFill="1" applyBorder="1" applyAlignment="1" applyProtection="1">
      <alignment horizontal="center"/>
      <protection hidden="1"/>
    </xf>
    <xf numFmtId="0" fontId="24" fillId="10" borderId="34" xfId="0" applyFont="1" applyFill="1" applyBorder="1" applyAlignment="1" applyProtection="1">
      <alignment horizontal="center"/>
      <protection hidden="1"/>
    </xf>
    <xf numFmtId="0" fontId="20" fillId="15" borderId="24" xfId="0" applyFont="1" applyFill="1" applyBorder="1" applyAlignment="1">
      <alignment horizontal="center"/>
    </xf>
    <xf numFmtId="0" fontId="20" fillId="15" borderId="25" xfId="0" applyFont="1" applyFill="1" applyBorder="1" applyAlignment="1">
      <alignment horizontal="center"/>
    </xf>
    <xf numFmtId="0" fontId="11" fillId="8" borderId="35" xfId="0" quotePrefix="1" applyFont="1" applyFill="1" applyBorder="1" applyAlignment="1">
      <alignment horizontal="center" vertical="top" wrapText="1"/>
    </xf>
    <xf numFmtId="0" fontId="11" fillId="8" borderId="36" xfId="0" quotePrefix="1" applyFont="1" applyFill="1" applyBorder="1" applyAlignment="1">
      <alignment horizontal="center" vertical="top" wrapText="1"/>
    </xf>
    <xf numFmtId="0" fontId="0" fillId="13" borderId="0" xfId="0" applyFill="1" applyAlignment="1" applyProtection="1">
      <alignment horizontal="center"/>
      <protection locked="0"/>
    </xf>
    <xf numFmtId="1" fontId="0" fillId="0" borderId="15" xfId="0" applyNumberFormat="1" applyBorder="1" applyAlignment="1" applyProtection="1">
      <alignment horizontal="center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65" fontId="26" fillId="0" borderId="37" xfId="0" applyNumberFormat="1" applyFont="1" applyBorder="1" applyAlignment="1" applyProtection="1">
      <alignment horizontal="center"/>
      <protection locked="0"/>
    </xf>
    <xf numFmtId="165" fontId="26" fillId="0" borderId="14" xfId="0" applyNumberFormat="1" applyFont="1" applyBorder="1" applyAlignment="1" applyProtection="1">
      <alignment horizontal="center"/>
      <protection locked="0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left" vertical="center" wrapText="1"/>
      <protection locked="0"/>
    </xf>
  </cellXfs>
  <cellStyles count="2">
    <cellStyle name="Hyperlink" xfId="1" builtinId="8"/>
    <cellStyle name="Normal" xfId="0" builtinId="0"/>
  </cellStyles>
  <dxfs count="14">
    <dxf>
      <font>
        <color theme="1"/>
      </font>
    </dxf>
    <dxf>
      <font>
        <color theme="1"/>
      </font>
    </dxf>
    <dxf>
      <font>
        <color rgb="FFFFFFFF"/>
        <family val="2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rgb="FFFFFFFF"/>
        <family val="2"/>
      </font>
      <fill>
        <patternFill patternType="none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2D69-5226-48B4-A1EA-216EFA75F9BD}">
  <dimension ref="A1:N52"/>
  <sheetViews>
    <sheetView workbookViewId="0">
      <selection activeCell="F1" sqref="F1"/>
    </sheetView>
  </sheetViews>
  <sheetFormatPr defaultColWidth="0" defaultRowHeight="14.5" zeroHeight="1"/>
  <cols>
    <col min="1" max="1" width="4.81640625" customWidth="1"/>
    <col min="2" max="2" width="6.453125" customWidth="1"/>
    <col min="3" max="3" width="13.54296875" customWidth="1"/>
    <col min="4" max="14" width="8.81640625" customWidth="1"/>
    <col min="15" max="16384" width="8.81640625" hidden="1"/>
  </cols>
  <sheetData>
    <row r="1" spans="1:14" ht="15" thickBot="1">
      <c r="A1" s="1"/>
      <c r="B1" s="2"/>
      <c r="C1" s="2" t="s">
        <v>0</v>
      </c>
      <c r="D1" s="2"/>
      <c r="E1" s="2" t="s">
        <v>1</v>
      </c>
      <c r="F1" s="2" t="s">
        <v>129</v>
      </c>
      <c r="G1" s="2"/>
      <c r="H1" s="2"/>
      <c r="I1" s="2"/>
      <c r="J1" s="2"/>
      <c r="K1" s="2"/>
      <c r="L1" s="2"/>
      <c r="M1" s="2"/>
      <c r="N1" s="3"/>
    </row>
    <row r="2" spans="1:14" ht="14.1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ht="28" customHeight="1">
      <c r="A3" s="4"/>
      <c r="B3" s="95" t="s">
        <v>2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4"/>
    </row>
    <row r="4" spans="1:14" ht="14.15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ht="15.5">
      <c r="A5" s="5"/>
      <c r="B5" s="6" t="s">
        <v>3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4"/>
    </row>
    <row r="6" spans="1:14">
      <c r="A6" s="4"/>
      <c r="B6" s="4"/>
      <c r="C6" s="4" t="s">
        <v>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 t="s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 t="s">
        <v>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>
      <c r="A9" s="4"/>
      <c r="B9" s="4"/>
      <c r="C9" s="8" t="s">
        <v>7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>
      <c r="A10" s="4"/>
      <c r="B10" s="4"/>
      <c r="C10" s="8" t="s">
        <v>134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>
      <c r="A11" s="4"/>
      <c r="B11" s="4"/>
      <c r="C11" s="8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>
      <c r="A12" s="4"/>
      <c r="B12" s="4"/>
      <c r="C12" s="9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>
      <c r="A13" s="4"/>
      <c r="B13" s="4"/>
      <c r="C13" s="10" t="s">
        <v>130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>
      <c r="A14" s="4"/>
      <c r="B14" s="4"/>
      <c r="C14" s="10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>
      <c r="A15" s="4"/>
      <c r="B15" s="4"/>
      <c r="C15" s="11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>
      <c r="A16" s="4"/>
      <c r="B16" s="4"/>
      <c r="C16" s="10" t="s">
        <v>132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>
      <c r="A17" s="4"/>
      <c r="B17" s="4"/>
      <c r="C17" s="10" t="s">
        <v>12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>
      <c r="A18" s="4"/>
      <c r="B18" s="4"/>
      <c r="C18" s="12" t="s">
        <v>106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>
      <c r="A19" s="4"/>
      <c r="B19" s="4"/>
      <c r="C19" s="12" t="s">
        <v>107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>
      <c r="A20" s="4"/>
      <c r="B20" s="4"/>
      <c r="C20" s="1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>
      <c r="A21" s="4"/>
      <c r="B21" s="4"/>
      <c r="C21" s="1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ht="15.5">
      <c r="A23" s="13"/>
      <c r="B23" s="6" t="s">
        <v>13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4"/>
    </row>
    <row r="24" spans="1:14" ht="15" thickBot="1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ht="15" thickBot="1">
      <c r="A25" s="13"/>
      <c r="B25" s="13"/>
      <c r="C25" s="13" t="s">
        <v>14</v>
      </c>
      <c r="D25" s="13"/>
      <c r="E25" s="15"/>
      <c r="F25" s="13"/>
      <c r="G25" s="13"/>
      <c r="H25" s="13"/>
      <c r="I25" s="13"/>
      <c r="J25" s="13"/>
      <c r="K25" s="13"/>
      <c r="L25" s="13"/>
      <c r="M25" s="13"/>
      <c r="N25" s="13"/>
    </row>
    <row r="26" spans="1:14" ht="15" thickBot="1">
      <c r="A26" s="13"/>
      <c r="B26" s="13"/>
      <c r="C26" s="13" t="s">
        <v>15</v>
      </c>
      <c r="D26" s="13"/>
      <c r="E26" s="16"/>
      <c r="F26" s="13"/>
      <c r="G26" s="13"/>
      <c r="H26" s="13"/>
      <c r="I26" s="13"/>
      <c r="J26" s="13"/>
      <c r="K26" s="13"/>
      <c r="L26" s="13"/>
      <c r="M26" s="13"/>
      <c r="N26" s="13"/>
    </row>
    <row r="27" spans="1:14" ht="15" thickBot="1">
      <c r="A27" s="13"/>
      <c r="B27" s="13"/>
      <c r="C27" s="13" t="s">
        <v>16</v>
      </c>
      <c r="D27" s="13"/>
      <c r="E27" s="17"/>
      <c r="F27" s="13"/>
      <c r="G27" s="13"/>
      <c r="H27" s="13"/>
      <c r="I27" s="13"/>
      <c r="J27" s="13"/>
      <c r="K27" s="13"/>
      <c r="L27" s="13"/>
      <c r="M27" s="13"/>
      <c r="N27" s="13"/>
    </row>
    <row r="28" spans="1:14" ht="15" thickBot="1">
      <c r="A28" s="13"/>
      <c r="B28" s="13"/>
      <c r="C28" s="13" t="s">
        <v>17</v>
      </c>
      <c r="D28" s="13"/>
      <c r="E28" s="18"/>
      <c r="F28" s="13"/>
      <c r="G28" s="13"/>
      <c r="H28" s="13"/>
      <c r="I28" s="13"/>
      <c r="J28" s="13"/>
      <c r="K28" s="13"/>
      <c r="L28" s="13"/>
      <c r="M28" s="13"/>
      <c r="N28" s="13"/>
    </row>
    <row r="29" spans="1:14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5">
      <c r="A31" s="5"/>
      <c r="B31" s="6" t="s">
        <v>18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4"/>
    </row>
    <row r="32" spans="1:1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>
      <c r="A33" s="4"/>
      <c r="B33" s="4"/>
      <c r="C33" s="19" t="s">
        <v>19</v>
      </c>
      <c r="D33" s="19"/>
      <c r="E33" s="19"/>
      <c r="F33" s="19" t="s">
        <v>20</v>
      </c>
      <c r="G33" s="19"/>
      <c r="H33" s="19"/>
      <c r="I33" s="19"/>
      <c r="J33" s="19"/>
      <c r="K33" s="19"/>
      <c r="L33" s="19"/>
      <c r="M33" s="19"/>
      <c r="N33" s="4"/>
    </row>
    <row r="34" spans="1:14" ht="35.15" customHeight="1">
      <c r="A34" s="4"/>
      <c r="B34" s="4"/>
      <c r="C34" s="20" t="s">
        <v>21</v>
      </c>
      <c r="D34" s="20"/>
      <c r="E34" s="20"/>
      <c r="F34" s="91" t="s">
        <v>22</v>
      </c>
      <c r="G34" s="91"/>
      <c r="H34" s="91"/>
      <c r="I34" s="91"/>
      <c r="J34" s="91"/>
      <c r="K34" s="91"/>
      <c r="L34" s="91"/>
      <c r="M34" s="91"/>
      <c r="N34" s="4"/>
    </row>
    <row r="35" spans="1:14" ht="16" customHeight="1">
      <c r="A35" s="4"/>
      <c r="B35" s="4"/>
      <c r="C35" s="20" t="s">
        <v>23</v>
      </c>
      <c r="D35" s="20"/>
      <c r="E35" s="20"/>
      <c r="F35" s="20" t="s">
        <v>24</v>
      </c>
      <c r="G35" s="20"/>
      <c r="H35" s="20"/>
      <c r="I35" s="20"/>
      <c r="J35" s="20"/>
      <c r="K35" s="20"/>
      <c r="L35" s="20"/>
      <c r="M35" s="20"/>
      <c r="N35" s="4"/>
    </row>
    <row r="36" spans="1:14" ht="16" customHeight="1">
      <c r="A36" s="4"/>
      <c r="B36" s="4"/>
      <c r="C36" s="20" t="s">
        <v>25</v>
      </c>
      <c r="D36" s="20"/>
      <c r="E36" s="20"/>
      <c r="F36" s="20" t="s">
        <v>26</v>
      </c>
      <c r="G36" s="20"/>
      <c r="H36" s="20"/>
      <c r="I36" s="20"/>
      <c r="J36" s="20"/>
      <c r="K36" s="20"/>
      <c r="L36" s="20"/>
      <c r="M36" s="20"/>
      <c r="N36" s="4"/>
    </row>
    <row r="37" spans="1:14" ht="16" customHeight="1">
      <c r="A37" s="4"/>
      <c r="B37" s="4"/>
      <c r="C37" s="20" t="s">
        <v>27</v>
      </c>
      <c r="D37" s="20"/>
      <c r="E37" s="20"/>
      <c r="F37" s="20" t="s">
        <v>28</v>
      </c>
      <c r="G37" s="20"/>
      <c r="H37" s="20"/>
      <c r="I37" s="20"/>
      <c r="J37" s="20"/>
      <c r="K37" s="20"/>
      <c r="L37" s="20"/>
      <c r="M37" s="20"/>
      <c r="N37" s="4"/>
    </row>
    <row r="38" spans="1:14" ht="16" customHeight="1">
      <c r="A38" s="4"/>
      <c r="B38" s="4"/>
      <c r="C38" s="20" t="s">
        <v>29</v>
      </c>
      <c r="D38" s="20"/>
      <c r="E38" s="20"/>
      <c r="F38" s="20" t="s">
        <v>30</v>
      </c>
      <c r="G38" s="20"/>
      <c r="H38" s="20"/>
      <c r="I38" s="20"/>
      <c r="J38" s="20"/>
      <c r="K38" s="20"/>
      <c r="L38" s="20"/>
      <c r="M38" s="20"/>
      <c r="N38" s="4"/>
    </row>
    <row r="39" spans="1:14" ht="16" customHeight="1">
      <c r="A39" s="4"/>
      <c r="B39" s="4"/>
      <c r="C39" s="20" t="s">
        <v>31</v>
      </c>
      <c r="D39" s="20"/>
      <c r="E39" s="20"/>
      <c r="F39" s="20" t="s">
        <v>32</v>
      </c>
      <c r="G39" s="20"/>
      <c r="H39" s="20"/>
      <c r="I39" s="20"/>
      <c r="J39" s="20"/>
      <c r="K39" s="20"/>
      <c r="L39" s="20"/>
      <c r="M39" s="20"/>
      <c r="N39" s="4"/>
    </row>
    <row r="40" spans="1:14" ht="16" customHeight="1">
      <c r="A40" s="4"/>
      <c r="B40" s="4"/>
      <c r="C40" s="20" t="s">
        <v>33</v>
      </c>
      <c r="D40" s="20"/>
      <c r="E40" s="20"/>
      <c r="F40" s="20" t="s">
        <v>34</v>
      </c>
      <c r="G40" s="20"/>
      <c r="H40" s="20"/>
      <c r="I40" s="20"/>
      <c r="J40" s="20"/>
      <c r="K40" s="20"/>
      <c r="L40" s="20"/>
      <c r="M40" s="20"/>
      <c r="N40" s="4"/>
    </row>
    <row r="41" spans="1:14" ht="44.15" customHeight="1">
      <c r="A41" s="4"/>
      <c r="B41" s="4"/>
      <c r="C41" s="20" t="s">
        <v>35</v>
      </c>
      <c r="D41" s="20"/>
      <c r="E41" s="20"/>
      <c r="F41" s="91" t="s">
        <v>36</v>
      </c>
      <c r="G41" s="91"/>
      <c r="H41" s="91"/>
      <c r="I41" s="91"/>
      <c r="J41" s="91"/>
      <c r="K41" s="91"/>
      <c r="L41" s="91"/>
      <c r="M41" s="91"/>
      <c r="N41" s="4"/>
    </row>
    <row r="42" spans="1:14" ht="16" customHeight="1">
      <c r="A42" s="4"/>
      <c r="B42" s="4"/>
      <c r="C42" s="20" t="s">
        <v>37</v>
      </c>
      <c r="D42" s="20"/>
      <c r="E42" s="20"/>
      <c r="F42" s="20" t="s">
        <v>38</v>
      </c>
      <c r="G42" s="20"/>
      <c r="H42" s="20"/>
      <c r="I42" s="20"/>
      <c r="J42" s="20"/>
      <c r="K42" s="20"/>
      <c r="L42" s="20"/>
      <c r="M42" s="20"/>
      <c r="N42" s="4"/>
    </row>
    <row r="43" spans="1:14" ht="16" customHeight="1">
      <c r="A43" s="4"/>
      <c r="B43" s="4"/>
      <c r="C43" s="20" t="s">
        <v>39</v>
      </c>
      <c r="D43" s="20"/>
      <c r="E43" s="20"/>
      <c r="F43" s="20" t="s">
        <v>40</v>
      </c>
      <c r="G43" s="20"/>
      <c r="H43" s="20"/>
      <c r="I43" s="20"/>
      <c r="J43" s="20"/>
      <c r="K43" s="20"/>
      <c r="L43" s="20"/>
      <c r="M43" s="20"/>
      <c r="N43" s="4"/>
    </row>
    <row r="44" spans="1:14" ht="14.5" customHeight="1">
      <c r="A44" s="4"/>
      <c r="B44" s="4"/>
      <c r="C44" s="92" t="s">
        <v>41</v>
      </c>
      <c r="D44" s="92"/>
      <c r="E44" s="21"/>
      <c r="F44" s="94" t="s">
        <v>42</v>
      </c>
      <c r="G44" s="94"/>
      <c r="H44" s="94"/>
      <c r="I44" s="94"/>
      <c r="J44" s="94"/>
      <c r="K44" s="94"/>
      <c r="L44" s="94"/>
      <c r="M44" s="94"/>
      <c r="N44" s="22"/>
    </row>
    <row r="45" spans="1:14">
      <c r="A45" s="4"/>
      <c r="B45" s="4"/>
      <c r="C45" s="93"/>
      <c r="D45" s="93"/>
      <c r="E45" s="23"/>
      <c r="F45" s="24"/>
      <c r="G45" s="25"/>
      <c r="H45" s="25"/>
      <c r="I45" s="25"/>
      <c r="J45" s="25"/>
      <c r="K45" s="24"/>
      <c r="L45" s="23"/>
      <c r="M45" s="24"/>
      <c r="N45" s="22"/>
    </row>
    <row r="46" spans="1:14" ht="31.5" customHeight="1">
      <c r="A46" s="4"/>
      <c r="B46" s="4"/>
      <c r="C46" s="20" t="s">
        <v>43</v>
      </c>
      <c r="D46" s="20"/>
      <c r="E46" s="20"/>
      <c r="F46" s="91" t="s">
        <v>44</v>
      </c>
      <c r="G46" s="91"/>
      <c r="H46" s="91"/>
      <c r="I46" s="91"/>
      <c r="J46" s="91"/>
      <c r="K46" s="91"/>
      <c r="L46" s="91"/>
      <c r="M46" s="91"/>
      <c r="N46" s="4"/>
    </row>
    <row r="47" spans="1:14" ht="44.5" customHeight="1">
      <c r="A47" s="4"/>
      <c r="B47" s="4"/>
      <c r="C47" s="92" t="s">
        <v>45</v>
      </c>
      <c r="D47" s="92"/>
      <c r="E47" s="21"/>
      <c r="F47" s="94" t="s">
        <v>46</v>
      </c>
      <c r="G47" s="94"/>
      <c r="H47" s="94"/>
      <c r="I47" s="94"/>
      <c r="J47" s="94"/>
      <c r="K47" s="94"/>
      <c r="L47" s="94"/>
      <c r="M47" s="94"/>
      <c r="N47" s="4"/>
    </row>
    <row r="48" spans="1:14">
      <c r="A48" s="4"/>
      <c r="B48" s="4"/>
      <c r="C48" s="93"/>
      <c r="D48" s="93"/>
      <c r="E48" s="23"/>
      <c r="F48" s="24"/>
      <c r="G48" s="25"/>
      <c r="H48" s="25"/>
      <c r="I48" s="25"/>
      <c r="J48" s="25"/>
      <c r="K48" s="25"/>
      <c r="L48" s="25"/>
      <c r="M48" s="25"/>
      <c r="N48" s="4"/>
    </row>
    <row r="49" spans="1:14" ht="32.15" customHeight="1">
      <c r="A49" s="4"/>
      <c r="B49" s="4"/>
      <c r="C49" s="20" t="s">
        <v>47</v>
      </c>
      <c r="D49" s="20"/>
      <c r="E49" s="20"/>
      <c r="F49" s="91" t="s">
        <v>48</v>
      </c>
      <c r="G49" s="91"/>
      <c r="H49" s="91"/>
      <c r="I49" s="91"/>
      <c r="J49" s="91"/>
      <c r="K49" s="91"/>
      <c r="L49" s="91"/>
      <c r="M49" s="91"/>
      <c r="N49" s="4"/>
    </row>
    <row r="50" spans="1:14" ht="31" customHeight="1">
      <c r="A50" s="4"/>
      <c r="B50" s="4"/>
      <c r="C50" s="20" t="s">
        <v>49</v>
      </c>
      <c r="D50" s="20"/>
      <c r="E50" s="20"/>
      <c r="F50" s="91" t="s">
        <v>50</v>
      </c>
      <c r="G50" s="91"/>
      <c r="H50" s="91"/>
      <c r="I50" s="91"/>
      <c r="J50" s="91"/>
      <c r="K50" s="91"/>
      <c r="L50" s="91"/>
      <c r="M50" s="91"/>
      <c r="N50" s="4"/>
    </row>
    <row r="51" spans="1:14" ht="16" customHeight="1">
      <c r="A51" s="4"/>
      <c r="B51" s="4"/>
      <c r="C51" s="20" t="s">
        <v>68</v>
      </c>
      <c r="D51" s="20"/>
      <c r="E51" s="20"/>
      <c r="F51" s="20" t="s">
        <v>51</v>
      </c>
      <c r="G51" s="20"/>
      <c r="H51" s="20"/>
      <c r="I51" s="20"/>
      <c r="J51" s="20"/>
      <c r="K51" s="20"/>
      <c r="L51" s="20"/>
      <c r="M51" s="20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</sheetData>
  <sheetProtection algorithmName="SHA-512" hashValue="H/r2YiCgLmFtwMaQJr+limnWPI6xv+t0Yb5AeI5n5MPs+0nHJ6mZA7cuuN86gzZ0lw05Hv0UzarzpBKD2VBinw==" saltValue="1HUJ45IUSsthBHhBD9DasQ==" spinCount="100000" sheet="1" objects="1" scenarios="1"/>
  <mergeCells count="10">
    <mergeCell ref="B3:M3"/>
    <mergeCell ref="F34:M34"/>
    <mergeCell ref="F41:M41"/>
    <mergeCell ref="C44:D45"/>
    <mergeCell ref="F44:M44"/>
    <mergeCell ref="F46:M46"/>
    <mergeCell ref="C47:D48"/>
    <mergeCell ref="F47:M47"/>
    <mergeCell ref="F49:M49"/>
    <mergeCell ref="F50:M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44CE-33BC-4329-B5B8-8FBE2EE2B705}">
  <dimension ref="A1:MW100"/>
  <sheetViews>
    <sheetView tabSelected="1" zoomScale="105" zoomScaleNormal="105" workbookViewId="0">
      <pane xSplit="3" ySplit="4" topLeftCell="N17" activePane="bottomRight" state="frozen"/>
      <selection activeCell="A2" sqref="A2"/>
      <selection pane="topRight" activeCell="D2" sqref="D2"/>
      <selection pane="bottomLeft" activeCell="A6" sqref="A6"/>
      <selection pane="bottomRight" activeCell="R10" sqref="R10"/>
    </sheetView>
  </sheetViews>
  <sheetFormatPr defaultColWidth="0" defaultRowHeight="14.5" zeroHeight="1"/>
  <cols>
    <col min="1" max="1" width="11.453125" customWidth="1"/>
    <col min="2" max="2" width="26" customWidth="1"/>
    <col min="3" max="3" width="26.81640625" style="86" customWidth="1"/>
    <col min="4" max="4" width="23.1796875" style="86" customWidth="1"/>
    <col min="5" max="5" width="23" style="86" customWidth="1"/>
    <col min="6" max="7" width="15" style="86" customWidth="1"/>
    <col min="8" max="9" width="11.54296875" style="86" customWidth="1"/>
    <col min="10" max="11" width="11.81640625" style="86" customWidth="1"/>
    <col min="12" max="12" width="12.81640625" style="86" customWidth="1"/>
    <col min="13" max="13" width="12" style="86" customWidth="1"/>
    <col min="14" max="14" width="13.1796875" style="86" customWidth="1"/>
    <col min="15" max="16" width="11.81640625" style="86" customWidth="1"/>
    <col min="17" max="17" width="25.54296875" customWidth="1"/>
    <col min="18" max="18" width="27.453125" customWidth="1"/>
    <col min="19" max="19" width="6.54296875" hidden="1" customWidth="1"/>
    <col min="20" max="20" width="0.1796875" hidden="1" customWidth="1"/>
    <col min="21" max="21" width="21.81640625" hidden="1" customWidth="1"/>
    <col min="22" max="22" width="13.453125" hidden="1" customWidth="1"/>
    <col min="23" max="23" width="20.1796875" hidden="1" customWidth="1"/>
    <col min="24" max="137" width="5.26953125" hidden="1" customWidth="1"/>
    <col min="138" max="16384" width="0.1796875" hidden="1"/>
  </cols>
  <sheetData>
    <row r="1" spans="1:361" hidden="1">
      <c r="A1" s="26" t="s">
        <v>52</v>
      </c>
      <c r="B1" s="26" t="s">
        <v>53</v>
      </c>
      <c r="C1" s="26" t="s">
        <v>54</v>
      </c>
      <c r="D1" s="26" t="s">
        <v>55</v>
      </c>
      <c r="E1" s="26" t="s">
        <v>56</v>
      </c>
      <c r="F1" s="26" t="s">
        <v>57</v>
      </c>
      <c r="G1" s="26" t="s">
        <v>58</v>
      </c>
      <c r="H1" s="27" t="s">
        <v>59</v>
      </c>
      <c r="I1" s="26" t="s">
        <v>60</v>
      </c>
      <c r="J1" s="28" t="s">
        <v>61</v>
      </c>
      <c r="K1" s="26" t="s">
        <v>62</v>
      </c>
      <c r="L1" s="26" t="s">
        <v>63</v>
      </c>
      <c r="M1" s="26" t="s">
        <v>64</v>
      </c>
      <c r="N1" s="26" t="s">
        <v>65</v>
      </c>
      <c r="O1" s="26" t="s">
        <v>66</v>
      </c>
      <c r="P1" s="26" t="s">
        <v>67</v>
      </c>
      <c r="Q1" s="100" t="s">
        <v>68</v>
      </c>
      <c r="R1" s="100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</row>
    <row r="2" spans="1:361" s="29" customFormat="1" ht="74.25" customHeight="1">
      <c r="A2" s="30" t="s">
        <v>69</v>
      </c>
      <c r="B2" s="30" t="s">
        <v>23</v>
      </c>
      <c r="C2" s="31" t="s">
        <v>70</v>
      </c>
      <c r="D2" s="30" t="s">
        <v>25</v>
      </c>
      <c r="E2" s="30" t="s">
        <v>27</v>
      </c>
      <c r="F2" s="30" t="s">
        <v>29</v>
      </c>
      <c r="G2" s="30" t="s">
        <v>31</v>
      </c>
      <c r="H2" s="30" t="s">
        <v>71</v>
      </c>
      <c r="I2" s="30" t="s">
        <v>35</v>
      </c>
      <c r="J2" s="98" t="s">
        <v>72</v>
      </c>
      <c r="K2" s="31" t="s">
        <v>100</v>
      </c>
      <c r="L2" s="30" t="s">
        <v>73</v>
      </c>
      <c r="M2" s="30" t="s">
        <v>74</v>
      </c>
      <c r="N2" s="30" t="s">
        <v>75</v>
      </c>
      <c r="O2" s="31" t="s">
        <v>76</v>
      </c>
      <c r="P2" s="31" t="s">
        <v>77</v>
      </c>
      <c r="Q2" s="101" t="s">
        <v>99</v>
      </c>
      <c r="R2" s="102"/>
      <c r="U2" s="113" t="s">
        <v>78</v>
      </c>
      <c r="V2" s="113"/>
      <c r="W2" s="113"/>
      <c r="X2" s="113"/>
      <c r="Y2" s="113"/>
      <c r="Z2" s="113"/>
      <c r="AA2" s="113"/>
      <c r="AB2" s="113"/>
      <c r="AC2" s="48"/>
      <c r="AD2" s="49">
        <v>10</v>
      </c>
      <c r="AE2" s="49">
        <v>15</v>
      </c>
      <c r="AF2" s="49">
        <v>20</v>
      </c>
      <c r="AG2" s="49">
        <v>30</v>
      </c>
      <c r="AH2" s="49">
        <v>40</v>
      </c>
      <c r="AI2" s="49" t="s">
        <v>79</v>
      </c>
      <c r="AJ2"/>
      <c r="AK2" t="s">
        <v>98</v>
      </c>
      <c r="AL2" t="s">
        <v>101</v>
      </c>
      <c r="AM2" t="s">
        <v>102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</row>
    <row r="3" spans="1:361" s="29" customFormat="1" ht="24" customHeight="1">
      <c r="A3" s="46" t="s">
        <v>80</v>
      </c>
      <c r="B3" s="96" t="s">
        <v>81</v>
      </c>
      <c r="C3" s="97"/>
      <c r="D3" s="32"/>
      <c r="E3" s="32"/>
      <c r="F3" s="32" t="s">
        <v>82</v>
      </c>
      <c r="G3" s="32" t="s">
        <v>83</v>
      </c>
      <c r="H3" s="32"/>
      <c r="I3" s="32"/>
      <c r="J3" s="99"/>
      <c r="K3" s="33" t="s">
        <v>84</v>
      </c>
      <c r="L3" s="32" t="s">
        <v>85</v>
      </c>
      <c r="M3" s="32" t="s">
        <v>86</v>
      </c>
      <c r="N3" s="32" t="s">
        <v>82</v>
      </c>
      <c r="O3" s="33" t="s">
        <v>87</v>
      </c>
      <c r="P3" s="33" t="s">
        <v>88</v>
      </c>
      <c r="Q3" s="103" t="s">
        <v>103</v>
      </c>
      <c r="R3" s="104"/>
      <c r="U3" s="47" t="s">
        <v>89</v>
      </c>
      <c r="V3" s="47" t="s">
        <v>90</v>
      </c>
      <c r="W3" s="47" t="s">
        <v>91</v>
      </c>
      <c r="X3" s="47" t="s">
        <v>92</v>
      </c>
      <c r="Y3" s="47" t="s">
        <v>93</v>
      </c>
      <c r="Z3" s="47" t="s">
        <v>94</v>
      </c>
      <c r="AA3" s="47"/>
      <c r="AB3" s="47"/>
      <c r="AC3" s="50">
        <v>2</v>
      </c>
      <c r="AD3" s="50">
        <v>3555</v>
      </c>
      <c r="AE3" s="50">
        <v>3557.5</v>
      </c>
      <c r="AF3" s="50">
        <v>3560</v>
      </c>
      <c r="AG3" s="50">
        <v>3565</v>
      </c>
      <c r="AH3" s="50">
        <v>3570</v>
      </c>
      <c r="AI3" s="50" t="e">
        <f t="shared" ref="AI3:AI30" si="0">HLOOKUP($Q$4,$AD$2:$AH$30,AC3,0)</f>
        <v>#N/A</v>
      </c>
      <c r="AK3" s="53">
        <f>SUM(AK4:AK5)</f>
        <v>0</v>
      </c>
      <c r="AL3" s="53">
        <f>SUM(AL4:AL5)</f>
        <v>0</v>
      </c>
      <c r="AM3" s="41">
        <f>SUM(AK3:AL3)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</row>
    <row r="4" spans="1:361" s="29" customFormat="1">
      <c r="A4" s="34" t="s">
        <v>89</v>
      </c>
      <c r="B4" s="35" t="str">
        <f>IF($A$3="LTE-RRH(TP)", "Third Party", "cnRanger 210 RRH")</f>
        <v>Third Party</v>
      </c>
      <c r="C4" s="37" t="s">
        <v>137</v>
      </c>
      <c r="D4" s="87" t="s">
        <v>147</v>
      </c>
      <c r="E4" s="119" t="s">
        <v>146</v>
      </c>
      <c r="F4" s="116">
        <v>44.426735999999998</v>
      </c>
      <c r="G4" s="117">
        <v>-110.473536</v>
      </c>
      <c r="H4" s="37">
        <v>22</v>
      </c>
      <c r="I4" s="37" t="s">
        <v>144</v>
      </c>
      <c r="J4" s="38">
        <f t="shared" ref="J4:J35" si="1">IF(ISBLANK(B4),"",IF(A4="RRH",VLOOKUP(B4,$U$4:$Z$4,3,0),VLOOKUP(B4,$U$9:$Z$9,3,0)))</f>
        <v>0</v>
      </c>
      <c r="K4" s="37">
        <v>5</v>
      </c>
      <c r="L4" s="37">
        <v>10</v>
      </c>
      <c r="M4" s="37">
        <v>10</v>
      </c>
      <c r="N4" s="37">
        <v>20</v>
      </c>
      <c r="O4" s="37">
        <v>10</v>
      </c>
      <c r="P4" s="37">
        <v>1</v>
      </c>
      <c r="Q4" s="114">
        <v>27330182656</v>
      </c>
      <c r="R4" s="115"/>
      <c r="U4" s="47" t="s">
        <v>95</v>
      </c>
      <c r="V4" s="47">
        <v>0</v>
      </c>
      <c r="W4" s="47">
        <v>0</v>
      </c>
      <c r="X4" s="47">
        <v>0</v>
      </c>
      <c r="Y4" s="47">
        <v>0</v>
      </c>
      <c r="Z4" s="47">
        <v>0</v>
      </c>
      <c r="AA4" s="47"/>
      <c r="AB4" s="47"/>
      <c r="AC4" s="50">
        <v>4</v>
      </c>
      <c r="AD4" s="50">
        <v>3565</v>
      </c>
      <c r="AE4" s="50">
        <v>3567.5</v>
      </c>
      <c r="AF4" s="50">
        <v>3570</v>
      </c>
      <c r="AG4" s="50">
        <v>3575</v>
      </c>
      <c r="AH4" s="50">
        <v>3580</v>
      </c>
      <c r="AI4" s="50" t="e">
        <f t="shared" si="0"/>
        <v>#N/A</v>
      </c>
      <c r="AJ4"/>
      <c r="AK4" s="52">
        <f>IF(LEN(R9)&gt;6,-1,0)</f>
        <v>0</v>
      </c>
      <c r="AL4" s="52">
        <f>IF(R10&gt;268435455,-1,0)</f>
        <v>0</v>
      </c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</row>
    <row r="5" spans="1:361" s="29" customFormat="1">
      <c r="A5" s="34" t="s">
        <v>96</v>
      </c>
      <c r="B5" s="36" t="s">
        <v>121</v>
      </c>
      <c r="C5" s="37" t="s">
        <v>138</v>
      </c>
      <c r="D5" s="37" t="s">
        <v>140</v>
      </c>
      <c r="E5" s="85" t="s">
        <v>142</v>
      </c>
      <c r="F5" s="116">
        <v>44.426736099999999</v>
      </c>
      <c r="G5" s="117">
        <v>-110.4735361</v>
      </c>
      <c r="H5" s="37">
        <v>22</v>
      </c>
      <c r="I5" s="37" t="s">
        <v>145</v>
      </c>
      <c r="J5" s="38">
        <f t="shared" si="1"/>
        <v>21</v>
      </c>
      <c r="K5" s="38">
        <f t="shared" ref="K5:K36" si="2">IF(ISBLANK(B5),"",IF(A5="RRH",VLOOKUP(B5,$U$4:$Z$4,4,0),VLOOKUP(B5,$U$9:$Z$9,4,0)))</f>
        <v>0</v>
      </c>
      <c r="L5" s="37">
        <v>10</v>
      </c>
      <c r="M5" s="39">
        <f t="shared" ref="M5:M68" si="3">IF(OR(ISBLANK(F5),ISBLANK(G5),ISBLANK($F$4),ISBLANK($G$4)),"",ROUNDDOWN(MOD(DEGREES(ATAN2(COS(RADIANS($F$4))*SIN(RADIANS(F5))-SIN(RADIANS($F$4))*COS(RADIANS(F5))*COS(RADIANS(G5-$G$4)),SIN(RADIANS(G5-$G$4))*COS(RADIANS(F5)))),180)+IF(OR(G5&gt;$G$4,AND(G5=$G$4,F5&gt;$F$4)),180,0),0))</f>
        <v>144</v>
      </c>
      <c r="N5" s="37">
        <v>20</v>
      </c>
      <c r="O5" s="37">
        <v>10</v>
      </c>
      <c r="P5" s="37">
        <v>1</v>
      </c>
      <c r="Q5" s="40"/>
      <c r="R5" s="42"/>
      <c r="AC5" s="50">
        <v>5</v>
      </c>
      <c r="AD5" s="50">
        <v>3570</v>
      </c>
      <c r="AE5" s="50">
        <v>3572.5</v>
      </c>
      <c r="AF5" s="50">
        <v>3575</v>
      </c>
      <c r="AG5" s="50">
        <v>3580</v>
      </c>
      <c r="AH5" s="50">
        <v>3585</v>
      </c>
      <c r="AI5" s="50" t="e">
        <f t="shared" si="0"/>
        <v>#N/A</v>
      </c>
      <c r="AJ5"/>
      <c r="AK5" s="52">
        <f>IF(R9&lt;0,-1,0)</f>
        <v>0</v>
      </c>
      <c r="AL5" s="52">
        <f>IF(R10&lt;0,-1,0)</f>
        <v>0</v>
      </c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</row>
    <row r="6" spans="1:361" s="29" customFormat="1">
      <c r="A6" s="34" t="s">
        <v>96</v>
      </c>
      <c r="B6" s="36" t="s">
        <v>121</v>
      </c>
      <c r="C6" s="37" t="s">
        <v>139</v>
      </c>
      <c r="D6" s="37" t="s">
        <v>141</v>
      </c>
      <c r="E6" s="85" t="s">
        <v>143</v>
      </c>
      <c r="F6" s="116">
        <v>44.426736200000001</v>
      </c>
      <c r="G6" s="117">
        <v>-110.4735362</v>
      </c>
      <c r="H6" s="37">
        <v>22</v>
      </c>
      <c r="I6" s="37" t="s">
        <v>144</v>
      </c>
      <c r="J6" s="38">
        <f t="shared" si="1"/>
        <v>21</v>
      </c>
      <c r="K6" s="38">
        <f t="shared" si="2"/>
        <v>0</v>
      </c>
      <c r="L6" s="37">
        <v>10</v>
      </c>
      <c r="M6" s="39">
        <f t="shared" si="3"/>
        <v>144</v>
      </c>
      <c r="N6" s="37">
        <v>20</v>
      </c>
      <c r="O6" s="37">
        <v>10</v>
      </c>
      <c r="P6" s="37">
        <v>1</v>
      </c>
      <c r="Q6" s="44" t="s">
        <v>97</v>
      </c>
      <c r="R6" s="41"/>
      <c r="AC6" s="50">
        <v>6</v>
      </c>
      <c r="AD6" s="50">
        <v>3575</v>
      </c>
      <c r="AE6" s="50">
        <v>3577.5</v>
      </c>
      <c r="AF6" s="50">
        <v>3580</v>
      </c>
      <c r="AG6" s="50">
        <v>3585</v>
      </c>
      <c r="AH6" s="50">
        <v>3590</v>
      </c>
      <c r="AI6" s="50" t="e">
        <f t="shared" si="0"/>
        <v>#N/A</v>
      </c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</row>
    <row r="7" spans="1:361" s="29" customFormat="1" ht="14.5" customHeight="1">
      <c r="A7" s="34" t="s">
        <v>96</v>
      </c>
      <c r="B7" s="36"/>
      <c r="C7" s="37"/>
      <c r="D7" s="37"/>
      <c r="E7" s="85"/>
      <c r="F7" s="89"/>
      <c r="G7" s="89"/>
      <c r="H7" s="37"/>
      <c r="I7" s="37"/>
      <c r="J7" s="38" t="str">
        <f t="shared" si="1"/>
        <v/>
      </c>
      <c r="K7" s="38" t="str">
        <f t="shared" si="2"/>
        <v/>
      </c>
      <c r="L7" s="37"/>
      <c r="M7" s="39" t="str">
        <f t="shared" si="3"/>
        <v/>
      </c>
      <c r="N7" s="37"/>
      <c r="O7" s="37"/>
      <c r="P7" s="37"/>
      <c r="Q7" s="80" t="s">
        <v>104</v>
      </c>
      <c r="R7" s="73"/>
      <c r="AC7" s="50">
        <v>7</v>
      </c>
      <c r="AD7" s="50">
        <v>3580</v>
      </c>
      <c r="AE7" s="50">
        <v>3582.5</v>
      </c>
      <c r="AF7" s="50">
        <v>3585</v>
      </c>
      <c r="AG7" s="50">
        <v>3590</v>
      </c>
      <c r="AH7" s="50">
        <v>3595</v>
      </c>
      <c r="AI7" s="50" t="e">
        <f t="shared" si="0"/>
        <v>#N/A</v>
      </c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</row>
    <row r="8" spans="1:361" s="29" customFormat="1" ht="15" thickBot="1">
      <c r="A8" s="34" t="s">
        <v>96</v>
      </c>
      <c r="B8" s="36"/>
      <c r="C8" s="37"/>
      <c r="D8" s="37"/>
      <c r="E8" s="85"/>
      <c r="F8" s="89"/>
      <c r="G8" s="89"/>
      <c r="H8" s="37"/>
      <c r="I8" s="37"/>
      <c r="J8" s="38" t="str">
        <f t="shared" si="1"/>
        <v/>
      </c>
      <c r="K8" s="38" t="str">
        <f t="shared" si="2"/>
        <v/>
      </c>
      <c r="L8" s="37"/>
      <c r="M8" s="39" t="str">
        <f t="shared" si="3"/>
        <v/>
      </c>
      <c r="N8" s="37"/>
      <c r="O8" s="37"/>
      <c r="P8" s="37"/>
      <c r="Q8" s="72"/>
      <c r="R8" s="74"/>
      <c r="U8" s="47" t="s">
        <v>96</v>
      </c>
      <c r="V8" s="47" t="s">
        <v>90</v>
      </c>
      <c r="W8" s="47" t="s">
        <v>91</v>
      </c>
      <c r="X8" s="47" t="s">
        <v>92</v>
      </c>
      <c r="Y8" s="47" t="s">
        <v>93</v>
      </c>
      <c r="Z8" s="47" t="s">
        <v>94</v>
      </c>
      <c r="AA8" s="47"/>
      <c r="AB8" s="47"/>
      <c r="AC8" s="50">
        <v>8</v>
      </c>
      <c r="AD8" s="50">
        <v>3585</v>
      </c>
      <c r="AE8" s="50">
        <v>3587.5</v>
      </c>
      <c r="AF8" s="50">
        <v>3590</v>
      </c>
      <c r="AG8" s="50">
        <v>3595</v>
      </c>
      <c r="AH8" s="50">
        <v>3600</v>
      </c>
      <c r="AI8" s="50" t="e">
        <f t="shared" si="0"/>
        <v>#N/A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</row>
    <row r="9" spans="1:361" s="29" customFormat="1" ht="15" thickTop="1">
      <c r="A9" s="34" t="s">
        <v>96</v>
      </c>
      <c r="B9" s="36"/>
      <c r="C9" s="37"/>
      <c r="D9" s="37"/>
      <c r="E9" s="85"/>
      <c r="F9" s="90"/>
      <c r="G9" s="90"/>
      <c r="H9" s="37"/>
      <c r="I9" s="37"/>
      <c r="J9" s="38" t="str">
        <f t="shared" si="1"/>
        <v/>
      </c>
      <c r="K9" s="38" t="str">
        <f t="shared" si="2"/>
        <v/>
      </c>
      <c r="L9" s="37"/>
      <c r="M9" s="39" t="str">
        <f t="shared" si="3"/>
        <v/>
      </c>
      <c r="N9" s="37"/>
      <c r="O9" s="37"/>
      <c r="P9" s="37"/>
      <c r="Q9" s="81" t="s">
        <v>98</v>
      </c>
      <c r="R9" s="45">
        <v>100</v>
      </c>
      <c r="U9" s="47" t="s">
        <v>121</v>
      </c>
      <c r="V9" s="47">
        <v>23</v>
      </c>
      <c r="W9" s="47">
        <v>21</v>
      </c>
      <c r="X9" s="47">
        <v>0</v>
      </c>
      <c r="Y9" s="47">
        <v>55</v>
      </c>
      <c r="Z9" s="47">
        <v>46</v>
      </c>
      <c r="AA9" s="47"/>
      <c r="AB9" s="47"/>
      <c r="AC9" s="50">
        <v>9</v>
      </c>
      <c r="AD9" s="50">
        <v>3590</v>
      </c>
      <c r="AE9" s="50">
        <v>3592.5</v>
      </c>
      <c r="AF9" s="50">
        <v>3595</v>
      </c>
      <c r="AG9" s="50">
        <v>3600</v>
      </c>
      <c r="AH9" s="50">
        <v>3605</v>
      </c>
      <c r="AI9" s="50" t="e">
        <f t="shared" si="0"/>
        <v>#N/A</v>
      </c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</row>
    <row r="10" spans="1:361" s="29" customFormat="1">
      <c r="A10" s="34" t="s">
        <v>96</v>
      </c>
      <c r="B10" s="36"/>
      <c r="C10" s="37"/>
      <c r="D10" s="37"/>
      <c r="E10" s="85"/>
      <c r="F10" s="90"/>
      <c r="G10" s="90"/>
      <c r="H10" s="37"/>
      <c r="I10" s="37"/>
      <c r="J10" s="38" t="str">
        <f t="shared" si="1"/>
        <v/>
      </c>
      <c r="K10" s="38" t="str">
        <f t="shared" si="2"/>
        <v/>
      </c>
      <c r="L10" s="37"/>
      <c r="M10" s="39" t="str">
        <f t="shared" si="3"/>
        <v/>
      </c>
      <c r="N10" s="37"/>
      <c r="O10" s="37"/>
      <c r="P10" s="37"/>
      <c r="Q10" s="82" t="s">
        <v>105</v>
      </c>
      <c r="R10" s="118">
        <v>218201600</v>
      </c>
      <c r="AC10" s="50">
        <v>10</v>
      </c>
      <c r="AD10" s="50">
        <v>3595</v>
      </c>
      <c r="AE10" s="50">
        <v>3597.5</v>
      </c>
      <c r="AF10" s="50">
        <v>3600</v>
      </c>
      <c r="AG10" s="50">
        <v>3605</v>
      </c>
      <c r="AH10" s="50">
        <v>3610</v>
      </c>
      <c r="AI10" s="50" t="e">
        <f t="shared" si="0"/>
        <v>#N/A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</row>
    <row r="11" spans="1:361" s="29" customFormat="1">
      <c r="A11" s="34" t="s">
        <v>96</v>
      </c>
      <c r="B11" s="36"/>
      <c r="C11" s="37"/>
      <c r="D11" s="37"/>
      <c r="E11" s="85"/>
      <c r="F11" s="90"/>
      <c r="G11" s="90"/>
      <c r="H11" s="37"/>
      <c r="I11" s="37"/>
      <c r="J11" s="38" t="str">
        <f t="shared" si="1"/>
        <v/>
      </c>
      <c r="K11" s="38" t="str">
        <f t="shared" si="2"/>
        <v/>
      </c>
      <c r="L11" s="37"/>
      <c r="M11" s="39" t="str">
        <f t="shared" si="3"/>
        <v/>
      </c>
      <c r="N11" s="37"/>
      <c r="O11" s="37"/>
      <c r="P11" s="37"/>
      <c r="Q11" s="105" t="s">
        <v>119</v>
      </c>
      <c r="R11" s="106"/>
      <c r="AC11" s="50">
        <v>11</v>
      </c>
      <c r="AD11" s="50">
        <v>3600</v>
      </c>
      <c r="AE11" s="50">
        <v>3602.5</v>
      </c>
      <c r="AF11" s="50">
        <v>3605</v>
      </c>
      <c r="AG11" s="50">
        <v>3610</v>
      </c>
      <c r="AH11" s="50">
        <v>3615</v>
      </c>
      <c r="AI11" s="50" t="e">
        <f t="shared" si="0"/>
        <v>#N/A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</row>
    <row r="12" spans="1:361" s="29" customFormat="1">
      <c r="A12" s="34" t="s">
        <v>96</v>
      </c>
      <c r="B12" s="36"/>
      <c r="C12" s="37"/>
      <c r="D12" s="37"/>
      <c r="E12" s="85"/>
      <c r="F12" s="90"/>
      <c r="G12" s="90"/>
      <c r="H12" s="37"/>
      <c r="I12" s="37"/>
      <c r="J12" s="38" t="str">
        <f t="shared" si="1"/>
        <v/>
      </c>
      <c r="K12" s="38" t="str">
        <f t="shared" si="2"/>
        <v/>
      </c>
      <c r="L12" s="37"/>
      <c r="M12" s="39" t="str">
        <f t="shared" si="3"/>
        <v/>
      </c>
      <c r="N12" s="37"/>
      <c r="O12" s="37"/>
      <c r="P12" s="37"/>
      <c r="Q12" s="107">
        <f>IF(COUNTBLANK(R9:R10)=0,  IF(AM3&lt;0,"Invalid input parameter!", _xlfn.BITOR(R10,_xlfn.BITLSHIFT(R9,28))),"Enter both parameters ")</f>
        <v>27061747200</v>
      </c>
      <c r="R12" s="108"/>
      <c r="AC12" s="50">
        <v>12</v>
      </c>
      <c r="AD12" s="50">
        <v>3605</v>
      </c>
      <c r="AE12" s="50">
        <v>3607.5</v>
      </c>
      <c r="AF12" s="50">
        <v>3610</v>
      </c>
      <c r="AG12" s="50">
        <v>3615</v>
      </c>
      <c r="AH12" s="50">
        <v>3620</v>
      </c>
      <c r="AI12" s="50" t="e">
        <f t="shared" si="0"/>
        <v>#N/A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</row>
    <row r="13" spans="1:361" s="29" customFormat="1">
      <c r="A13" s="34" t="s">
        <v>96</v>
      </c>
      <c r="B13" s="36"/>
      <c r="C13" s="37"/>
      <c r="D13" s="37"/>
      <c r="E13" s="85"/>
      <c r="F13" s="90"/>
      <c r="G13" s="90"/>
      <c r="H13" s="37"/>
      <c r="I13" s="37"/>
      <c r="J13" s="38" t="str">
        <f t="shared" si="1"/>
        <v/>
      </c>
      <c r="K13" s="38" t="str">
        <f t="shared" si="2"/>
        <v/>
      </c>
      <c r="L13" s="37"/>
      <c r="M13" s="39" t="str">
        <f t="shared" si="3"/>
        <v/>
      </c>
      <c r="N13" s="37"/>
      <c r="O13" s="37"/>
      <c r="P13" s="37"/>
      <c r="Q13" s="111" t="s">
        <v>133</v>
      </c>
      <c r="R13" s="111"/>
      <c r="AC13" s="50">
        <v>13</v>
      </c>
      <c r="AD13" s="50">
        <v>3610</v>
      </c>
      <c r="AE13" s="50">
        <v>3612.5</v>
      </c>
      <c r="AF13" s="50">
        <v>3615</v>
      </c>
      <c r="AG13" s="50">
        <v>3620</v>
      </c>
      <c r="AH13" s="50">
        <v>3625</v>
      </c>
      <c r="AI13" s="50" t="e">
        <f t="shared" si="0"/>
        <v>#N/A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</row>
    <row r="14" spans="1:361" s="29" customFormat="1">
      <c r="A14" s="34" t="s">
        <v>96</v>
      </c>
      <c r="B14" s="36"/>
      <c r="C14" s="37"/>
      <c r="D14" s="37"/>
      <c r="E14" s="85"/>
      <c r="F14" s="88"/>
      <c r="G14" s="88"/>
      <c r="H14" s="37"/>
      <c r="I14" s="37"/>
      <c r="J14" s="38" t="str">
        <f t="shared" si="1"/>
        <v/>
      </c>
      <c r="K14" s="38" t="str">
        <f t="shared" si="2"/>
        <v/>
      </c>
      <c r="L14" s="37"/>
      <c r="M14" s="39" t="str">
        <f t="shared" si="3"/>
        <v/>
      </c>
      <c r="N14" s="37"/>
      <c r="O14" s="37"/>
      <c r="P14" s="37"/>
      <c r="Q14" s="112"/>
      <c r="R14" s="112"/>
      <c r="AC14" s="50">
        <v>14</v>
      </c>
      <c r="AD14" s="50">
        <v>3615</v>
      </c>
      <c r="AE14" s="50">
        <v>3617.5</v>
      </c>
      <c r="AF14" s="50">
        <v>3620</v>
      </c>
      <c r="AG14" s="50">
        <v>3625</v>
      </c>
      <c r="AH14" s="50">
        <v>3630</v>
      </c>
      <c r="AI14" s="50" t="e">
        <f t="shared" si="0"/>
        <v>#N/A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</row>
    <row r="15" spans="1:361" s="29" customFormat="1">
      <c r="A15" s="34" t="s">
        <v>96</v>
      </c>
      <c r="B15" s="36"/>
      <c r="C15" s="37"/>
      <c r="D15" s="37"/>
      <c r="E15" s="85"/>
      <c r="F15" s="51"/>
      <c r="G15" s="51"/>
      <c r="H15" s="37"/>
      <c r="I15" s="37"/>
      <c r="J15" s="38" t="str">
        <f t="shared" si="1"/>
        <v/>
      </c>
      <c r="K15" s="38" t="str">
        <f t="shared" si="2"/>
        <v/>
      </c>
      <c r="L15" s="37"/>
      <c r="M15" s="39" t="str">
        <f t="shared" si="3"/>
        <v/>
      </c>
      <c r="N15" s="37"/>
      <c r="O15" s="37"/>
      <c r="P15" s="37"/>
      <c r="Q15" s="109" t="s">
        <v>131</v>
      </c>
      <c r="R15" s="110"/>
      <c r="AC15" s="50">
        <v>15</v>
      </c>
      <c r="AD15" s="50">
        <v>3620</v>
      </c>
      <c r="AE15" s="50">
        <v>3622.5</v>
      </c>
      <c r="AF15" s="50">
        <v>3625</v>
      </c>
      <c r="AG15" s="50">
        <v>3630</v>
      </c>
      <c r="AH15" s="50">
        <v>3635</v>
      </c>
      <c r="AI15" s="50" t="e">
        <f t="shared" si="0"/>
        <v>#N/A</v>
      </c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</row>
    <row r="16" spans="1:361" s="29" customFormat="1">
      <c r="A16" s="34" t="s">
        <v>96</v>
      </c>
      <c r="B16" s="36"/>
      <c r="C16" s="37"/>
      <c r="D16" s="37"/>
      <c r="E16" s="85"/>
      <c r="F16" s="51"/>
      <c r="G16" s="51"/>
      <c r="H16" s="37"/>
      <c r="I16" s="37"/>
      <c r="J16" s="38" t="str">
        <f t="shared" si="1"/>
        <v/>
      </c>
      <c r="K16" s="38" t="str">
        <f t="shared" si="2"/>
        <v/>
      </c>
      <c r="L16" s="37"/>
      <c r="M16" s="39" t="str">
        <f t="shared" si="3"/>
        <v/>
      </c>
      <c r="N16" s="37"/>
      <c r="O16" s="37"/>
      <c r="P16" s="37"/>
      <c r="Q16" s="55" t="s">
        <v>108</v>
      </c>
      <c r="R16" s="54"/>
      <c r="AC16" s="50">
        <v>16</v>
      </c>
      <c r="AD16" s="50">
        <v>3625</v>
      </c>
      <c r="AE16" s="50">
        <v>3627.5</v>
      </c>
      <c r="AF16" s="50">
        <v>3630</v>
      </c>
      <c r="AG16" s="50">
        <v>3635</v>
      </c>
      <c r="AH16" s="50">
        <v>3640</v>
      </c>
      <c r="AI16" s="50" t="e">
        <f t="shared" si="0"/>
        <v>#N/A</v>
      </c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</row>
    <row r="17" spans="1:361" s="29" customFormat="1" ht="14.5" customHeight="1">
      <c r="A17" s="34" t="s">
        <v>96</v>
      </c>
      <c r="B17" s="36"/>
      <c r="C17" s="37"/>
      <c r="D17" s="37"/>
      <c r="E17" s="85"/>
      <c r="F17" s="51"/>
      <c r="G17" s="51"/>
      <c r="H17" s="37"/>
      <c r="I17" s="37"/>
      <c r="J17" s="38" t="str">
        <f t="shared" si="1"/>
        <v/>
      </c>
      <c r="K17" s="38" t="str">
        <f t="shared" si="2"/>
        <v/>
      </c>
      <c r="L17" s="37"/>
      <c r="M17" s="39" t="str">
        <f t="shared" si="3"/>
        <v/>
      </c>
      <c r="N17" s="37"/>
      <c r="O17" s="37"/>
      <c r="P17" s="37"/>
      <c r="Q17" s="57" t="s">
        <v>109</v>
      </c>
      <c r="R17" s="56"/>
      <c r="AC17" s="50">
        <v>17</v>
      </c>
      <c r="AD17" s="50">
        <v>3630</v>
      </c>
      <c r="AE17" s="50">
        <v>3632.5</v>
      </c>
      <c r="AF17" s="50">
        <v>3635</v>
      </c>
      <c r="AG17" s="50">
        <v>3640</v>
      </c>
      <c r="AH17" s="50">
        <v>3645</v>
      </c>
      <c r="AI17" s="50" t="e">
        <f t="shared" si="0"/>
        <v>#N/A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</row>
    <row r="18" spans="1:361" s="29" customFormat="1" ht="14.5" customHeight="1">
      <c r="A18" s="34" t="s">
        <v>96</v>
      </c>
      <c r="B18" s="36"/>
      <c r="C18" s="37"/>
      <c r="D18" s="37"/>
      <c r="E18" s="85"/>
      <c r="F18" s="51"/>
      <c r="G18" s="51"/>
      <c r="H18" s="37"/>
      <c r="I18" s="37"/>
      <c r="J18" s="38" t="str">
        <f t="shared" si="1"/>
        <v/>
      </c>
      <c r="K18" s="38" t="str">
        <f t="shared" si="2"/>
        <v/>
      </c>
      <c r="L18" s="37"/>
      <c r="M18" s="39" t="str">
        <f t="shared" si="3"/>
        <v/>
      </c>
      <c r="N18" s="37"/>
      <c r="O18" s="37"/>
      <c r="P18" s="37"/>
      <c r="Q18" s="57" t="s">
        <v>110</v>
      </c>
      <c r="R18" s="58"/>
      <c r="AC18" s="50">
        <v>18</v>
      </c>
      <c r="AD18" s="50">
        <v>3635</v>
      </c>
      <c r="AE18" s="50">
        <v>3637.5</v>
      </c>
      <c r="AF18" s="50">
        <v>3640</v>
      </c>
      <c r="AG18" s="50">
        <v>3645</v>
      </c>
      <c r="AH18" s="50">
        <v>3650</v>
      </c>
      <c r="AI18" s="50" t="e">
        <f t="shared" si="0"/>
        <v>#N/A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</row>
    <row r="19" spans="1:361" s="29" customFormat="1">
      <c r="A19" s="34" t="s">
        <v>96</v>
      </c>
      <c r="B19" s="36"/>
      <c r="C19" s="37"/>
      <c r="D19" s="37"/>
      <c r="E19" s="85"/>
      <c r="F19" s="51"/>
      <c r="G19" s="51"/>
      <c r="H19" s="37"/>
      <c r="I19" s="37"/>
      <c r="J19" s="38" t="str">
        <f t="shared" si="1"/>
        <v/>
      </c>
      <c r="K19" s="38" t="str">
        <f t="shared" si="2"/>
        <v/>
      </c>
      <c r="L19" s="37"/>
      <c r="M19" s="39" t="str">
        <f t="shared" si="3"/>
        <v/>
      </c>
      <c r="N19" s="37"/>
      <c r="O19" s="37"/>
      <c r="P19" s="37"/>
      <c r="Q19" s="77" t="s">
        <v>122</v>
      </c>
      <c r="R19" s="58"/>
      <c r="AC19" s="50">
        <v>19</v>
      </c>
      <c r="AD19" s="50">
        <v>3640</v>
      </c>
      <c r="AE19" s="50">
        <v>3642.5</v>
      </c>
      <c r="AF19" s="50">
        <v>3645</v>
      </c>
      <c r="AG19" s="50">
        <v>3650</v>
      </c>
      <c r="AH19" s="50">
        <v>3655</v>
      </c>
      <c r="AI19" s="50" t="e">
        <f t="shared" si="0"/>
        <v>#N/A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</row>
    <row r="20" spans="1:361" s="29" customFormat="1">
      <c r="A20" s="34" t="s">
        <v>96</v>
      </c>
      <c r="B20" s="36"/>
      <c r="C20" s="37"/>
      <c r="D20" s="37"/>
      <c r="E20" s="85"/>
      <c r="F20" s="51"/>
      <c r="G20" s="51"/>
      <c r="H20" s="37"/>
      <c r="I20" s="37"/>
      <c r="J20" s="38" t="str">
        <f t="shared" si="1"/>
        <v/>
      </c>
      <c r="K20" s="38" t="str">
        <f t="shared" si="2"/>
        <v/>
      </c>
      <c r="L20" s="37"/>
      <c r="M20" s="39" t="str">
        <f t="shared" si="3"/>
        <v/>
      </c>
      <c r="N20" s="37"/>
      <c r="O20" s="37"/>
      <c r="P20" s="37"/>
      <c r="Q20" s="76" t="s">
        <v>123</v>
      </c>
      <c r="R20" s="75"/>
      <c r="AC20" s="50">
        <v>20</v>
      </c>
      <c r="AD20" s="50">
        <v>3645</v>
      </c>
      <c r="AE20" s="50">
        <v>3647.5</v>
      </c>
      <c r="AF20" s="50">
        <v>3650</v>
      </c>
      <c r="AG20" s="50">
        <v>3655</v>
      </c>
      <c r="AH20" s="50">
        <v>3660</v>
      </c>
      <c r="AI20" s="50" t="e">
        <f t="shared" si="0"/>
        <v>#N/A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</row>
    <row r="21" spans="1:361" s="29" customFormat="1">
      <c r="A21" s="34" t="s">
        <v>96</v>
      </c>
      <c r="B21" s="36"/>
      <c r="C21" s="37"/>
      <c r="D21" s="37"/>
      <c r="E21" s="85"/>
      <c r="F21" s="51"/>
      <c r="G21" s="51"/>
      <c r="H21" s="37"/>
      <c r="I21" s="37"/>
      <c r="J21" s="38" t="str">
        <f t="shared" si="1"/>
        <v/>
      </c>
      <c r="K21" s="38" t="str">
        <f t="shared" si="2"/>
        <v/>
      </c>
      <c r="L21" s="37"/>
      <c r="M21" s="39" t="str">
        <f t="shared" si="3"/>
        <v/>
      </c>
      <c r="N21" s="37"/>
      <c r="O21" s="37"/>
      <c r="P21" s="37"/>
      <c r="Q21" s="76" t="s">
        <v>124</v>
      </c>
      <c r="R21" s="75"/>
      <c r="AC21" s="50">
        <v>21</v>
      </c>
      <c r="AD21" s="50">
        <v>3650</v>
      </c>
      <c r="AE21" s="50">
        <v>3652.5</v>
      </c>
      <c r="AF21" s="50">
        <v>3655</v>
      </c>
      <c r="AG21" s="50">
        <v>3660</v>
      </c>
      <c r="AH21" s="50">
        <v>3665</v>
      </c>
      <c r="AI21" s="50" t="e">
        <f t="shared" si="0"/>
        <v>#N/A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</row>
    <row r="22" spans="1:361" s="29" customFormat="1">
      <c r="A22" s="34" t="s">
        <v>96</v>
      </c>
      <c r="B22" s="36"/>
      <c r="C22" s="37"/>
      <c r="D22" s="37"/>
      <c r="E22" s="85"/>
      <c r="F22" s="51"/>
      <c r="G22" s="51"/>
      <c r="H22" s="37"/>
      <c r="I22" s="37"/>
      <c r="J22" s="38" t="str">
        <f t="shared" si="1"/>
        <v/>
      </c>
      <c r="K22" s="38" t="str">
        <f t="shared" si="2"/>
        <v/>
      </c>
      <c r="L22" s="37"/>
      <c r="M22" s="39" t="str">
        <f t="shared" si="3"/>
        <v/>
      </c>
      <c r="N22" s="37"/>
      <c r="O22" s="37"/>
      <c r="P22" s="37"/>
      <c r="Q22" s="55" t="s">
        <v>111</v>
      </c>
      <c r="R22" s="75"/>
      <c r="AC22" s="50">
        <v>22</v>
      </c>
      <c r="AD22" s="50">
        <v>3655</v>
      </c>
      <c r="AE22" s="50">
        <v>3657.5</v>
      </c>
      <c r="AF22" s="50">
        <v>3660</v>
      </c>
      <c r="AG22" s="50">
        <v>3665</v>
      </c>
      <c r="AH22" s="50">
        <v>3670</v>
      </c>
      <c r="AI22" s="50" t="e">
        <f t="shared" si="0"/>
        <v>#N/A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</row>
    <row r="23" spans="1:361" s="29" customFormat="1">
      <c r="A23" s="34" t="s">
        <v>96</v>
      </c>
      <c r="B23" s="36"/>
      <c r="C23" s="37"/>
      <c r="D23" s="37"/>
      <c r="E23" s="85"/>
      <c r="F23" s="51"/>
      <c r="G23" s="51"/>
      <c r="H23" s="37"/>
      <c r="I23" s="37"/>
      <c r="J23" s="38" t="str">
        <f t="shared" si="1"/>
        <v/>
      </c>
      <c r="K23" s="38" t="str">
        <f t="shared" si="2"/>
        <v/>
      </c>
      <c r="L23" s="37"/>
      <c r="M23" s="39" t="str">
        <f t="shared" si="3"/>
        <v/>
      </c>
      <c r="N23" s="37"/>
      <c r="O23" s="37"/>
      <c r="P23" s="37"/>
      <c r="Q23" s="57" t="s">
        <v>120</v>
      </c>
      <c r="R23" s="59"/>
      <c r="AC23" s="50">
        <v>23</v>
      </c>
      <c r="AD23" s="50">
        <v>3660</v>
      </c>
      <c r="AE23" s="50">
        <v>3662.5</v>
      </c>
      <c r="AF23" s="50">
        <v>3665</v>
      </c>
      <c r="AG23" s="50">
        <v>3670</v>
      </c>
      <c r="AH23" s="50">
        <v>3675</v>
      </c>
      <c r="AI23" s="50" t="e">
        <f t="shared" si="0"/>
        <v>#N/A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</row>
    <row r="24" spans="1:361" s="29" customFormat="1" ht="14.5" customHeight="1">
      <c r="A24" s="34" t="s">
        <v>96</v>
      </c>
      <c r="B24" s="36"/>
      <c r="C24" s="37"/>
      <c r="D24" s="37"/>
      <c r="E24" s="85"/>
      <c r="F24" s="51"/>
      <c r="G24" s="51"/>
      <c r="H24" s="37"/>
      <c r="I24" s="37"/>
      <c r="J24" s="38" t="str">
        <f t="shared" si="1"/>
        <v/>
      </c>
      <c r="K24" s="38" t="str">
        <f t="shared" si="2"/>
        <v/>
      </c>
      <c r="L24" s="37"/>
      <c r="M24" s="39" t="str">
        <f t="shared" si="3"/>
        <v/>
      </c>
      <c r="N24" s="37"/>
      <c r="O24" s="37"/>
      <c r="P24" s="37"/>
      <c r="Q24" s="60" t="s">
        <v>112</v>
      </c>
      <c r="R24" s="56"/>
      <c r="AC24" s="50">
        <v>24</v>
      </c>
      <c r="AD24" s="50">
        <v>3665</v>
      </c>
      <c r="AE24" s="50">
        <v>3667.5</v>
      </c>
      <c r="AF24" s="50">
        <v>3670</v>
      </c>
      <c r="AG24" s="50">
        <v>3675</v>
      </c>
      <c r="AH24" s="50">
        <v>3680</v>
      </c>
      <c r="AI24" s="50" t="e">
        <f t="shared" si="0"/>
        <v>#N/A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</row>
    <row r="25" spans="1:361" s="29" customFormat="1" ht="15" customHeight="1">
      <c r="A25" s="34" t="s">
        <v>96</v>
      </c>
      <c r="B25" s="36"/>
      <c r="C25" s="37"/>
      <c r="D25" s="37"/>
      <c r="E25" s="85"/>
      <c r="F25" s="51"/>
      <c r="G25" s="51"/>
      <c r="H25" s="37"/>
      <c r="I25" s="37"/>
      <c r="J25" s="38" t="str">
        <f t="shared" si="1"/>
        <v/>
      </c>
      <c r="K25" s="38" t="str">
        <f t="shared" si="2"/>
        <v/>
      </c>
      <c r="L25" s="37"/>
      <c r="M25" s="39" t="str">
        <f t="shared" si="3"/>
        <v/>
      </c>
      <c r="N25" s="37"/>
      <c r="O25" s="37"/>
      <c r="P25" s="37"/>
      <c r="Q25" s="57" t="s">
        <v>113</v>
      </c>
      <c r="R25" s="56"/>
      <c r="AC25" s="50">
        <v>25</v>
      </c>
      <c r="AD25" s="50">
        <v>3670</v>
      </c>
      <c r="AE25" s="50">
        <v>3672.5</v>
      </c>
      <c r="AF25" s="50">
        <v>3675</v>
      </c>
      <c r="AG25" s="50">
        <v>3680</v>
      </c>
      <c r="AH25" s="50"/>
      <c r="AI25" s="50" t="e">
        <f t="shared" si="0"/>
        <v>#N/A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</row>
    <row r="26" spans="1:361" s="29" customFormat="1" ht="14.5" customHeight="1">
      <c r="A26" s="34" t="s">
        <v>96</v>
      </c>
      <c r="B26" s="36"/>
      <c r="C26" s="37"/>
      <c r="D26" s="37"/>
      <c r="E26" s="85"/>
      <c r="F26" s="51"/>
      <c r="G26" s="51"/>
      <c r="H26" s="37"/>
      <c r="I26" s="37"/>
      <c r="J26" s="38" t="str">
        <f t="shared" si="1"/>
        <v/>
      </c>
      <c r="K26" s="38" t="str">
        <f t="shared" si="2"/>
        <v/>
      </c>
      <c r="L26" s="37"/>
      <c r="M26" s="39" t="str">
        <f t="shared" si="3"/>
        <v/>
      </c>
      <c r="N26" s="37"/>
      <c r="O26" s="37"/>
      <c r="P26" s="37"/>
      <c r="Q26" s="83" t="s">
        <v>125</v>
      </c>
      <c r="R26" s="56"/>
      <c r="AC26" s="50">
        <v>26</v>
      </c>
      <c r="AD26" s="50">
        <v>3675</v>
      </c>
      <c r="AE26" s="50">
        <v>3677.5</v>
      </c>
      <c r="AF26" s="50">
        <v>3680</v>
      </c>
      <c r="AG26" s="50">
        <v>3685</v>
      </c>
      <c r="AH26" s="50"/>
      <c r="AI26" s="50" t="e">
        <f t="shared" si="0"/>
        <v>#N/A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</row>
    <row r="27" spans="1:361" s="29" customFormat="1" ht="14.5" customHeight="1">
      <c r="A27" s="34" t="s">
        <v>96</v>
      </c>
      <c r="B27" s="36"/>
      <c r="C27" s="37"/>
      <c r="D27" s="37"/>
      <c r="E27" s="85"/>
      <c r="F27" s="51"/>
      <c r="G27" s="51"/>
      <c r="H27" s="37"/>
      <c r="I27" s="37"/>
      <c r="J27" s="38" t="str">
        <f t="shared" si="1"/>
        <v/>
      </c>
      <c r="K27" s="38" t="str">
        <f t="shared" si="2"/>
        <v/>
      </c>
      <c r="L27" s="37"/>
      <c r="M27" s="39" t="str">
        <f t="shared" si="3"/>
        <v/>
      </c>
      <c r="N27" s="37"/>
      <c r="O27" s="37"/>
      <c r="P27" s="37"/>
      <c r="Q27" s="83" t="s">
        <v>126</v>
      </c>
      <c r="R27" s="84"/>
      <c r="AC27" s="50">
        <v>27</v>
      </c>
      <c r="AD27" s="50">
        <v>3680</v>
      </c>
      <c r="AE27" s="50">
        <v>3682.5</v>
      </c>
      <c r="AF27" s="50">
        <v>3685</v>
      </c>
      <c r="AG27" s="50"/>
      <c r="AH27" s="50"/>
      <c r="AI27" s="50" t="e">
        <f t="shared" si="0"/>
        <v>#N/A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</row>
    <row r="28" spans="1:361" s="29" customFormat="1">
      <c r="A28" s="34" t="s">
        <v>96</v>
      </c>
      <c r="B28" s="36"/>
      <c r="C28" s="37"/>
      <c r="D28" s="37"/>
      <c r="E28" s="85"/>
      <c r="F28" s="51"/>
      <c r="G28" s="51"/>
      <c r="H28" s="37"/>
      <c r="I28" s="37"/>
      <c r="J28" s="38" t="str">
        <f t="shared" si="1"/>
        <v/>
      </c>
      <c r="K28" s="38" t="str">
        <f t="shared" si="2"/>
        <v/>
      </c>
      <c r="L28" s="37"/>
      <c r="M28" s="39" t="str">
        <f t="shared" si="3"/>
        <v/>
      </c>
      <c r="N28" s="37"/>
      <c r="O28" s="37"/>
      <c r="P28" s="37"/>
      <c r="Q28" s="83" t="s">
        <v>127</v>
      </c>
      <c r="R28" s="84"/>
      <c r="AC28" s="50">
        <v>28</v>
      </c>
      <c r="AD28" s="50">
        <v>3685</v>
      </c>
      <c r="AE28" s="50">
        <v>3687.5</v>
      </c>
      <c r="AF28" s="50">
        <v>3690</v>
      </c>
      <c r="AG28" s="50"/>
      <c r="AH28" s="50"/>
      <c r="AI28" s="50" t="e">
        <f t="shared" si="0"/>
        <v>#N/A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</row>
    <row r="29" spans="1:361" s="29" customFormat="1">
      <c r="A29" s="34" t="s">
        <v>96</v>
      </c>
      <c r="B29" s="36"/>
      <c r="C29" s="37"/>
      <c r="D29" s="37"/>
      <c r="E29" s="85"/>
      <c r="F29" s="51"/>
      <c r="G29" s="51"/>
      <c r="H29" s="37"/>
      <c r="I29" s="37"/>
      <c r="J29" s="38" t="str">
        <f t="shared" si="1"/>
        <v/>
      </c>
      <c r="K29" s="38" t="str">
        <f t="shared" si="2"/>
        <v/>
      </c>
      <c r="L29" s="37"/>
      <c r="M29" s="39" t="str">
        <f t="shared" si="3"/>
        <v/>
      </c>
      <c r="N29" s="37"/>
      <c r="O29" s="37"/>
      <c r="P29" s="37"/>
      <c r="Q29" s="83" t="s">
        <v>128</v>
      </c>
      <c r="R29" s="84"/>
      <c r="AC29" s="50">
        <v>29</v>
      </c>
      <c r="AD29" s="50">
        <v>3690</v>
      </c>
      <c r="AE29" s="50">
        <v>3692.5</v>
      </c>
      <c r="AF29" s="50"/>
      <c r="AG29" s="50"/>
      <c r="AH29" s="50"/>
      <c r="AI29" s="50" t="e">
        <f t="shared" si="0"/>
        <v>#N/A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</row>
    <row r="30" spans="1:361" s="29" customFormat="1">
      <c r="A30" s="34" t="s">
        <v>96</v>
      </c>
      <c r="B30" s="36"/>
      <c r="C30" s="37"/>
      <c r="D30" s="37"/>
      <c r="E30" s="85"/>
      <c r="F30" s="51"/>
      <c r="G30" s="51"/>
      <c r="H30" s="37"/>
      <c r="I30" s="37"/>
      <c r="J30" s="38" t="str">
        <f t="shared" si="1"/>
        <v/>
      </c>
      <c r="K30" s="38" t="str">
        <f t="shared" si="2"/>
        <v/>
      </c>
      <c r="L30" s="37"/>
      <c r="M30" s="39" t="str">
        <f t="shared" si="3"/>
        <v/>
      </c>
      <c r="N30" s="37"/>
      <c r="O30" s="37"/>
      <c r="P30" s="37"/>
      <c r="Q30" s="83"/>
      <c r="R30" s="84"/>
      <c r="AC30" s="50">
        <v>30</v>
      </c>
      <c r="AD30" s="50">
        <v>3695</v>
      </c>
      <c r="AE30" s="50"/>
      <c r="AF30" s="50"/>
      <c r="AG30" s="50"/>
      <c r="AH30" s="50"/>
      <c r="AI30" s="50" t="e">
        <f t="shared" si="0"/>
        <v>#N/A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</row>
    <row r="31" spans="1:361" s="29" customFormat="1">
      <c r="A31" s="34" t="s">
        <v>96</v>
      </c>
      <c r="B31" s="36"/>
      <c r="C31" s="37"/>
      <c r="D31" s="37"/>
      <c r="E31" s="85"/>
      <c r="F31" s="51"/>
      <c r="G31" s="51"/>
      <c r="H31" s="37"/>
      <c r="I31" s="37"/>
      <c r="J31" s="38" t="str">
        <f t="shared" si="1"/>
        <v/>
      </c>
      <c r="K31" s="38" t="str">
        <f t="shared" si="2"/>
        <v/>
      </c>
      <c r="L31" s="37"/>
      <c r="M31" s="39" t="str">
        <f t="shared" si="3"/>
        <v/>
      </c>
      <c r="N31" s="37"/>
      <c r="O31" s="37"/>
      <c r="P31" s="37"/>
      <c r="Q31" s="40"/>
      <c r="R31" s="42"/>
      <c r="AI31" s="43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</row>
    <row r="32" spans="1:361" s="29" customFormat="1">
      <c r="A32" s="34" t="s">
        <v>96</v>
      </c>
      <c r="B32" s="36"/>
      <c r="C32" s="37"/>
      <c r="D32" s="37"/>
      <c r="E32" s="85"/>
      <c r="F32" s="51"/>
      <c r="G32" s="51"/>
      <c r="H32" s="37"/>
      <c r="I32" s="37"/>
      <c r="J32" s="38" t="str">
        <f t="shared" si="1"/>
        <v/>
      </c>
      <c r="K32" s="38" t="str">
        <f t="shared" si="2"/>
        <v/>
      </c>
      <c r="L32" s="37"/>
      <c r="M32" s="39" t="str">
        <f t="shared" si="3"/>
        <v/>
      </c>
      <c r="N32" s="37"/>
      <c r="O32" s="37"/>
      <c r="P32" s="37"/>
      <c r="Q32" s="78" t="s">
        <v>114</v>
      </c>
      <c r="R32" s="79"/>
      <c r="AI32" s="43" t="b">
        <f>ISERROR(VLOOKUP(#REF!,AI3:AI30,1,0))</f>
        <v>1</v>
      </c>
      <c r="AJ32" s="43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</row>
    <row r="33" spans="1:361" s="29" customFormat="1">
      <c r="A33" s="34" t="s">
        <v>96</v>
      </c>
      <c r="B33" s="36"/>
      <c r="C33" s="37"/>
      <c r="D33" s="37"/>
      <c r="E33" s="85"/>
      <c r="F33" s="51"/>
      <c r="G33" s="51"/>
      <c r="H33" s="37"/>
      <c r="I33" s="37"/>
      <c r="J33" s="38" t="str">
        <f t="shared" si="1"/>
        <v/>
      </c>
      <c r="K33" s="38" t="str">
        <f t="shared" si="2"/>
        <v/>
      </c>
      <c r="L33" s="37"/>
      <c r="M33" s="39" t="str">
        <f t="shared" si="3"/>
        <v/>
      </c>
      <c r="N33" s="37"/>
      <c r="O33" s="37"/>
      <c r="P33" s="37"/>
      <c r="Q33" s="61" t="s">
        <v>115</v>
      </c>
      <c r="R33" s="62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</row>
    <row r="34" spans="1:361" s="29" customFormat="1">
      <c r="A34" s="34" t="s">
        <v>96</v>
      </c>
      <c r="B34" s="36"/>
      <c r="C34" s="37"/>
      <c r="D34" s="37"/>
      <c r="E34" s="85"/>
      <c r="F34" s="51"/>
      <c r="G34" s="51"/>
      <c r="H34" s="37"/>
      <c r="I34" s="37"/>
      <c r="J34" s="38" t="str">
        <f t="shared" si="1"/>
        <v/>
      </c>
      <c r="K34" s="38" t="str">
        <f t="shared" si="2"/>
        <v/>
      </c>
      <c r="L34" s="37"/>
      <c r="M34" s="39" t="str">
        <f t="shared" si="3"/>
        <v/>
      </c>
      <c r="N34" s="37"/>
      <c r="O34" s="37"/>
      <c r="P34" s="37"/>
      <c r="Q34" s="63" t="s">
        <v>135</v>
      </c>
      <c r="R34" s="64">
        <v>12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</row>
    <row r="35" spans="1:361" s="29" customFormat="1">
      <c r="A35" s="34" t="s">
        <v>96</v>
      </c>
      <c r="B35" s="36"/>
      <c r="C35" s="37"/>
      <c r="D35" s="37"/>
      <c r="E35" s="85"/>
      <c r="F35" s="51"/>
      <c r="G35" s="51"/>
      <c r="H35" s="37"/>
      <c r="I35" s="37"/>
      <c r="J35" s="38" t="str">
        <f t="shared" si="1"/>
        <v/>
      </c>
      <c r="K35" s="38" t="str">
        <f t="shared" si="2"/>
        <v/>
      </c>
      <c r="L35" s="37"/>
      <c r="M35" s="39" t="str">
        <f t="shared" si="3"/>
        <v/>
      </c>
      <c r="N35" s="37"/>
      <c r="O35" s="37"/>
      <c r="P35" s="37"/>
      <c r="Q35" s="65"/>
      <c r="R35" s="6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</row>
    <row r="36" spans="1:361" s="29" customFormat="1">
      <c r="A36" s="34" t="s">
        <v>96</v>
      </c>
      <c r="B36" s="36"/>
      <c r="C36" s="37"/>
      <c r="D36" s="37"/>
      <c r="E36" s="85"/>
      <c r="F36" s="51"/>
      <c r="G36" s="51"/>
      <c r="H36" s="37"/>
      <c r="I36" s="37"/>
      <c r="J36" s="38" t="str">
        <f t="shared" ref="J36:J67" si="4">IF(ISBLANK(B36),"",IF(A36="RRH",VLOOKUP(B36,$U$4:$Z$4,3,0),VLOOKUP(B36,$U$9:$Z$9,3,0)))</f>
        <v/>
      </c>
      <c r="K36" s="38" t="str">
        <f t="shared" si="2"/>
        <v/>
      </c>
      <c r="L36" s="37"/>
      <c r="M36" s="39" t="str">
        <f t="shared" si="3"/>
        <v/>
      </c>
      <c r="N36" s="37"/>
      <c r="O36" s="37"/>
      <c r="P36" s="37"/>
      <c r="Q36" s="61" t="s">
        <v>116</v>
      </c>
      <c r="R36" s="62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</row>
    <row r="37" spans="1:361" s="29" customFormat="1">
      <c r="A37" s="34" t="s">
        <v>96</v>
      </c>
      <c r="B37" s="36"/>
      <c r="C37" s="37"/>
      <c r="D37" s="37"/>
      <c r="E37" s="85"/>
      <c r="F37" s="51"/>
      <c r="G37" s="51"/>
      <c r="H37" s="37"/>
      <c r="I37" s="37"/>
      <c r="J37" s="38" t="str">
        <f t="shared" si="4"/>
        <v/>
      </c>
      <c r="K37" s="38" t="str">
        <f t="shared" ref="K37:K68" si="5">IF(ISBLANK(B37),"",IF(A37="RRH",VLOOKUP(B37,$U$4:$Z$4,4,0),VLOOKUP(B37,$U$9:$Z$9,4,0)))</f>
        <v/>
      </c>
      <c r="L37" s="37"/>
      <c r="M37" s="39" t="str">
        <f t="shared" si="3"/>
        <v/>
      </c>
      <c r="N37" s="37"/>
      <c r="O37" s="37"/>
      <c r="P37" s="37"/>
      <c r="Q37" s="67" t="s">
        <v>136</v>
      </c>
      <c r="R37" s="68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</row>
    <row r="38" spans="1:361" s="29" customFormat="1">
      <c r="A38" s="34" t="s">
        <v>96</v>
      </c>
      <c r="B38" s="36"/>
      <c r="C38" s="37"/>
      <c r="D38" s="37"/>
      <c r="E38" s="85"/>
      <c r="F38" s="51"/>
      <c r="G38" s="51"/>
      <c r="H38" s="37"/>
      <c r="I38" s="37"/>
      <c r="J38" s="38" t="str">
        <f t="shared" si="4"/>
        <v/>
      </c>
      <c r="K38" s="38" t="str">
        <f t="shared" si="5"/>
        <v/>
      </c>
      <c r="L38" s="37"/>
      <c r="M38" s="39" t="str">
        <f t="shared" si="3"/>
        <v/>
      </c>
      <c r="N38" s="37"/>
      <c r="O38" s="37"/>
      <c r="P38" s="37"/>
      <c r="Q38" s="71" t="s">
        <v>117</v>
      </c>
      <c r="R38" s="69">
        <v>16</v>
      </c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</row>
    <row r="39" spans="1:361" s="29" customFormat="1">
      <c r="A39" s="34" t="s">
        <v>96</v>
      </c>
      <c r="B39" s="36"/>
      <c r="C39" s="37"/>
      <c r="D39" s="37"/>
      <c r="E39" s="85"/>
      <c r="F39" s="51"/>
      <c r="G39" s="51"/>
      <c r="H39" s="37"/>
      <c r="I39" s="37"/>
      <c r="J39" s="38" t="str">
        <f t="shared" si="4"/>
        <v/>
      </c>
      <c r="K39" s="38" t="str">
        <f t="shared" si="5"/>
        <v/>
      </c>
      <c r="L39" s="37"/>
      <c r="M39" s="39" t="str">
        <f t="shared" si="3"/>
        <v/>
      </c>
      <c r="N39" s="37"/>
      <c r="O39" s="37"/>
      <c r="P39" s="37"/>
      <c r="Q39" s="70" t="s">
        <v>118</v>
      </c>
      <c r="R39" s="64">
        <v>90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</row>
    <row r="40" spans="1:361" s="29" customFormat="1">
      <c r="A40" s="34" t="s">
        <v>96</v>
      </c>
      <c r="B40" s="36"/>
      <c r="C40" s="37"/>
      <c r="D40" s="37"/>
      <c r="E40" s="85"/>
      <c r="F40" s="51"/>
      <c r="G40" s="51"/>
      <c r="H40" s="37"/>
      <c r="I40" s="37"/>
      <c r="J40" s="38" t="str">
        <f t="shared" si="4"/>
        <v/>
      </c>
      <c r="K40" s="38" t="str">
        <f t="shared" si="5"/>
        <v/>
      </c>
      <c r="L40" s="37"/>
      <c r="M40" s="39" t="str">
        <f t="shared" si="3"/>
        <v/>
      </c>
      <c r="N40" s="37"/>
      <c r="O40" s="37"/>
      <c r="P40" s="37"/>
      <c r="Q40" s="40"/>
      <c r="R40" s="42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</row>
    <row r="41" spans="1:361" s="29" customFormat="1">
      <c r="A41" s="34" t="s">
        <v>96</v>
      </c>
      <c r="B41" s="36"/>
      <c r="C41" s="37"/>
      <c r="D41" s="37"/>
      <c r="E41" s="85"/>
      <c r="F41" s="51"/>
      <c r="G41" s="51"/>
      <c r="H41" s="37"/>
      <c r="I41" s="37"/>
      <c r="J41" s="38" t="str">
        <f t="shared" si="4"/>
        <v/>
      </c>
      <c r="K41" s="38" t="str">
        <f t="shared" si="5"/>
        <v/>
      </c>
      <c r="L41" s="37"/>
      <c r="M41" s="39" t="str">
        <f t="shared" si="3"/>
        <v/>
      </c>
      <c r="N41" s="37"/>
      <c r="O41" s="37"/>
      <c r="P41" s="37"/>
      <c r="Q41" s="40"/>
      <c r="R41" s="42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</row>
    <row r="42" spans="1:361" s="29" customFormat="1">
      <c r="A42" s="34" t="s">
        <v>96</v>
      </c>
      <c r="B42" s="36"/>
      <c r="C42" s="37"/>
      <c r="D42" s="37"/>
      <c r="E42" s="85"/>
      <c r="F42" s="51"/>
      <c r="G42" s="51"/>
      <c r="H42" s="37"/>
      <c r="I42" s="37"/>
      <c r="J42" s="38" t="str">
        <f t="shared" si="4"/>
        <v/>
      </c>
      <c r="K42" s="38" t="str">
        <f t="shared" si="5"/>
        <v/>
      </c>
      <c r="L42" s="37"/>
      <c r="M42" s="39" t="str">
        <f t="shared" si="3"/>
        <v/>
      </c>
      <c r="N42" s="37"/>
      <c r="O42" s="37"/>
      <c r="P42" s="37"/>
      <c r="Q42" s="40"/>
      <c r="R42" s="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</row>
    <row r="43" spans="1:361" s="29" customFormat="1">
      <c r="A43" s="34" t="s">
        <v>96</v>
      </c>
      <c r="B43" s="36"/>
      <c r="C43" s="37"/>
      <c r="D43" s="37"/>
      <c r="E43" s="85"/>
      <c r="F43" s="51"/>
      <c r="G43" s="51"/>
      <c r="H43" s="37"/>
      <c r="I43" s="37"/>
      <c r="J43" s="38" t="str">
        <f t="shared" si="4"/>
        <v/>
      </c>
      <c r="K43" s="38" t="str">
        <f t="shared" si="5"/>
        <v/>
      </c>
      <c r="L43" s="37"/>
      <c r="M43" s="39" t="str">
        <f t="shared" si="3"/>
        <v/>
      </c>
      <c r="N43" s="37"/>
      <c r="O43" s="37"/>
      <c r="P43" s="37"/>
      <c r="Q43" s="40"/>
      <c r="R43" s="42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</row>
    <row r="44" spans="1:361" s="29" customFormat="1">
      <c r="A44" s="34" t="s">
        <v>96</v>
      </c>
      <c r="B44" s="36"/>
      <c r="C44" s="37"/>
      <c r="D44" s="37"/>
      <c r="E44" s="85"/>
      <c r="F44" s="51"/>
      <c r="G44" s="51"/>
      <c r="H44" s="37"/>
      <c r="I44" s="37"/>
      <c r="J44" s="38" t="str">
        <f t="shared" si="4"/>
        <v/>
      </c>
      <c r="K44" s="38" t="str">
        <f t="shared" si="5"/>
        <v/>
      </c>
      <c r="L44" s="37"/>
      <c r="M44" s="39" t="str">
        <f t="shared" si="3"/>
        <v/>
      </c>
      <c r="N44" s="37"/>
      <c r="O44" s="37"/>
      <c r="P44" s="37"/>
      <c r="Q44" s="40"/>
      <c r="R44" s="42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</row>
    <row r="45" spans="1:361" s="29" customFormat="1">
      <c r="A45" s="34" t="s">
        <v>96</v>
      </c>
      <c r="B45" s="36"/>
      <c r="C45" s="37"/>
      <c r="D45" s="37"/>
      <c r="E45" s="85"/>
      <c r="F45" s="51"/>
      <c r="G45" s="51"/>
      <c r="H45" s="37"/>
      <c r="I45" s="37"/>
      <c r="J45" s="38" t="str">
        <f t="shared" si="4"/>
        <v/>
      </c>
      <c r="K45" s="38" t="str">
        <f t="shared" si="5"/>
        <v/>
      </c>
      <c r="L45" s="37"/>
      <c r="M45" s="39" t="str">
        <f t="shared" si="3"/>
        <v/>
      </c>
      <c r="N45" s="37"/>
      <c r="O45" s="37"/>
      <c r="P45" s="37"/>
      <c r="Q45" s="40"/>
      <c r="R45" s="42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</row>
    <row r="46" spans="1:361" s="29" customFormat="1">
      <c r="A46" s="34" t="s">
        <v>96</v>
      </c>
      <c r="B46" s="36"/>
      <c r="C46" s="37"/>
      <c r="D46" s="37"/>
      <c r="E46" s="85"/>
      <c r="F46" s="51"/>
      <c r="G46" s="51"/>
      <c r="H46" s="37"/>
      <c r="I46" s="37"/>
      <c r="J46" s="38" t="str">
        <f t="shared" si="4"/>
        <v/>
      </c>
      <c r="K46" s="38" t="str">
        <f t="shared" si="5"/>
        <v/>
      </c>
      <c r="L46" s="37"/>
      <c r="M46" s="39" t="str">
        <f t="shared" si="3"/>
        <v/>
      </c>
      <c r="N46" s="37"/>
      <c r="O46" s="37"/>
      <c r="P46" s="37"/>
      <c r="Q46" s="40"/>
      <c r="R46" s="42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</row>
    <row r="47" spans="1:361" s="29" customFormat="1">
      <c r="A47" s="34" t="s">
        <v>96</v>
      </c>
      <c r="B47" s="36"/>
      <c r="C47" s="37"/>
      <c r="D47" s="37"/>
      <c r="E47" s="85"/>
      <c r="F47" s="51"/>
      <c r="G47" s="51"/>
      <c r="H47" s="37"/>
      <c r="I47" s="37"/>
      <c r="J47" s="38" t="str">
        <f t="shared" si="4"/>
        <v/>
      </c>
      <c r="K47" s="38" t="str">
        <f t="shared" si="5"/>
        <v/>
      </c>
      <c r="L47" s="37"/>
      <c r="M47" s="39" t="str">
        <f t="shared" si="3"/>
        <v/>
      </c>
      <c r="N47" s="37"/>
      <c r="O47" s="37"/>
      <c r="P47" s="37"/>
      <c r="Q47" s="40"/>
      <c r="R47" s="42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</row>
    <row r="48" spans="1:361" s="29" customFormat="1">
      <c r="A48" s="34" t="s">
        <v>96</v>
      </c>
      <c r="B48" s="36"/>
      <c r="C48" s="37"/>
      <c r="D48" s="37"/>
      <c r="E48" s="85"/>
      <c r="F48" s="51"/>
      <c r="G48" s="51"/>
      <c r="H48" s="37"/>
      <c r="I48" s="37"/>
      <c r="J48" s="38" t="str">
        <f t="shared" si="4"/>
        <v/>
      </c>
      <c r="K48" s="38" t="str">
        <f t="shared" si="5"/>
        <v/>
      </c>
      <c r="L48" s="37"/>
      <c r="M48" s="39" t="str">
        <f t="shared" si="3"/>
        <v/>
      </c>
      <c r="N48" s="37"/>
      <c r="O48" s="37"/>
      <c r="P48" s="37"/>
      <c r="Q48" s="40"/>
      <c r="R48" s="42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</row>
    <row r="49" spans="1:361" s="29" customFormat="1">
      <c r="A49" s="34" t="s">
        <v>96</v>
      </c>
      <c r="B49" s="36"/>
      <c r="C49" s="37"/>
      <c r="D49" s="37"/>
      <c r="E49" s="85"/>
      <c r="F49" s="51"/>
      <c r="G49" s="51"/>
      <c r="H49" s="37"/>
      <c r="I49" s="37"/>
      <c r="J49" s="38" t="str">
        <f t="shared" si="4"/>
        <v/>
      </c>
      <c r="K49" s="38" t="str">
        <f t="shared" si="5"/>
        <v/>
      </c>
      <c r="L49" s="37"/>
      <c r="M49" s="39" t="str">
        <f t="shared" si="3"/>
        <v/>
      </c>
      <c r="N49" s="37"/>
      <c r="O49" s="37"/>
      <c r="P49" s="37"/>
      <c r="Q49" s="40"/>
      <c r="R49" s="42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</row>
    <row r="50" spans="1:361" s="29" customFormat="1">
      <c r="A50" s="34" t="s">
        <v>96</v>
      </c>
      <c r="B50" s="36"/>
      <c r="C50" s="37"/>
      <c r="D50" s="37"/>
      <c r="E50" s="85"/>
      <c r="F50" s="51"/>
      <c r="G50" s="51"/>
      <c r="H50" s="37"/>
      <c r="I50" s="37"/>
      <c r="J50" s="38" t="str">
        <f t="shared" si="4"/>
        <v/>
      </c>
      <c r="K50" s="38" t="str">
        <f t="shared" si="5"/>
        <v/>
      </c>
      <c r="L50" s="37"/>
      <c r="M50" s="39" t="str">
        <f t="shared" si="3"/>
        <v/>
      </c>
      <c r="N50" s="37"/>
      <c r="O50" s="37"/>
      <c r="P50" s="37"/>
      <c r="Q50" s="40"/>
      <c r="R50" s="42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</row>
    <row r="51" spans="1:361" s="29" customFormat="1">
      <c r="A51" s="34" t="s">
        <v>96</v>
      </c>
      <c r="B51" s="36"/>
      <c r="C51" s="37"/>
      <c r="D51" s="37"/>
      <c r="E51" s="85"/>
      <c r="F51" s="51"/>
      <c r="G51" s="51"/>
      <c r="H51" s="37"/>
      <c r="I51" s="37"/>
      <c r="J51" s="38" t="str">
        <f t="shared" si="4"/>
        <v/>
      </c>
      <c r="K51" s="38" t="str">
        <f t="shared" si="5"/>
        <v/>
      </c>
      <c r="L51" s="37"/>
      <c r="M51" s="39" t="str">
        <f t="shared" si="3"/>
        <v/>
      </c>
      <c r="N51" s="37"/>
      <c r="O51" s="37"/>
      <c r="P51" s="37"/>
      <c r="Q51" s="40"/>
      <c r="R51" s="42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</row>
    <row r="52" spans="1:361" s="29" customFormat="1">
      <c r="A52" s="34" t="s">
        <v>96</v>
      </c>
      <c r="B52" s="36"/>
      <c r="C52" s="37"/>
      <c r="D52" s="37"/>
      <c r="E52" s="85"/>
      <c r="F52" s="51"/>
      <c r="G52" s="51"/>
      <c r="H52" s="37"/>
      <c r="I52" s="37"/>
      <c r="J52" s="38" t="str">
        <f t="shared" si="4"/>
        <v/>
      </c>
      <c r="K52" s="38" t="str">
        <f t="shared" si="5"/>
        <v/>
      </c>
      <c r="L52" s="37"/>
      <c r="M52" s="39" t="str">
        <f t="shared" si="3"/>
        <v/>
      </c>
      <c r="N52" s="37"/>
      <c r="O52" s="37"/>
      <c r="P52" s="37"/>
      <c r="Q52" s="40"/>
      <c r="R52" s="4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</row>
    <row r="53" spans="1:361" s="29" customFormat="1">
      <c r="A53" s="34" t="s">
        <v>96</v>
      </c>
      <c r="B53" s="36"/>
      <c r="C53" s="37"/>
      <c r="D53" s="37"/>
      <c r="E53" s="85"/>
      <c r="F53" s="51"/>
      <c r="G53" s="51"/>
      <c r="H53" s="37"/>
      <c r="I53" s="37"/>
      <c r="J53" s="38" t="str">
        <f t="shared" si="4"/>
        <v/>
      </c>
      <c r="K53" s="38" t="str">
        <f t="shared" si="5"/>
        <v/>
      </c>
      <c r="L53" s="37"/>
      <c r="M53" s="39" t="str">
        <f t="shared" si="3"/>
        <v/>
      </c>
      <c r="N53" s="37"/>
      <c r="O53" s="37"/>
      <c r="P53" s="37"/>
      <c r="Q53" s="40"/>
      <c r="R53" s="42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</row>
    <row r="54" spans="1:361" s="29" customFormat="1">
      <c r="A54" s="34" t="s">
        <v>96</v>
      </c>
      <c r="B54" s="36"/>
      <c r="C54" s="37"/>
      <c r="D54" s="37"/>
      <c r="E54" s="85"/>
      <c r="F54" s="51"/>
      <c r="G54" s="51"/>
      <c r="H54" s="37"/>
      <c r="I54" s="37"/>
      <c r="J54" s="38" t="str">
        <f t="shared" si="4"/>
        <v/>
      </c>
      <c r="K54" s="38" t="str">
        <f t="shared" si="5"/>
        <v/>
      </c>
      <c r="L54" s="37"/>
      <c r="M54" s="39" t="str">
        <f t="shared" si="3"/>
        <v/>
      </c>
      <c r="N54" s="37"/>
      <c r="O54" s="37"/>
      <c r="P54" s="37"/>
      <c r="Q54" s="40"/>
      <c r="R54" s="42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</row>
    <row r="55" spans="1:361" s="29" customFormat="1">
      <c r="A55" s="34" t="s">
        <v>96</v>
      </c>
      <c r="B55" s="36"/>
      <c r="C55" s="37"/>
      <c r="D55" s="37"/>
      <c r="E55" s="85"/>
      <c r="F55" s="51"/>
      <c r="G55" s="51"/>
      <c r="H55" s="37"/>
      <c r="I55" s="37"/>
      <c r="J55" s="38" t="str">
        <f t="shared" si="4"/>
        <v/>
      </c>
      <c r="K55" s="38" t="str">
        <f t="shared" si="5"/>
        <v/>
      </c>
      <c r="L55" s="37"/>
      <c r="M55" s="39" t="str">
        <f t="shared" si="3"/>
        <v/>
      </c>
      <c r="N55" s="37"/>
      <c r="O55" s="37"/>
      <c r="P55" s="37"/>
      <c r="Q55" s="40"/>
      <c r="R55" s="42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</row>
    <row r="56" spans="1:361" s="29" customFormat="1">
      <c r="A56" s="34" t="s">
        <v>96</v>
      </c>
      <c r="B56" s="36"/>
      <c r="C56" s="37"/>
      <c r="D56" s="37"/>
      <c r="E56" s="85"/>
      <c r="F56" s="51"/>
      <c r="G56" s="51"/>
      <c r="H56" s="37"/>
      <c r="I56" s="37"/>
      <c r="J56" s="38" t="str">
        <f t="shared" si="4"/>
        <v/>
      </c>
      <c r="K56" s="38" t="str">
        <f t="shared" si="5"/>
        <v/>
      </c>
      <c r="L56" s="37"/>
      <c r="M56" s="39" t="str">
        <f t="shared" si="3"/>
        <v/>
      </c>
      <c r="N56" s="37"/>
      <c r="O56" s="37"/>
      <c r="P56" s="37"/>
      <c r="Q56" s="40"/>
      <c r="R56" s="42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</row>
    <row r="57" spans="1:361" s="29" customFormat="1">
      <c r="A57" s="34" t="s">
        <v>96</v>
      </c>
      <c r="B57" s="36"/>
      <c r="C57" s="37"/>
      <c r="D57" s="37"/>
      <c r="E57" s="85"/>
      <c r="F57" s="51"/>
      <c r="G57" s="51"/>
      <c r="H57" s="37"/>
      <c r="I57" s="37"/>
      <c r="J57" s="38" t="str">
        <f t="shared" si="4"/>
        <v/>
      </c>
      <c r="K57" s="38" t="str">
        <f t="shared" si="5"/>
        <v/>
      </c>
      <c r="L57" s="37"/>
      <c r="M57" s="39" t="str">
        <f t="shared" si="3"/>
        <v/>
      </c>
      <c r="N57" s="37"/>
      <c r="O57" s="37"/>
      <c r="P57" s="37"/>
      <c r="Q57" s="40"/>
      <c r="R57" s="42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</row>
    <row r="58" spans="1:361" s="29" customFormat="1">
      <c r="A58" s="34" t="s">
        <v>96</v>
      </c>
      <c r="B58" s="36"/>
      <c r="C58" s="37"/>
      <c r="D58" s="37"/>
      <c r="E58" s="85"/>
      <c r="F58" s="51"/>
      <c r="G58" s="51"/>
      <c r="H58" s="37"/>
      <c r="I58" s="37"/>
      <c r="J58" s="38" t="str">
        <f t="shared" si="4"/>
        <v/>
      </c>
      <c r="K58" s="38" t="str">
        <f t="shared" si="5"/>
        <v/>
      </c>
      <c r="L58" s="37"/>
      <c r="M58" s="39" t="str">
        <f t="shared" si="3"/>
        <v/>
      </c>
      <c r="N58" s="37"/>
      <c r="O58" s="37"/>
      <c r="P58" s="37"/>
      <c r="Q58" s="40"/>
      <c r="R58" s="42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</row>
    <row r="59" spans="1:361" s="29" customFormat="1">
      <c r="A59" s="34" t="s">
        <v>96</v>
      </c>
      <c r="B59" s="36"/>
      <c r="C59" s="37"/>
      <c r="D59" s="37"/>
      <c r="E59" s="85"/>
      <c r="F59" s="51"/>
      <c r="G59" s="51"/>
      <c r="H59" s="37"/>
      <c r="I59" s="37"/>
      <c r="J59" s="38" t="str">
        <f t="shared" si="4"/>
        <v/>
      </c>
      <c r="K59" s="38" t="str">
        <f t="shared" si="5"/>
        <v/>
      </c>
      <c r="L59" s="37"/>
      <c r="M59" s="39" t="str">
        <f t="shared" si="3"/>
        <v/>
      </c>
      <c r="N59" s="37"/>
      <c r="O59" s="37"/>
      <c r="P59" s="37"/>
      <c r="Q59" s="40"/>
      <c r="R59" s="42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</row>
    <row r="60" spans="1:361" s="29" customFormat="1">
      <c r="A60" s="34" t="s">
        <v>96</v>
      </c>
      <c r="B60" s="36"/>
      <c r="C60" s="37"/>
      <c r="D60" s="37"/>
      <c r="E60" s="85"/>
      <c r="F60" s="51"/>
      <c r="G60" s="51"/>
      <c r="H60" s="37"/>
      <c r="I60" s="37"/>
      <c r="J60" s="38" t="str">
        <f t="shared" si="4"/>
        <v/>
      </c>
      <c r="K60" s="38" t="str">
        <f t="shared" si="5"/>
        <v/>
      </c>
      <c r="L60" s="37"/>
      <c r="M60" s="39" t="str">
        <f t="shared" si="3"/>
        <v/>
      </c>
      <c r="N60" s="37"/>
      <c r="O60" s="37"/>
      <c r="P60" s="37"/>
      <c r="Q60" s="40"/>
      <c r="R60" s="42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</row>
    <row r="61" spans="1:361" s="29" customFormat="1">
      <c r="A61" s="34" t="s">
        <v>96</v>
      </c>
      <c r="B61" s="36"/>
      <c r="C61" s="37"/>
      <c r="D61" s="37"/>
      <c r="E61" s="85"/>
      <c r="F61" s="51"/>
      <c r="G61" s="51"/>
      <c r="H61" s="37"/>
      <c r="I61" s="37"/>
      <c r="J61" s="38" t="str">
        <f t="shared" si="4"/>
        <v/>
      </c>
      <c r="K61" s="38" t="str">
        <f t="shared" si="5"/>
        <v/>
      </c>
      <c r="L61" s="37"/>
      <c r="M61" s="39" t="str">
        <f t="shared" si="3"/>
        <v/>
      </c>
      <c r="N61" s="37"/>
      <c r="O61" s="37"/>
      <c r="P61" s="37"/>
      <c r="Q61" s="40"/>
      <c r="R61" s="42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</row>
    <row r="62" spans="1:361" s="29" customFormat="1">
      <c r="A62" s="34" t="s">
        <v>96</v>
      </c>
      <c r="B62" s="36"/>
      <c r="C62" s="37"/>
      <c r="D62" s="37"/>
      <c r="E62" s="85"/>
      <c r="F62" s="51"/>
      <c r="G62" s="51"/>
      <c r="H62" s="37"/>
      <c r="I62" s="37"/>
      <c r="J62" s="38" t="str">
        <f t="shared" si="4"/>
        <v/>
      </c>
      <c r="K62" s="38" t="str">
        <f t="shared" si="5"/>
        <v/>
      </c>
      <c r="L62" s="37"/>
      <c r="M62" s="39" t="str">
        <f t="shared" si="3"/>
        <v/>
      </c>
      <c r="N62" s="37"/>
      <c r="O62" s="37"/>
      <c r="P62" s="37"/>
      <c r="Q62" s="40"/>
      <c r="R62" s="4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</row>
    <row r="63" spans="1:361" s="29" customFormat="1">
      <c r="A63" s="34" t="s">
        <v>96</v>
      </c>
      <c r="B63" s="36"/>
      <c r="C63" s="37"/>
      <c r="D63" s="37"/>
      <c r="E63" s="85"/>
      <c r="F63" s="51"/>
      <c r="G63" s="51"/>
      <c r="H63" s="37"/>
      <c r="I63" s="37"/>
      <c r="J63" s="38" t="str">
        <f t="shared" si="4"/>
        <v/>
      </c>
      <c r="K63" s="38" t="str">
        <f t="shared" si="5"/>
        <v/>
      </c>
      <c r="L63" s="37"/>
      <c r="M63" s="39" t="str">
        <f t="shared" si="3"/>
        <v/>
      </c>
      <c r="N63" s="37"/>
      <c r="O63" s="37"/>
      <c r="P63" s="37"/>
      <c r="Q63" s="40"/>
      <c r="R63" s="42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</row>
    <row r="64" spans="1:361" s="29" customFormat="1">
      <c r="A64" s="34" t="s">
        <v>96</v>
      </c>
      <c r="B64" s="36"/>
      <c r="C64" s="37"/>
      <c r="D64" s="37"/>
      <c r="E64" s="85"/>
      <c r="F64" s="51"/>
      <c r="G64" s="51"/>
      <c r="H64" s="37"/>
      <c r="I64" s="37"/>
      <c r="J64" s="38" t="str">
        <f t="shared" si="4"/>
        <v/>
      </c>
      <c r="K64" s="38" t="str">
        <f t="shared" si="5"/>
        <v/>
      </c>
      <c r="L64" s="37"/>
      <c r="M64" s="39" t="str">
        <f t="shared" si="3"/>
        <v/>
      </c>
      <c r="N64" s="37"/>
      <c r="O64" s="37"/>
      <c r="P64" s="37"/>
      <c r="Q64" s="40"/>
      <c r="R64" s="42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</row>
    <row r="65" spans="1:361" s="29" customFormat="1">
      <c r="A65" s="34" t="s">
        <v>96</v>
      </c>
      <c r="B65" s="36"/>
      <c r="C65" s="37"/>
      <c r="D65" s="37"/>
      <c r="E65" s="85"/>
      <c r="F65" s="51"/>
      <c r="G65" s="51"/>
      <c r="H65" s="37"/>
      <c r="I65" s="37"/>
      <c r="J65" s="38" t="str">
        <f t="shared" si="4"/>
        <v/>
      </c>
      <c r="K65" s="38" t="str">
        <f t="shared" si="5"/>
        <v/>
      </c>
      <c r="L65" s="37"/>
      <c r="M65" s="39" t="str">
        <f t="shared" si="3"/>
        <v/>
      </c>
      <c r="N65" s="37"/>
      <c r="O65" s="37"/>
      <c r="P65" s="37"/>
      <c r="Q65" s="40"/>
      <c r="R65" s="42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</row>
    <row r="66" spans="1:361" s="29" customFormat="1">
      <c r="A66" s="34" t="s">
        <v>96</v>
      </c>
      <c r="B66" s="36"/>
      <c r="C66" s="37"/>
      <c r="D66" s="37"/>
      <c r="E66" s="85"/>
      <c r="F66" s="51"/>
      <c r="G66" s="51"/>
      <c r="H66" s="37"/>
      <c r="I66" s="37"/>
      <c r="J66" s="38" t="str">
        <f t="shared" si="4"/>
        <v/>
      </c>
      <c r="K66" s="38" t="str">
        <f t="shared" si="5"/>
        <v/>
      </c>
      <c r="L66" s="37"/>
      <c r="M66" s="39" t="str">
        <f t="shared" si="3"/>
        <v/>
      </c>
      <c r="N66" s="37"/>
      <c r="O66" s="37"/>
      <c r="P66" s="37"/>
      <c r="Q66" s="40"/>
      <c r="R66" s="42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</row>
    <row r="67" spans="1:361" s="29" customFormat="1">
      <c r="A67" s="34" t="s">
        <v>96</v>
      </c>
      <c r="B67" s="36"/>
      <c r="C67" s="37"/>
      <c r="D67" s="37"/>
      <c r="E67" s="85"/>
      <c r="F67" s="51"/>
      <c r="G67" s="51"/>
      <c r="H67" s="37"/>
      <c r="I67" s="37"/>
      <c r="J67" s="38" t="str">
        <f t="shared" si="4"/>
        <v/>
      </c>
      <c r="K67" s="38" t="str">
        <f t="shared" si="5"/>
        <v/>
      </c>
      <c r="L67" s="37"/>
      <c r="M67" s="39" t="str">
        <f t="shared" si="3"/>
        <v/>
      </c>
      <c r="N67" s="37"/>
      <c r="O67" s="37"/>
      <c r="P67" s="37"/>
      <c r="Q67" s="40"/>
      <c r="R67" s="42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</row>
    <row r="68" spans="1:361" s="29" customFormat="1">
      <c r="A68" s="34" t="s">
        <v>96</v>
      </c>
      <c r="B68" s="36"/>
      <c r="C68" s="37"/>
      <c r="D68" s="37"/>
      <c r="E68" s="85"/>
      <c r="F68" s="51"/>
      <c r="G68" s="51"/>
      <c r="H68" s="37"/>
      <c r="I68" s="37"/>
      <c r="J68" s="38" t="str">
        <f t="shared" ref="J68:J100" si="6">IF(ISBLANK(B68),"",IF(A68="RRH",VLOOKUP(B68,$U$4:$Z$4,3,0),VLOOKUP(B68,$U$9:$Z$9,3,0)))</f>
        <v/>
      </c>
      <c r="K68" s="38" t="str">
        <f t="shared" si="5"/>
        <v/>
      </c>
      <c r="L68" s="37"/>
      <c r="M68" s="39" t="str">
        <f t="shared" si="3"/>
        <v/>
      </c>
      <c r="N68" s="37"/>
      <c r="O68" s="37"/>
      <c r="P68" s="37"/>
      <c r="Q68" s="40"/>
      <c r="R68" s="42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</row>
    <row r="69" spans="1:361" s="29" customFormat="1">
      <c r="A69" s="34" t="s">
        <v>96</v>
      </c>
      <c r="B69" s="36"/>
      <c r="C69" s="37"/>
      <c r="D69" s="37"/>
      <c r="E69" s="85"/>
      <c r="F69" s="51"/>
      <c r="G69" s="51"/>
      <c r="H69" s="37"/>
      <c r="I69" s="37"/>
      <c r="J69" s="38" t="str">
        <f t="shared" si="6"/>
        <v/>
      </c>
      <c r="K69" s="38" t="str">
        <f t="shared" ref="K69:K100" si="7">IF(ISBLANK(B69),"",IF(A69="RRH",VLOOKUP(B69,$U$4:$Z$4,4,0),VLOOKUP(B69,$U$9:$Z$9,4,0)))</f>
        <v/>
      </c>
      <c r="L69" s="37"/>
      <c r="M69" s="39" t="str">
        <f t="shared" ref="M69:M100" si="8">IF(OR(ISBLANK(F69),ISBLANK(G69),ISBLANK($F$4),ISBLANK($G$4)),"",ROUNDDOWN(MOD(DEGREES(ATAN2(COS(RADIANS($F$4))*SIN(RADIANS(F69))-SIN(RADIANS($F$4))*COS(RADIANS(F69))*COS(RADIANS(G69-$G$4)),SIN(RADIANS(G69-$G$4))*COS(RADIANS(F69)))),180)+IF(OR(G69&gt;$G$4,AND(G69=$G$4,F69&gt;$F$4)),180,0),0))</f>
        <v/>
      </c>
      <c r="N69" s="37"/>
      <c r="O69" s="37"/>
      <c r="P69" s="37"/>
      <c r="Q69" s="40"/>
      <c r="R69" s="42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</row>
    <row r="70" spans="1:361" s="29" customFormat="1">
      <c r="A70" s="34" t="s">
        <v>96</v>
      </c>
      <c r="B70" s="36"/>
      <c r="C70" s="37"/>
      <c r="D70" s="37"/>
      <c r="E70" s="85"/>
      <c r="F70" s="51"/>
      <c r="G70" s="51"/>
      <c r="H70" s="37"/>
      <c r="I70" s="37"/>
      <c r="J70" s="38" t="str">
        <f t="shared" si="6"/>
        <v/>
      </c>
      <c r="K70" s="38" t="str">
        <f t="shared" si="7"/>
        <v/>
      </c>
      <c r="L70" s="37"/>
      <c r="M70" s="39" t="str">
        <f t="shared" si="8"/>
        <v/>
      </c>
      <c r="N70" s="37"/>
      <c r="O70" s="37"/>
      <c r="P70" s="37"/>
      <c r="Q70" s="40"/>
      <c r="R70" s="42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</row>
    <row r="71" spans="1:361" s="29" customFormat="1">
      <c r="A71" s="34" t="s">
        <v>96</v>
      </c>
      <c r="B71" s="36"/>
      <c r="C71" s="37"/>
      <c r="D71" s="37"/>
      <c r="E71" s="85"/>
      <c r="F71" s="51"/>
      <c r="G71" s="51"/>
      <c r="H71" s="37"/>
      <c r="I71" s="37"/>
      <c r="J71" s="38" t="str">
        <f t="shared" si="6"/>
        <v/>
      </c>
      <c r="K71" s="38" t="str">
        <f t="shared" si="7"/>
        <v/>
      </c>
      <c r="L71" s="37"/>
      <c r="M71" s="39" t="str">
        <f t="shared" si="8"/>
        <v/>
      </c>
      <c r="N71" s="37"/>
      <c r="O71" s="37"/>
      <c r="P71" s="37"/>
      <c r="Q71" s="40"/>
      <c r="R71" s="42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</row>
    <row r="72" spans="1:361" s="29" customFormat="1">
      <c r="A72" s="34" t="s">
        <v>96</v>
      </c>
      <c r="B72" s="36"/>
      <c r="C72" s="37"/>
      <c r="D72" s="37"/>
      <c r="E72" s="85"/>
      <c r="F72" s="51"/>
      <c r="G72" s="51"/>
      <c r="H72" s="37"/>
      <c r="I72" s="37"/>
      <c r="J72" s="38" t="str">
        <f t="shared" si="6"/>
        <v/>
      </c>
      <c r="K72" s="38" t="str">
        <f t="shared" si="7"/>
        <v/>
      </c>
      <c r="L72" s="37"/>
      <c r="M72" s="39" t="str">
        <f t="shared" si="8"/>
        <v/>
      </c>
      <c r="N72" s="37"/>
      <c r="O72" s="37"/>
      <c r="P72" s="37"/>
      <c r="Q72" s="40"/>
      <c r="R72" s="4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</row>
    <row r="73" spans="1:361" s="29" customFormat="1">
      <c r="A73" s="34" t="s">
        <v>96</v>
      </c>
      <c r="B73" s="36"/>
      <c r="C73" s="37"/>
      <c r="D73" s="37"/>
      <c r="E73" s="85"/>
      <c r="F73" s="51"/>
      <c r="G73" s="51"/>
      <c r="H73" s="37"/>
      <c r="I73" s="37"/>
      <c r="J73" s="38" t="str">
        <f t="shared" si="6"/>
        <v/>
      </c>
      <c r="K73" s="38" t="str">
        <f t="shared" si="7"/>
        <v/>
      </c>
      <c r="L73" s="37"/>
      <c r="M73" s="39" t="str">
        <f t="shared" si="8"/>
        <v/>
      </c>
      <c r="N73" s="37"/>
      <c r="O73" s="37"/>
      <c r="P73" s="37"/>
      <c r="Q73" s="40"/>
      <c r="R73" s="42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</row>
    <row r="74" spans="1:361" s="29" customFormat="1">
      <c r="A74" s="34" t="s">
        <v>96</v>
      </c>
      <c r="B74" s="36"/>
      <c r="C74" s="37"/>
      <c r="D74" s="37"/>
      <c r="E74" s="85"/>
      <c r="F74" s="51"/>
      <c r="G74" s="51"/>
      <c r="H74" s="37"/>
      <c r="I74" s="37"/>
      <c r="J74" s="38" t="str">
        <f t="shared" si="6"/>
        <v/>
      </c>
      <c r="K74" s="38" t="str">
        <f t="shared" si="7"/>
        <v/>
      </c>
      <c r="L74" s="37"/>
      <c r="M74" s="39" t="str">
        <f t="shared" si="8"/>
        <v/>
      </c>
      <c r="N74" s="37"/>
      <c r="O74" s="37"/>
      <c r="P74" s="37"/>
      <c r="Q74" s="40"/>
      <c r="R74" s="42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</row>
    <row r="75" spans="1:361" s="29" customFormat="1">
      <c r="A75" s="34" t="s">
        <v>96</v>
      </c>
      <c r="B75" s="36"/>
      <c r="C75" s="37"/>
      <c r="D75" s="37"/>
      <c r="E75" s="85"/>
      <c r="F75" s="51"/>
      <c r="G75" s="51"/>
      <c r="H75" s="37"/>
      <c r="I75" s="37"/>
      <c r="J75" s="38" t="str">
        <f t="shared" si="6"/>
        <v/>
      </c>
      <c r="K75" s="38" t="str">
        <f t="shared" si="7"/>
        <v/>
      </c>
      <c r="L75" s="37"/>
      <c r="M75" s="39" t="str">
        <f t="shared" si="8"/>
        <v/>
      </c>
      <c r="N75" s="37"/>
      <c r="O75" s="37"/>
      <c r="P75" s="37"/>
      <c r="Q75" s="40"/>
      <c r="R75" s="42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</row>
    <row r="76" spans="1:361" s="29" customFormat="1">
      <c r="A76" s="34" t="s">
        <v>96</v>
      </c>
      <c r="B76" s="36"/>
      <c r="C76" s="37"/>
      <c r="D76" s="37"/>
      <c r="E76" s="85"/>
      <c r="F76" s="51"/>
      <c r="G76" s="51"/>
      <c r="H76" s="37"/>
      <c r="I76" s="37"/>
      <c r="J76" s="38" t="str">
        <f t="shared" si="6"/>
        <v/>
      </c>
      <c r="K76" s="38" t="str">
        <f t="shared" si="7"/>
        <v/>
      </c>
      <c r="L76" s="37"/>
      <c r="M76" s="39" t="str">
        <f t="shared" si="8"/>
        <v/>
      </c>
      <c r="N76" s="37"/>
      <c r="O76" s="37"/>
      <c r="P76" s="37"/>
      <c r="Q76" s="40"/>
      <c r="R76" s="42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</row>
    <row r="77" spans="1:361" s="29" customFormat="1">
      <c r="A77" s="34" t="s">
        <v>96</v>
      </c>
      <c r="B77" s="36"/>
      <c r="C77" s="37"/>
      <c r="D77" s="37"/>
      <c r="E77" s="85"/>
      <c r="F77" s="51"/>
      <c r="G77" s="51"/>
      <c r="H77" s="37"/>
      <c r="I77" s="37"/>
      <c r="J77" s="38" t="str">
        <f t="shared" si="6"/>
        <v/>
      </c>
      <c r="K77" s="38" t="str">
        <f t="shared" si="7"/>
        <v/>
      </c>
      <c r="L77" s="37"/>
      <c r="M77" s="39" t="str">
        <f t="shared" si="8"/>
        <v/>
      </c>
      <c r="N77" s="37"/>
      <c r="O77" s="37"/>
      <c r="P77" s="37"/>
      <c r="Q77" s="40"/>
      <c r="R77" s="42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</row>
    <row r="78" spans="1:361" s="29" customFormat="1">
      <c r="A78" s="34" t="s">
        <v>96</v>
      </c>
      <c r="B78" s="36"/>
      <c r="C78" s="37"/>
      <c r="D78" s="37"/>
      <c r="E78" s="85"/>
      <c r="F78" s="51"/>
      <c r="G78" s="51"/>
      <c r="H78" s="37"/>
      <c r="I78" s="37"/>
      <c r="J78" s="38" t="str">
        <f t="shared" si="6"/>
        <v/>
      </c>
      <c r="K78" s="38" t="str">
        <f t="shared" si="7"/>
        <v/>
      </c>
      <c r="L78" s="37"/>
      <c r="M78" s="39" t="str">
        <f t="shared" si="8"/>
        <v/>
      </c>
      <c r="N78" s="37"/>
      <c r="O78" s="37"/>
      <c r="P78" s="37"/>
      <c r="Q78" s="40"/>
      <c r="R78" s="42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</row>
    <row r="79" spans="1:361" s="29" customFormat="1">
      <c r="A79" s="34" t="s">
        <v>96</v>
      </c>
      <c r="B79" s="36"/>
      <c r="C79" s="37"/>
      <c r="D79" s="37"/>
      <c r="E79" s="85"/>
      <c r="F79" s="51"/>
      <c r="G79" s="51"/>
      <c r="H79" s="37"/>
      <c r="I79" s="37"/>
      <c r="J79" s="38" t="str">
        <f t="shared" si="6"/>
        <v/>
      </c>
      <c r="K79" s="38" t="str">
        <f t="shared" si="7"/>
        <v/>
      </c>
      <c r="L79" s="37"/>
      <c r="M79" s="39" t="str">
        <f t="shared" si="8"/>
        <v/>
      </c>
      <c r="N79" s="37"/>
      <c r="O79" s="37"/>
      <c r="P79" s="37"/>
      <c r="Q79" s="40"/>
      <c r="R79" s="42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</row>
    <row r="80" spans="1:361" s="29" customFormat="1">
      <c r="A80" s="34" t="s">
        <v>96</v>
      </c>
      <c r="B80" s="36"/>
      <c r="C80" s="37"/>
      <c r="D80" s="37"/>
      <c r="E80" s="85"/>
      <c r="F80" s="51"/>
      <c r="G80" s="51"/>
      <c r="H80" s="37"/>
      <c r="I80" s="37"/>
      <c r="J80" s="38" t="str">
        <f t="shared" si="6"/>
        <v/>
      </c>
      <c r="K80" s="38" t="str">
        <f t="shared" si="7"/>
        <v/>
      </c>
      <c r="L80" s="37"/>
      <c r="M80" s="39" t="str">
        <f t="shared" si="8"/>
        <v/>
      </c>
      <c r="N80" s="37"/>
      <c r="O80" s="37"/>
      <c r="P80" s="37"/>
      <c r="Q80" s="40"/>
      <c r="R80" s="42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</row>
    <row r="81" spans="1:361" s="29" customFormat="1">
      <c r="A81" s="34" t="s">
        <v>96</v>
      </c>
      <c r="B81" s="36"/>
      <c r="C81" s="37"/>
      <c r="D81" s="37"/>
      <c r="E81" s="85"/>
      <c r="F81" s="51"/>
      <c r="G81" s="51"/>
      <c r="H81" s="37"/>
      <c r="I81" s="37"/>
      <c r="J81" s="38" t="str">
        <f t="shared" si="6"/>
        <v/>
      </c>
      <c r="K81" s="38" t="str">
        <f t="shared" si="7"/>
        <v/>
      </c>
      <c r="L81" s="37"/>
      <c r="M81" s="39" t="str">
        <f t="shared" si="8"/>
        <v/>
      </c>
      <c r="N81" s="37"/>
      <c r="O81" s="37"/>
      <c r="P81" s="37"/>
      <c r="Q81" s="40"/>
      <c r="R81" s="42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</row>
    <row r="82" spans="1:361" s="29" customFormat="1">
      <c r="A82" s="34" t="s">
        <v>96</v>
      </c>
      <c r="B82" s="36"/>
      <c r="C82" s="37"/>
      <c r="D82" s="37"/>
      <c r="E82" s="85"/>
      <c r="F82" s="51"/>
      <c r="G82" s="51"/>
      <c r="H82" s="37"/>
      <c r="I82" s="37"/>
      <c r="J82" s="38" t="str">
        <f t="shared" si="6"/>
        <v/>
      </c>
      <c r="K82" s="38" t="str">
        <f t="shared" si="7"/>
        <v/>
      </c>
      <c r="L82" s="37"/>
      <c r="M82" s="39" t="str">
        <f t="shared" si="8"/>
        <v/>
      </c>
      <c r="N82" s="37"/>
      <c r="O82" s="37"/>
      <c r="P82" s="37"/>
      <c r="Q82" s="40"/>
      <c r="R82" s="4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</row>
    <row r="83" spans="1:361" s="29" customFormat="1">
      <c r="A83" s="34" t="s">
        <v>96</v>
      </c>
      <c r="B83" s="36"/>
      <c r="C83" s="37"/>
      <c r="D83" s="37"/>
      <c r="E83" s="85"/>
      <c r="F83" s="51"/>
      <c r="G83" s="51"/>
      <c r="H83" s="37"/>
      <c r="I83" s="37"/>
      <c r="J83" s="38" t="str">
        <f t="shared" si="6"/>
        <v/>
      </c>
      <c r="K83" s="38" t="str">
        <f t="shared" si="7"/>
        <v/>
      </c>
      <c r="L83" s="37"/>
      <c r="M83" s="39" t="str">
        <f t="shared" si="8"/>
        <v/>
      </c>
      <c r="N83" s="37"/>
      <c r="O83" s="37"/>
      <c r="P83" s="37"/>
      <c r="Q83" s="40"/>
      <c r="R83" s="42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</row>
    <row r="84" spans="1:361" s="29" customFormat="1">
      <c r="A84" s="34" t="s">
        <v>96</v>
      </c>
      <c r="B84" s="36"/>
      <c r="C84" s="37"/>
      <c r="D84" s="37"/>
      <c r="E84" s="85"/>
      <c r="F84" s="51"/>
      <c r="G84" s="51"/>
      <c r="H84" s="37"/>
      <c r="I84" s="37"/>
      <c r="J84" s="38" t="str">
        <f t="shared" si="6"/>
        <v/>
      </c>
      <c r="K84" s="38" t="str">
        <f t="shared" si="7"/>
        <v/>
      </c>
      <c r="L84" s="37"/>
      <c r="M84" s="39" t="str">
        <f t="shared" si="8"/>
        <v/>
      </c>
      <c r="N84" s="37"/>
      <c r="O84" s="37"/>
      <c r="P84" s="37"/>
      <c r="Q84" s="40"/>
      <c r="R84" s="42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</row>
    <row r="85" spans="1:361" s="29" customFormat="1">
      <c r="A85" s="34" t="s">
        <v>96</v>
      </c>
      <c r="B85" s="36"/>
      <c r="C85" s="37"/>
      <c r="D85" s="37"/>
      <c r="E85" s="85"/>
      <c r="F85" s="51"/>
      <c r="G85" s="51"/>
      <c r="H85" s="37"/>
      <c r="I85" s="37"/>
      <c r="J85" s="38" t="str">
        <f t="shared" si="6"/>
        <v/>
      </c>
      <c r="K85" s="38" t="str">
        <f t="shared" si="7"/>
        <v/>
      </c>
      <c r="L85" s="37"/>
      <c r="M85" s="39" t="str">
        <f t="shared" si="8"/>
        <v/>
      </c>
      <c r="N85" s="37"/>
      <c r="O85" s="37"/>
      <c r="P85" s="37"/>
      <c r="Q85" s="40"/>
      <c r="R85" s="42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</row>
    <row r="86" spans="1:361" s="29" customFormat="1">
      <c r="A86" s="34" t="s">
        <v>96</v>
      </c>
      <c r="B86" s="36"/>
      <c r="C86" s="37"/>
      <c r="D86" s="37"/>
      <c r="E86" s="85"/>
      <c r="F86" s="51"/>
      <c r="G86" s="51"/>
      <c r="H86" s="37"/>
      <c r="I86" s="37"/>
      <c r="J86" s="38" t="str">
        <f t="shared" si="6"/>
        <v/>
      </c>
      <c r="K86" s="38" t="str">
        <f t="shared" si="7"/>
        <v/>
      </c>
      <c r="L86" s="37"/>
      <c r="M86" s="39" t="str">
        <f t="shared" si="8"/>
        <v/>
      </c>
      <c r="N86" s="37"/>
      <c r="O86" s="37"/>
      <c r="P86" s="37"/>
      <c r="Q86" s="40"/>
      <c r="R86" s="42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</row>
    <row r="87" spans="1:361" s="29" customFormat="1">
      <c r="A87" s="34" t="s">
        <v>96</v>
      </c>
      <c r="B87" s="36"/>
      <c r="C87" s="37"/>
      <c r="D87" s="37"/>
      <c r="E87" s="85"/>
      <c r="F87" s="51"/>
      <c r="G87" s="51"/>
      <c r="H87" s="37"/>
      <c r="I87" s="37"/>
      <c r="J87" s="38" t="str">
        <f t="shared" si="6"/>
        <v/>
      </c>
      <c r="K87" s="38" t="str">
        <f t="shared" si="7"/>
        <v/>
      </c>
      <c r="L87" s="37"/>
      <c r="M87" s="39" t="str">
        <f t="shared" si="8"/>
        <v/>
      </c>
      <c r="N87" s="37"/>
      <c r="O87" s="37"/>
      <c r="P87" s="37"/>
      <c r="Q87" s="40"/>
      <c r="R87" s="42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</row>
    <row r="88" spans="1:361" s="29" customFormat="1">
      <c r="A88" s="34" t="s">
        <v>96</v>
      </c>
      <c r="B88" s="36"/>
      <c r="C88" s="37"/>
      <c r="D88" s="37"/>
      <c r="E88" s="85"/>
      <c r="F88" s="51"/>
      <c r="G88" s="51"/>
      <c r="H88" s="37"/>
      <c r="I88" s="37"/>
      <c r="J88" s="38" t="str">
        <f t="shared" si="6"/>
        <v/>
      </c>
      <c r="K88" s="38" t="str">
        <f t="shared" si="7"/>
        <v/>
      </c>
      <c r="L88" s="37"/>
      <c r="M88" s="39" t="str">
        <f t="shared" si="8"/>
        <v/>
      </c>
      <c r="N88" s="37"/>
      <c r="O88" s="37"/>
      <c r="P88" s="37"/>
      <c r="Q88" s="40"/>
      <c r="R88" s="42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</row>
    <row r="89" spans="1:361" s="29" customFormat="1">
      <c r="A89" s="34" t="s">
        <v>96</v>
      </c>
      <c r="B89" s="36"/>
      <c r="C89" s="37"/>
      <c r="D89" s="37"/>
      <c r="E89" s="85"/>
      <c r="F89" s="51"/>
      <c r="G89" s="51"/>
      <c r="H89" s="37"/>
      <c r="I89" s="37"/>
      <c r="J89" s="38" t="str">
        <f t="shared" si="6"/>
        <v/>
      </c>
      <c r="K89" s="38" t="str">
        <f t="shared" si="7"/>
        <v/>
      </c>
      <c r="L89" s="37"/>
      <c r="M89" s="39" t="str">
        <f t="shared" si="8"/>
        <v/>
      </c>
      <c r="N89" s="37"/>
      <c r="O89" s="37"/>
      <c r="P89" s="37"/>
      <c r="Q89" s="40"/>
      <c r="R89" s="42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</row>
    <row r="90" spans="1:361" s="29" customFormat="1">
      <c r="A90" s="34" t="s">
        <v>96</v>
      </c>
      <c r="B90" s="36"/>
      <c r="C90" s="37"/>
      <c r="D90" s="37"/>
      <c r="E90" s="85"/>
      <c r="F90" s="51"/>
      <c r="G90" s="51"/>
      <c r="H90" s="37"/>
      <c r="I90" s="37"/>
      <c r="J90" s="38" t="str">
        <f t="shared" si="6"/>
        <v/>
      </c>
      <c r="K90" s="38" t="str">
        <f t="shared" si="7"/>
        <v/>
      </c>
      <c r="L90" s="37"/>
      <c r="M90" s="39" t="str">
        <f t="shared" si="8"/>
        <v/>
      </c>
      <c r="N90" s="37"/>
      <c r="O90" s="37"/>
      <c r="P90" s="37"/>
      <c r="Q90" s="40"/>
      <c r="R90" s="42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</row>
    <row r="91" spans="1:361" s="29" customFormat="1">
      <c r="A91" s="34" t="s">
        <v>96</v>
      </c>
      <c r="B91" s="36"/>
      <c r="C91" s="37"/>
      <c r="D91" s="37"/>
      <c r="E91" s="85"/>
      <c r="F91" s="51"/>
      <c r="G91" s="51"/>
      <c r="H91" s="37"/>
      <c r="I91" s="37"/>
      <c r="J91" s="38" t="str">
        <f t="shared" si="6"/>
        <v/>
      </c>
      <c r="K91" s="38" t="str">
        <f t="shared" si="7"/>
        <v/>
      </c>
      <c r="L91" s="37"/>
      <c r="M91" s="39" t="str">
        <f t="shared" si="8"/>
        <v/>
      </c>
      <c r="N91" s="37"/>
      <c r="O91" s="37"/>
      <c r="P91" s="37"/>
      <c r="Q91" s="40"/>
      <c r="R91" s="42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</row>
    <row r="92" spans="1:361" s="29" customFormat="1">
      <c r="A92" s="34" t="s">
        <v>96</v>
      </c>
      <c r="B92" s="36"/>
      <c r="C92" s="37"/>
      <c r="D92" s="37"/>
      <c r="E92" s="85"/>
      <c r="F92" s="51"/>
      <c r="G92" s="51"/>
      <c r="H92" s="37"/>
      <c r="I92" s="37"/>
      <c r="J92" s="38" t="str">
        <f t="shared" si="6"/>
        <v/>
      </c>
      <c r="K92" s="38" t="str">
        <f t="shared" si="7"/>
        <v/>
      </c>
      <c r="L92" s="37"/>
      <c r="M92" s="39" t="str">
        <f t="shared" si="8"/>
        <v/>
      </c>
      <c r="N92" s="37"/>
      <c r="O92" s="37"/>
      <c r="P92" s="37"/>
      <c r="Q92" s="40"/>
      <c r="R92" s="4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</row>
    <row r="93" spans="1:361" s="29" customFormat="1">
      <c r="A93" s="34" t="s">
        <v>96</v>
      </c>
      <c r="B93" s="36"/>
      <c r="C93" s="37"/>
      <c r="D93" s="37"/>
      <c r="E93" s="85"/>
      <c r="F93" s="51"/>
      <c r="G93" s="51"/>
      <c r="H93" s="37"/>
      <c r="I93" s="37"/>
      <c r="J93" s="38" t="str">
        <f t="shared" si="6"/>
        <v/>
      </c>
      <c r="K93" s="38" t="str">
        <f t="shared" si="7"/>
        <v/>
      </c>
      <c r="L93" s="37"/>
      <c r="M93" s="39" t="str">
        <f t="shared" si="8"/>
        <v/>
      </c>
      <c r="N93" s="37"/>
      <c r="O93" s="37"/>
      <c r="P93" s="37"/>
      <c r="Q93" s="40"/>
      <c r="R93" s="42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</row>
    <row r="94" spans="1:361" s="29" customFormat="1">
      <c r="A94" s="34" t="s">
        <v>96</v>
      </c>
      <c r="B94" s="36"/>
      <c r="C94" s="37"/>
      <c r="D94" s="37"/>
      <c r="E94" s="85"/>
      <c r="F94" s="51"/>
      <c r="G94" s="51"/>
      <c r="H94" s="37"/>
      <c r="I94" s="37"/>
      <c r="J94" s="38" t="str">
        <f t="shared" si="6"/>
        <v/>
      </c>
      <c r="K94" s="38" t="str">
        <f t="shared" si="7"/>
        <v/>
      </c>
      <c r="L94" s="37"/>
      <c r="M94" s="39" t="str">
        <f t="shared" si="8"/>
        <v/>
      </c>
      <c r="N94" s="37"/>
      <c r="O94" s="37"/>
      <c r="P94" s="37"/>
      <c r="Q94" s="40"/>
      <c r="R94" s="42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</row>
    <row r="95" spans="1:361" s="29" customFormat="1">
      <c r="A95" s="34" t="s">
        <v>96</v>
      </c>
      <c r="B95" s="36"/>
      <c r="C95" s="37"/>
      <c r="D95" s="37"/>
      <c r="E95" s="85"/>
      <c r="F95" s="51"/>
      <c r="G95" s="51"/>
      <c r="H95" s="37"/>
      <c r="I95" s="37"/>
      <c r="J95" s="38" t="str">
        <f t="shared" si="6"/>
        <v/>
      </c>
      <c r="K95" s="38" t="str">
        <f t="shared" si="7"/>
        <v/>
      </c>
      <c r="L95" s="37"/>
      <c r="M95" s="39" t="str">
        <f t="shared" si="8"/>
        <v/>
      </c>
      <c r="N95" s="37"/>
      <c r="O95" s="37"/>
      <c r="P95" s="37"/>
      <c r="Q95" s="40"/>
      <c r="R95" s="42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</row>
    <row r="96" spans="1:361" s="29" customFormat="1">
      <c r="A96" s="34" t="s">
        <v>96</v>
      </c>
      <c r="B96" s="36"/>
      <c r="C96" s="37"/>
      <c r="D96" s="37"/>
      <c r="E96" s="85"/>
      <c r="F96" s="51"/>
      <c r="G96" s="51"/>
      <c r="H96" s="37"/>
      <c r="I96" s="37"/>
      <c r="J96" s="38" t="str">
        <f t="shared" si="6"/>
        <v/>
      </c>
      <c r="K96" s="38" t="str">
        <f t="shared" si="7"/>
        <v/>
      </c>
      <c r="L96" s="37"/>
      <c r="M96" s="39" t="str">
        <f t="shared" si="8"/>
        <v/>
      </c>
      <c r="N96" s="37"/>
      <c r="O96" s="37"/>
      <c r="P96" s="37"/>
      <c r="Q96" s="40"/>
      <c r="R96" s="42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</row>
    <row r="97" spans="1:361" s="29" customFormat="1">
      <c r="A97" s="34" t="s">
        <v>96</v>
      </c>
      <c r="B97" s="36"/>
      <c r="C97" s="37"/>
      <c r="D97" s="37"/>
      <c r="E97" s="85"/>
      <c r="F97" s="51"/>
      <c r="G97" s="51"/>
      <c r="H97" s="37"/>
      <c r="I97" s="37"/>
      <c r="J97" s="38" t="str">
        <f t="shared" si="6"/>
        <v/>
      </c>
      <c r="K97" s="38" t="str">
        <f t="shared" si="7"/>
        <v/>
      </c>
      <c r="L97" s="37"/>
      <c r="M97" s="39" t="str">
        <f t="shared" si="8"/>
        <v/>
      </c>
      <c r="N97" s="37"/>
      <c r="O97" s="37"/>
      <c r="P97" s="37"/>
      <c r="Q97" s="40"/>
      <c r="R97" s="42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</row>
    <row r="98" spans="1:361" s="29" customFormat="1">
      <c r="A98" s="34" t="s">
        <v>96</v>
      </c>
      <c r="B98" s="36"/>
      <c r="C98" s="37"/>
      <c r="D98" s="37"/>
      <c r="E98" s="85"/>
      <c r="F98" s="51"/>
      <c r="G98" s="51"/>
      <c r="H98" s="37"/>
      <c r="I98" s="37"/>
      <c r="J98" s="38" t="str">
        <f t="shared" si="6"/>
        <v/>
      </c>
      <c r="K98" s="38" t="str">
        <f t="shared" si="7"/>
        <v/>
      </c>
      <c r="L98" s="37"/>
      <c r="M98" s="39" t="str">
        <f t="shared" si="8"/>
        <v/>
      </c>
      <c r="N98" s="37"/>
      <c r="O98" s="37"/>
      <c r="P98" s="37"/>
      <c r="Q98" s="40"/>
      <c r="R98" s="42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</row>
    <row r="99" spans="1:361" s="29" customFormat="1">
      <c r="A99" s="34" t="s">
        <v>96</v>
      </c>
      <c r="B99" s="36"/>
      <c r="C99" s="37"/>
      <c r="D99" s="37"/>
      <c r="E99" s="85"/>
      <c r="F99" s="51"/>
      <c r="G99" s="51"/>
      <c r="H99" s="37"/>
      <c r="I99" s="37"/>
      <c r="J99" s="38" t="str">
        <f t="shared" si="6"/>
        <v/>
      </c>
      <c r="K99" s="38" t="str">
        <f t="shared" si="7"/>
        <v/>
      </c>
      <c r="L99" s="37"/>
      <c r="M99" s="39" t="str">
        <f t="shared" si="8"/>
        <v/>
      </c>
      <c r="N99" s="37"/>
      <c r="O99" s="37"/>
      <c r="P99" s="37"/>
      <c r="Q99" s="40"/>
      <c r="R99" s="42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</row>
    <row r="100" spans="1:361" s="29" customFormat="1">
      <c r="A100" s="34" t="s">
        <v>96</v>
      </c>
      <c r="B100" s="36"/>
      <c r="C100" s="37"/>
      <c r="D100" s="37"/>
      <c r="E100" s="85"/>
      <c r="F100" s="51"/>
      <c r="G100" s="51"/>
      <c r="H100" s="37"/>
      <c r="I100" s="37"/>
      <c r="J100" s="38" t="str">
        <f t="shared" si="6"/>
        <v/>
      </c>
      <c r="K100" s="38" t="str">
        <f t="shared" si="7"/>
        <v/>
      </c>
      <c r="L100" s="37"/>
      <c r="M100" s="39" t="str">
        <f t="shared" si="8"/>
        <v/>
      </c>
      <c r="N100" s="37"/>
      <c r="O100" s="37"/>
      <c r="P100" s="37"/>
      <c r="Q100" s="40"/>
      <c r="R100" s="42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</row>
  </sheetData>
  <sheetProtection algorithmName="SHA-512" hashValue="DDBg1tVsWXLPaGfVeDFw4mAFDU7x21QfOD3030zinJUsW0xb3cPCp6ND1G+lw8sAmfYbu6fORoog69QfxXpKXA==" saltValue="k5JBi2c4BKAaPaN0glwnUg==" spinCount="100000" sheet="1" objects="1" scenarios="1"/>
  <mergeCells count="11">
    <mergeCell ref="Q11:R11"/>
    <mergeCell ref="Q12:R12"/>
    <mergeCell ref="Q15:R15"/>
    <mergeCell ref="Q13:R14"/>
    <mergeCell ref="U2:AB2"/>
    <mergeCell ref="Q4:R4"/>
    <mergeCell ref="B3:C3"/>
    <mergeCell ref="J2:J3"/>
    <mergeCell ref="Q1:R1"/>
    <mergeCell ref="Q2:R2"/>
    <mergeCell ref="Q3:R3"/>
  </mergeCells>
  <conditionalFormatting sqref="Q4">
    <cfRule type="containsBlanks" dxfId="13" priority="32">
      <formula>LEN(TRIM(Q4))=0</formula>
    </cfRule>
  </conditionalFormatting>
  <conditionalFormatting sqref="R9">
    <cfRule type="cellIs" dxfId="12" priority="13" operator="notBetween">
      <formula>0</formula>
      <formula>999999</formula>
    </cfRule>
  </conditionalFormatting>
  <conditionalFormatting sqref="M5">
    <cfRule type="expression" dxfId="10" priority="10">
      <formula>$A$3="PTP"</formula>
    </cfRule>
  </conditionalFormatting>
  <conditionalFormatting sqref="M5">
    <cfRule type="expression" dxfId="9" priority="9">
      <formula>$A$3="PTP"</formula>
    </cfRule>
  </conditionalFormatting>
  <conditionalFormatting sqref="M5">
    <cfRule type="expression" dxfId="8" priority="11">
      <formula>$A$3="PMP"</formula>
    </cfRule>
  </conditionalFormatting>
  <conditionalFormatting sqref="M5">
    <cfRule type="expression" dxfId="7" priority="8">
      <formula>$A$3="PTP"</formula>
    </cfRule>
  </conditionalFormatting>
  <conditionalFormatting sqref="M6:M100">
    <cfRule type="expression" dxfId="6" priority="6">
      <formula>$A$3="PTP"</formula>
    </cfRule>
  </conditionalFormatting>
  <conditionalFormatting sqref="M6:M100">
    <cfRule type="expression" dxfId="5" priority="5">
      <formula>$A$3="PTP"</formula>
    </cfRule>
  </conditionalFormatting>
  <conditionalFormatting sqref="M6:M100">
    <cfRule type="expression" dxfId="4" priority="7">
      <formula>$A$3="PMP"</formula>
    </cfRule>
  </conditionalFormatting>
  <conditionalFormatting sqref="M6:M100">
    <cfRule type="expression" dxfId="3" priority="4">
      <formula>$A$3="PTP"</formula>
    </cfRule>
  </conditionalFormatting>
  <conditionalFormatting sqref="F7:G14">
    <cfRule type="expression" dxfId="2" priority="2">
      <formula>$A$3="PTP"</formula>
    </cfRule>
  </conditionalFormatting>
  <conditionalFormatting sqref="F7:G14">
    <cfRule type="expression" dxfId="0" priority="3">
      <formula>$A$3="PMP"</formula>
    </cfRule>
  </conditionalFormatting>
  <dataValidations count="15">
    <dataValidation type="list" allowBlank="1" showInputMessage="1" showErrorMessage="1" sqref="A3" xr:uid="{5EF0799C-4923-439B-9A97-2544F4FC25C9}">
      <formula1>"LTE-RRH(TP)"</formula1>
    </dataValidation>
    <dataValidation type="list" allowBlank="1" showInputMessage="1" showErrorMessage="1" sqref="B5:B100" xr:uid="{4C816A56-088A-4142-AD31-B93577FAB143}">
      <formula1>$U$9</formula1>
    </dataValidation>
    <dataValidation allowBlank="1" showErrorMessage="1" sqref="F1 M1" xr:uid="{69674F4A-F4A5-4850-9EFE-50C9DF042BB4}"/>
    <dataValidation type="whole" allowBlank="1" showErrorMessage="1" sqref="M5:M100" xr:uid="{E87629F6-1731-44D8-96E9-0A87DCCE2D32}">
      <formula1>0</formula1>
      <formula2>359</formula2>
    </dataValidation>
    <dataValidation type="list" allowBlank="1" showInputMessage="1" showErrorMessage="1" sqref="I4:I100" xr:uid="{CC6FD391-5A41-46A7-92E1-36A4C98BE0D4}">
      <formula1>"AGL, AMSL"</formula1>
    </dataValidation>
    <dataValidation type="decimal" allowBlank="1" showInputMessage="1" showErrorMessage="1" sqref="F15:F100" xr:uid="{92B81D36-AA43-4E61-97BE-F16149EC00DD}">
      <formula1>-90</formula1>
      <formula2>90</formula2>
    </dataValidation>
    <dataValidation type="decimal" allowBlank="1" showInputMessage="1" showErrorMessage="1" sqref="G15:G100" xr:uid="{21E91112-D4D3-40DB-96F9-4F71F502962B}">
      <formula1>-180</formula1>
      <formula2>180</formula2>
    </dataValidation>
    <dataValidation type="whole" allowBlank="1" showInputMessage="1" showErrorMessage="1" sqref="K4" xr:uid="{FA73C093-B7C4-478E-95E5-317027ACC7E5}">
      <formula1>-127</formula1>
      <formula2>128</formula2>
    </dataValidation>
    <dataValidation type="whole" allowBlank="1" showInputMessage="1" showErrorMessage="1" sqref="L4:L100" xr:uid="{F5E05DA5-0EE1-438E-AF6E-5CEB6EA4666D}">
      <formula1>0</formula1>
      <formula2>360</formula2>
    </dataValidation>
    <dataValidation type="whole" allowBlank="1" showInputMessage="1" showErrorMessage="1" sqref="N4:N100" xr:uid="{642AC9D1-0D5D-4CD1-BD59-60F42B8417DC}">
      <formula1>-90</formula1>
      <formula2>90</formula2>
    </dataValidation>
    <dataValidation type="whole" allowBlank="1" showInputMessage="1" showErrorMessage="1" sqref="O4:O100" xr:uid="{29FC77B6-DD92-45E1-BD52-6C0B954681EA}">
      <formula1>0</formula1>
      <formula2>50</formula2>
    </dataValidation>
    <dataValidation type="whole" allowBlank="1" showInputMessage="1" showErrorMessage="1" sqref="P4:P100" xr:uid="{A44EBC48-A1DE-4433-A90C-277A119B253B}">
      <formula1>0</formula1>
      <formula2>3</formula2>
    </dataValidation>
    <dataValidation type="whole" allowBlank="1" showInputMessage="1" showErrorMessage="1" sqref="M4" xr:uid="{D665FDB0-00C9-45E2-829E-E667266FFCAE}">
      <formula1>0</formula1>
      <formula2>359</formula2>
    </dataValidation>
    <dataValidation type="decimal" showInputMessage="1" showErrorMessage="1" error="Value outside valid range" sqref="G4:G14" xr:uid="{8CDAD952-6ED2-4568-984F-0D7DE3196EB6}">
      <formula1>-180</formula1>
      <formula2>180</formula2>
    </dataValidation>
    <dataValidation type="decimal" showInputMessage="1" showErrorMessage="1" error="Value outisde valid range" sqref="F4:F14" xr:uid="{E8D9108F-A29E-4B71-BEA9-5BB9F63D3FCF}">
      <formula1>-90</formula1>
      <formula2>90</formula2>
    </dataValidation>
  </dataValidations>
  <pageMargins left="0.7" right="0.7" top="0.75" bottom="0.75" header="0.3" footer="0.3"/>
  <pageSetup paperSize="9" orientation="portrait" horizontalDpi="1200" verticalDpi="1200" r:id="rId1"/>
  <ignoredErrors>
    <ignoredError sqref="K6:K100 M5:M100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CBSDs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Deobrat Pandey</dc:creator>
  <cp:lastModifiedBy>Balaji Subramanian</cp:lastModifiedBy>
  <dcterms:created xsi:type="dcterms:W3CDTF">2020-08-14T15:36:36Z</dcterms:created>
  <dcterms:modified xsi:type="dcterms:W3CDTF">2021-03-02T16:38:58Z</dcterms:modified>
</cp:coreProperties>
</file>