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 de compra" sheetId="1" r:id="rId4"/>
  </sheets>
  <definedNames/>
  <calcPr/>
</workbook>
</file>

<file path=xl/sharedStrings.xml><?xml version="1.0" encoding="utf-8"?>
<sst xmlns="http://schemas.openxmlformats.org/spreadsheetml/2006/main" count="188" uniqueCount="99">
  <si>
    <t>Planilla de compras Proyectos de 7mo Aviónica</t>
  </si>
  <si>
    <t>Nombre del Proyecto</t>
  </si>
  <si>
    <t>Samp-E</t>
  </si>
  <si>
    <t>Alumnos Responsables:</t>
  </si>
  <si>
    <t>AVIÓNICA</t>
  </si>
  <si>
    <t>Diaz, Oliverio</t>
  </si>
  <si>
    <t>oliveriodiaz@impatrq.com</t>
  </si>
  <si>
    <t>Medina, Nicolas</t>
  </si>
  <si>
    <t>nicolaslionelmedina@impatrq.com</t>
  </si>
  <si>
    <t>Item</t>
  </si>
  <si>
    <t>Cant.</t>
  </si>
  <si>
    <t>Nombre del producto</t>
  </si>
  <si>
    <t>Detalle del pedido</t>
  </si>
  <si>
    <t>Link:</t>
  </si>
  <si>
    <t>Precio por unidad</t>
  </si>
  <si>
    <t>Sub Total</t>
  </si>
  <si>
    <t>Fecha de solicitud</t>
  </si>
  <si>
    <t>Tutores</t>
  </si>
  <si>
    <t>Jefe de Área</t>
  </si>
  <si>
    <t>Cooperadora</t>
  </si>
  <si>
    <t>Aprobado</t>
  </si>
  <si>
    <t>Fecha de aprobación</t>
  </si>
  <si>
    <t>Estado</t>
  </si>
  <si>
    <t>Fecha de entrega</t>
  </si>
  <si>
    <t>Pintura Poliuretánica Blanca x1Litro</t>
  </si>
  <si>
    <t>Pintura Automotriz Auto Poliuretano + Cata Trimas Blanco 1 L</t>
  </si>
  <si>
    <t>https://articulo.mercadolibre.com.ar/MLA-839583040-pintura-automotriz-auto-poliuretano-cata-trimas-blanco-1-l-_JM#position=13&amp;search_layout=stack&amp;type=item&amp;tracking_id=aaaa7655-303e-475a-8485-8b9b960b8fd1</t>
  </si>
  <si>
    <t>VERDADERO</t>
  </si>
  <si>
    <t>Comprado</t>
  </si>
  <si>
    <t>Pintura Poliuretánica Negra x1Litro</t>
  </si>
  <si>
    <t>Pintura Bicapa Automotor Negro Puro X 1 Lts Sherwin</t>
  </si>
  <si>
    <t>https://articulo.mercadolibre.com.ar/MLA-1347275458-pintura-bicapa-automotor-negro-puro-x-1-lts-sherwin-_JM#position=16&amp;search_layout=stack&amp;type=item&amp;tracking_id=aaaa7655-303e-475a-8485-8b9b960b8fd1</t>
  </si>
  <si>
    <t>Pintura Poliuretánica Naranja x1Litro</t>
  </si>
  <si>
    <t>Pintura Automotriz Auto Poliuretano Naranja X 1 Litro</t>
  </si>
  <si>
    <t>Presupuestando</t>
  </si>
  <si>
    <t>Pack de Lijas x50 Grano Grueso</t>
  </si>
  <si>
    <t>Pack X50 Lijas Weber Rubi 21x26 Cm Grano Grueso (50/60)</t>
  </si>
  <si>
    <t>https://articulo.mercadolibre.com.ar/MLA-1640735202-pack-x50-lijas-weber-rubi-21x26-cm-grano-grueso-5060-_JM#position=23&amp;search_layout=stack&amp;type=item&amp;tracking_id=14ced739-2ee9-4ed7-bc4a-c97d397800da</t>
  </si>
  <si>
    <t>Masilla Para Metal x1Kg</t>
  </si>
  <si>
    <t>Masilla Finish X 1 Kg + Catalizador Autos Metal</t>
  </si>
  <si>
    <t>https://articulo.mercadolibre.com.ar/MLA-1347537304-masilla-finish-x-1-kg-catalizador-autos-metal-_JM#position=1&amp;search_layout=grid&amp;type=item&amp;tracking_id=be13bc27-5b99-47a6-b0bb-f32c51a7475d</t>
  </si>
  <si>
    <t>Amoladora Philco</t>
  </si>
  <si>
    <t>Amoladora Angular Eléctrica Philco Aa711 710w Color Verde</t>
  </si>
  <si>
    <t>https://www.mercadolibre.com.ar/amoladora-angular-electrica-philco-aa711-710w-color-verde/p/MLA15733608?pdp_filters=category:MLA5229#searchVariation=MLA15733608&amp;position=6&amp;search_layout=stack&amp;type=product&amp;tracking_id=6cf64465-ec1a-46dd-9afd-7a4684b12c94</t>
  </si>
  <si>
    <t>Disco Flap: 40, 60, 80, 120 x1 unidad de cada uno</t>
  </si>
  <si>
    <t>Disco Flap Lija Grano 40 60 80 120 Amoladora 115mm X Unidad</t>
  </si>
  <si>
    <t>https://articulo.mercadolibre.com.ar/MLA-925706473-disco-flap-lija-grano-40-60-80-120-amoladora-115mm-x-unidad-_JM#position=29&amp;search_layout=stack&amp;type=item&amp;tracking_id=416c712b-f177-4574-a71d-4caaa819593e</t>
  </si>
  <si>
    <t>Disco de Pulir Amoladora</t>
  </si>
  <si>
    <t>Disco De Pulir Para Amoladora 115mm Chaupint Pegaso C115eg</t>
  </si>
  <si>
    <t>https://articulo.mercadolibre.com.ar/MLA-1449138706-disco-de-pulir-para-amoladora-115mm-chaupint-pegaso-c115eg-_JM#position=11&amp;search_layout=stack&amp;type=item&amp;tracking_id=a37ac00f-7dd0-4772-bb09-a6eab1cf0bb8</t>
  </si>
  <si>
    <t>Flap Disco De Pulir 115mm 4,5 Pulgadas Fieltro Lana Ruhlmann</t>
  </si>
  <si>
    <t>https://articulo.mercadolibre.com.ar/MLA-1437410350-flap-disco-de-pulir-115mm-45-pulgadas-fieltro-lana-ruhlmann-_JM#position=21&amp;search_layout=stack&amp;type=item&amp;tracking_id=a37ac00f-7dd0-4772-bb09-a6eab1cf0bb8</t>
  </si>
  <si>
    <t>Pasta de Pulir x1Kg</t>
  </si>
  <si>
    <t>Sherwin Williams - Pasta De Pulir 106 - 1 Kg</t>
  </si>
  <si>
    <t>https://www.mercadolibre.com.ar/sherwin-williams-pasta-de-pulir-106-1-kg/p/MLA32372200?pdp_filters=category:MLA86838#searchVariation=MLA32372200&amp;position=3&amp;search_layout=grid&amp;type=product&amp;tracking_id=d1c22a80-2ae4-48d0-b215-b73aa7662605</t>
  </si>
  <si>
    <t>Cinta de Enmascarar</t>
  </si>
  <si>
    <t>Cinta De Papel Enmascarar Obra Uv 48 Mm X 40 Mt Doble A Color Azul Liso</t>
  </si>
  <si>
    <t>https://www.mercadolibre.com.ar/cinta-de-papel-enmascarar-obra-uv-48-mm-x-40-mt-doble-a-color-azul-liso/p/MLA25249418#searchVariation=MLA25249418&amp;position=15&amp;search_layout=stack&amp;type=product&amp;tracking_id=c150e105-595e-4c23-bddd-c233090c5064</t>
  </si>
  <si>
    <t>Pack Cintas Reflectivas x Metro</t>
  </si>
  <si>
    <t>Cinta Reflectiva Roja Blanca Cebrada Adhesiva Homologada Vtv</t>
  </si>
  <si>
    <t>https://articulo.mercadolibre.com.ar/MLA-1385407279-cinta-reflectiva-roja-blanca-cebrada-adhesiva-homologada-vtv-_JM#position=36&amp;search_layout=stack&amp;type=item&amp;tracking_id=b9f32c8d-4c3b-4af5-994d-734f4589bf3a</t>
  </si>
  <si>
    <t>Soplete Para Pintar</t>
  </si>
  <si>
    <t>https://articulo.mercadolibre.com.ar/MLA-823569775-pistola-pintar-hvlp-lusqtoff-14mm-gravedad-as-004-_JM#position=18&amp;search_layout=stack&amp;type=item&amp;tracking_id=16b27592-50a0-4880-8bba-13cd835ba361</t>
  </si>
  <si>
    <t>Removedor de pintura</t>
  </si>
  <si>
    <t xml:space="preserve">Removedor Gel Vitecso Decapante 4lts    </t>
  </si>
  <si>
    <t>https://www.mercadolibre.com.ar/removedor-gel-vitecso-decapante-4lts/p/MLA27239161?pdp_filters=category:MLA438692#searchVariation=MLA27239161&amp;position=2&amp;search_layout=grid&amp;type=product&amp;tracking_id=1f8038dc-cf72-46d7-b1d9-af32cbb04375</t>
  </si>
  <si>
    <t>Manguera hidraulica</t>
  </si>
  <si>
    <t xml:space="preserve">adquisicion y contruccion de mangueras hidraulicas a medida </t>
  </si>
  <si>
    <t xml:space="preserve"> Las mangueras se consiguen en autogoma (bernal)</t>
  </si>
  <si>
    <t>Diluyente</t>
  </si>
  <si>
    <t>Diluyente hidrarras x1Lts</t>
  </si>
  <si>
    <t>Lubricante Wd 40</t>
  </si>
  <si>
    <t xml:space="preserve">Lubricante Wd.40x 311grs Super Oferta X1 </t>
  </si>
  <si>
    <t>https://articulo.mercadolibre.com.ar/MLA-1501472850-lubricante-wd40x-311grs-super-oferta-x1-agustina-_JM#reco_item_pos=0&amp;reco_backend=machinalis-seller-items-pdp&amp;reco_backend_type=low_level&amp;reco_client=vip-seller_items-above&amp;reco_id=efa58508-c6e0-4c99-a71f-80250db6a285</t>
  </si>
  <si>
    <t>Líquido Hidráulico</t>
  </si>
  <si>
    <t xml:space="preserve">Aceite Hidraulico T 68 Balde De 20 Lt Linea Industria Cl
</t>
  </si>
  <si>
    <t>https://articulo.mercadolibre.com.ar/MLA-922928169-aceite-hidraulico-t-68-balde-de-20-lt-linea-industria-cl-_JM#polycard_client=search-nordic&amp;position=28&amp;search_layout=stack&amp;type=item&amp;tracking_id=bf197896-933f-4af8-b509-22bac40c8f49</t>
  </si>
  <si>
    <t>Pad Pulir + Disco Adaptador Amoladora Taladro Tigre Discos</t>
  </si>
  <si>
    <t>https://articulo.mercadolibre.com.ar/MLA-914406059-pad-pulir-disco-adaptador-amoladora-taladro-tigre-discos-_JM#polycard_client=search-nordic&amp;position=10&amp;search_layout=grid&amp;type=item&amp;tracking_id=eeaed5b6-ca6e-49b1-a9ff-ab9d02bcab84</t>
  </si>
  <si>
    <t>pincel</t>
  </si>
  <si>
    <t>Pincel El Galgo Classic Nro 15</t>
  </si>
  <si>
    <t>https://www.mercadolibre.com.ar/pincel-el-galgo-classic-nro-15/p/MLA25674095#polycard_client=search-nordic&amp;wid=MLA1468600296&amp;sid=search&amp;searchVariation=MLA25674095&amp;position=5&amp;search_layout=stack&amp;type=product&amp;tracking_id=b6cb8144-b8c7-43fb-b794-d0728bde6db1</t>
  </si>
  <si>
    <t>disco de corte</t>
  </si>
  <si>
    <t>Discos De Corte Abrasivos 25u 115x1mm Metales - Hamilton</t>
  </si>
  <si>
    <t>https://www.mercadolibre.com.ar/discos-de-corte-abrasivos-25u-115x1mm-metales-hamilton/p/MLA22647994#polycard_client=search-nordic&amp;wid=MLA1755709836&amp;sid=search&amp;searchVariation=MLA22647994&amp;position=6&amp;search_layout=grid&amp;type=product&amp;tracking_id=19cb7253-c211-41a3-bd97-130f5b41a8a1</t>
  </si>
  <si>
    <t>aguarras</t>
  </si>
  <si>
    <t>Aguarras Mineral 4 Litros Diluyente Esmalte Barnices</t>
  </si>
  <si>
    <t>https://articulo.mercadolibre.com.ar/MLA-665691877-aguarras-mineral-4-litros-diluyente-esmalte-barnices-_JM#polycard_client=search-nordic&amp;position=35&amp;search_layout=grid&amp;type=item&amp;tracking_id=67d32d06-e4aa-40b9-8f20-99bd32150331</t>
  </si>
  <si>
    <t>cable dupont</t>
  </si>
  <si>
    <t>Pack 40 Cables Macho Hembra 20cm Dupont Arduino Protoboard</t>
  </si>
  <si>
    <t>https://articulo.mercadolibre.com.ar/MLA-617323244-cables-macho-hembra-40-x-20cm-mh-dupont-arduino-protoboard-_JM#polycard_client=search-nordic&amp;position=2&amp;search_layout=grid&amp;type=item&amp;tracking_id=a988456a-bd57-4e00-97ce-fa06f426ffc7</t>
  </si>
  <si>
    <t>sensor ultrasonico</t>
  </si>
  <si>
    <t>Sensor Ultrasonico Ultrasonido Hc-sr04 Arduino Pic Robotica</t>
  </si>
  <si>
    <t>https://www.mercadolibre.com.ar/sensor-ultrasonico-ultrasonido-hc-sr04-arduino-pic-robotica/p/MLA32487259#polycard_client=search-nordic&amp;wid=MLA1666030294&amp;sid=search&amp;searchVariation=MLA32487259&amp;position=2&amp;search_layout=grid&amp;type=product&amp;tracking_id=2e725617-fe94-4c58-9f8a-8b6dccd68eb2</t>
  </si>
  <si>
    <t>sensor infrarrojo</t>
  </si>
  <si>
    <t>Modulo Detector Sensor De Obstaculos Infrarrojo Pic Arduino</t>
  </si>
  <si>
    <t>https://articulo.mercadolibre.com.ar/MLA-916736783-modulo-detector-sensor-de-obstaculos-infrarrojo-pic-arduino-_JM#polycard_client=search-nordic&amp;position=5&amp;search_layout=grid&amp;type=item&amp;tracking_id=d3faecd6-79a2-4560-b33a-6a03fa3f164b</t>
  </si>
  <si>
    <t>Total:</t>
  </si>
  <si>
    <t>Gastado: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</si>
</sst>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/M/yyyy H:mm:ss"/>
  </numFmts>
  <fonts count="26">
    <font>
      <sz val="10.0"/>
      <color rgb="FF000000"/>
      <name val="Arial"/>
      <scheme val="minor"/>
    </font>
    <font>
      <color theme="1"/>
      <name val="Arial"/>
      <scheme val="minor"/>
    </font>
    <font>
      <b/>
      <sz val="31.0"/>
      <color theme="1"/>
      <name val="Arial"/>
      <scheme val="minor"/>
    </font>
    <font>
      <b/>
      <sz val="14.0"/>
      <color theme="1"/>
      <name val="Arial"/>
      <scheme val="minor"/>
    </font>
    <font/>
    <font>
      <b/>
      <sz val="51.0"/>
      <color theme="1"/>
      <name val="Arial"/>
      <scheme val="minor"/>
    </font>
    <font>
      <b/>
      <sz val="16.0"/>
      <color theme="1"/>
      <name val="Arial"/>
      <scheme val="minor"/>
    </font>
    <font>
      <b/>
      <sz val="40.0"/>
      <color theme="1"/>
      <name val="Arial"/>
      <scheme val="minor"/>
    </font>
    <font>
      <sz val="17.0"/>
      <color theme="1"/>
      <name val="Arial"/>
      <scheme val="minor"/>
    </font>
    <font>
      <b/>
      <sz val="18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14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color rgb="FF000000"/>
      <name val="&quot;Proxima Nova&quot;"/>
    </font>
    <font>
      <u/>
      <color rgb="FF0000FF"/>
    </font>
    <font>
      <u/>
      <color rgb="FF0000FF"/>
    </font>
    <font>
      <b/>
      <color rgb="FF000000"/>
      <name val="Arial"/>
      <scheme val="minor"/>
    </font>
    <font>
      <u/>
      <color rgb="FF0000FF"/>
    </font>
    <font>
      <sz val="11.0"/>
      <color rgb="FF000000"/>
      <name val="&quot;Proxima Nova&quot;"/>
    </font>
    <font>
      <color theme="1"/>
      <name val="Arial"/>
    </font>
    <font>
      <sz val="18.0"/>
      <color theme="1"/>
      <name val="Arial"/>
      <scheme val="minor"/>
    </font>
    <font>
      <sz val="24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2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3" fillId="2" fontId="5" numFmtId="0" xfId="0" applyAlignment="1" applyBorder="1" applyFill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shrinkToFit="0" vertical="center" wrapText="0"/>
    </xf>
    <xf borderId="3" fillId="0" fontId="4" numFmtId="0" xfId="0" applyBorder="1" applyFont="1"/>
    <xf borderId="2" fillId="0" fontId="4" numFmtId="0" xfId="0" applyBorder="1" applyFont="1"/>
    <xf borderId="1" fillId="0" fontId="7" numFmtId="0" xfId="0" applyAlignment="1" applyBorder="1" applyFon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6" fillId="4" fontId="8" numFmtId="0" xfId="0" applyAlignment="1" applyBorder="1" applyFill="1" applyFont="1">
      <alignment horizontal="left" readingOrder="0" vertical="center"/>
    </xf>
    <xf borderId="7" fillId="0" fontId="4" numFmtId="0" xfId="0" applyBorder="1" applyFont="1"/>
    <xf borderId="6" fillId="0" fontId="1" numFmtId="0" xfId="0" applyAlignment="1" applyBorder="1" applyFont="1">
      <alignment horizontal="left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9" fillId="5" fontId="9" numFmtId="0" xfId="0" applyAlignment="1" applyBorder="1" applyFill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11" fillId="6" fontId="3" numFmtId="0" xfId="0" applyAlignment="1" applyBorder="1" applyFill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11" fillId="6" fontId="9" numFmtId="0" xfId="0" applyAlignment="1" applyBorder="1" applyFont="1">
      <alignment horizontal="center" readingOrder="0" vertical="center"/>
    </xf>
    <xf borderId="2" fillId="6" fontId="9" numFmtId="0" xfId="0" applyAlignment="1" applyBorder="1" applyFont="1">
      <alignment horizontal="center" readingOrder="0" vertical="center"/>
    </xf>
    <xf borderId="4" fillId="6" fontId="3" numFmtId="0" xfId="0" applyAlignment="1" applyBorder="1" applyFont="1">
      <alignment horizontal="center" readingOrder="0" shrinkToFit="0" vertical="center" wrapText="1"/>
    </xf>
    <xf borderId="12" fillId="6" fontId="3" numFmtId="0" xfId="0" applyAlignment="1" applyBorder="1" applyFont="1">
      <alignment horizontal="center" readingOrder="0" shrinkToFit="0" vertical="center" wrapText="1"/>
    </xf>
    <xf borderId="5" fillId="6" fontId="3" numFmtId="0" xfId="0" applyAlignment="1" applyBorder="1" applyFont="1">
      <alignment horizontal="center" readingOrder="0" shrinkToFit="0" vertical="center" wrapText="1"/>
    </xf>
    <xf borderId="11" fillId="6" fontId="10" numFmtId="0" xfId="0" applyAlignment="1" applyBorder="1" applyFont="1">
      <alignment horizontal="center" readingOrder="0" shrinkToFit="0" vertical="center" wrapText="1"/>
    </xf>
    <xf borderId="1" fillId="7" fontId="10" numFmtId="0" xfId="0" applyAlignment="1" applyBorder="1" applyFill="1" applyFont="1">
      <alignment horizontal="center" readingOrder="0" shrinkToFit="0" vertical="center" wrapText="1"/>
    </xf>
    <xf borderId="1" fillId="8" fontId="10" numFmtId="0" xfId="0" applyAlignment="1" applyBorder="1" applyFill="1" applyFont="1">
      <alignment horizontal="center" readingOrder="0" shrinkToFit="0" vertical="center" wrapText="1"/>
    </xf>
    <xf borderId="13" fillId="3" fontId="3" numFmtId="0" xfId="0" applyAlignment="1" applyBorder="1" applyFont="1">
      <alignment horizontal="center" readingOrder="0" vertical="center"/>
    </xf>
    <xf borderId="14" fillId="0" fontId="4" numFmtId="0" xfId="0" applyBorder="1" applyFont="1"/>
    <xf borderId="12" fillId="0" fontId="4" numFmtId="0" xfId="0" applyBorder="1" applyFont="1"/>
    <xf borderId="12" fillId="0" fontId="4" numFmtId="0" xfId="0" applyBorder="1" applyFont="1"/>
    <xf borderId="11" fillId="7" fontId="10" numFmtId="0" xfId="0" applyAlignment="1" applyBorder="1" applyFont="1">
      <alignment horizontal="center" readingOrder="0" shrinkToFit="0" vertical="center" wrapText="1"/>
    </xf>
    <xf borderId="3" fillId="7" fontId="10" numFmtId="0" xfId="0" applyAlignment="1" applyBorder="1" applyFont="1">
      <alignment horizontal="center" readingOrder="0" shrinkToFit="0" vertical="center" wrapText="1"/>
    </xf>
    <xf borderId="1" fillId="8" fontId="10" numFmtId="0" xfId="0" applyAlignment="1" applyBorder="1" applyFont="1">
      <alignment horizontal="center" readingOrder="0" shrinkToFit="0" vertical="center" wrapText="1"/>
    </xf>
    <xf borderId="11" fillId="8" fontId="10" numFmtId="0" xfId="0" applyAlignment="1" applyBorder="1" applyFont="1">
      <alignment horizontal="center" readingOrder="0" shrinkToFit="0" vertical="center" wrapText="1"/>
    </xf>
    <xf borderId="2" fillId="3" fontId="11" numFmtId="0" xfId="0" applyAlignment="1" applyBorder="1" applyFont="1">
      <alignment horizontal="center" readingOrder="0" vertical="center"/>
    </xf>
    <xf borderId="11" fillId="3" fontId="11" numFmtId="0" xfId="0" applyAlignment="1" applyBorder="1" applyFont="1">
      <alignment horizontal="center" readingOrder="0" shrinkToFit="0" vertical="center" wrapText="1"/>
    </xf>
    <xf borderId="15" fillId="0" fontId="4" numFmtId="0" xfId="0" applyBorder="1" applyFont="1"/>
    <xf borderId="8" fillId="0" fontId="4" numFmtId="0" xfId="0" applyBorder="1" applyFont="1"/>
    <xf borderId="15" fillId="0" fontId="4" numFmtId="0" xfId="0" applyBorder="1" applyFont="1"/>
    <xf borderId="15" fillId="0" fontId="4" numFmtId="0" xfId="0" applyBorder="1" applyFont="1"/>
    <xf borderId="0" fillId="0" fontId="12" numFmtId="0" xfId="0" applyFont="1"/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 vertical="center"/>
    </xf>
    <xf borderId="16" fillId="0" fontId="1" numFmtId="0" xfId="0" applyAlignment="1" applyBorder="1" applyFont="1">
      <alignment readingOrder="0" vertical="center"/>
    </xf>
    <xf borderId="16" fillId="0" fontId="1" numFmtId="0" xfId="0" applyAlignment="1" applyBorder="1" applyFont="1">
      <alignment readingOrder="0" shrinkToFit="0" vertical="center" wrapText="1"/>
    </xf>
    <xf borderId="18" fillId="0" fontId="13" numFmtId="0" xfId="0" applyAlignment="1" applyBorder="1" applyFont="1">
      <alignment readingOrder="0" shrinkToFit="0" vertical="center" wrapText="1"/>
    </xf>
    <xf borderId="19" fillId="0" fontId="4" numFmtId="0" xfId="0" applyBorder="1" applyFont="1"/>
    <xf borderId="16" fillId="0" fontId="1" numFmtId="164" xfId="0" applyAlignment="1" applyBorder="1" applyFont="1" applyNumberFormat="1">
      <alignment readingOrder="0" shrinkToFit="0" vertical="center" wrapText="1"/>
    </xf>
    <xf borderId="20" fillId="0" fontId="1" numFmtId="164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vertical="center"/>
    </xf>
    <xf borderId="21" fillId="0" fontId="1" numFmtId="0" xfId="0" applyAlignment="1" applyBorder="1" applyFont="1">
      <alignment readingOrder="0" vertical="center"/>
    </xf>
    <xf borderId="22" fillId="0" fontId="1" numFmtId="165" xfId="0" applyAlignment="1" applyBorder="1" applyFont="1" applyNumberFormat="1">
      <alignment vertical="center"/>
    </xf>
    <xf borderId="20" fillId="0" fontId="1" numFmtId="0" xfId="0" applyAlignment="1" applyBorder="1" applyFont="1">
      <alignment horizontal="center" readingOrder="0" vertical="center"/>
    </xf>
    <xf borderId="22" fillId="0" fontId="1" numFmtId="165" xfId="0" applyAlignment="1" applyBorder="1" applyFont="1" applyNumberFormat="1">
      <alignment vertical="center"/>
    </xf>
    <xf borderId="16" fillId="3" fontId="1" numFmtId="0" xfId="0" applyAlignment="1" applyBorder="1" applyFont="1">
      <alignment readingOrder="0" vertical="center"/>
    </xf>
    <xf borderId="16" fillId="3" fontId="1" numFmtId="165" xfId="0" applyAlignment="1" applyBorder="1" applyFont="1" applyNumberFormat="1">
      <alignment vertical="center"/>
    </xf>
    <xf borderId="0" fillId="0" fontId="1" numFmtId="0" xfId="0" applyAlignment="1" applyFont="1">
      <alignment vertical="center"/>
    </xf>
    <xf borderId="23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readingOrder="0" vertical="center"/>
    </xf>
    <xf borderId="22" fillId="0" fontId="1" numFmtId="0" xfId="0" applyAlignment="1" applyBorder="1" applyFont="1">
      <alignment readingOrder="0" vertical="center"/>
    </xf>
    <xf borderId="4" fillId="0" fontId="14" numFmtId="0" xfId="0" applyAlignment="1" applyBorder="1" applyFont="1">
      <alignment readingOrder="0" shrinkToFit="0" vertical="center" wrapText="1"/>
    </xf>
    <xf borderId="5" fillId="0" fontId="4" numFmtId="0" xfId="0" applyBorder="1" applyFont="1"/>
    <xf borderId="23" fillId="0" fontId="1" numFmtId="164" xfId="0" applyAlignment="1" applyBorder="1" applyFont="1" applyNumberFormat="1">
      <alignment readingOrder="0" shrinkToFit="0" vertical="center" wrapText="1"/>
    </xf>
    <xf borderId="23" fillId="0" fontId="1" numFmtId="165" xfId="0" applyAlignment="1" applyBorder="1" applyFont="1" applyNumberFormat="1">
      <alignment vertical="center"/>
    </xf>
    <xf borderId="22" fillId="3" fontId="1" numFmtId="0" xfId="0" applyAlignment="1" applyBorder="1" applyFont="1">
      <alignment readingOrder="0" vertical="center"/>
    </xf>
    <xf borderId="23" fillId="3" fontId="1" numFmtId="165" xfId="0" applyAlignment="1" applyBorder="1" applyFont="1" applyNumberFormat="1">
      <alignment vertical="center"/>
    </xf>
    <xf borderId="20" fillId="9" fontId="1" numFmtId="0" xfId="0" applyAlignment="1" applyBorder="1" applyFill="1" applyFont="1">
      <alignment readingOrder="0" vertical="center"/>
    </xf>
    <xf borderId="22" fillId="9" fontId="1" numFmtId="0" xfId="0" applyAlignment="1" applyBorder="1" applyFont="1">
      <alignment readingOrder="0" vertical="center"/>
    </xf>
    <xf borderId="24" fillId="9" fontId="1" numFmtId="0" xfId="0" applyAlignment="1" applyBorder="1" applyFont="1">
      <alignment readingOrder="0" shrinkToFit="0" vertical="center" wrapText="1"/>
    </xf>
    <xf borderId="25" fillId="0" fontId="4" numFmtId="0" xfId="0" applyBorder="1" applyFont="1"/>
    <xf borderId="23" fillId="9" fontId="1" numFmtId="164" xfId="0" applyAlignment="1" applyBorder="1" applyFont="1" applyNumberFormat="1">
      <alignment readingOrder="0" shrinkToFit="0" vertical="center" wrapText="1"/>
    </xf>
    <xf borderId="24" fillId="0" fontId="15" numFmtId="0" xfId="0" applyAlignment="1" applyBorder="1" applyFont="1">
      <alignment readingOrder="0" shrinkToFit="0" vertical="center" wrapText="1"/>
    </xf>
    <xf borderId="0" fillId="0" fontId="16" numFmtId="0" xfId="0" applyAlignment="1" applyFont="1">
      <alignment readingOrder="0" vertical="center"/>
    </xf>
    <xf borderId="26" fillId="0" fontId="1" numFmtId="0" xfId="0" applyAlignment="1" applyBorder="1" applyFont="1">
      <alignment readingOrder="0" vertical="center"/>
    </xf>
    <xf borderId="23" fillId="0" fontId="1" numFmtId="0" xfId="0" applyAlignment="1" applyBorder="1" applyFont="1">
      <alignment readingOrder="0" vertical="center"/>
    </xf>
    <xf borderId="23" fillId="0" fontId="1" numFmtId="0" xfId="0" applyAlignment="1" applyBorder="1" applyFont="1">
      <alignment vertical="center"/>
    </xf>
    <xf borderId="20" fillId="0" fontId="1" numFmtId="0" xfId="0" applyAlignment="1" applyBorder="1" applyFont="1">
      <alignment horizontal="center" vertical="center"/>
    </xf>
    <xf borderId="0" fillId="10" fontId="17" numFmtId="0" xfId="0" applyAlignment="1" applyFill="1" applyFont="1">
      <alignment horizontal="left" readingOrder="0" vertical="center"/>
    </xf>
    <xf borderId="24" fillId="0" fontId="18" numFmtId="0" xfId="0" applyAlignment="1" applyBorder="1" applyFont="1">
      <alignment readingOrder="0" shrinkToFit="0" vertical="center" wrapText="1"/>
    </xf>
    <xf borderId="26" fillId="9" fontId="1" numFmtId="0" xfId="0" applyAlignment="1" applyBorder="1" applyFont="1">
      <alignment readingOrder="0" vertical="center"/>
    </xf>
    <xf borderId="23" fillId="9" fontId="1" numFmtId="0" xfId="0" applyAlignment="1" applyBorder="1" applyFont="1">
      <alignment readingOrder="0" vertical="center"/>
    </xf>
    <xf borderId="24" fillId="9" fontId="1" numFmtId="0" xfId="0" applyAlignment="1" applyBorder="1" applyFont="1">
      <alignment readingOrder="0" shrinkToFit="0" vertical="center" wrapText="1"/>
    </xf>
    <xf borderId="24" fillId="9" fontId="19" numFmtId="0" xfId="0" applyAlignment="1" applyBorder="1" applyFont="1">
      <alignment readingOrder="0" shrinkToFit="0" vertical="center" wrapText="1"/>
    </xf>
    <xf borderId="23" fillId="0" fontId="20" numFmtId="0" xfId="0" applyAlignment="1" applyBorder="1" applyFont="1">
      <alignment readingOrder="0" vertical="center"/>
    </xf>
    <xf borderId="0" fillId="10" fontId="17" numFmtId="0" xfId="0" applyAlignment="1" applyFont="1">
      <alignment readingOrder="0"/>
    </xf>
    <xf borderId="0" fillId="0" fontId="21" numFmtId="0" xfId="0" applyAlignment="1" applyFont="1">
      <alignment readingOrder="0"/>
    </xf>
    <xf borderId="0" fillId="10" fontId="22" numFmtId="0" xfId="0" applyAlignment="1" applyFont="1">
      <alignment readingOrder="0"/>
    </xf>
    <xf borderId="0" fillId="10" fontId="22" numFmtId="164" xfId="0" applyAlignment="1" applyFont="1" applyNumberFormat="1">
      <alignment readingOrder="0"/>
    </xf>
    <xf borderId="24" fillId="0" fontId="23" numFmtId="0" xfId="0" applyAlignment="1" applyBorder="1" applyFont="1">
      <alignment readingOrder="0"/>
    </xf>
    <xf borderId="0" fillId="0" fontId="22" numFmtId="0" xfId="0" applyAlignment="1" applyFont="1">
      <alignment readingOrder="0"/>
    </xf>
    <xf borderId="24" fillId="0" fontId="1" numFmtId="0" xfId="0" applyAlignment="1" applyBorder="1" applyFont="1">
      <alignment readingOrder="0" shrinkToFit="0" vertical="center" wrapText="1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readingOrder="0" vertical="center"/>
    </xf>
    <xf borderId="27" fillId="0" fontId="1" numFmtId="0" xfId="0" applyAlignment="1" applyBorder="1" applyFont="1">
      <alignment readingOrder="0" vertical="center"/>
    </xf>
    <xf borderId="29" fillId="0" fontId="1" numFmtId="0" xfId="0" applyAlignment="1" applyBorder="1" applyFont="1">
      <alignment readingOrder="0" shrinkToFit="0" vertical="center" wrapText="1"/>
    </xf>
    <xf borderId="30" fillId="0" fontId="4" numFmtId="0" xfId="0" applyBorder="1" applyFont="1"/>
    <xf borderId="27" fillId="0" fontId="1" numFmtId="164" xfId="0" applyAlignment="1" applyBorder="1" applyFont="1" applyNumberFormat="1">
      <alignment readingOrder="0" shrinkToFit="0" vertical="center" wrapText="1"/>
    </xf>
    <xf borderId="15" fillId="0" fontId="1" numFmtId="165" xfId="0" applyAlignment="1" applyBorder="1" applyFont="1" applyNumberFormat="1">
      <alignment vertical="center"/>
    </xf>
    <xf borderId="8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horizontal="center" readingOrder="0" vertical="center"/>
    </xf>
    <xf borderId="27" fillId="0" fontId="1" numFmtId="165" xfId="0" applyAlignment="1" applyBorder="1" applyFont="1" applyNumberFormat="1">
      <alignment vertical="center"/>
    </xf>
    <xf borderId="15" fillId="3" fontId="1" numFmtId="0" xfId="0" applyAlignment="1" applyBorder="1" applyFont="1">
      <alignment readingOrder="0" vertical="center"/>
    </xf>
    <xf borderId="27" fillId="3" fontId="1" numFmtId="165" xfId="0" applyAlignment="1" applyBorder="1" applyFont="1" applyNumberFormat="1">
      <alignment vertical="center"/>
    </xf>
    <xf borderId="15" fillId="0" fontId="3" numFmtId="0" xfId="0" applyAlignment="1" applyBorder="1" applyFont="1">
      <alignment horizontal="center" readingOrder="0" vertical="center"/>
    </xf>
    <xf borderId="31" fillId="0" fontId="8" numFmtId="164" xfId="0" applyAlignment="1" applyBorder="1" applyFont="1" applyNumberFormat="1">
      <alignment horizontal="center" vertical="center"/>
    </xf>
    <xf borderId="0" fillId="0" fontId="24" numFmtId="0" xfId="0" applyAlignment="1" applyFont="1">
      <alignment horizontal="center" vertical="center"/>
    </xf>
    <xf borderId="0" fillId="0" fontId="24" numFmtId="0" xfId="0" applyAlignment="1" applyFont="1">
      <alignment horizontal="center" readingOrder="0" vertical="center"/>
    </xf>
    <xf borderId="0" fillId="0" fontId="12" numFmtId="164" xfId="0" applyFont="1" applyNumberFormat="1"/>
    <xf borderId="4" fillId="0" fontId="1" numFmtId="0" xfId="0" applyAlignment="1" applyBorder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0" fillId="0" fontId="25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133350</xdr:colOff>
      <xdr:row>3</xdr:row>
      <xdr:rowOff>57150</xdr:rowOff>
    </xdr:from>
    <xdr:ext cx="828675" cy="504825"/>
    <xdr:grpSp>
      <xdr:nvGrpSpPr>
        <xdr:cNvPr id="2" name="Shape 2" title="Dibujo"/>
        <xdr:cNvGrpSpPr/>
      </xdr:nvGrpSpPr>
      <xdr:grpSpPr>
        <a:xfrm>
          <a:off x="2065500" y="735600"/>
          <a:ext cx="1744625" cy="1035300"/>
          <a:chOff x="2065500" y="735600"/>
          <a:chExt cx="1744625" cy="1035300"/>
        </a:xfrm>
      </xdr:grpSpPr>
      <xdr:sp>
        <xdr:nvSpPr>
          <xdr:cNvPr id="3" name="Shape 3"/>
          <xdr:cNvSpPr/>
        </xdr:nvSpPr>
        <xdr:spPr>
          <a:xfrm>
            <a:off x="2065500" y="735600"/>
            <a:ext cx="1744500" cy="1035300"/>
          </a:xfrm>
          <a:prstGeom prst="roundRect">
            <a:avLst>
              <a:gd fmla="val 16667" name="adj"/>
            </a:avLst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440975" y="1182250"/>
            <a:ext cx="40500" cy="30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2065625" y="782850"/>
            <a:ext cx="17445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Actualización de Estado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rticulo.mercadolibre.com.ar/MLA-665691877-aguarras-mineral-4-litros-diluyente-esmalte-barnices-_JM" TargetMode="External"/><Relationship Id="rId11" Type="http://schemas.openxmlformats.org/officeDocument/2006/relationships/hyperlink" Target="https://articulo.mercadolibre.com.ar/MLA-1385407279-cinta-reflectiva-roja-blanca-cebrada-adhesiva-homologada-vtv-_JM" TargetMode="External"/><Relationship Id="rId22" Type="http://schemas.openxmlformats.org/officeDocument/2006/relationships/hyperlink" Target="https://www.mercadolibre.com.ar/sensor-ultrasonico-ultrasonido-hc-sr04-arduino-pic-robotica/p/MLA32487259" TargetMode="External"/><Relationship Id="rId10" Type="http://schemas.openxmlformats.org/officeDocument/2006/relationships/hyperlink" Target="https://www.mercadolibre.com.ar/cinta-de-papel-enmascarar-obra-uv-48-mm-x-40-mt-doble-a-color-azul-liso/p/MLA25249418" TargetMode="External"/><Relationship Id="rId21" Type="http://schemas.openxmlformats.org/officeDocument/2006/relationships/hyperlink" Target="https://articulo.mercadolibre.com.ar/MLA-617323244-cables-macho-hembra-40-x-20cm-mh-dupont-arduino-protoboard-_JM" TargetMode="External"/><Relationship Id="rId13" Type="http://schemas.openxmlformats.org/officeDocument/2006/relationships/hyperlink" Target="https://www.mercadolibre.com.ar/removedor-gel-vitecso-decapante-4lts/p/MLA27239161?pdp_filters=category:MLA438692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articulo.mercadolibre.com.ar/MLA-823569775-pistola-pintar-hvlp-lusqtoff-14mm-gravedad-as-004-_JM" TargetMode="External"/><Relationship Id="rId23" Type="http://schemas.openxmlformats.org/officeDocument/2006/relationships/hyperlink" Target="https://articulo.mercadolibre.com.ar/MLA-916736783-modulo-detector-sensor-de-obstaculos-infrarrojo-pic-arduino-_JM" TargetMode="External"/><Relationship Id="rId1" Type="http://schemas.openxmlformats.org/officeDocument/2006/relationships/hyperlink" Target="https://articulo.mercadolibre.com.ar/MLA-839583040-pintura-automotriz-auto-poliuretano-cata-trimas-blanco-1-l-_JM" TargetMode="External"/><Relationship Id="rId2" Type="http://schemas.openxmlformats.org/officeDocument/2006/relationships/hyperlink" Target="https://articulo.mercadolibre.com.ar/MLA-1347275458-pintura-bicapa-automotor-negro-puro-x-1-lts-sherwin-_JM" TargetMode="External"/><Relationship Id="rId3" Type="http://schemas.openxmlformats.org/officeDocument/2006/relationships/hyperlink" Target="https://articulo.mercadolibre.com.ar/MLA-1640735202-pack-x50-lijas-weber-rubi-21x26-cm-grano-grueso-5060-_JM" TargetMode="External"/><Relationship Id="rId4" Type="http://schemas.openxmlformats.org/officeDocument/2006/relationships/hyperlink" Target="https://articulo.mercadolibre.com.ar/MLA-1347537304-masilla-finish-x-1-kg-catalizador-autos-metal-_JM" TargetMode="External"/><Relationship Id="rId9" Type="http://schemas.openxmlformats.org/officeDocument/2006/relationships/hyperlink" Target="https://www.mercadolibre.com.ar/sherwin-williams-pasta-de-pulir-106-1-kg/p/MLA32372200?pdp_filters=category:MLA86838" TargetMode="External"/><Relationship Id="rId15" Type="http://schemas.openxmlformats.org/officeDocument/2006/relationships/hyperlink" Target="https://articulo.mercadolibre.com.ar/MLA-1501472850-lubricante-wd40x-311grs-super-oferta-x1-agustina-_JM" TargetMode="External"/><Relationship Id="rId14" Type="http://schemas.openxmlformats.org/officeDocument/2006/relationships/hyperlink" Target="https://www.autogomabernal.com.ar/manguerasHidra.html" TargetMode="External"/><Relationship Id="rId17" Type="http://schemas.openxmlformats.org/officeDocument/2006/relationships/hyperlink" Target="https://articulo.mercadolibre.com.ar/MLA-914406059-pad-pulir-disco-adaptador-amoladora-taladro-tigre-discos-_JM" TargetMode="External"/><Relationship Id="rId16" Type="http://schemas.openxmlformats.org/officeDocument/2006/relationships/hyperlink" Target="https://articulo.mercadolibre.com.ar/MLA-922928169-aceite-hidraulico-t-68-balde-de-20-lt-linea-industria-cl-_JM" TargetMode="External"/><Relationship Id="rId5" Type="http://schemas.openxmlformats.org/officeDocument/2006/relationships/hyperlink" Target="https://www.mercadolibre.com.ar/amoladora-angular-electrica-philco-aa711-710w-color-verde/p/MLA15733608?pdp_filters=category:MLA5229" TargetMode="External"/><Relationship Id="rId19" Type="http://schemas.openxmlformats.org/officeDocument/2006/relationships/hyperlink" Target="https://www.mercadolibre.com.ar/discos-de-corte-abrasivos-25u-115x1mm-metales-hamilton/p/MLA22647994" TargetMode="External"/><Relationship Id="rId6" Type="http://schemas.openxmlformats.org/officeDocument/2006/relationships/hyperlink" Target="https://articulo.mercadolibre.com.ar/MLA-925706473-disco-flap-lija-grano-40-60-80-120-amoladora-115mm-x-unidad-_JM" TargetMode="External"/><Relationship Id="rId18" Type="http://schemas.openxmlformats.org/officeDocument/2006/relationships/hyperlink" Target="https://www.mercadolibre.com.ar/pincel-el-galgo-classic-nro-15/p/MLA25674095" TargetMode="External"/><Relationship Id="rId7" Type="http://schemas.openxmlformats.org/officeDocument/2006/relationships/hyperlink" Target="https://articulo.mercadolibre.com.ar/MLA-1449138706-disco-de-pulir-para-amoladora-115mm-chaupint-pegaso-c115eg-_JM" TargetMode="External"/><Relationship Id="rId8" Type="http://schemas.openxmlformats.org/officeDocument/2006/relationships/hyperlink" Target="https://articulo.mercadolibre.com.ar/MLA-1437410350-flap-disco-de-pulir-115mm-45-pulgadas-fieltro-lana-ruhlmann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5.75"/>
    <col customWidth="1" min="3" max="3" width="40.63"/>
    <col customWidth="1" min="4" max="4" width="74.25"/>
    <col customWidth="1" min="6" max="6" width="37.0"/>
    <col customWidth="1" min="8" max="8" width="16.88"/>
    <col customWidth="1" min="9" max="9" width="16.38"/>
    <col customWidth="1" min="11" max="11" width="15.38"/>
    <col customWidth="1" min="13" max="13" width="15.63"/>
    <col customWidth="1" min="15" max="15" width="14.5"/>
  </cols>
  <sheetData>
    <row r="1">
      <c r="A1" s="1"/>
    </row>
    <row r="2">
      <c r="A2" s="2" t="s">
        <v>0</v>
      </c>
    </row>
    <row r="3" ht="15.0" customHeight="1">
      <c r="A3" s="1"/>
    </row>
    <row r="4" ht="24.0" customHeight="1">
      <c r="A4" s="3" t="s">
        <v>1</v>
      </c>
      <c r="B4" s="4"/>
      <c r="C4" s="5" t="s">
        <v>2</v>
      </c>
      <c r="D4" s="4"/>
      <c r="E4" s="6" t="s">
        <v>3</v>
      </c>
      <c r="F4" s="7"/>
      <c r="G4" s="7"/>
      <c r="H4" s="8"/>
      <c r="I4" s="9" t="s">
        <v>4</v>
      </c>
      <c r="J4" s="7"/>
      <c r="K4" s="7"/>
      <c r="L4" s="7"/>
      <c r="M4" s="7"/>
      <c r="N4" s="7"/>
      <c r="O4" s="8"/>
    </row>
    <row r="5" ht="24.0" customHeight="1">
      <c r="A5" s="10"/>
      <c r="B5" s="11"/>
      <c r="D5" s="11"/>
      <c r="E5" s="12" t="s">
        <v>5</v>
      </c>
      <c r="F5" s="13"/>
      <c r="G5" s="14" t="s">
        <v>6</v>
      </c>
      <c r="H5" s="13"/>
      <c r="I5" s="15"/>
      <c r="J5" s="16"/>
      <c r="K5" s="16"/>
      <c r="L5" s="16"/>
      <c r="M5" s="16"/>
      <c r="N5" s="16"/>
      <c r="O5" s="17"/>
    </row>
    <row r="6" ht="24.0" customHeight="1">
      <c r="A6" s="10"/>
      <c r="B6" s="11"/>
      <c r="D6" s="11"/>
      <c r="E6" s="12" t="s">
        <v>7</v>
      </c>
      <c r="F6" s="13"/>
      <c r="G6" s="14" t="s">
        <v>8</v>
      </c>
      <c r="H6" s="13"/>
      <c r="I6" s="18"/>
      <c r="J6" s="19"/>
      <c r="K6" s="19"/>
      <c r="L6" s="19"/>
      <c r="M6" s="19"/>
      <c r="N6" s="19"/>
      <c r="O6" s="20"/>
    </row>
    <row r="7" ht="19.5" customHeight="1">
      <c r="A7" s="21" t="s">
        <v>9</v>
      </c>
      <c r="B7" s="22" t="s">
        <v>10</v>
      </c>
      <c r="C7" s="23" t="s">
        <v>11</v>
      </c>
      <c r="D7" s="24" t="s">
        <v>12</v>
      </c>
      <c r="E7" s="25" t="s">
        <v>13</v>
      </c>
      <c r="G7" s="26" t="s">
        <v>14</v>
      </c>
      <c r="H7" s="27" t="s">
        <v>15</v>
      </c>
      <c r="I7" s="28" t="s">
        <v>16</v>
      </c>
      <c r="J7" s="29" t="s">
        <v>17</v>
      </c>
      <c r="K7" s="4"/>
      <c r="L7" s="30" t="s">
        <v>18</v>
      </c>
      <c r="M7" s="4"/>
      <c r="N7" s="31" t="s">
        <v>19</v>
      </c>
      <c r="O7" s="32"/>
    </row>
    <row r="8" ht="19.5" customHeight="1">
      <c r="A8" s="33"/>
      <c r="B8" s="10"/>
      <c r="C8" s="34"/>
      <c r="D8" s="11"/>
      <c r="E8" s="10"/>
      <c r="G8" s="34"/>
      <c r="H8" s="11"/>
      <c r="I8" s="33"/>
      <c r="J8" s="35" t="s">
        <v>20</v>
      </c>
      <c r="K8" s="36" t="s">
        <v>21</v>
      </c>
      <c r="L8" s="37" t="s">
        <v>20</v>
      </c>
      <c r="M8" s="38" t="s">
        <v>21</v>
      </c>
      <c r="N8" s="39" t="s">
        <v>22</v>
      </c>
      <c r="O8" s="40" t="s">
        <v>23</v>
      </c>
    </row>
    <row r="9" ht="19.5" customHeight="1">
      <c r="A9" s="41"/>
      <c r="B9" s="42"/>
      <c r="C9" s="43"/>
      <c r="D9" s="20"/>
      <c r="E9" s="42"/>
      <c r="F9" s="19"/>
      <c r="G9" s="44"/>
      <c r="H9" s="20"/>
      <c r="I9" s="41"/>
      <c r="J9" s="44"/>
      <c r="K9" s="16"/>
      <c r="L9" s="15"/>
      <c r="M9" s="44"/>
      <c r="N9" s="20"/>
      <c r="O9" s="41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>
      <c r="A10" s="46">
        <v>1.0</v>
      </c>
      <c r="B10" s="47">
        <v>2.0</v>
      </c>
      <c r="C10" s="48" t="s">
        <v>24</v>
      </c>
      <c r="D10" s="49" t="s">
        <v>25</v>
      </c>
      <c r="E10" s="50" t="s">
        <v>26</v>
      </c>
      <c r="F10" s="51"/>
      <c r="G10" s="52">
        <v>18199.0</v>
      </c>
      <c r="H10" s="53">
        <f t="shared" ref="H10:H39" si="1">G10*B10</f>
        <v>36398</v>
      </c>
      <c r="I10" s="54">
        <f t="shared" ref="I10:I39" si="2">IFS(C10="","",I10&lt;&gt;"",I10,TRUE,NOW())</f>
        <v>45425.61081</v>
      </c>
      <c r="J10" s="55" t="s">
        <v>27</v>
      </c>
      <c r="K10" s="56">
        <f t="shared" ref="K10:K39" si="3">IFS(J10="","",K10&lt;&gt;"",K10,TRUE,NOW())</f>
        <v>45434.35456</v>
      </c>
      <c r="L10" s="57" t="s">
        <v>27</v>
      </c>
      <c r="M10" s="58">
        <f t="shared" ref="M10:M39" si="4">IFS(L10="","",M10&lt;&gt;"",M10,TRUE,NOW())</f>
        <v>45434.35456</v>
      </c>
      <c r="N10" s="59" t="s">
        <v>28</v>
      </c>
      <c r="O10" s="60" t="str">
        <f t="shared" ref="O10:O39" si="5">IFS(N10="","",N10="Presupuestando","",N10="comprado","",O10&lt;&gt;"",O10,TRUE,NOW())</f>
        <v/>
      </c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>
      <c r="A11" s="62">
        <f t="shared" ref="A11:A39" si="6">A10+1</f>
        <v>2</v>
      </c>
      <c r="B11" s="63">
        <v>1.0</v>
      </c>
      <c r="C11" s="64" t="s">
        <v>29</v>
      </c>
      <c r="D11" s="64" t="s">
        <v>30</v>
      </c>
      <c r="E11" s="65" t="s">
        <v>31</v>
      </c>
      <c r="F11" s="66"/>
      <c r="G11" s="67">
        <v>22000.0</v>
      </c>
      <c r="H11" s="53">
        <f t="shared" si="1"/>
        <v>22000</v>
      </c>
      <c r="I11" s="56">
        <f t="shared" si="2"/>
        <v>45425.61081</v>
      </c>
      <c r="J11" s="55" t="s">
        <v>27</v>
      </c>
      <c r="K11" s="56">
        <f t="shared" si="3"/>
        <v>45434.35456</v>
      </c>
      <c r="L11" s="57" t="s">
        <v>27</v>
      </c>
      <c r="M11" s="68">
        <f t="shared" si="4"/>
        <v>45434.35456</v>
      </c>
      <c r="N11" s="69" t="s">
        <v>28</v>
      </c>
      <c r="O11" s="70" t="str">
        <f t="shared" si="5"/>
        <v/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>
      <c r="A12" s="62">
        <f t="shared" si="6"/>
        <v>3</v>
      </c>
      <c r="B12" s="71">
        <v>2.0</v>
      </c>
      <c r="C12" s="72" t="s">
        <v>32</v>
      </c>
      <c r="D12" s="72" t="s">
        <v>33</v>
      </c>
      <c r="E12" s="73"/>
      <c r="F12" s="74"/>
      <c r="G12" s="75">
        <v>16984.0</v>
      </c>
      <c r="H12" s="53">
        <f t="shared" si="1"/>
        <v>33968</v>
      </c>
      <c r="I12" s="56">
        <f t="shared" si="2"/>
        <v>45425.61081</v>
      </c>
      <c r="J12" s="55" t="s">
        <v>27</v>
      </c>
      <c r="K12" s="56">
        <f t="shared" si="3"/>
        <v>45434.35456</v>
      </c>
      <c r="L12" s="57" t="s">
        <v>27</v>
      </c>
      <c r="M12" s="68">
        <f t="shared" si="4"/>
        <v>45434.35456</v>
      </c>
      <c r="N12" s="69" t="s">
        <v>34</v>
      </c>
      <c r="O12" s="70" t="str">
        <f t="shared" si="5"/>
        <v/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>
      <c r="A13" s="62">
        <f t="shared" si="6"/>
        <v>4</v>
      </c>
      <c r="B13" s="63">
        <v>1.0</v>
      </c>
      <c r="C13" s="64" t="s">
        <v>35</v>
      </c>
      <c r="D13" s="64" t="s">
        <v>36</v>
      </c>
      <c r="E13" s="76" t="s">
        <v>37</v>
      </c>
      <c r="F13" s="74"/>
      <c r="G13" s="67">
        <v>17440.0</v>
      </c>
      <c r="H13" s="53">
        <f t="shared" si="1"/>
        <v>17440</v>
      </c>
      <c r="I13" s="56">
        <f t="shared" si="2"/>
        <v>45425.61081</v>
      </c>
      <c r="J13" s="55" t="s">
        <v>27</v>
      </c>
      <c r="K13" s="56">
        <f t="shared" si="3"/>
        <v>45434.35456</v>
      </c>
      <c r="L13" s="57" t="s">
        <v>27</v>
      </c>
      <c r="M13" s="68">
        <f t="shared" si="4"/>
        <v>45434.35456</v>
      </c>
      <c r="N13" s="69" t="s">
        <v>28</v>
      </c>
      <c r="O13" s="70" t="str">
        <f t="shared" si="5"/>
        <v/>
      </c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>
      <c r="A14" s="62">
        <f t="shared" si="6"/>
        <v>5</v>
      </c>
      <c r="B14" s="63">
        <v>1.0</v>
      </c>
      <c r="C14" s="64" t="s">
        <v>38</v>
      </c>
      <c r="D14" s="64" t="s">
        <v>39</v>
      </c>
      <c r="E14" s="76" t="s">
        <v>40</v>
      </c>
      <c r="F14" s="74"/>
      <c r="G14" s="67">
        <v>9900.0</v>
      </c>
      <c r="H14" s="53">
        <f t="shared" si="1"/>
        <v>9900</v>
      </c>
      <c r="I14" s="56">
        <f t="shared" si="2"/>
        <v>45425.61081</v>
      </c>
      <c r="J14" s="55" t="s">
        <v>27</v>
      </c>
      <c r="K14" s="56">
        <f t="shared" si="3"/>
        <v>45434.35456</v>
      </c>
      <c r="L14" s="57" t="s">
        <v>27</v>
      </c>
      <c r="M14" s="68">
        <f t="shared" si="4"/>
        <v>45434.35456</v>
      </c>
      <c r="N14" s="69" t="s">
        <v>28</v>
      </c>
      <c r="O14" s="70" t="str">
        <f t="shared" si="5"/>
        <v/>
      </c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>
      <c r="A15" s="62">
        <f t="shared" si="6"/>
        <v>6</v>
      </c>
      <c r="B15" s="63">
        <v>1.0</v>
      </c>
      <c r="C15" s="64" t="s">
        <v>41</v>
      </c>
      <c r="D15" s="64" t="s">
        <v>42</v>
      </c>
      <c r="E15" s="77" t="s">
        <v>43</v>
      </c>
      <c r="G15" s="67">
        <v>27517.0</v>
      </c>
      <c r="H15" s="53">
        <f t="shared" si="1"/>
        <v>27517</v>
      </c>
      <c r="I15" s="56">
        <f t="shared" si="2"/>
        <v>45425.61081</v>
      </c>
      <c r="J15" s="55" t="s">
        <v>27</v>
      </c>
      <c r="K15" s="56">
        <f t="shared" si="3"/>
        <v>45434.35456</v>
      </c>
      <c r="L15" s="57"/>
      <c r="M15" s="68" t="str">
        <f t="shared" si="4"/>
        <v/>
      </c>
      <c r="N15" s="69" t="s">
        <v>34</v>
      </c>
      <c r="O15" s="70" t="str">
        <f t="shared" si="5"/>
        <v/>
      </c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>
      <c r="A16" s="62">
        <f t="shared" si="6"/>
        <v>7</v>
      </c>
      <c r="B16" s="63">
        <v>4.0</v>
      </c>
      <c r="C16" s="64" t="s">
        <v>44</v>
      </c>
      <c r="D16" s="64" t="s">
        <v>45</v>
      </c>
      <c r="E16" s="76" t="s">
        <v>46</v>
      </c>
      <c r="F16" s="74"/>
      <c r="G16" s="67">
        <v>2112.25</v>
      </c>
      <c r="H16" s="53">
        <f t="shared" si="1"/>
        <v>8449</v>
      </c>
      <c r="I16" s="56">
        <f t="shared" si="2"/>
        <v>45425.61081</v>
      </c>
      <c r="J16" s="55" t="s">
        <v>27</v>
      </c>
      <c r="K16" s="56">
        <f t="shared" si="3"/>
        <v>45434.35456</v>
      </c>
      <c r="L16" s="57" t="s">
        <v>27</v>
      </c>
      <c r="M16" s="68">
        <f t="shared" si="4"/>
        <v>45434.35456</v>
      </c>
      <c r="N16" s="69" t="s">
        <v>34</v>
      </c>
      <c r="O16" s="70" t="str">
        <f t="shared" si="5"/>
        <v/>
      </c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>
      <c r="A17" s="62">
        <f t="shared" si="6"/>
        <v>8</v>
      </c>
      <c r="B17" s="63">
        <v>1.0</v>
      </c>
      <c r="C17" s="64" t="s">
        <v>47</v>
      </c>
      <c r="D17" s="64" t="s">
        <v>48</v>
      </c>
      <c r="E17" s="76" t="s">
        <v>49</v>
      </c>
      <c r="F17" s="74"/>
      <c r="G17" s="67">
        <v>10300.0</v>
      </c>
      <c r="H17" s="53">
        <f t="shared" si="1"/>
        <v>10300</v>
      </c>
      <c r="I17" s="56">
        <f t="shared" si="2"/>
        <v>45425.61081</v>
      </c>
      <c r="J17" s="55" t="s">
        <v>27</v>
      </c>
      <c r="K17" s="56">
        <f t="shared" si="3"/>
        <v>45434.35456</v>
      </c>
      <c r="L17" s="57" t="s">
        <v>27</v>
      </c>
      <c r="M17" s="68">
        <f t="shared" si="4"/>
        <v>45434.35456</v>
      </c>
      <c r="N17" s="69" t="s">
        <v>34</v>
      </c>
      <c r="O17" s="70" t="str">
        <f t="shared" si="5"/>
        <v/>
      </c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>
      <c r="A18" s="62">
        <f t="shared" si="6"/>
        <v>9</v>
      </c>
      <c r="B18" s="63">
        <v>2.0</v>
      </c>
      <c r="C18" s="64" t="s">
        <v>47</v>
      </c>
      <c r="D18" s="64" t="s">
        <v>50</v>
      </c>
      <c r="E18" s="76" t="s">
        <v>51</v>
      </c>
      <c r="F18" s="74"/>
      <c r="G18" s="67">
        <v>5005.0</v>
      </c>
      <c r="H18" s="53">
        <f t="shared" si="1"/>
        <v>10010</v>
      </c>
      <c r="I18" s="56">
        <f t="shared" si="2"/>
        <v>45425.61081</v>
      </c>
      <c r="J18" s="55" t="s">
        <v>27</v>
      </c>
      <c r="K18" s="56">
        <f t="shared" si="3"/>
        <v>45434.35456</v>
      </c>
      <c r="L18" s="57" t="s">
        <v>27</v>
      </c>
      <c r="M18" s="68">
        <f t="shared" si="4"/>
        <v>45434.35456</v>
      </c>
      <c r="N18" s="69" t="s">
        <v>34</v>
      </c>
      <c r="O18" s="70" t="str">
        <f t="shared" si="5"/>
        <v/>
      </c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>
      <c r="A19" s="62">
        <f t="shared" si="6"/>
        <v>10</v>
      </c>
      <c r="B19" s="63">
        <v>1.0</v>
      </c>
      <c r="C19" s="64" t="s">
        <v>52</v>
      </c>
      <c r="D19" s="64" t="s">
        <v>53</v>
      </c>
      <c r="E19" s="76" t="s">
        <v>54</v>
      </c>
      <c r="F19" s="74"/>
      <c r="G19" s="67">
        <v>10990.0</v>
      </c>
      <c r="H19" s="53">
        <f t="shared" si="1"/>
        <v>10990</v>
      </c>
      <c r="I19" s="56">
        <f t="shared" si="2"/>
        <v>45425.61081</v>
      </c>
      <c r="J19" s="55" t="s">
        <v>27</v>
      </c>
      <c r="K19" s="56">
        <f t="shared" si="3"/>
        <v>45434.35456</v>
      </c>
      <c r="L19" s="57" t="s">
        <v>27</v>
      </c>
      <c r="M19" s="68">
        <f t="shared" si="4"/>
        <v>45434.35456</v>
      </c>
      <c r="N19" s="69" t="s">
        <v>28</v>
      </c>
      <c r="O19" s="70" t="str">
        <f t="shared" si="5"/>
        <v/>
      </c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>
      <c r="A20" s="62">
        <f t="shared" si="6"/>
        <v>11</v>
      </c>
      <c r="B20" s="78">
        <v>2.0</v>
      </c>
      <c r="C20" s="79" t="s">
        <v>55</v>
      </c>
      <c r="D20" s="79" t="s">
        <v>56</v>
      </c>
      <c r="E20" s="77" t="s">
        <v>57</v>
      </c>
      <c r="G20" s="67">
        <v>5217.35</v>
      </c>
      <c r="H20" s="53">
        <f t="shared" si="1"/>
        <v>10434.7</v>
      </c>
      <c r="I20" s="56">
        <f t="shared" si="2"/>
        <v>45425.61081</v>
      </c>
      <c r="J20" s="55" t="s">
        <v>27</v>
      </c>
      <c r="K20" s="56">
        <f t="shared" si="3"/>
        <v>45434.35456</v>
      </c>
      <c r="L20" s="57" t="s">
        <v>27</v>
      </c>
      <c r="M20" s="68">
        <f t="shared" si="4"/>
        <v>45434.35456</v>
      </c>
      <c r="N20" s="69" t="s">
        <v>28</v>
      </c>
      <c r="O20" s="70" t="str">
        <f t="shared" si="5"/>
        <v/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>
      <c r="A21" s="62">
        <f t="shared" si="6"/>
        <v>12</v>
      </c>
      <c r="B21" s="78">
        <v>6.0</v>
      </c>
      <c r="C21" s="79" t="s">
        <v>58</v>
      </c>
      <c r="D21" s="79" t="s">
        <v>59</v>
      </c>
      <c r="E21" s="76" t="s">
        <v>60</v>
      </c>
      <c r="F21" s="74"/>
      <c r="G21" s="67">
        <v>2099.0</v>
      </c>
      <c r="H21" s="53">
        <f t="shared" si="1"/>
        <v>12594</v>
      </c>
      <c r="I21" s="56">
        <f t="shared" si="2"/>
        <v>45425.61081</v>
      </c>
      <c r="J21" s="55" t="s">
        <v>27</v>
      </c>
      <c r="K21" s="56">
        <f t="shared" si="3"/>
        <v>45434.35456</v>
      </c>
      <c r="L21" s="57" t="s">
        <v>27</v>
      </c>
      <c r="M21" s="68">
        <f t="shared" si="4"/>
        <v>45434.35456</v>
      </c>
      <c r="N21" s="69" t="s">
        <v>34</v>
      </c>
      <c r="O21" s="70" t="str">
        <f t="shared" si="5"/>
        <v/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>
      <c r="A22" s="62">
        <f t="shared" si="6"/>
        <v>13</v>
      </c>
      <c r="B22" s="78">
        <v>1.0</v>
      </c>
      <c r="C22" s="79" t="s">
        <v>61</v>
      </c>
      <c r="D22" s="80"/>
      <c r="E22" s="76" t="s">
        <v>62</v>
      </c>
      <c r="F22" s="74"/>
      <c r="G22" s="67">
        <v>28599.0</v>
      </c>
      <c r="H22" s="53">
        <f t="shared" si="1"/>
        <v>28599</v>
      </c>
      <c r="I22" s="56">
        <f t="shared" si="2"/>
        <v>45425.61081</v>
      </c>
      <c r="J22" s="55" t="s">
        <v>27</v>
      </c>
      <c r="K22" s="56">
        <f t="shared" si="3"/>
        <v>45434.35456</v>
      </c>
      <c r="L22" s="81"/>
      <c r="M22" s="68" t="str">
        <f t="shared" si="4"/>
        <v/>
      </c>
      <c r="N22" s="69" t="s">
        <v>34</v>
      </c>
      <c r="O22" s="70" t="str">
        <f t="shared" si="5"/>
        <v/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>
      <c r="A23" s="62">
        <f t="shared" si="6"/>
        <v>14</v>
      </c>
      <c r="B23" s="78">
        <v>1.0</v>
      </c>
      <c r="C23" s="79" t="s">
        <v>63</v>
      </c>
      <c r="D23" s="82" t="s">
        <v>64</v>
      </c>
      <c r="E23" s="76" t="s">
        <v>65</v>
      </c>
      <c r="F23" s="74"/>
      <c r="G23" s="67">
        <v>47502.0</v>
      </c>
      <c r="H23" s="53">
        <f t="shared" si="1"/>
        <v>47502</v>
      </c>
      <c r="I23" s="56">
        <f t="shared" si="2"/>
        <v>45434.35675</v>
      </c>
      <c r="J23" s="55" t="s">
        <v>27</v>
      </c>
      <c r="K23" s="56">
        <f t="shared" si="3"/>
        <v>45434.36273</v>
      </c>
      <c r="L23" s="57" t="s">
        <v>27</v>
      </c>
      <c r="M23" s="68">
        <f t="shared" si="4"/>
        <v>45532.42015</v>
      </c>
      <c r="N23" s="69" t="s">
        <v>28</v>
      </c>
      <c r="O23" s="70" t="str">
        <f t="shared" si="5"/>
        <v/>
      </c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>
      <c r="A24" s="62">
        <f t="shared" si="6"/>
        <v>15</v>
      </c>
      <c r="B24" s="78">
        <v>6.0</v>
      </c>
      <c r="C24" s="79" t="s">
        <v>66</v>
      </c>
      <c r="D24" s="79" t="s">
        <v>67</v>
      </c>
      <c r="E24" s="83" t="s">
        <v>68</v>
      </c>
      <c r="F24" s="74"/>
      <c r="G24" s="67">
        <v>15000.0</v>
      </c>
      <c r="H24" s="53">
        <f t="shared" si="1"/>
        <v>90000</v>
      </c>
      <c r="I24" s="56">
        <f t="shared" si="2"/>
        <v>45434.36373</v>
      </c>
      <c r="J24" s="55" t="s">
        <v>27</v>
      </c>
      <c r="K24" s="56">
        <f t="shared" si="3"/>
        <v>45483.6084</v>
      </c>
      <c r="L24" s="57" t="s">
        <v>27</v>
      </c>
      <c r="M24" s="68">
        <f t="shared" si="4"/>
        <v>45532.42015</v>
      </c>
      <c r="N24" s="69" t="s">
        <v>28</v>
      </c>
      <c r="O24" s="70" t="str">
        <f t="shared" si="5"/>
        <v/>
      </c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>
      <c r="A25" s="62">
        <f t="shared" si="6"/>
        <v>16</v>
      </c>
      <c r="B25" s="84">
        <v>1.0</v>
      </c>
      <c r="C25" s="85" t="s">
        <v>69</v>
      </c>
      <c r="D25" s="85" t="s">
        <v>70</v>
      </c>
      <c r="E25" s="86"/>
      <c r="F25" s="74"/>
      <c r="G25" s="75">
        <v>6475.5</v>
      </c>
      <c r="H25" s="53">
        <f t="shared" si="1"/>
        <v>6475.5</v>
      </c>
      <c r="I25" s="56">
        <f t="shared" si="2"/>
        <v>45483.6102</v>
      </c>
      <c r="J25" s="55" t="s">
        <v>27</v>
      </c>
      <c r="K25" s="56">
        <f t="shared" si="3"/>
        <v>45559.36464</v>
      </c>
      <c r="L25" s="57" t="s">
        <v>27</v>
      </c>
      <c r="M25" s="68">
        <f t="shared" si="4"/>
        <v>45559.36465</v>
      </c>
      <c r="N25" s="69" t="s">
        <v>34</v>
      </c>
      <c r="O25" s="70" t="str">
        <f t="shared" si="5"/>
        <v/>
      </c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>
      <c r="A26" s="62">
        <f t="shared" si="6"/>
        <v>17</v>
      </c>
      <c r="B26" s="84">
        <v>2.0</v>
      </c>
      <c r="C26" s="85" t="s">
        <v>71</v>
      </c>
      <c r="D26" s="85" t="s">
        <v>72</v>
      </c>
      <c r="E26" s="87" t="s">
        <v>73</v>
      </c>
      <c r="F26" s="74"/>
      <c r="G26" s="75">
        <v>7990.0</v>
      </c>
      <c r="H26" s="53">
        <f t="shared" si="1"/>
        <v>15980</v>
      </c>
      <c r="I26" s="56">
        <f t="shared" si="2"/>
        <v>45540.57784</v>
      </c>
      <c r="J26" s="55" t="s">
        <v>27</v>
      </c>
      <c r="K26" s="56">
        <f t="shared" si="3"/>
        <v>45559.36466</v>
      </c>
      <c r="L26" s="57" t="s">
        <v>27</v>
      </c>
      <c r="M26" s="68">
        <f t="shared" si="4"/>
        <v>45559.36467</v>
      </c>
      <c r="N26" s="69" t="s">
        <v>34</v>
      </c>
      <c r="O26" s="70" t="str">
        <f t="shared" si="5"/>
        <v/>
      </c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>
      <c r="A27" s="62">
        <f t="shared" si="6"/>
        <v>18</v>
      </c>
      <c r="B27" s="84">
        <v>1.0</v>
      </c>
      <c r="C27" s="85" t="s">
        <v>74</v>
      </c>
      <c r="D27" s="85" t="s">
        <v>75</v>
      </c>
      <c r="E27" s="87" t="s">
        <v>76</v>
      </c>
      <c r="F27" s="74"/>
      <c r="G27" s="75">
        <v>72485.0</v>
      </c>
      <c r="H27" s="53">
        <f t="shared" si="1"/>
        <v>72485</v>
      </c>
      <c r="I27" s="56">
        <f t="shared" si="2"/>
        <v>45541.56197</v>
      </c>
      <c r="J27" s="55" t="s">
        <v>27</v>
      </c>
      <c r="K27" s="56">
        <f t="shared" si="3"/>
        <v>45559.36468</v>
      </c>
      <c r="L27" s="57" t="s">
        <v>27</v>
      </c>
      <c r="M27" s="68">
        <f t="shared" si="4"/>
        <v>45559.36469</v>
      </c>
      <c r="N27" s="69" t="s">
        <v>34</v>
      </c>
      <c r="O27" s="70" t="str">
        <f t="shared" si="5"/>
        <v/>
      </c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</row>
    <row r="28">
      <c r="A28" s="62">
        <f t="shared" si="6"/>
        <v>19</v>
      </c>
      <c r="B28" s="84">
        <v>1.0</v>
      </c>
      <c r="C28" s="85" t="s">
        <v>47</v>
      </c>
      <c r="D28" s="85" t="s">
        <v>77</v>
      </c>
      <c r="E28" s="87" t="s">
        <v>78</v>
      </c>
      <c r="F28" s="74"/>
      <c r="G28" s="75">
        <v>17500.0</v>
      </c>
      <c r="H28" s="53">
        <f t="shared" si="1"/>
        <v>17500</v>
      </c>
      <c r="I28" s="56">
        <f t="shared" si="2"/>
        <v>45541.56603</v>
      </c>
      <c r="J28" s="55" t="s">
        <v>27</v>
      </c>
      <c r="K28" s="56">
        <f t="shared" si="3"/>
        <v>45559.36472</v>
      </c>
      <c r="L28" s="57" t="s">
        <v>27</v>
      </c>
      <c r="M28" s="68">
        <f t="shared" si="4"/>
        <v>45559.36472</v>
      </c>
      <c r="N28" s="69" t="s">
        <v>34</v>
      </c>
      <c r="O28" s="70" t="str">
        <f t="shared" si="5"/>
        <v/>
      </c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>
      <c r="A29" s="62">
        <f t="shared" si="6"/>
        <v>20</v>
      </c>
      <c r="B29" s="78">
        <v>2.0</v>
      </c>
      <c r="C29" s="88" t="s">
        <v>79</v>
      </c>
      <c r="D29" s="89" t="s">
        <v>80</v>
      </c>
      <c r="E29" s="90" t="s">
        <v>81</v>
      </c>
      <c r="G29" s="67">
        <v>1949.0</v>
      </c>
      <c r="H29" s="53">
        <f t="shared" si="1"/>
        <v>3898</v>
      </c>
      <c r="I29" s="56">
        <f t="shared" si="2"/>
        <v>45602.43526</v>
      </c>
      <c r="J29" s="55" t="s">
        <v>27</v>
      </c>
      <c r="K29" s="56">
        <f t="shared" si="3"/>
        <v>45566.61727</v>
      </c>
      <c r="L29" s="57" t="s">
        <v>27</v>
      </c>
      <c r="M29" s="68">
        <f t="shared" si="4"/>
        <v>45566.62133</v>
      </c>
      <c r="N29" s="69" t="s">
        <v>34</v>
      </c>
      <c r="O29" s="70" t="str">
        <f t="shared" si="5"/>
        <v/>
      </c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>
      <c r="A30" s="62">
        <f t="shared" si="6"/>
        <v>21</v>
      </c>
      <c r="B30" s="78">
        <v>1.0</v>
      </c>
      <c r="C30" s="79" t="s">
        <v>82</v>
      </c>
      <c r="D30" s="91" t="s">
        <v>83</v>
      </c>
      <c r="E30" s="83" t="s">
        <v>84</v>
      </c>
      <c r="F30" s="74"/>
      <c r="G30" s="92">
        <v>11074.0</v>
      </c>
      <c r="H30" s="53">
        <f t="shared" si="1"/>
        <v>11074</v>
      </c>
      <c r="I30" s="56">
        <f t="shared" si="2"/>
        <v>45602.47702</v>
      </c>
      <c r="J30" s="55" t="s">
        <v>27</v>
      </c>
      <c r="K30" s="56">
        <f t="shared" si="3"/>
        <v>45566.61728</v>
      </c>
      <c r="L30" s="57" t="s">
        <v>27</v>
      </c>
      <c r="M30" s="68">
        <f t="shared" si="4"/>
        <v>45566.62134</v>
      </c>
      <c r="N30" s="69" t="s">
        <v>34</v>
      </c>
      <c r="O30" s="70" t="str">
        <f t="shared" si="5"/>
        <v/>
      </c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>
      <c r="A31" s="62">
        <f t="shared" si="6"/>
        <v>22</v>
      </c>
      <c r="B31" s="78">
        <v>1.0</v>
      </c>
      <c r="C31" s="79"/>
      <c r="D31" s="91"/>
      <c r="E31" s="93"/>
      <c r="F31" s="74"/>
      <c r="G31" s="92"/>
      <c r="H31" s="53">
        <f t="shared" si="1"/>
        <v>0</v>
      </c>
      <c r="I31" s="56" t="str">
        <f t="shared" si="2"/>
        <v/>
      </c>
      <c r="J31" s="55" t="s">
        <v>27</v>
      </c>
      <c r="K31" s="56">
        <f t="shared" si="3"/>
        <v>45566.61747</v>
      </c>
      <c r="L31" s="57" t="s">
        <v>27</v>
      </c>
      <c r="M31" s="68">
        <f t="shared" si="4"/>
        <v>45566.62143</v>
      </c>
      <c r="N31" s="69" t="s">
        <v>34</v>
      </c>
      <c r="O31" s="70" t="str">
        <f t="shared" si="5"/>
        <v/>
      </c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>
      <c r="A32" s="62">
        <f t="shared" si="6"/>
        <v>23</v>
      </c>
      <c r="B32" s="78">
        <v>1.0</v>
      </c>
      <c r="C32" s="79" t="s">
        <v>85</v>
      </c>
      <c r="D32" s="91" t="s">
        <v>86</v>
      </c>
      <c r="E32" s="76" t="s">
        <v>87</v>
      </c>
      <c r="F32" s="74"/>
      <c r="G32" s="92">
        <v>10215.0</v>
      </c>
      <c r="H32" s="53">
        <f t="shared" si="1"/>
        <v>10215</v>
      </c>
      <c r="I32" s="56">
        <f t="shared" si="2"/>
        <v>45602.48192</v>
      </c>
      <c r="J32" s="55" t="s">
        <v>27</v>
      </c>
      <c r="K32" s="56">
        <f t="shared" si="3"/>
        <v>45559.36382</v>
      </c>
      <c r="L32" s="57" t="s">
        <v>27</v>
      </c>
      <c r="M32" s="68">
        <f t="shared" si="4"/>
        <v>45559.36386</v>
      </c>
      <c r="N32" s="69" t="s">
        <v>34</v>
      </c>
      <c r="O32" s="70" t="str">
        <f t="shared" si="5"/>
        <v/>
      </c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>
      <c r="A33" s="62">
        <f t="shared" si="6"/>
        <v>24</v>
      </c>
      <c r="B33" s="78">
        <v>1.0</v>
      </c>
      <c r="C33" s="79" t="s">
        <v>88</v>
      </c>
      <c r="D33" s="91" t="s">
        <v>89</v>
      </c>
      <c r="E33" s="76" t="s">
        <v>90</v>
      </c>
      <c r="F33" s="74"/>
      <c r="G33" s="67">
        <v>3100.0</v>
      </c>
      <c r="H33" s="53">
        <f t="shared" si="1"/>
        <v>3100</v>
      </c>
      <c r="I33" s="56">
        <f t="shared" si="2"/>
        <v>45607.43149</v>
      </c>
      <c r="J33" s="55" t="s">
        <v>27</v>
      </c>
      <c r="K33" s="56">
        <f t="shared" si="3"/>
        <v>45559.38195</v>
      </c>
      <c r="L33" s="57" t="s">
        <v>27</v>
      </c>
      <c r="M33" s="68">
        <f t="shared" si="4"/>
        <v>45566.62326</v>
      </c>
      <c r="N33" s="69" t="s">
        <v>34</v>
      </c>
      <c r="O33" s="70" t="str">
        <f t="shared" si="5"/>
        <v/>
      </c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>
      <c r="A34" s="62">
        <f t="shared" si="6"/>
        <v>25</v>
      </c>
      <c r="B34" s="78">
        <v>1.0</v>
      </c>
      <c r="C34" s="79" t="s">
        <v>91</v>
      </c>
      <c r="D34" s="91" t="s">
        <v>92</v>
      </c>
      <c r="E34" s="83" t="s">
        <v>93</v>
      </c>
      <c r="F34" s="74"/>
      <c r="G34" s="92">
        <v>2229.0</v>
      </c>
      <c r="H34" s="53">
        <f t="shared" si="1"/>
        <v>2229</v>
      </c>
      <c r="I34" s="56">
        <f t="shared" si="2"/>
        <v>45607.43354</v>
      </c>
      <c r="J34" s="55" t="s">
        <v>27</v>
      </c>
      <c r="K34" s="56">
        <f t="shared" si="3"/>
        <v>45566.61504</v>
      </c>
      <c r="L34" s="57" t="s">
        <v>27</v>
      </c>
      <c r="M34" s="68">
        <f t="shared" si="4"/>
        <v>45566.62327</v>
      </c>
      <c r="N34" s="69" t="s">
        <v>34</v>
      </c>
      <c r="O34" s="70" t="str">
        <f t="shared" si="5"/>
        <v/>
      </c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>
      <c r="A35" s="62">
        <f t="shared" si="6"/>
        <v>26</v>
      </c>
      <c r="B35" s="78">
        <v>1.0</v>
      </c>
      <c r="C35" s="79" t="s">
        <v>94</v>
      </c>
      <c r="D35" s="94" t="s">
        <v>95</v>
      </c>
      <c r="E35" s="83" t="s">
        <v>96</v>
      </c>
      <c r="F35" s="74"/>
      <c r="G35" s="67">
        <v>2756.0</v>
      </c>
      <c r="H35" s="53">
        <f t="shared" si="1"/>
        <v>2756</v>
      </c>
      <c r="I35" s="56">
        <f t="shared" si="2"/>
        <v>45607.43494</v>
      </c>
      <c r="J35" s="55" t="s">
        <v>27</v>
      </c>
      <c r="K35" s="56">
        <f t="shared" si="3"/>
        <v>45566.61504</v>
      </c>
      <c r="L35" s="57" t="s">
        <v>27</v>
      </c>
      <c r="M35" s="68">
        <f t="shared" si="4"/>
        <v>45566.62328</v>
      </c>
      <c r="N35" s="69" t="s">
        <v>34</v>
      </c>
      <c r="O35" s="70" t="str">
        <f t="shared" si="5"/>
        <v/>
      </c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>
      <c r="A36" s="62">
        <f t="shared" si="6"/>
        <v>27</v>
      </c>
      <c r="B36" s="78"/>
      <c r="C36" s="79"/>
      <c r="D36" s="79"/>
      <c r="E36" s="95"/>
      <c r="F36" s="74"/>
      <c r="G36" s="67"/>
      <c r="H36" s="53">
        <f t="shared" si="1"/>
        <v>0</v>
      </c>
      <c r="I36" s="56" t="str">
        <f t="shared" si="2"/>
        <v/>
      </c>
      <c r="J36" s="55" t="s">
        <v>27</v>
      </c>
      <c r="K36" s="56">
        <f t="shared" si="3"/>
        <v>45566.61502</v>
      </c>
      <c r="L36" s="57" t="s">
        <v>27</v>
      </c>
      <c r="M36" s="68">
        <f t="shared" si="4"/>
        <v>45566.62329</v>
      </c>
      <c r="N36" s="69" t="s">
        <v>34</v>
      </c>
      <c r="O36" s="70" t="str">
        <f t="shared" si="5"/>
        <v/>
      </c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>
      <c r="A37" s="62">
        <f t="shared" si="6"/>
        <v>28</v>
      </c>
      <c r="B37" s="78"/>
      <c r="C37" s="79"/>
      <c r="D37" s="79"/>
      <c r="E37" s="95"/>
      <c r="F37" s="74"/>
      <c r="G37" s="67"/>
      <c r="H37" s="53">
        <f t="shared" si="1"/>
        <v>0</v>
      </c>
      <c r="I37" s="56" t="str">
        <f t="shared" si="2"/>
        <v/>
      </c>
      <c r="J37" s="55" t="s">
        <v>27</v>
      </c>
      <c r="K37" s="56">
        <f t="shared" si="3"/>
        <v>45566.61503</v>
      </c>
      <c r="L37" s="57" t="s">
        <v>27</v>
      </c>
      <c r="M37" s="68">
        <f t="shared" si="4"/>
        <v>45566.6233</v>
      </c>
      <c r="N37" s="69" t="s">
        <v>34</v>
      </c>
      <c r="O37" s="70" t="str">
        <f t="shared" si="5"/>
        <v/>
      </c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</row>
    <row r="38">
      <c r="A38" s="62">
        <f t="shared" si="6"/>
        <v>29</v>
      </c>
      <c r="B38" s="78"/>
      <c r="C38" s="79"/>
      <c r="D38" s="79"/>
      <c r="E38" s="95"/>
      <c r="F38" s="74"/>
      <c r="G38" s="67"/>
      <c r="H38" s="53">
        <f t="shared" si="1"/>
        <v>0</v>
      </c>
      <c r="I38" s="56" t="str">
        <f t="shared" si="2"/>
        <v/>
      </c>
      <c r="J38" s="55" t="s">
        <v>27</v>
      </c>
      <c r="K38" s="56">
        <f t="shared" si="3"/>
        <v>45566.61501</v>
      </c>
      <c r="L38" s="57" t="s">
        <v>27</v>
      </c>
      <c r="M38" s="68">
        <f t="shared" si="4"/>
        <v>45566.62331</v>
      </c>
      <c r="N38" s="69" t="s">
        <v>34</v>
      </c>
      <c r="O38" s="70" t="str">
        <f t="shared" si="5"/>
        <v/>
      </c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</row>
    <row r="39">
      <c r="A39" s="96">
        <f t="shared" si="6"/>
        <v>30</v>
      </c>
      <c r="B39" s="97"/>
      <c r="C39" s="98"/>
      <c r="D39" s="98"/>
      <c r="E39" s="99"/>
      <c r="F39" s="100"/>
      <c r="G39" s="101"/>
      <c r="H39" s="53">
        <f t="shared" si="1"/>
        <v>0</v>
      </c>
      <c r="I39" s="102" t="str">
        <f t="shared" si="2"/>
        <v/>
      </c>
      <c r="J39" s="103" t="s">
        <v>27</v>
      </c>
      <c r="K39" s="102">
        <f t="shared" si="3"/>
        <v>45566.61501</v>
      </c>
      <c r="L39" s="104" t="s">
        <v>27</v>
      </c>
      <c r="M39" s="105">
        <f t="shared" si="4"/>
        <v>45566.62334</v>
      </c>
      <c r="N39" s="106" t="s">
        <v>34</v>
      </c>
      <c r="O39" s="107" t="str">
        <f t="shared" si="5"/>
        <v/>
      </c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</row>
    <row r="40">
      <c r="A40" s="1"/>
      <c r="B40" s="1"/>
      <c r="C40" s="1"/>
      <c r="D40" s="1"/>
      <c r="G40" s="108" t="s">
        <v>97</v>
      </c>
      <c r="H40" s="109">
        <f>SUM(H10:H39)</f>
        <v>521814.2</v>
      </c>
      <c r="I40" s="110"/>
      <c r="J40" s="111" t="s">
        <v>98</v>
      </c>
      <c r="K40" s="112">
        <f>SUMIF(N10:N39 , "Comprado", H10:H39)</f>
        <v>244664.7</v>
      </c>
      <c r="L40" s="110"/>
    </row>
    <row r="41">
      <c r="A41" s="113"/>
      <c r="G41" s="114"/>
      <c r="H41" s="110"/>
      <c r="I41" s="110"/>
      <c r="J41" s="110"/>
      <c r="K41" s="110"/>
      <c r="L41" s="110"/>
    </row>
    <row r="42">
      <c r="A42" s="1"/>
    </row>
    <row r="43">
      <c r="A43" s="1"/>
    </row>
    <row r="44">
      <c r="A44" s="1"/>
      <c r="D44" s="115"/>
    </row>
    <row r="45">
      <c r="A45" s="1"/>
      <c r="G45" s="116">
        <f>G29+G30+G31+G32+G33+G34+G35</f>
        <v>31323</v>
      </c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</sheetData>
  <mergeCells count="56">
    <mergeCell ref="E32:F32"/>
    <mergeCell ref="E33:F33"/>
    <mergeCell ref="E34:F34"/>
    <mergeCell ref="E35:F35"/>
    <mergeCell ref="E36:F36"/>
    <mergeCell ref="E37:F37"/>
    <mergeCell ref="E38:F38"/>
    <mergeCell ref="E39:F39"/>
    <mergeCell ref="E24:F24"/>
    <mergeCell ref="E25:F25"/>
    <mergeCell ref="E26:F26"/>
    <mergeCell ref="E27:F27"/>
    <mergeCell ref="E28:F28"/>
    <mergeCell ref="E30:F30"/>
    <mergeCell ref="E31:F31"/>
    <mergeCell ref="A2:L2"/>
    <mergeCell ref="A4:B6"/>
    <mergeCell ref="C4:D6"/>
    <mergeCell ref="E4:H4"/>
    <mergeCell ref="I4:O5"/>
    <mergeCell ref="E5:F5"/>
    <mergeCell ref="G5:H5"/>
    <mergeCell ref="I6:O6"/>
    <mergeCell ref="K8:K9"/>
    <mergeCell ref="L8:L9"/>
    <mergeCell ref="M8:M9"/>
    <mergeCell ref="N8:N9"/>
    <mergeCell ref="G7:G9"/>
    <mergeCell ref="H7:H9"/>
    <mergeCell ref="I7:I9"/>
    <mergeCell ref="J7:K7"/>
    <mergeCell ref="L7:M7"/>
    <mergeCell ref="N7:O7"/>
    <mergeCell ref="J8:J9"/>
    <mergeCell ref="O8:O9"/>
    <mergeCell ref="E6:F6"/>
    <mergeCell ref="G6:H6"/>
    <mergeCell ref="A7:A9"/>
    <mergeCell ref="B7:B9"/>
    <mergeCell ref="C7:C9"/>
    <mergeCell ref="D7:D9"/>
    <mergeCell ref="E7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</mergeCells>
  <dataValidations>
    <dataValidation type="list" allowBlank="1" showErrorMessage="1" sqref="N10:N39">
      <formula1>"Presupuestando,Comprado,Entregado"</formula1>
    </dataValidation>
  </dataValidations>
  <hyperlinks>
    <hyperlink r:id="rId1" location="position=13&amp;search_layout=stack&amp;type=item&amp;tracking_id=aaaa7655-303e-475a-8485-8b9b960b8fd1" ref="E10"/>
    <hyperlink r:id="rId2" location="position=16&amp;search_layout=stack&amp;type=item&amp;tracking_id=aaaa7655-303e-475a-8485-8b9b960b8fd1" ref="E11"/>
    <hyperlink r:id="rId3" location="position=23&amp;search_layout=stack&amp;type=item&amp;tracking_id=14ced739-2ee9-4ed7-bc4a-c97d397800da" ref="E13"/>
    <hyperlink r:id="rId4" location="position=1&amp;search_layout=grid&amp;type=item&amp;tracking_id=be13bc27-5b99-47a6-b0bb-f32c51a7475d" ref="E14"/>
    <hyperlink r:id="rId5" location="searchVariation=MLA15733608&amp;position=6&amp;search_layout=stack&amp;type=product&amp;tracking_id=6cf64465-ec1a-46dd-9afd-7a4684b12c94" ref="E15"/>
    <hyperlink r:id="rId6" location="position=29&amp;search_layout=stack&amp;type=item&amp;tracking_id=416c712b-f177-4574-a71d-4caaa819593e" ref="E16"/>
    <hyperlink r:id="rId7" location="position=11&amp;search_layout=stack&amp;type=item&amp;tracking_id=a37ac00f-7dd0-4772-bb09-a6eab1cf0bb8" ref="E17"/>
    <hyperlink r:id="rId8" location="position=21&amp;search_layout=stack&amp;type=item&amp;tracking_id=a37ac00f-7dd0-4772-bb09-a6eab1cf0bb8" ref="E18"/>
    <hyperlink r:id="rId9" location="searchVariation=MLA32372200&amp;position=3&amp;search_layout=grid&amp;type=product&amp;tracking_id=d1c22a80-2ae4-48d0-b215-b73aa7662605" ref="E19"/>
    <hyperlink r:id="rId10" location="searchVariation=MLA25249418&amp;position=15&amp;search_layout=stack&amp;type=product&amp;tracking_id=c150e105-595e-4c23-bddd-c233090c5064" ref="E20"/>
    <hyperlink r:id="rId11" location="position=36&amp;search_layout=stack&amp;type=item&amp;tracking_id=b9f32c8d-4c3b-4af5-994d-734f4589bf3a" ref="E21"/>
    <hyperlink r:id="rId12" location="position=18&amp;search_layout=stack&amp;type=item&amp;tracking_id=16b27592-50a0-4880-8bba-13cd835ba361" ref="E22"/>
    <hyperlink r:id="rId13" location="searchVariation=MLA27239161&amp;position=2&amp;search_layout=grid&amp;type=product&amp;tracking_id=1f8038dc-cf72-46d7-b1d9-af32cbb04375" ref="E23"/>
    <hyperlink r:id="rId14" ref="E24"/>
    <hyperlink r:id="rId15" location="reco_item_pos=0&amp;reco_backend=machinalis-seller-items-pdp&amp;reco_backend_type=low_level&amp;reco_client=vip-seller_items-above&amp;reco_id=efa58508-c6e0-4c99-a71f-80250db6a285" ref="E26"/>
    <hyperlink r:id="rId16" location="polycard_client=search-nordic&amp;position=28&amp;search_layout=stack&amp;type=item&amp;tracking_id=bf197896-933f-4af8-b509-22bac40c8f49" ref="E27"/>
    <hyperlink r:id="rId17" location="polycard_client=search-nordic&amp;position=10&amp;search_layout=grid&amp;type=item&amp;tracking_id=eeaed5b6-ca6e-49b1-a9ff-ab9d02bcab84" ref="E28"/>
    <hyperlink r:id="rId18" location="polycard_client=search-nordic&amp;wid=MLA1468600296&amp;sid=search&amp;searchVariation=MLA25674095&amp;position=5&amp;search_layout=stack&amp;type=product&amp;tracking_id=b6cb8144-b8c7-43fb-b794-d0728bde6db1" ref="E29"/>
    <hyperlink r:id="rId19" location="polycard_client=search-nordic&amp;wid=MLA1755709836&amp;sid=search&amp;searchVariation=MLA22647994&amp;position=6&amp;search_layout=grid&amp;type=product&amp;tracking_id=19cb7253-c211-41a3-bd97-130f5b41a8a1" ref="E30"/>
    <hyperlink r:id="rId20" location="polycard_client=search-nordic&amp;position=35&amp;search_layout=grid&amp;type=item&amp;tracking_id=67d32d06-e4aa-40b9-8f20-99bd32150331" ref="E32"/>
    <hyperlink r:id="rId21" location="polycard_client=search-nordic&amp;position=2&amp;search_layout=grid&amp;type=item&amp;tracking_id=a988456a-bd57-4e00-97ce-fa06f426ffc7" ref="E33"/>
    <hyperlink r:id="rId22" location="polycard_client=search-nordic&amp;wid=MLA1666030294&amp;sid=search&amp;searchVariation=MLA32487259&amp;position=2&amp;search_layout=grid&amp;type=product&amp;tracking_id=2e725617-fe94-4c58-9f8a-8b6dccd68eb2" ref="E34"/>
    <hyperlink r:id="rId23" location="polycard_client=search-nordic&amp;position=5&amp;search_layout=grid&amp;type=item&amp;tracking_id=d3faecd6-79a2-4560-b33a-6a03fa3f164b" ref="E35"/>
  </hyperlinks>
  <printOptions gridLines="1" horizontalCentered="1"/>
  <pageMargins bottom="0.75" footer="0.0" header="0.0" left="0.25" right="0.25" top="0.75"/>
  <pageSetup paperSize="9" cellComments="atEnd" orientation="landscape" pageOrder="overThenDown"/>
  <drawing r:id="rId24"/>
</worksheet>
</file>