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alesland\"/>
    </mc:Choice>
  </mc:AlternateContent>
  <xr:revisionPtr revIDLastSave="0" documentId="13_ncr:1_{F21A696D-EEB1-4A4A-BCCA-BC47CF387EF6}" xr6:coauthVersionLast="47" xr6:coauthVersionMax="47" xr10:uidLastSave="{00000000-0000-0000-0000-000000000000}"/>
  <bookViews>
    <workbookView xWindow="-120" yWindow="-120" windowWidth="24240" windowHeight="13140" activeTab="5" xr2:uid="{00000000-000D-0000-FFFF-FFFF00000000}"/>
  </bookViews>
  <sheets>
    <sheet name="OCTUBRE" sheetId="4" r:id="rId1"/>
    <sheet name="NOVIEMBRE" sheetId="1" r:id="rId2"/>
    <sheet name="DICIEMBRE" sheetId="2" r:id="rId3"/>
    <sheet name="ENERO 2023" sheetId="3" r:id="rId4"/>
    <sheet name="FEBRERO 2023" sheetId="5" r:id="rId5"/>
    <sheet name="MARZO 2023" sheetId="6" r:id="rId6"/>
    <sheet name="ABRIL 2023" sheetId="7" r:id="rId7"/>
    <sheet name="Hoja1" sheetId="8" r:id="rId8"/>
  </sheets>
  <externalReferences>
    <externalReference r:id="rId9"/>
  </externalReferences>
  <definedNames>
    <definedName name="_xlnm.Print_Area" localSheetId="2">DICIEMBRE!$A$1:$J$47</definedName>
    <definedName name="_xlnm.Print_Area" localSheetId="3">'ENERO 2023'!$A$1:$J$50</definedName>
    <definedName name="_xlnm.Print_Area" localSheetId="1">NOVIEMBRE!$A$1:$J$48</definedName>
    <definedName name="_xlnm.Print_Area" localSheetId="0">OCTUBRE!$A$1:$J$47</definedName>
    <definedName name="DIAS_SEMANA">[1]Hoja2!$A$1:$B$8</definedName>
    <definedName name="_xlnm.Print_Titles" localSheetId="2">DICIEMBRE!$1:$10</definedName>
    <definedName name="_xlnm.Print_Titles" localSheetId="3">'ENERO 2023'!$1:$10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9ELq7piUBnwqH+/VFdwsKoj5O1g=="/>
    </ext>
  </extLst>
</workbook>
</file>

<file path=xl/calcChain.xml><?xml version="1.0" encoding="utf-8"?>
<calcChain xmlns="http://schemas.openxmlformats.org/spreadsheetml/2006/main">
  <c r="O4" i="8" l="1"/>
  <c r="K4" i="8"/>
  <c r="M4" i="8" s="1"/>
  <c r="G14" i="6"/>
  <c r="G15" i="6"/>
  <c r="G16" i="6"/>
  <c r="G17" i="6"/>
  <c r="G18" i="6"/>
  <c r="G19" i="6"/>
  <c r="G20" i="6"/>
  <c r="G21" i="6"/>
  <c r="G22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12" i="5"/>
  <c r="G13" i="5"/>
  <c r="G14" i="5"/>
  <c r="G15" i="5"/>
  <c r="G16" i="5"/>
  <c r="G17" i="5"/>
  <c r="G18" i="5"/>
  <c r="G19" i="5"/>
  <c r="G20" i="5"/>
  <c r="G21" i="5"/>
  <c r="G22" i="5"/>
  <c r="G23" i="5"/>
  <c r="G25" i="5"/>
  <c r="G28" i="5"/>
  <c r="G29" i="5"/>
  <c r="G35" i="5"/>
  <c r="G36" i="5"/>
  <c r="G11" i="5"/>
  <c r="H48" i="3"/>
  <c r="G48" i="3"/>
  <c r="G41" i="3"/>
  <c r="F41" i="3"/>
  <c r="G15" i="3"/>
  <c r="G28" i="3"/>
  <c r="G36" i="3"/>
  <c r="G13" i="3"/>
  <c r="H45" i="2"/>
  <c r="H47" i="1"/>
  <c r="G45" i="2"/>
  <c r="G19" i="2"/>
  <c r="G36" i="2"/>
  <c r="J5" i="2"/>
  <c r="J4" i="2"/>
  <c r="J3" i="2"/>
  <c r="J2" i="2"/>
  <c r="H49" i="4"/>
  <c r="G38" i="4"/>
  <c r="J5" i="1"/>
  <c r="J4" i="1"/>
  <c r="J3" i="1"/>
  <c r="J2" i="1"/>
  <c r="K5" i="4"/>
  <c r="K4" i="4"/>
  <c r="K3" i="4"/>
  <c r="K2" i="4"/>
  <c r="G39" i="4"/>
  <c r="G40" i="4"/>
  <c r="G41" i="4"/>
  <c r="F13" i="3"/>
  <c r="J8" i="3"/>
  <c r="J7" i="3"/>
  <c r="J6" i="3"/>
  <c r="J5" i="3"/>
  <c r="J5" i="5"/>
  <c r="F27" i="5" s="1"/>
  <c r="G27" i="5" s="1"/>
  <c r="J4" i="5"/>
  <c r="J3" i="5"/>
  <c r="J2" i="5"/>
  <c r="J5" i="6"/>
  <c r="F12" i="6" s="1"/>
  <c r="G12" i="6" s="1"/>
  <c r="J3" i="6"/>
  <c r="J4" i="6"/>
  <c r="J2" i="6"/>
  <c r="F11" i="5"/>
  <c r="F37" i="3"/>
  <c r="G37" i="3" s="1"/>
  <c r="F30" i="3"/>
  <c r="G30" i="3" s="1"/>
  <c r="F23" i="3"/>
  <c r="G23" i="3" s="1"/>
  <c r="F25" i="5"/>
  <c r="B11" i="7"/>
  <c r="C11" i="7" s="1"/>
  <c r="B11" i="6"/>
  <c r="C11" i="6" s="1"/>
  <c r="F12" i="5"/>
  <c r="F13" i="5"/>
  <c r="B11" i="5"/>
  <c r="B12" i="5" s="1"/>
  <c r="F27" i="3"/>
  <c r="G27" i="3" s="1"/>
  <c r="F28" i="3"/>
  <c r="F29" i="3"/>
  <c r="G29" i="3" s="1"/>
  <c r="F33" i="3"/>
  <c r="G33" i="3" s="1"/>
  <c r="F34" i="3"/>
  <c r="G34" i="3" s="1"/>
  <c r="F35" i="3"/>
  <c r="G35" i="3" s="1"/>
  <c r="F36" i="3"/>
  <c r="F16" i="3"/>
  <c r="G16" i="3" s="1"/>
  <c r="F40" i="3"/>
  <c r="G40" i="3" s="1"/>
  <c r="F26" i="3"/>
  <c r="G26" i="3" s="1"/>
  <c r="F19" i="3"/>
  <c r="G19" i="3" s="1"/>
  <c r="F14" i="3"/>
  <c r="G14" i="3" s="1"/>
  <c r="F15" i="3"/>
  <c r="F20" i="3"/>
  <c r="G20" i="3" s="1"/>
  <c r="F21" i="3"/>
  <c r="G21" i="3" s="1"/>
  <c r="F22" i="3"/>
  <c r="G22" i="3" s="1"/>
  <c r="F29" i="2"/>
  <c r="G29" i="2" s="1"/>
  <c r="F22" i="2"/>
  <c r="G22" i="2" s="1"/>
  <c r="F36" i="2"/>
  <c r="F15" i="2"/>
  <c r="G15" i="2" s="1"/>
  <c r="F40" i="2"/>
  <c r="G40" i="2" s="1"/>
  <c r="F33" i="2"/>
  <c r="G33" i="2" s="1"/>
  <c r="F26" i="2"/>
  <c r="G26" i="2" s="1"/>
  <c r="F19" i="2"/>
  <c r="F12" i="2"/>
  <c r="G12" i="2" s="1"/>
  <c r="F38" i="2"/>
  <c r="G38" i="2" s="1"/>
  <c r="F39" i="2"/>
  <c r="G39" i="2" s="1"/>
  <c r="F37" i="2"/>
  <c r="G37" i="2" s="1"/>
  <c r="F25" i="2"/>
  <c r="G25" i="2" s="1"/>
  <c r="F30" i="2"/>
  <c r="G30" i="2" s="1"/>
  <c r="F31" i="2"/>
  <c r="G31" i="2" s="1"/>
  <c r="F32" i="2"/>
  <c r="G32" i="2" s="1"/>
  <c r="F24" i="2"/>
  <c r="G24" i="2" s="1"/>
  <c r="F16" i="2"/>
  <c r="G16" i="2" s="1"/>
  <c r="F17" i="2"/>
  <c r="G17" i="2" s="1"/>
  <c r="F18" i="2"/>
  <c r="G18" i="2" s="1"/>
  <c r="F23" i="2"/>
  <c r="G23" i="2" s="1"/>
  <c r="F11" i="2"/>
  <c r="G11" i="2" s="1"/>
  <c r="F28" i="1"/>
  <c r="G28" i="1" s="1"/>
  <c r="F31" i="1"/>
  <c r="G31" i="1" s="1"/>
  <c r="F32" i="1"/>
  <c r="G32" i="1" s="1"/>
  <c r="F33" i="1"/>
  <c r="G33" i="1" s="1"/>
  <c r="F34" i="1"/>
  <c r="G34" i="1" s="1"/>
  <c r="F35" i="1"/>
  <c r="G35" i="1" s="1"/>
  <c r="F38" i="1"/>
  <c r="G38" i="1" s="1"/>
  <c r="F39" i="1"/>
  <c r="G39" i="1" s="1"/>
  <c r="F40" i="1"/>
  <c r="G40" i="1" s="1"/>
  <c r="F27" i="1"/>
  <c r="G27" i="1" s="1"/>
  <c r="F12" i="1"/>
  <c r="G12" i="1" s="1"/>
  <c r="F13" i="1"/>
  <c r="G13" i="1" s="1"/>
  <c r="F14" i="1"/>
  <c r="G14" i="1" s="1"/>
  <c r="F17" i="1"/>
  <c r="G17" i="1" s="1"/>
  <c r="F18" i="1"/>
  <c r="G18" i="1" s="1"/>
  <c r="F19" i="1"/>
  <c r="G19" i="1" s="1"/>
  <c r="F20" i="1"/>
  <c r="G20" i="1" s="1"/>
  <c r="F21" i="1"/>
  <c r="G21" i="1" s="1"/>
  <c r="F24" i="1"/>
  <c r="G24" i="1" s="1"/>
  <c r="F25" i="1"/>
  <c r="G25" i="1" s="1"/>
  <c r="F26" i="1"/>
  <c r="G26" i="1" s="1"/>
  <c r="F11" i="1"/>
  <c r="G11" i="1" s="1"/>
  <c r="F41" i="4"/>
  <c r="F38" i="4"/>
  <c r="G49" i="4" s="1"/>
  <c r="B11" i="4"/>
  <c r="C11" i="4" s="1"/>
  <c r="B11" i="3"/>
  <c r="B12" i="3" s="1"/>
  <c r="B11" i="2"/>
  <c r="B12" i="2" s="1"/>
  <c r="B11" i="1"/>
  <c r="C11" i="1" s="1"/>
  <c r="F27" i="6" l="1"/>
  <c r="F18" i="6"/>
  <c r="F16" i="6"/>
  <c r="F26" i="6"/>
  <c r="F25" i="6"/>
  <c r="F20" i="6"/>
  <c r="F13" i="6"/>
  <c r="G13" i="6" s="1"/>
  <c r="F24" i="6"/>
  <c r="F19" i="6"/>
  <c r="F11" i="6"/>
  <c r="G11" i="6" s="1"/>
  <c r="G47" i="6" s="1"/>
  <c r="H47" i="6" s="1"/>
  <c r="F17" i="6"/>
  <c r="F34" i="5"/>
  <c r="G34" i="5" s="1"/>
  <c r="F33" i="5"/>
  <c r="G33" i="5" s="1"/>
  <c r="F24" i="5"/>
  <c r="G24" i="5" s="1"/>
  <c r="F32" i="5"/>
  <c r="G32" i="5" s="1"/>
  <c r="F26" i="5"/>
  <c r="G26" i="5" s="1"/>
  <c r="F31" i="5"/>
  <c r="G31" i="5" s="1"/>
  <c r="F38" i="5"/>
  <c r="G38" i="5" s="1"/>
  <c r="F30" i="5"/>
  <c r="G30" i="5" s="1"/>
  <c r="F37" i="5"/>
  <c r="G37" i="5" s="1"/>
  <c r="G47" i="1"/>
  <c r="B12" i="7"/>
  <c r="B12" i="6"/>
  <c r="B13" i="5"/>
  <c r="C12" i="5"/>
  <c r="C11" i="5"/>
  <c r="B12" i="4"/>
  <c r="C12" i="3"/>
  <c r="B13" i="3"/>
  <c r="C11" i="3"/>
  <c r="C12" i="2"/>
  <c r="B13" i="2"/>
  <c r="C11" i="2"/>
  <c r="B12" i="1"/>
  <c r="G45" i="5" l="1"/>
  <c r="H45" i="5" s="1"/>
  <c r="C3" i="8" s="1"/>
  <c r="E3" i="8" s="1"/>
  <c r="E5" i="8" s="1"/>
  <c r="C12" i="7"/>
  <c r="B13" i="7"/>
  <c r="B13" i="6"/>
  <c r="C12" i="6"/>
  <c r="C13" i="5"/>
  <c r="B14" i="5"/>
  <c r="C12" i="4"/>
  <c r="B13" i="4"/>
  <c r="C13" i="3"/>
  <c r="B14" i="3"/>
  <c r="C13" i="2"/>
  <c r="B14" i="2"/>
  <c r="C12" i="1"/>
  <c r="B13" i="1"/>
  <c r="B14" i="7" l="1"/>
  <c r="C13" i="7"/>
  <c r="B14" i="6"/>
  <c r="C13" i="6"/>
  <c r="C14" i="5"/>
  <c r="B15" i="5"/>
  <c r="C13" i="4"/>
  <c r="B14" i="4"/>
  <c r="B15" i="3"/>
  <c r="C14" i="3"/>
  <c r="C14" i="2"/>
  <c r="B15" i="2"/>
  <c r="C13" i="1"/>
  <c r="B14" i="1"/>
  <c r="B15" i="1" s="1"/>
  <c r="C15" i="1" l="1"/>
  <c r="B16" i="1"/>
  <c r="C16" i="1" s="1"/>
  <c r="B15" i="7"/>
  <c r="C14" i="7"/>
  <c r="C14" i="6"/>
  <c r="B15" i="6"/>
  <c r="C15" i="5"/>
  <c r="B16" i="5"/>
  <c r="B15" i="4"/>
  <c r="C14" i="4"/>
  <c r="B16" i="3"/>
  <c r="C15" i="3"/>
  <c r="B16" i="2"/>
  <c r="C15" i="2"/>
  <c r="C14" i="1"/>
  <c r="C15" i="7" l="1"/>
  <c r="B16" i="7"/>
  <c r="B16" i="6"/>
  <c r="C15" i="6"/>
  <c r="C16" i="5"/>
  <c r="B17" i="5"/>
  <c r="C15" i="4"/>
  <c r="B16" i="4"/>
  <c r="C16" i="3"/>
  <c r="B17" i="3"/>
  <c r="B17" i="2"/>
  <c r="C16" i="2"/>
  <c r="B17" i="7" l="1"/>
  <c r="C16" i="7"/>
  <c r="C16" i="6"/>
  <c r="B17" i="6"/>
  <c r="B18" i="5"/>
  <c r="C17" i="5"/>
  <c r="C16" i="4"/>
  <c r="B17" i="4"/>
  <c r="C17" i="3"/>
  <c r="B18" i="3"/>
  <c r="C17" i="2"/>
  <c r="B18" i="2"/>
  <c r="B17" i="1"/>
  <c r="B18" i="7" l="1"/>
  <c r="C17" i="7"/>
  <c r="B18" i="6"/>
  <c r="C17" i="6"/>
  <c r="B19" i="5"/>
  <c r="C18" i="5"/>
  <c r="C17" i="4"/>
  <c r="B18" i="4"/>
  <c r="B19" i="3"/>
  <c r="C18" i="3"/>
  <c r="C18" i="2"/>
  <c r="B19" i="2"/>
  <c r="C17" i="1"/>
  <c r="B18" i="1"/>
  <c r="B19" i="7" l="1"/>
  <c r="C18" i="7"/>
  <c r="B19" i="6"/>
  <c r="C18" i="6"/>
  <c r="C19" i="5"/>
  <c r="B20" i="5"/>
  <c r="B19" i="4"/>
  <c r="C18" i="4"/>
  <c r="B20" i="3"/>
  <c r="C19" i="3"/>
  <c r="B20" i="2"/>
  <c r="C19" i="2"/>
  <c r="B19" i="1"/>
  <c r="C18" i="1"/>
  <c r="B20" i="7" l="1"/>
  <c r="C19" i="7"/>
  <c r="C19" i="6"/>
  <c r="B20" i="6"/>
  <c r="B21" i="5"/>
  <c r="C20" i="5"/>
  <c r="C19" i="4"/>
  <c r="B20" i="4"/>
  <c r="C20" i="3"/>
  <c r="B21" i="3"/>
  <c r="B21" i="2"/>
  <c r="C20" i="2"/>
  <c r="C19" i="1"/>
  <c r="B20" i="1"/>
  <c r="B21" i="7" l="1"/>
  <c r="C20" i="7"/>
  <c r="B21" i="6"/>
  <c r="C20" i="6"/>
  <c r="C21" i="5"/>
  <c r="B22" i="5"/>
  <c r="C20" i="4"/>
  <c r="B21" i="4"/>
  <c r="C21" i="3"/>
  <c r="B22" i="3"/>
  <c r="C21" i="2"/>
  <c r="B22" i="2"/>
  <c r="C20" i="1"/>
  <c r="B21" i="1"/>
  <c r="B22" i="7" l="1"/>
  <c r="C21" i="7"/>
  <c r="B22" i="6"/>
  <c r="C21" i="6"/>
  <c r="C22" i="5"/>
  <c r="B23" i="5"/>
  <c r="C21" i="4"/>
  <c r="B22" i="4"/>
  <c r="B23" i="3"/>
  <c r="C22" i="3"/>
  <c r="C22" i="2"/>
  <c r="B23" i="2"/>
  <c r="C21" i="1"/>
  <c r="B22" i="1"/>
  <c r="B23" i="7" l="1"/>
  <c r="C22" i="7"/>
  <c r="C22" i="6"/>
  <c r="B23" i="6"/>
  <c r="B24" i="5"/>
  <c r="C23" i="5"/>
  <c r="B23" i="4"/>
  <c r="C22" i="4"/>
  <c r="B24" i="3"/>
  <c r="C23" i="3"/>
  <c r="B24" i="2"/>
  <c r="C23" i="2"/>
  <c r="B23" i="1"/>
  <c r="C22" i="1"/>
  <c r="C23" i="7" l="1"/>
  <c r="B24" i="7"/>
  <c r="B24" i="6"/>
  <c r="C23" i="6"/>
  <c r="C24" i="5"/>
  <c r="B25" i="5"/>
  <c r="B24" i="4"/>
  <c r="C23" i="4"/>
  <c r="B25" i="3"/>
  <c r="C24" i="3"/>
  <c r="C24" i="2"/>
  <c r="B25" i="2"/>
  <c r="B24" i="1"/>
  <c r="C23" i="1"/>
  <c r="B25" i="7" l="1"/>
  <c r="C24" i="7"/>
  <c r="B25" i="6"/>
  <c r="C24" i="6"/>
  <c r="B26" i="5"/>
  <c r="C25" i="5"/>
  <c r="C24" i="4"/>
  <c r="B25" i="4"/>
  <c r="C25" i="3"/>
  <c r="B26" i="3"/>
  <c r="C25" i="2"/>
  <c r="B26" i="2"/>
  <c r="C24" i="1"/>
  <c r="B25" i="1"/>
  <c r="B26" i="7" l="1"/>
  <c r="C25" i="7"/>
  <c r="B26" i="6"/>
  <c r="C25" i="6"/>
  <c r="B27" i="5"/>
  <c r="C26" i="5"/>
  <c r="B26" i="4"/>
  <c r="C25" i="4"/>
  <c r="B27" i="3"/>
  <c r="C26" i="3"/>
  <c r="C26" i="2"/>
  <c r="B27" i="2"/>
  <c r="C25" i="1"/>
  <c r="B26" i="1"/>
  <c r="B27" i="7" l="1"/>
  <c r="C26" i="7"/>
  <c r="B27" i="6"/>
  <c r="C26" i="6"/>
  <c r="C27" i="5"/>
  <c r="B28" i="5"/>
  <c r="B27" i="4"/>
  <c r="C26" i="4"/>
  <c r="B28" i="3"/>
  <c r="C27" i="3"/>
  <c r="B28" i="2"/>
  <c r="C27" i="2"/>
  <c r="B27" i="1"/>
  <c r="B28" i="1" s="1"/>
  <c r="B29" i="1" s="1"/>
  <c r="C26" i="1"/>
  <c r="C29" i="1" l="1"/>
  <c r="B30" i="1"/>
  <c r="C30" i="1" s="1"/>
  <c r="C27" i="7"/>
  <c r="B28" i="7"/>
  <c r="C27" i="6"/>
  <c r="B28" i="6"/>
  <c r="B29" i="5"/>
  <c r="C28" i="5"/>
  <c r="C27" i="4"/>
  <c r="B28" i="4"/>
  <c r="C28" i="3"/>
  <c r="B29" i="3"/>
  <c r="B29" i="2"/>
  <c r="C28" i="2"/>
  <c r="C27" i="1"/>
  <c r="C28" i="7" l="1"/>
  <c r="B29" i="7"/>
  <c r="B29" i="6"/>
  <c r="C28" i="6"/>
  <c r="C29" i="5"/>
  <c r="B30" i="5"/>
  <c r="C28" i="4"/>
  <c r="B29" i="4"/>
  <c r="C29" i="3"/>
  <c r="B30" i="3"/>
  <c r="C29" i="2"/>
  <c r="B30" i="2"/>
  <c r="C28" i="1"/>
  <c r="B31" i="1" l="1"/>
  <c r="B32" i="1" s="1"/>
  <c r="B33" i="1" s="1"/>
  <c r="B34" i="1" s="1"/>
  <c r="B35" i="1" s="1"/>
  <c r="B36" i="1" s="1"/>
  <c r="B37" i="1" s="1"/>
  <c r="B38" i="1" s="1"/>
  <c r="B39" i="1" s="1"/>
  <c r="B40" i="1" s="1"/>
  <c r="B30" i="7"/>
  <c r="C29" i="7"/>
  <c r="B30" i="6"/>
  <c r="C29" i="6"/>
  <c r="C30" i="5"/>
  <c r="B31" i="5"/>
  <c r="C29" i="4"/>
  <c r="B30" i="4"/>
  <c r="B31" i="3"/>
  <c r="C30" i="3"/>
  <c r="C30" i="2"/>
  <c r="B31" i="2"/>
  <c r="B31" i="7" l="1"/>
  <c r="C30" i="7"/>
  <c r="C30" i="6"/>
  <c r="B31" i="6"/>
  <c r="C31" i="5"/>
  <c r="B32" i="5"/>
  <c r="B31" i="4"/>
  <c r="C30" i="4"/>
  <c r="B32" i="3"/>
  <c r="C31" i="3"/>
  <c r="B32" i="2"/>
  <c r="C31" i="2"/>
  <c r="B32" i="7" l="1"/>
  <c r="C31" i="7"/>
  <c r="B32" i="6"/>
  <c r="C31" i="6"/>
  <c r="C32" i="5"/>
  <c r="B33" i="5"/>
  <c r="B32" i="4"/>
  <c r="C31" i="4"/>
  <c r="C32" i="3"/>
  <c r="B33" i="3"/>
  <c r="B33" i="2"/>
  <c r="C32" i="2"/>
  <c r="C31" i="1"/>
  <c r="B33" i="7" l="1"/>
  <c r="C32" i="7"/>
  <c r="C32" i="6"/>
  <c r="B33" i="6"/>
  <c r="B34" i="5"/>
  <c r="C33" i="5"/>
  <c r="C32" i="4"/>
  <c r="B33" i="4"/>
  <c r="C33" i="3"/>
  <c r="B34" i="3"/>
  <c r="C33" i="2"/>
  <c r="B34" i="2"/>
  <c r="C32" i="1"/>
  <c r="B34" i="7" l="1"/>
  <c r="C33" i="7"/>
  <c r="B34" i="6"/>
  <c r="C33" i="6"/>
  <c r="B35" i="5"/>
  <c r="C34" i="5"/>
  <c r="C33" i="4"/>
  <c r="B34" i="4"/>
  <c r="B35" i="3"/>
  <c r="C34" i="3"/>
  <c r="C34" i="2"/>
  <c r="B35" i="2"/>
  <c r="B36" i="2" s="1"/>
  <c r="C36" i="2" s="1"/>
  <c r="C33" i="1"/>
  <c r="B35" i="7" l="1"/>
  <c r="C34" i="7"/>
  <c r="B35" i="6"/>
  <c r="C34" i="6"/>
  <c r="C35" i="5"/>
  <c r="B36" i="5"/>
  <c r="B35" i="4"/>
  <c r="C35" i="4" s="1"/>
  <c r="C34" i="4"/>
  <c r="B36" i="3"/>
  <c r="C35" i="3"/>
  <c r="C35" i="2"/>
  <c r="C34" i="1"/>
  <c r="C35" i="7" l="1"/>
  <c r="B36" i="7"/>
  <c r="C35" i="6"/>
  <c r="B36" i="6"/>
  <c r="B37" i="5"/>
  <c r="B38" i="5" s="1"/>
  <c r="C36" i="5"/>
  <c r="B36" i="4"/>
  <c r="B37" i="4" s="1"/>
  <c r="C36" i="3"/>
  <c r="B37" i="3"/>
  <c r="B37" i="2"/>
  <c r="C35" i="1"/>
  <c r="B37" i="7" l="1"/>
  <c r="C36" i="7"/>
  <c r="B37" i="6"/>
  <c r="C36" i="6"/>
  <c r="C37" i="5"/>
  <c r="C36" i="4"/>
  <c r="C37" i="4"/>
  <c r="B38" i="4"/>
  <c r="C37" i="3"/>
  <c r="B38" i="3"/>
  <c r="C37" i="2"/>
  <c r="B38" i="2"/>
  <c r="C36" i="1"/>
  <c r="B38" i="7" l="1"/>
  <c r="C37" i="7"/>
  <c r="B38" i="6"/>
  <c r="C37" i="6"/>
  <c r="C38" i="5"/>
  <c r="B39" i="4"/>
  <c r="C38" i="4"/>
  <c r="B39" i="3"/>
  <c r="C38" i="3"/>
  <c r="C38" i="2"/>
  <c r="B39" i="2"/>
  <c r="C37" i="1"/>
  <c r="B39" i="7" l="1"/>
  <c r="C38" i="7"/>
  <c r="B39" i="6"/>
  <c r="C38" i="6"/>
  <c r="B40" i="4"/>
  <c r="C39" i="4"/>
  <c r="B40" i="3"/>
  <c r="C39" i="3"/>
  <c r="B40" i="2"/>
  <c r="C39" i="2"/>
  <c r="C38" i="1"/>
  <c r="C39" i="7" l="1"/>
  <c r="B40" i="7"/>
  <c r="C40" i="7" s="1"/>
  <c r="B40" i="6"/>
  <c r="C40" i="6" s="1"/>
  <c r="C39" i="6"/>
  <c r="B41" i="4"/>
  <c r="C41" i="4" s="1"/>
  <c r="C40" i="4"/>
  <c r="B41" i="3"/>
  <c r="C41" i="3" s="1"/>
  <c r="C40" i="3"/>
  <c r="B41" i="2"/>
  <c r="C41" i="2" s="1"/>
  <c r="C40" i="2"/>
  <c r="C39" i="1"/>
  <c r="C40" i="1" l="1"/>
</calcChain>
</file>

<file path=xl/sharedStrings.xml><?xml version="1.0" encoding="utf-8"?>
<sst xmlns="http://schemas.openxmlformats.org/spreadsheetml/2006/main" count="246" uniqueCount="84">
  <si>
    <t>CONTROL DE ASISTENCIA</t>
  </si>
  <si>
    <t xml:space="preserve">Mes: </t>
  </si>
  <si>
    <t>Nombre:</t>
  </si>
  <si>
    <t>Cargo:</t>
  </si>
  <si>
    <t>Pasante de Talento Humano</t>
  </si>
  <si>
    <t>FECHA</t>
  </si>
  <si>
    <t>DÍA</t>
  </si>
  <si>
    <t>HORA DE LLEGADA</t>
  </si>
  <si>
    <t>HORA DE SALIDA</t>
  </si>
  <si>
    <t>TOTAL DE HORAS</t>
  </si>
  <si>
    <t>ACTIVIDADES</t>
  </si>
  <si>
    <t>FIRMA</t>
  </si>
  <si>
    <t>Revisado y aprobado por:</t>
  </si>
  <si>
    <t>Jefe Inmediato</t>
  </si>
  <si>
    <t xml:space="preserve">Nombre: </t>
  </si>
  <si>
    <t>_________________________________</t>
  </si>
  <si>
    <t>JEFFERSON ANDRES CAJAS PICHUCHO</t>
  </si>
  <si>
    <t>Pasante de IT</t>
  </si>
  <si>
    <t>Conocimiento de la organización.</t>
  </si>
  <si>
    <t>Levantamiento de funciones</t>
  </si>
  <si>
    <t>Permiso por examenes finales y proyectos de semestre.</t>
  </si>
  <si>
    <t>x</t>
  </si>
  <si>
    <t>Emergencia Médica odontologo.
Proformas para hosting de proyectos.</t>
  </si>
  <si>
    <t>Revisión de archivos de lógica de  "Archivo Madre","centro_costos","cargos"</t>
  </si>
  <si>
    <t>Contrucción Lógica de  carga (archivo madre, cargos, centros_costos)</t>
  </si>
  <si>
    <t>Revisión de archivos de lógica de  "11 Tablero TM Novimebre"</t>
  </si>
  <si>
    <t>Contrucción Lógica de  carga (11 Tablero TM Noviembre)</t>
  </si>
  <si>
    <t xml:space="preserve">Replicación lógica de comisiones por pestaña de archivo "entidades originales" </t>
  </si>
  <si>
    <t>Creación de lógica no incluida en Retenciones bajo SQL:
Creación de archivo de escalera para revisión de pago de retenciones y cálculo vía SQL</t>
  </si>
  <si>
    <t>Revisión de archivos de lógica de  "Cuotas" y "QMI"</t>
  </si>
  <si>
    <t>Construcción de requerimientos del sistema:Mabe</t>
  </si>
  <si>
    <t>Construcción de requerimientos del sistema:Movistar</t>
  </si>
  <si>
    <t xml:space="preserve"> Base de datos: Modelamiento en power  SQl architect Movistar</t>
  </si>
  <si>
    <t xml:space="preserve"> Base de datos: Levantamiento de base  SQL en XAMPP Movistar</t>
  </si>
  <si>
    <t>Construcción de requerimientos del sistema: Salesland</t>
  </si>
  <si>
    <t xml:space="preserve"> Creación de Base de datos:Modelamiento en power  SQl architect Salesland</t>
  </si>
  <si>
    <t xml:space="preserve"> Creación de Base de datos:Levantamiento de base   SQL en XAMPP Salesland</t>
  </si>
  <si>
    <t>Construcción API:Contrucción API BASE en FAST API Salesland</t>
  </si>
  <si>
    <t>Construcción API:Levantamiento de API  Salesland</t>
  </si>
  <si>
    <t xml:space="preserve">Construcción WEB:Reportes dinámicos de 
consultas personalizadas y lógica WEB Salesland </t>
  </si>
  <si>
    <t>Construcción WEB:Revisión prototipo Salesland</t>
  </si>
  <si>
    <t>Construcción de requerimientos del sistema Salesland</t>
  </si>
  <si>
    <t xml:space="preserve"> Construcción de requerimientos del sistema.
Creación de Base de datos Salesland</t>
  </si>
  <si>
    <t xml:space="preserve"> Base de datos: Modelamiento en power  SQl architect Mabe</t>
  </si>
  <si>
    <t xml:space="preserve"> Base de datos: Levantamiento de base  SQL en XAMPP Mabe</t>
  </si>
  <si>
    <t xml:space="preserve">Construcción API : mabeSys
Contrucción API BASE en FAST API
Levantamiento de API </t>
  </si>
  <si>
    <t xml:space="preserve">Construcción WEB:Mabe
Prototipo de vistas
Bloqueos y permisos para diferentes tipos de usuarios
</t>
  </si>
  <si>
    <t>Contrucción Lógica de  carga (archivo cuotas)</t>
  </si>
  <si>
    <t>Revisión de hostings para almacenamientos de APPs y dominios</t>
  </si>
  <si>
    <t>Pruebas y revisión de protitpo generado en local.</t>
  </si>
  <si>
    <t>Cambio de búsqueda a servidores VPS para 
almacenamiento de hosting y dominio.</t>
  </si>
  <si>
    <t>Prueba en hosting mediante cpanel de carga de API</t>
  </si>
  <si>
    <t>Prueba en hosting mediante cpanel de carga de WEB</t>
  </si>
  <si>
    <t>Prueba en hosting mediante cpanel de carga de BASE SQL</t>
  </si>
  <si>
    <t>Revisión final de funcionamiento de cpanel: Se necesita un servidor dedicado o versión de sistema operativo para instalar dependencias.</t>
  </si>
  <si>
    <t>Presentación de avances de proyectos en desarrollo</t>
  </si>
  <si>
    <t>Resolución de obtención de servidor para subida de desarrollos</t>
  </si>
  <si>
    <t>Levantamiento de requerimientos mediante archivo de 
"Vacaciones Salesland 2021-2022 (corte 31 de enero 2023)"</t>
  </si>
  <si>
    <t>Modificación a la base de datos del desarrollo del proyecto Salesland</t>
  </si>
  <si>
    <t>Modificación a la API de conexión para inclusión de lógica de vacaciones</t>
  </si>
  <si>
    <t>Resubida a la base de datos del desarrollo del proyecto Salesland</t>
  </si>
  <si>
    <t>Permiso por matriculas de Universidad</t>
  </si>
  <si>
    <t>Pruebas de consulta de API mediante WEB</t>
  </si>
  <si>
    <t>Generación de prototipos de vistas de página WEB para Vacaciones</t>
  </si>
  <si>
    <t>Inclusión de calendarios para registro de solicitudes en WEB</t>
  </si>
  <si>
    <t>Revisión de lógica de fechas para registro de solicitud</t>
  </si>
  <si>
    <t>Generación de notificación via mail de ingreso de Solicitudes</t>
  </si>
  <si>
    <t>Generación de reportes por Supervisor sobre solicitudes de vacaciones</t>
  </si>
  <si>
    <t>Generación de reportes personales sobre solicitudes de vacaciones</t>
  </si>
  <si>
    <t>Separación de reportes por status de  'pendiente',  'aprobada', y 'negada'</t>
  </si>
  <si>
    <t>Separación de reportes por petición de  'cancelación' y 'aprobación'</t>
  </si>
  <si>
    <t>Generación de cuadros de advertencia sobre solicitudes</t>
  </si>
  <si>
    <t>Validación de fechas no admitadas en calendario</t>
  </si>
  <si>
    <t>Validación de rango de fechas para solicitud de vacación</t>
  </si>
  <si>
    <t>TOTAL HORAS</t>
  </si>
  <si>
    <t>Horario Pasantia</t>
  </si>
  <si>
    <t>horas</t>
  </si>
  <si>
    <t>Dia</t>
  </si>
  <si>
    <t>Semanal</t>
  </si>
  <si>
    <t>Mensual</t>
  </si>
  <si>
    <t>Meses</t>
  </si>
  <si>
    <t>meses</t>
  </si>
  <si>
    <t xml:space="preserve">Restante 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</si>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</sst>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mmmm\ yyyy"/>
    <numFmt numFmtId="167" formatCode="0.000"/>
    <numFmt numFmtId="172" formatCode="0.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2" fillId="0" borderId="0" xfId="0" applyFont="1" applyAlignment="1">
      <alignment vertical="center"/>
    </xf>
    <xf numFmtId="164" fontId="1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/>
    <xf numFmtId="164" fontId="1" fillId="0" borderId="2" xfId="0" applyNumberFormat="1" applyFont="1" applyBorder="1" applyAlignment="1">
      <alignment vertical="center" wrapText="1"/>
    </xf>
    <xf numFmtId="20" fontId="2" fillId="0" borderId="1" xfId="0" applyNumberFormat="1" applyFont="1" applyBorder="1" applyAlignment="1">
      <alignment vertical="center" wrapText="1"/>
    </xf>
    <xf numFmtId="20" fontId="2" fillId="0" borderId="2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20" fontId="5" fillId="0" borderId="2" xfId="0" applyNumberFormat="1" applyFont="1" applyBorder="1" applyAlignment="1">
      <alignment vertical="center" wrapText="1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20" fontId="3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/>
    <xf numFmtId="165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2" fillId="0" borderId="3" xfId="0" applyFont="1" applyBorder="1" applyAlignment="1">
      <alignment vertical="center" wrapText="1"/>
    </xf>
    <xf numFmtId="0" fontId="1" fillId="0" borderId="4" xfId="0" applyFont="1" applyBorder="1"/>
    <xf numFmtId="0" fontId="2" fillId="0" borderId="4" xfId="0" applyFont="1" applyBorder="1" applyAlignment="1">
      <alignment vertical="center" wrapText="1"/>
    </xf>
    <xf numFmtId="0" fontId="1" fillId="0" borderId="2" xfId="0" applyFont="1" applyFill="1" applyBorder="1"/>
    <xf numFmtId="2" fontId="2" fillId="0" borderId="1" xfId="0" applyNumberFormat="1" applyFont="1" applyBorder="1" applyAlignment="1">
      <alignment vertical="center" wrapText="1"/>
    </xf>
    <xf numFmtId="2" fontId="0" fillId="0" borderId="0" xfId="0" applyNumberFormat="1"/>
    <xf numFmtId="2" fontId="1" fillId="0" borderId="0" xfId="0" applyNumberFormat="1" applyFont="1"/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center" wrapText="1"/>
    </xf>
    <xf numFmtId="20" fontId="0" fillId="0" borderId="0" xfId="0" applyNumberFormat="1"/>
    <xf numFmtId="46" fontId="0" fillId="0" borderId="0" xfId="0" applyNumberFormat="1"/>
    <xf numFmtId="167" fontId="0" fillId="0" borderId="0" xfId="0" applyNumberFormat="1"/>
    <xf numFmtId="172" fontId="0" fillId="0" borderId="0" xfId="0" applyNumberFormat="1"/>
    <xf numFmtId="2" fontId="2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14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582930</xdr:colOff>
      <xdr:row>2</xdr:row>
      <xdr:rowOff>126954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313FF0-FAC9-4542-93F5-E48EC6724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3152775" y="76200"/>
          <a:ext cx="2373630" cy="4317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792480</xdr:colOff>
      <xdr:row>2</xdr:row>
      <xdr:rowOff>126954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47FB78B-E368-0232-28AD-044CFC8E9A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47900" y="76200"/>
          <a:ext cx="2430780" cy="433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5</xdr:col>
      <xdr:colOff>792480</xdr:colOff>
      <xdr:row>2</xdr:row>
      <xdr:rowOff>126954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BF21AB-DF2F-4ED6-ADE3-3E7B47AC8B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47900" y="76200"/>
          <a:ext cx="2430780" cy="433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406400</xdr:colOff>
      <xdr:row>0</xdr:row>
      <xdr:rowOff>50800</xdr:rowOff>
    </xdr:from>
    <xdr:to>
      <xdr:col>7</xdr:col>
      <xdr:colOff>1038315</xdr:colOff>
      <xdr:row>2</xdr:row>
      <xdr:rowOff>106090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A387E8-46A2-42B8-B80A-F34D85768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4292600" y="50800"/>
          <a:ext cx="2430780" cy="438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74929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E67F7D-B8AD-4114-B4E5-876128BCD9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113029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CEF47-E6D6-4E1B-90D4-9A51356979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758825</xdr:colOff>
      <xdr:row>0</xdr:row>
      <xdr:rowOff>60325</xdr:rowOff>
    </xdr:from>
    <xdr:to>
      <xdr:col>6</xdr:col>
      <xdr:colOff>113029</xdr:colOff>
      <xdr:row>2</xdr:row>
      <xdr:rowOff>123779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9BDF5F-B3D4-4527-8042-A0AD361F40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400" r="8500" b="41300"/>
        <a:stretch/>
      </xdr:blipFill>
      <xdr:spPr>
        <a:xfrm>
          <a:off x="2282825" y="60325"/>
          <a:ext cx="2402204" cy="4444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Control%20de%20Asistenc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iembre"/>
      <sheetName val="Hoja2"/>
    </sheetNames>
    <sheetDataSet>
      <sheetData sheetId="0" refreshError="1"/>
      <sheetData sheetId="1" refreshError="1">
        <row r="1">
          <cell r="A1" t="str">
            <v>DIA</v>
          </cell>
          <cell r="B1" t="str">
            <v>DETALLE</v>
          </cell>
        </row>
        <row r="2">
          <cell r="A2">
            <v>1</v>
          </cell>
          <cell r="B2" t="str">
            <v>DOMINGO</v>
          </cell>
        </row>
        <row r="3">
          <cell r="A3">
            <v>2</v>
          </cell>
          <cell r="B3" t="str">
            <v>LUNES</v>
          </cell>
        </row>
        <row r="4">
          <cell r="A4">
            <v>3</v>
          </cell>
          <cell r="B4" t="str">
            <v>MARTES</v>
          </cell>
        </row>
        <row r="5">
          <cell r="A5">
            <v>4</v>
          </cell>
          <cell r="B5" t="str">
            <v>MIÉRCOLES</v>
          </cell>
        </row>
        <row r="6">
          <cell r="A6">
            <v>5</v>
          </cell>
          <cell r="B6" t="str">
            <v>JUEVES</v>
          </cell>
        </row>
        <row r="7">
          <cell r="A7">
            <v>6</v>
          </cell>
          <cell r="B7" t="str">
            <v>VIERNES</v>
          </cell>
        </row>
        <row r="8">
          <cell r="A8">
            <v>7</v>
          </cell>
          <cell r="B8" t="str">
            <v>SÁBADO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E6B8-A4A3-48DC-9118-6CA607BF8062}">
  <dimension ref="B1:K49"/>
  <sheetViews>
    <sheetView topLeftCell="B1" workbookViewId="0">
      <selection activeCell="H49" sqref="H49"/>
    </sheetView>
  </sheetViews>
  <sheetFormatPr baseColWidth="10" defaultRowHeight="15" x14ac:dyDescent="0.25"/>
  <cols>
    <col min="2" max="2" width="10.7109375" bestFit="1" customWidth="1"/>
    <col min="3" max="3" width="23.5703125" bestFit="1" customWidth="1"/>
    <col min="4" max="4" width="20.85546875" customWidth="1"/>
    <col min="5" max="5" width="8.85546875" bestFit="1" customWidth="1"/>
    <col min="6" max="6" width="9.28515625" bestFit="1" customWidth="1"/>
    <col min="7" max="7" width="9.28515625" style="47" customWidth="1"/>
    <col min="8" max="8" width="33.42578125" customWidth="1"/>
    <col min="9" max="9" width="6.85546875" bestFit="1" customWidth="1"/>
  </cols>
  <sheetData>
    <row r="1" spans="2:11" x14ac:dyDescent="0.25">
      <c r="B1" s="1"/>
      <c r="C1" s="12"/>
    </row>
    <row r="2" spans="2:11" x14ac:dyDescent="0.25">
      <c r="B2" s="1"/>
      <c r="C2" s="12"/>
      <c r="J2" s="51">
        <v>0.75</v>
      </c>
      <c r="K2" s="53">
        <f>J2</f>
        <v>0.75</v>
      </c>
    </row>
    <row r="3" spans="2:11" x14ac:dyDescent="0.25">
      <c r="B3" s="1"/>
      <c r="C3" s="12"/>
      <c r="J3" s="51">
        <v>0.625</v>
      </c>
      <c r="K3" s="53">
        <f t="shared" ref="K3:K5" si="0">J3</f>
        <v>0.625</v>
      </c>
    </row>
    <row r="4" spans="2:11" x14ac:dyDescent="0.25">
      <c r="B4" s="36" t="s">
        <v>0</v>
      </c>
      <c r="C4" s="37"/>
      <c r="D4" s="37"/>
      <c r="E4" s="37"/>
      <c r="F4" s="37"/>
      <c r="G4" s="37"/>
      <c r="H4" s="37"/>
      <c r="J4" s="52">
        <v>1</v>
      </c>
      <c r="K4" s="53">
        <f t="shared" si="0"/>
        <v>1</v>
      </c>
    </row>
    <row r="5" spans="2:11" x14ac:dyDescent="0.25">
      <c r="B5" s="2"/>
      <c r="C5" s="12"/>
      <c r="J5" s="51">
        <v>4.1666666666666664E-2</v>
      </c>
      <c r="K5" s="54">
        <f t="shared" si="0"/>
        <v>4.1666666666666664E-2</v>
      </c>
    </row>
    <row r="6" spans="2:11" x14ac:dyDescent="0.25">
      <c r="B6" s="3" t="s">
        <v>1</v>
      </c>
      <c r="C6" s="38">
        <v>44835</v>
      </c>
      <c r="D6" s="37"/>
      <c r="E6" s="37"/>
      <c r="F6" s="37"/>
      <c r="G6" s="37"/>
      <c r="H6" s="37"/>
    </row>
    <row r="7" spans="2:11" x14ac:dyDescent="0.25">
      <c r="B7" s="3" t="s">
        <v>2</v>
      </c>
      <c r="C7" s="39" t="s">
        <v>16</v>
      </c>
      <c r="D7" s="39"/>
      <c r="E7" s="39"/>
      <c r="F7" s="4"/>
      <c r="G7" s="48"/>
      <c r="H7" s="4"/>
    </row>
    <row r="8" spans="2:11" x14ac:dyDescent="0.25">
      <c r="B8" s="3" t="s">
        <v>3</v>
      </c>
      <c r="C8" s="39" t="s">
        <v>17</v>
      </c>
      <c r="D8" s="39"/>
      <c r="E8" s="39"/>
      <c r="F8" s="4"/>
      <c r="G8" s="48"/>
      <c r="H8" s="4"/>
    </row>
    <row r="9" spans="2:11" x14ac:dyDescent="0.25">
      <c r="B9" s="3"/>
      <c r="C9" s="12"/>
      <c r="J9" s="51"/>
    </row>
    <row r="10" spans="2:11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9"/>
      <c r="H10" s="6" t="s">
        <v>10</v>
      </c>
      <c r="I10" s="6" t="s">
        <v>11</v>
      </c>
    </row>
    <row r="11" spans="2:11" hidden="1" x14ac:dyDescent="0.25">
      <c r="B11" s="7">
        <f>+DATE(YEAR($C$6),MONTH(C6),1)</f>
        <v>44835</v>
      </c>
      <c r="C11" s="13" t="str">
        <f t="shared" ref="C11:C41" si="1">IFERROR(VLOOKUP(WEEKDAY(B11),DIAS_SEMANA,2,0),"")</f>
        <v>SÁBADO</v>
      </c>
      <c r="D11" s="8"/>
      <c r="E11" s="8"/>
      <c r="F11" s="8"/>
      <c r="G11" s="46"/>
      <c r="H11" s="9"/>
      <c r="I11" s="8"/>
    </row>
    <row r="12" spans="2:11" hidden="1" x14ac:dyDescent="0.25">
      <c r="B12" s="7">
        <f t="shared" ref="B12:B35" si="2">IFERROR(IF(MONTH(B11)&lt;&gt;MONTH(DATE(YEAR($B$11),MONTH($B$11),DAY(B11)+1)),"",DATE(YEAR($C$6),MONTH($C$6),DAY(B11)+1)),"")</f>
        <v>44836</v>
      </c>
      <c r="C12" s="13" t="str">
        <f t="shared" si="1"/>
        <v>DOMINGO</v>
      </c>
      <c r="D12" s="8"/>
      <c r="E12" s="8"/>
      <c r="F12" s="8"/>
      <c r="G12" s="46"/>
      <c r="H12" s="9"/>
      <c r="I12" s="8"/>
    </row>
    <row r="13" spans="2:11" hidden="1" x14ac:dyDescent="0.25">
      <c r="B13" s="7">
        <f t="shared" si="2"/>
        <v>44837</v>
      </c>
      <c r="C13" s="13" t="str">
        <f t="shared" si="1"/>
        <v>LUNES</v>
      </c>
      <c r="D13" s="8"/>
      <c r="E13" s="8"/>
      <c r="F13" s="8"/>
      <c r="G13" s="46"/>
      <c r="H13" s="9"/>
      <c r="I13" s="8"/>
    </row>
    <row r="14" spans="2:11" hidden="1" x14ac:dyDescent="0.25">
      <c r="B14" s="7">
        <f t="shared" si="2"/>
        <v>44838</v>
      </c>
      <c r="C14" s="13" t="str">
        <f t="shared" si="1"/>
        <v>MARTES</v>
      </c>
      <c r="D14" s="8"/>
      <c r="E14" s="8"/>
      <c r="F14" s="8"/>
      <c r="G14" s="46"/>
      <c r="H14" s="9"/>
      <c r="I14" s="8"/>
    </row>
    <row r="15" spans="2:11" hidden="1" x14ac:dyDescent="0.25">
      <c r="B15" s="7">
        <f t="shared" si="2"/>
        <v>44839</v>
      </c>
      <c r="C15" s="13" t="str">
        <f t="shared" si="1"/>
        <v>MIÉRCOLES</v>
      </c>
      <c r="D15" s="8"/>
      <c r="E15" s="8"/>
      <c r="F15" s="8"/>
      <c r="G15" s="46"/>
      <c r="H15" s="9"/>
      <c r="I15" s="8"/>
    </row>
    <row r="16" spans="2:11" hidden="1" x14ac:dyDescent="0.25">
      <c r="B16" s="7">
        <f t="shared" si="2"/>
        <v>44840</v>
      </c>
      <c r="C16" s="13" t="str">
        <f t="shared" si="1"/>
        <v>JUEVES</v>
      </c>
      <c r="D16" s="8"/>
      <c r="E16" s="8"/>
      <c r="F16" s="8"/>
      <c r="G16" s="46"/>
      <c r="H16" s="9"/>
      <c r="I16" s="8"/>
    </row>
    <row r="17" spans="2:9" hidden="1" x14ac:dyDescent="0.25">
      <c r="B17" s="7">
        <f t="shared" si="2"/>
        <v>44841</v>
      </c>
      <c r="C17" s="13" t="str">
        <f t="shared" si="1"/>
        <v>VIERNES</v>
      </c>
      <c r="D17" s="8"/>
      <c r="E17" s="8"/>
      <c r="F17" s="8"/>
      <c r="G17" s="46"/>
      <c r="H17" s="9"/>
      <c r="I17" s="8"/>
    </row>
    <row r="18" spans="2:9" hidden="1" x14ac:dyDescent="0.25">
      <c r="B18" s="7">
        <f t="shared" si="2"/>
        <v>44842</v>
      </c>
      <c r="C18" s="13" t="str">
        <f t="shared" si="1"/>
        <v>SÁBADO</v>
      </c>
      <c r="D18" s="8"/>
      <c r="E18" s="8"/>
      <c r="F18" s="8"/>
      <c r="G18" s="46"/>
      <c r="H18" s="9"/>
      <c r="I18" s="8"/>
    </row>
    <row r="19" spans="2:9" hidden="1" x14ac:dyDescent="0.25">
      <c r="B19" s="7">
        <f t="shared" si="2"/>
        <v>44843</v>
      </c>
      <c r="C19" s="13" t="str">
        <f t="shared" si="1"/>
        <v>DOMINGO</v>
      </c>
      <c r="D19" s="8"/>
      <c r="E19" s="8"/>
      <c r="F19" s="8"/>
      <c r="G19" s="46"/>
      <c r="H19" s="9"/>
      <c r="I19" s="8"/>
    </row>
    <row r="20" spans="2:9" hidden="1" x14ac:dyDescent="0.25">
      <c r="B20" s="7">
        <f t="shared" si="2"/>
        <v>44844</v>
      </c>
      <c r="C20" s="13" t="str">
        <f t="shared" si="1"/>
        <v>LUNES</v>
      </c>
      <c r="D20" s="8"/>
      <c r="E20" s="8"/>
      <c r="F20" s="8"/>
      <c r="G20" s="46"/>
      <c r="H20" s="9"/>
      <c r="I20" s="8"/>
    </row>
    <row r="21" spans="2:9" hidden="1" x14ac:dyDescent="0.25">
      <c r="B21" s="7">
        <f t="shared" si="2"/>
        <v>44845</v>
      </c>
      <c r="C21" s="13" t="str">
        <f t="shared" si="1"/>
        <v>MARTES</v>
      </c>
      <c r="D21" s="8"/>
      <c r="E21" s="8"/>
      <c r="F21" s="8"/>
      <c r="G21" s="46"/>
      <c r="H21" s="9"/>
      <c r="I21" s="8"/>
    </row>
    <row r="22" spans="2:9" hidden="1" x14ac:dyDescent="0.25">
      <c r="B22" s="7">
        <f t="shared" si="2"/>
        <v>44846</v>
      </c>
      <c r="C22" s="13" t="str">
        <f t="shared" si="1"/>
        <v>MIÉRCOLES</v>
      </c>
      <c r="D22" s="8"/>
      <c r="E22" s="8"/>
      <c r="F22" s="8"/>
      <c r="G22" s="46"/>
      <c r="H22" s="9"/>
      <c r="I22" s="8"/>
    </row>
    <row r="23" spans="2:9" hidden="1" x14ac:dyDescent="0.25">
      <c r="B23" s="7">
        <f t="shared" si="2"/>
        <v>44847</v>
      </c>
      <c r="C23" s="13" t="str">
        <f t="shared" si="1"/>
        <v>JUEVES</v>
      </c>
      <c r="D23" s="8"/>
      <c r="E23" s="8"/>
      <c r="F23" s="8"/>
      <c r="G23" s="46"/>
      <c r="H23" s="9"/>
      <c r="I23" s="8"/>
    </row>
    <row r="24" spans="2:9" hidden="1" x14ac:dyDescent="0.25">
      <c r="B24" s="7">
        <f t="shared" si="2"/>
        <v>44848</v>
      </c>
      <c r="C24" s="13" t="str">
        <f t="shared" si="1"/>
        <v>VIERNES</v>
      </c>
      <c r="D24" s="8"/>
      <c r="E24" s="8"/>
      <c r="F24" s="8"/>
      <c r="G24" s="46"/>
      <c r="H24" s="9"/>
      <c r="I24" s="8"/>
    </row>
    <row r="25" spans="2:9" hidden="1" x14ac:dyDescent="0.25">
      <c r="B25" s="7">
        <f t="shared" si="2"/>
        <v>44849</v>
      </c>
      <c r="C25" s="13" t="str">
        <f t="shared" si="1"/>
        <v>SÁBADO</v>
      </c>
      <c r="D25" s="8"/>
      <c r="E25" s="8"/>
      <c r="F25" s="8"/>
      <c r="G25" s="46"/>
      <c r="H25" s="9"/>
      <c r="I25" s="8"/>
    </row>
    <row r="26" spans="2:9" hidden="1" x14ac:dyDescent="0.25">
      <c r="B26" s="7">
        <f t="shared" si="2"/>
        <v>44850</v>
      </c>
      <c r="C26" s="13" t="str">
        <f t="shared" si="1"/>
        <v>DOMINGO</v>
      </c>
      <c r="D26" s="8"/>
      <c r="E26" s="8"/>
      <c r="F26" s="8"/>
      <c r="G26" s="46"/>
      <c r="H26" s="9"/>
      <c r="I26" s="8"/>
    </row>
    <row r="27" spans="2:9" hidden="1" x14ac:dyDescent="0.25">
      <c r="B27" s="11">
        <f t="shared" si="2"/>
        <v>44851</v>
      </c>
      <c r="C27" s="13" t="str">
        <f t="shared" si="1"/>
        <v>LUNES</v>
      </c>
      <c r="D27" s="8"/>
      <c r="E27" s="8"/>
      <c r="F27" s="8"/>
      <c r="G27" s="46"/>
      <c r="H27" s="9"/>
      <c r="I27" s="8"/>
    </row>
    <row r="28" spans="2:9" hidden="1" x14ac:dyDescent="0.25">
      <c r="B28" s="11">
        <f t="shared" si="2"/>
        <v>44852</v>
      </c>
      <c r="C28" s="13" t="str">
        <f t="shared" si="1"/>
        <v>MARTES</v>
      </c>
      <c r="D28" s="8"/>
      <c r="E28" s="8"/>
      <c r="F28" s="8"/>
      <c r="G28" s="46"/>
      <c r="H28" s="9"/>
      <c r="I28" s="8"/>
    </row>
    <row r="29" spans="2:9" hidden="1" x14ac:dyDescent="0.25">
      <c r="B29" s="11">
        <f t="shared" si="2"/>
        <v>44853</v>
      </c>
      <c r="C29" s="13" t="str">
        <f t="shared" si="1"/>
        <v>MIÉRCOLES</v>
      </c>
      <c r="D29" s="8"/>
      <c r="E29" s="8"/>
      <c r="F29" s="8"/>
      <c r="G29" s="46"/>
      <c r="H29" s="9"/>
      <c r="I29" s="8"/>
    </row>
    <row r="30" spans="2:9" hidden="1" x14ac:dyDescent="0.25">
      <c r="B30" s="11">
        <f t="shared" si="2"/>
        <v>44854</v>
      </c>
      <c r="C30" s="13" t="str">
        <f t="shared" si="1"/>
        <v>JUEVES</v>
      </c>
      <c r="D30" s="8"/>
      <c r="E30" s="8"/>
      <c r="F30" s="8"/>
      <c r="G30" s="46"/>
      <c r="H30" s="9"/>
      <c r="I30" s="8"/>
    </row>
    <row r="31" spans="2:9" hidden="1" x14ac:dyDescent="0.25">
      <c r="B31" s="11">
        <f t="shared" si="2"/>
        <v>44855</v>
      </c>
      <c r="C31" s="13" t="str">
        <f t="shared" si="1"/>
        <v>VIERNES</v>
      </c>
      <c r="D31" s="8"/>
      <c r="E31" s="8"/>
      <c r="F31" s="8"/>
      <c r="G31" s="46"/>
      <c r="H31" s="9"/>
      <c r="I31" s="8"/>
    </row>
    <row r="32" spans="2:9" hidden="1" x14ac:dyDescent="0.25">
      <c r="B32" s="11">
        <f t="shared" si="2"/>
        <v>44856</v>
      </c>
      <c r="C32" s="13" t="str">
        <f t="shared" si="1"/>
        <v>SÁBADO</v>
      </c>
      <c r="D32" s="8"/>
      <c r="E32" s="8"/>
      <c r="F32" s="8"/>
      <c r="G32" s="46"/>
      <c r="H32" s="9"/>
      <c r="I32" s="8"/>
    </row>
    <row r="33" spans="2:9" hidden="1" x14ac:dyDescent="0.25">
      <c r="B33" s="11">
        <f t="shared" si="2"/>
        <v>44857</v>
      </c>
      <c r="C33" s="13" t="str">
        <f t="shared" si="1"/>
        <v>DOMINGO</v>
      </c>
      <c r="D33" s="8"/>
      <c r="E33" s="8"/>
      <c r="F33" s="8"/>
      <c r="G33" s="46"/>
      <c r="H33" s="9"/>
      <c r="I33" s="8"/>
    </row>
    <row r="34" spans="2:9" hidden="1" x14ac:dyDescent="0.25">
      <c r="B34" s="11">
        <f t="shared" si="2"/>
        <v>44858</v>
      </c>
      <c r="C34" s="13" t="str">
        <f t="shared" si="1"/>
        <v>LUNES</v>
      </c>
      <c r="D34" s="8"/>
      <c r="E34" s="8"/>
      <c r="F34" s="8"/>
      <c r="G34" s="46"/>
      <c r="H34" s="9"/>
      <c r="I34" s="8"/>
    </row>
    <row r="35" spans="2:9" hidden="1" x14ac:dyDescent="0.25">
      <c r="B35" s="11">
        <f t="shared" si="2"/>
        <v>44859</v>
      </c>
      <c r="C35" s="13" t="str">
        <f t="shared" si="1"/>
        <v>MARTES</v>
      </c>
      <c r="D35" s="8"/>
      <c r="E35" s="8"/>
      <c r="F35" s="8"/>
      <c r="G35" s="46"/>
      <c r="H35" s="9"/>
      <c r="I35" s="8"/>
    </row>
    <row r="36" spans="2:9" hidden="1" x14ac:dyDescent="0.25">
      <c r="B36" s="11">
        <f t="shared" ref="B36:B41" si="3">IFERROR(IF(MONTH(B35)&lt;&gt;MONTH(DATE(YEAR($B$11),MONTH($B$11),DAY(B35)+1)),"",DATE(YEAR($C$6),MONTH($C$6),DAY(B35)+1)),"")</f>
        <v>44860</v>
      </c>
      <c r="C36" s="13" t="str">
        <f t="shared" si="1"/>
        <v>MIÉRCOLES</v>
      </c>
      <c r="D36" s="8"/>
      <c r="E36" s="8"/>
      <c r="F36" s="8"/>
      <c r="G36" s="46"/>
      <c r="H36" s="9"/>
      <c r="I36" s="8"/>
    </row>
    <row r="37" spans="2:9" hidden="1" x14ac:dyDescent="0.25">
      <c r="B37" s="11">
        <f t="shared" si="3"/>
        <v>44861</v>
      </c>
      <c r="C37" s="13" t="str">
        <f t="shared" si="1"/>
        <v>JUEVES</v>
      </c>
      <c r="D37" s="8"/>
      <c r="E37" s="8"/>
      <c r="F37" s="8"/>
      <c r="G37" s="46"/>
      <c r="H37" s="9"/>
      <c r="I37" s="8"/>
    </row>
    <row r="38" spans="2:9" x14ac:dyDescent="0.25">
      <c r="B38" s="11">
        <f t="shared" si="3"/>
        <v>44862</v>
      </c>
      <c r="C38" s="13" t="str">
        <f t="shared" si="1"/>
        <v>VIERNES</v>
      </c>
      <c r="D38" s="23">
        <v>0.33333333333333331</v>
      </c>
      <c r="E38" s="23">
        <v>0.54166666666666663</v>
      </c>
      <c r="F38" s="23">
        <f>E38-D38</f>
        <v>0.20833333333333331</v>
      </c>
      <c r="G38" s="46">
        <f>F38</f>
        <v>0.20833333333333331</v>
      </c>
      <c r="H38" s="9" t="s">
        <v>18</v>
      </c>
      <c r="I38" s="8"/>
    </row>
    <row r="39" spans="2:9" hidden="1" x14ac:dyDescent="0.25">
      <c r="B39" s="11">
        <f t="shared" si="3"/>
        <v>44863</v>
      </c>
      <c r="C39" s="13" t="str">
        <f t="shared" si="1"/>
        <v>SÁBADO</v>
      </c>
      <c r="D39" s="8"/>
      <c r="E39" s="8"/>
      <c r="F39" s="8"/>
      <c r="G39" s="46">
        <f t="shared" ref="G39:G41" si="4">F39</f>
        <v>0</v>
      </c>
      <c r="H39" s="9"/>
      <c r="I39" s="8"/>
    </row>
    <row r="40" spans="2:9" hidden="1" x14ac:dyDescent="0.25">
      <c r="B40" s="11">
        <f t="shared" si="3"/>
        <v>44864</v>
      </c>
      <c r="C40" s="13" t="str">
        <f t="shared" si="1"/>
        <v>DOMINGO</v>
      </c>
      <c r="D40" s="8"/>
      <c r="E40" s="8"/>
      <c r="F40" s="8"/>
      <c r="G40" s="46">
        <f t="shared" si="4"/>
        <v>0</v>
      </c>
      <c r="H40" s="8"/>
      <c r="I40" s="9"/>
    </row>
    <row r="41" spans="2:9" x14ac:dyDescent="0.25">
      <c r="B41" s="7">
        <f t="shared" si="3"/>
        <v>44865</v>
      </c>
      <c r="C41" s="13" t="str">
        <f t="shared" si="1"/>
        <v>LUNES</v>
      </c>
      <c r="D41" s="24">
        <v>0.33333333333333331</v>
      </c>
      <c r="E41" s="24">
        <v>0.66666666666666663</v>
      </c>
      <c r="F41" s="23">
        <f>E41-D41</f>
        <v>0.33333333333333331</v>
      </c>
      <c r="G41" s="46">
        <f t="shared" si="4"/>
        <v>0.33333333333333331</v>
      </c>
      <c r="H41" s="9" t="s">
        <v>19</v>
      </c>
      <c r="I41" s="9"/>
    </row>
    <row r="42" spans="2:9" x14ac:dyDescent="0.25">
      <c r="B42" s="3"/>
      <c r="C42" s="12"/>
    </row>
    <row r="43" spans="2:9" x14ac:dyDescent="0.25">
      <c r="B43" s="1"/>
      <c r="C43" s="3" t="s">
        <v>12</v>
      </c>
    </row>
    <row r="44" spans="2:9" x14ac:dyDescent="0.25">
      <c r="B44" s="1"/>
      <c r="C44" s="3"/>
    </row>
    <row r="45" spans="2:9" x14ac:dyDescent="0.25">
      <c r="B45" s="1"/>
      <c r="C45" s="3" t="s">
        <v>13</v>
      </c>
    </row>
    <row r="46" spans="2:9" x14ac:dyDescent="0.25">
      <c r="B46" s="1"/>
      <c r="C46" s="3" t="s">
        <v>14</v>
      </c>
      <c r="D46" s="10" t="s">
        <v>15</v>
      </c>
    </row>
    <row r="47" spans="2:9" x14ac:dyDescent="0.25">
      <c r="B47" s="1"/>
      <c r="C47" s="12"/>
    </row>
    <row r="48" spans="2:9" x14ac:dyDescent="0.25">
      <c r="B48" s="1"/>
      <c r="C48" s="12"/>
    </row>
    <row r="49" spans="2:8" x14ac:dyDescent="0.25">
      <c r="B49" s="1"/>
      <c r="C49" s="12"/>
      <c r="G49" s="47">
        <f>SUM(G38:G41)</f>
        <v>0.54166666666666663</v>
      </c>
      <c r="H49" s="47">
        <f>G49*1/K5</f>
        <v>13</v>
      </c>
    </row>
  </sheetData>
  <mergeCells count="4">
    <mergeCell ref="B4:H4"/>
    <mergeCell ref="C6:H6"/>
    <mergeCell ref="C7:E7"/>
    <mergeCell ref="C8:E8"/>
  </mergeCells>
  <conditionalFormatting sqref="B10:C41">
    <cfRule type="containsText" dxfId="13" priority="1" operator="containsText" text="SÁBADO">
      <formula>NOT(ISERROR(SEARCH(("SÁBADO"),(B10))))</formula>
    </cfRule>
  </conditionalFormatting>
  <conditionalFormatting sqref="C10:C41">
    <cfRule type="containsText" dxfId="12" priority="2" operator="containsText" text="DOMINGO">
      <formula>NOT(ISERROR(SEARCH(("DOMINGO"),(C10))))</formula>
    </cfRule>
  </conditionalFormatting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999"/>
  <sheetViews>
    <sheetView view="pageBreakPreview" topLeftCell="A20" zoomScale="85" zoomScaleNormal="100" zoomScaleSheetLayoutView="85" workbookViewId="0">
      <selection activeCell="H48" sqref="H48"/>
    </sheetView>
  </sheetViews>
  <sheetFormatPr baseColWidth="10" defaultColWidth="14.42578125" defaultRowHeight="15" x14ac:dyDescent="0.25"/>
  <cols>
    <col min="2" max="2" width="11.42578125" customWidth="1"/>
    <col min="3" max="3" width="18.5703125" style="12" customWidth="1"/>
    <col min="4" max="6" width="13.28515625" customWidth="1"/>
    <col min="7" max="7" width="13.28515625" style="47" customWidth="1"/>
    <col min="8" max="8" width="84.28515625" customWidth="1"/>
    <col min="9" max="9" width="10.7109375" customWidth="1"/>
    <col min="10" max="10" width="14" customWidth="1"/>
    <col min="11" max="28" width="10.7109375" customWidth="1"/>
  </cols>
  <sheetData>
    <row r="1" spans="2:10" x14ac:dyDescent="0.25">
      <c r="B1" s="1"/>
    </row>
    <row r="2" spans="2:10" x14ac:dyDescent="0.25">
      <c r="B2" s="1"/>
      <c r="I2" s="51">
        <v>0.75</v>
      </c>
      <c r="J2" s="53">
        <f>I2</f>
        <v>0.75</v>
      </c>
    </row>
    <row r="3" spans="2:10" x14ac:dyDescent="0.25">
      <c r="B3" s="1"/>
      <c r="I3" s="51">
        <v>0.625</v>
      </c>
      <c r="J3" s="53">
        <f t="shared" ref="J3:J5" si="0">I3</f>
        <v>0.625</v>
      </c>
    </row>
    <row r="4" spans="2:10" x14ac:dyDescent="0.25">
      <c r="B4" s="36" t="s">
        <v>0</v>
      </c>
      <c r="C4" s="37"/>
      <c r="D4" s="37"/>
      <c r="E4" s="37"/>
      <c r="F4" s="37"/>
      <c r="G4" s="37"/>
      <c r="H4" s="37"/>
      <c r="I4" s="52">
        <v>1</v>
      </c>
      <c r="J4" s="53">
        <f t="shared" si="0"/>
        <v>1</v>
      </c>
    </row>
    <row r="5" spans="2:10" x14ac:dyDescent="0.25">
      <c r="B5" s="2"/>
      <c r="I5" s="51">
        <v>4.1666666666666664E-2</v>
      </c>
      <c r="J5" s="54">
        <f t="shared" si="0"/>
        <v>4.1666666666666664E-2</v>
      </c>
    </row>
    <row r="6" spans="2:10" x14ac:dyDescent="0.25">
      <c r="B6" s="3" t="s">
        <v>1</v>
      </c>
      <c r="C6" s="38">
        <v>44866</v>
      </c>
      <c r="D6" s="37"/>
      <c r="E6" s="37"/>
      <c r="F6" s="37"/>
      <c r="G6" s="37"/>
      <c r="H6" s="37"/>
    </row>
    <row r="7" spans="2:10" x14ac:dyDescent="0.25">
      <c r="B7" s="3" t="s">
        <v>2</v>
      </c>
      <c r="C7" s="39" t="s">
        <v>16</v>
      </c>
      <c r="D7" s="39"/>
      <c r="E7" s="39"/>
      <c r="F7" s="4"/>
      <c r="G7" s="48"/>
      <c r="H7" s="4"/>
    </row>
    <row r="8" spans="2:10" x14ac:dyDescent="0.25">
      <c r="B8" s="3" t="s">
        <v>3</v>
      </c>
      <c r="C8" s="39" t="s">
        <v>4</v>
      </c>
      <c r="D8" s="39"/>
      <c r="E8" s="39"/>
      <c r="F8" s="4"/>
      <c r="G8" s="48"/>
      <c r="H8" s="4"/>
    </row>
    <row r="9" spans="2:10" x14ac:dyDescent="0.25">
      <c r="B9" s="3"/>
    </row>
    <row r="10" spans="2:10" ht="30" x14ac:dyDescent="0.25">
      <c r="B10" s="16" t="s">
        <v>5</v>
      </c>
      <c r="C10" s="17" t="s">
        <v>6</v>
      </c>
      <c r="D10" s="17" t="s">
        <v>7</v>
      </c>
      <c r="E10" s="17" t="s">
        <v>8</v>
      </c>
      <c r="F10" s="17" t="s">
        <v>9</v>
      </c>
      <c r="G10" s="55"/>
      <c r="H10" s="17" t="s">
        <v>10</v>
      </c>
      <c r="I10" s="17" t="s">
        <v>11</v>
      </c>
    </row>
    <row r="11" spans="2:10" x14ac:dyDescent="0.25">
      <c r="B11" s="18">
        <f>+DATE(YEAR($C$6),MONTH(C6),1)</f>
        <v>44866</v>
      </c>
      <c r="C11" s="19" t="str">
        <f t="shared" ref="C11:C40" si="1">IFERROR(VLOOKUP(WEEKDAY(B11),DIAS_SEMANA,2,0),"")</f>
        <v>MARTES</v>
      </c>
      <c r="D11" s="24">
        <v>0.33333333333333331</v>
      </c>
      <c r="E11" s="24">
        <v>0.54166666666666663</v>
      </c>
      <c r="F11" s="24">
        <f>E11-D11</f>
        <v>0.20833333333333331</v>
      </c>
      <c r="G11" s="50">
        <f>F11</f>
        <v>0.20833333333333331</v>
      </c>
      <c r="H11" s="30" t="s">
        <v>23</v>
      </c>
      <c r="I11" s="20"/>
    </row>
    <row r="12" spans="2:10" x14ac:dyDescent="0.25">
      <c r="B12" s="18">
        <f t="shared" ref="B12:B40" si="2">IFERROR(IF(MONTH(B11)&lt;&gt;MONTH(DATE(YEAR($B$11),MONTH($B$11),DAY(B11)+1)),"",DATE(YEAR($C$6),MONTH($C$6),DAY(B11)+1)),"")</f>
        <v>44867</v>
      </c>
      <c r="C12" s="19" t="str">
        <f t="shared" si="1"/>
        <v>MIÉRCOLES</v>
      </c>
      <c r="D12" s="24">
        <v>0.33333333333333331</v>
      </c>
      <c r="E12" s="24">
        <v>0.54166666666666663</v>
      </c>
      <c r="F12" s="24">
        <f t="shared" ref="F12:F26" si="3">E12-D12</f>
        <v>0.20833333333333331</v>
      </c>
      <c r="G12" s="50">
        <f t="shared" ref="G12:G40" si="4">F12</f>
        <v>0.20833333333333331</v>
      </c>
      <c r="H12" s="31" t="s">
        <v>41</v>
      </c>
      <c r="I12" s="20"/>
    </row>
    <row r="13" spans="2:10" x14ac:dyDescent="0.25">
      <c r="B13" s="18">
        <f t="shared" si="2"/>
        <v>44868</v>
      </c>
      <c r="C13" s="19" t="str">
        <f t="shared" si="1"/>
        <v>JUEVES</v>
      </c>
      <c r="D13" s="24">
        <v>0.33333333333333331</v>
      </c>
      <c r="E13" s="24">
        <v>0.54166666666666663</v>
      </c>
      <c r="F13" s="24">
        <f t="shared" si="3"/>
        <v>0.20833333333333331</v>
      </c>
      <c r="G13" s="50">
        <f t="shared" si="4"/>
        <v>0.20833333333333331</v>
      </c>
      <c r="H13" s="31" t="s">
        <v>34</v>
      </c>
      <c r="I13" s="20"/>
    </row>
    <row r="14" spans="2:10" ht="30" x14ac:dyDescent="0.25">
      <c r="B14" s="18">
        <f t="shared" si="2"/>
        <v>44869</v>
      </c>
      <c r="C14" s="19" t="str">
        <f t="shared" si="1"/>
        <v>VIERNES</v>
      </c>
      <c r="D14" s="24">
        <v>0.58333333333333337</v>
      </c>
      <c r="E14" s="24">
        <v>0.79166666666666663</v>
      </c>
      <c r="F14" s="24">
        <f t="shared" si="3"/>
        <v>0.20833333333333326</v>
      </c>
      <c r="G14" s="50">
        <f t="shared" si="4"/>
        <v>0.20833333333333326</v>
      </c>
      <c r="H14" s="31" t="s">
        <v>42</v>
      </c>
      <c r="I14" s="20"/>
    </row>
    <row r="15" spans="2:10" x14ac:dyDescent="0.25">
      <c r="B15" s="18">
        <f t="shared" si="2"/>
        <v>44870</v>
      </c>
      <c r="C15" s="19" t="str">
        <f t="shared" si="1"/>
        <v>SÁBADO</v>
      </c>
      <c r="D15" s="24"/>
      <c r="E15" s="24"/>
      <c r="F15" s="24"/>
      <c r="G15" s="50"/>
      <c r="H15" s="21"/>
      <c r="I15" s="20"/>
    </row>
    <row r="16" spans="2:10" x14ac:dyDescent="0.25">
      <c r="B16" s="18">
        <f t="shared" si="2"/>
        <v>44871</v>
      </c>
      <c r="C16" s="19" t="str">
        <f t="shared" si="1"/>
        <v>DOMINGO</v>
      </c>
      <c r="D16" s="24"/>
      <c r="E16" s="24"/>
      <c r="F16" s="24"/>
      <c r="G16" s="50"/>
      <c r="H16" s="21"/>
      <c r="I16" s="20"/>
    </row>
    <row r="17" spans="2:9" x14ac:dyDescent="0.25">
      <c r="B17" s="18">
        <f>IFERROR(IF(MONTH(B16)&lt;&gt;MONTH(DATE(YEAR($B$11),MONTH($B$11),DAY(B16)+1)),"",DATE(YEAR($C$6),MONTH($C$6),DAY(B16)+1)),"")</f>
        <v>44872</v>
      </c>
      <c r="C17" s="19" t="str">
        <f t="shared" si="1"/>
        <v>LUNES</v>
      </c>
      <c r="D17" s="24">
        <v>0.33333333333333331</v>
      </c>
      <c r="E17" s="24">
        <v>0.66666666666666663</v>
      </c>
      <c r="F17" s="24">
        <f t="shared" si="3"/>
        <v>0.33333333333333331</v>
      </c>
      <c r="G17" s="50">
        <f t="shared" si="4"/>
        <v>0.33333333333333331</v>
      </c>
      <c r="H17" s="30" t="s">
        <v>35</v>
      </c>
      <c r="I17" s="20"/>
    </row>
    <row r="18" spans="2:9" x14ac:dyDescent="0.25">
      <c r="B18" s="18">
        <f t="shared" si="2"/>
        <v>44873</v>
      </c>
      <c r="C18" s="19" t="str">
        <f t="shared" si="1"/>
        <v>MARTES</v>
      </c>
      <c r="D18" s="24">
        <v>0.33333333333333331</v>
      </c>
      <c r="E18" s="24">
        <v>0.54166666666666663</v>
      </c>
      <c r="F18" s="24">
        <f t="shared" si="3"/>
        <v>0.20833333333333331</v>
      </c>
      <c r="G18" s="50">
        <f t="shared" si="4"/>
        <v>0.20833333333333331</v>
      </c>
      <c r="H18" s="30" t="s">
        <v>36</v>
      </c>
      <c r="I18" s="20"/>
    </row>
    <row r="19" spans="2:9" x14ac:dyDescent="0.25">
      <c r="B19" s="18">
        <f t="shared" si="2"/>
        <v>44874</v>
      </c>
      <c r="C19" s="19" t="str">
        <f t="shared" si="1"/>
        <v>MIÉRCOLES</v>
      </c>
      <c r="D19" s="24">
        <v>0.33333333333333331</v>
      </c>
      <c r="E19" s="24">
        <v>0.54166666666666663</v>
      </c>
      <c r="F19" s="24">
        <f t="shared" si="3"/>
        <v>0.20833333333333331</v>
      </c>
      <c r="G19" s="50">
        <f t="shared" si="4"/>
        <v>0.20833333333333331</v>
      </c>
      <c r="H19" s="32" t="s">
        <v>24</v>
      </c>
      <c r="I19" s="20"/>
    </row>
    <row r="20" spans="2:9" x14ac:dyDescent="0.25">
      <c r="B20" s="18">
        <f t="shared" si="2"/>
        <v>44875</v>
      </c>
      <c r="C20" s="19" t="str">
        <f t="shared" si="1"/>
        <v>JUEVES</v>
      </c>
      <c r="D20" s="24">
        <v>0.33333333333333331</v>
      </c>
      <c r="E20" s="24">
        <v>0.54166666666666663</v>
      </c>
      <c r="F20" s="24">
        <f t="shared" si="3"/>
        <v>0.20833333333333331</v>
      </c>
      <c r="G20" s="50">
        <f t="shared" si="4"/>
        <v>0.20833333333333331</v>
      </c>
      <c r="H20" s="30" t="s">
        <v>24</v>
      </c>
      <c r="I20" s="20"/>
    </row>
    <row r="21" spans="2:9" x14ac:dyDescent="0.25">
      <c r="B21" s="18">
        <f t="shared" si="2"/>
        <v>44876</v>
      </c>
      <c r="C21" s="19" t="str">
        <f t="shared" si="1"/>
        <v>VIERNES</v>
      </c>
      <c r="D21" s="24">
        <v>0.58333333333333337</v>
      </c>
      <c r="E21" s="24">
        <v>0.79166666666666663</v>
      </c>
      <c r="F21" s="24">
        <f t="shared" si="3"/>
        <v>0.20833333333333326</v>
      </c>
      <c r="G21" s="50">
        <f t="shared" si="4"/>
        <v>0.20833333333333326</v>
      </c>
      <c r="H21" s="30" t="s">
        <v>24</v>
      </c>
      <c r="I21" s="20"/>
    </row>
    <row r="22" spans="2:9" x14ac:dyDescent="0.25">
      <c r="B22" s="18">
        <f t="shared" si="2"/>
        <v>44877</v>
      </c>
      <c r="C22" s="19" t="str">
        <f t="shared" si="1"/>
        <v>SÁBADO</v>
      </c>
      <c r="D22" s="24"/>
      <c r="E22" s="24"/>
      <c r="F22" s="24"/>
      <c r="G22" s="50"/>
      <c r="H22" s="21"/>
      <c r="I22" s="20"/>
    </row>
    <row r="23" spans="2:9" x14ac:dyDescent="0.25">
      <c r="B23" s="18">
        <f t="shared" si="2"/>
        <v>44878</v>
      </c>
      <c r="C23" s="19" t="str">
        <f t="shared" si="1"/>
        <v>DOMINGO</v>
      </c>
      <c r="D23" s="24"/>
      <c r="E23" s="24"/>
      <c r="F23" s="24"/>
      <c r="G23" s="50"/>
      <c r="H23" s="21"/>
      <c r="I23" s="20"/>
    </row>
    <row r="24" spans="2:9" x14ac:dyDescent="0.25">
      <c r="B24" s="18">
        <f t="shared" si="2"/>
        <v>44879</v>
      </c>
      <c r="C24" s="19" t="str">
        <f t="shared" si="1"/>
        <v>LUNES</v>
      </c>
      <c r="D24" s="24">
        <v>0.33333333333333331</v>
      </c>
      <c r="E24" s="24">
        <v>0.66666666666666663</v>
      </c>
      <c r="F24" s="24">
        <f t="shared" si="3"/>
        <v>0.33333333333333331</v>
      </c>
      <c r="G24" s="50">
        <f t="shared" si="4"/>
        <v>0.33333333333333331</v>
      </c>
      <c r="H24" s="30" t="s">
        <v>37</v>
      </c>
      <c r="I24" s="20"/>
    </row>
    <row r="25" spans="2:9" x14ac:dyDescent="0.25">
      <c r="B25" s="18">
        <f t="shared" si="2"/>
        <v>44880</v>
      </c>
      <c r="C25" s="19" t="str">
        <f t="shared" si="1"/>
        <v>MARTES</v>
      </c>
      <c r="D25" s="24">
        <v>0.33333333333333331</v>
      </c>
      <c r="E25" s="24">
        <v>0.54166666666666663</v>
      </c>
      <c r="F25" s="24">
        <f t="shared" si="3"/>
        <v>0.20833333333333331</v>
      </c>
      <c r="G25" s="50">
        <f t="shared" si="4"/>
        <v>0.20833333333333331</v>
      </c>
      <c r="H25" s="30" t="s">
        <v>37</v>
      </c>
      <c r="I25" s="20"/>
    </row>
    <row r="26" spans="2:9" x14ac:dyDescent="0.25">
      <c r="B26" s="18">
        <f t="shared" si="2"/>
        <v>44881</v>
      </c>
      <c r="C26" s="19" t="str">
        <f t="shared" si="1"/>
        <v>MIÉRCOLES</v>
      </c>
      <c r="D26" s="24">
        <v>0.33333333333333331</v>
      </c>
      <c r="E26" s="24">
        <v>0.54166666666666663</v>
      </c>
      <c r="F26" s="24">
        <f t="shared" si="3"/>
        <v>0.20833333333333331</v>
      </c>
      <c r="G26" s="50">
        <f t="shared" si="4"/>
        <v>0.20833333333333331</v>
      </c>
      <c r="H26" s="30" t="s">
        <v>37</v>
      </c>
      <c r="I26" s="20"/>
    </row>
    <row r="27" spans="2:9" x14ac:dyDescent="0.25">
      <c r="B27" s="22">
        <f t="shared" si="2"/>
        <v>44882</v>
      </c>
      <c r="C27" s="19" t="str">
        <f t="shared" si="1"/>
        <v>JUEVES</v>
      </c>
      <c r="D27" s="24">
        <v>0.33333333333333331</v>
      </c>
      <c r="E27" s="24">
        <v>0.54166666666666663</v>
      </c>
      <c r="F27" s="24">
        <f>E27-D27</f>
        <v>0.20833333333333331</v>
      </c>
      <c r="G27" s="50">
        <f t="shared" si="4"/>
        <v>0.20833333333333331</v>
      </c>
      <c r="H27" s="30" t="s">
        <v>38</v>
      </c>
      <c r="I27" s="20"/>
    </row>
    <row r="28" spans="2:9" x14ac:dyDescent="0.25">
      <c r="B28" s="22">
        <f t="shared" si="2"/>
        <v>44883</v>
      </c>
      <c r="C28" s="19" t="str">
        <f t="shared" si="1"/>
        <v>VIERNES</v>
      </c>
      <c r="D28" s="24">
        <v>0.58333333333333337</v>
      </c>
      <c r="E28" s="24">
        <v>0.79166666666666663</v>
      </c>
      <c r="F28" s="24">
        <f t="shared" ref="F28:F40" si="5">E28-D28</f>
        <v>0.20833333333333326</v>
      </c>
      <c r="G28" s="50">
        <f t="shared" si="4"/>
        <v>0.20833333333333326</v>
      </c>
      <c r="H28" s="30" t="s">
        <v>38</v>
      </c>
      <c r="I28" s="20"/>
    </row>
    <row r="29" spans="2:9" x14ac:dyDescent="0.25">
      <c r="B29" s="22">
        <f t="shared" si="2"/>
        <v>44884</v>
      </c>
      <c r="C29" s="19" t="str">
        <f t="shared" si="1"/>
        <v>SÁBADO</v>
      </c>
      <c r="D29" s="24"/>
      <c r="E29" s="24"/>
      <c r="F29" s="24"/>
      <c r="G29" s="50"/>
      <c r="H29" s="21"/>
      <c r="I29" s="20"/>
    </row>
    <row r="30" spans="2:9" x14ac:dyDescent="0.25">
      <c r="B30" s="22">
        <f t="shared" si="2"/>
        <v>44885</v>
      </c>
      <c r="C30" s="19" t="str">
        <f t="shared" si="1"/>
        <v>DOMINGO</v>
      </c>
      <c r="D30" s="24"/>
      <c r="E30" s="24"/>
      <c r="F30" s="24"/>
      <c r="G30" s="50"/>
      <c r="H30" s="21"/>
      <c r="I30" s="20"/>
    </row>
    <row r="31" spans="2:9" x14ac:dyDescent="0.25">
      <c r="B31" s="22">
        <f>IFERROR(IF(MONTH(B30)&lt;&gt;MONTH(DATE(YEAR($B$11),MONTH($B$11),DAY(B30)+1)),"",DATE(YEAR($C$6),MONTH($C$6),DAY(B30)+1)),"")</f>
        <v>44886</v>
      </c>
      <c r="C31" s="19" t="str">
        <f t="shared" si="1"/>
        <v>LUNES</v>
      </c>
      <c r="D31" s="24">
        <v>0.33333333333333331</v>
      </c>
      <c r="E31" s="24">
        <v>0.66666666666666663</v>
      </c>
      <c r="F31" s="24">
        <f t="shared" si="5"/>
        <v>0.33333333333333331</v>
      </c>
      <c r="G31" s="50">
        <f t="shared" si="4"/>
        <v>0.33333333333333331</v>
      </c>
      <c r="H31" s="30" t="s">
        <v>38</v>
      </c>
      <c r="I31" s="20"/>
    </row>
    <row r="32" spans="2:9" x14ac:dyDescent="0.25">
      <c r="B32" s="22">
        <f t="shared" si="2"/>
        <v>44887</v>
      </c>
      <c r="C32" s="19" t="str">
        <f t="shared" si="1"/>
        <v>MARTES</v>
      </c>
      <c r="D32" s="24">
        <v>0.33333333333333331</v>
      </c>
      <c r="E32" s="24">
        <v>0.54166666666666663</v>
      </c>
      <c r="F32" s="24">
        <f t="shared" si="5"/>
        <v>0.20833333333333331</v>
      </c>
      <c r="G32" s="50">
        <f t="shared" si="4"/>
        <v>0.20833333333333331</v>
      </c>
      <c r="H32" s="30" t="s">
        <v>38</v>
      </c>
      <c r="I32" s="20"/>
    </row>
    <row r="33" spans="2:9" ht="30" x14ac:dyDescent="0.25">
      <c r="B33" s="22">
        <f t="shared" si="2"/>
        <v>44888</v>
      </c>
      <c r="C33" s="19" t="str">
        <f t="shared" si="1"/>
        <v>MIÉRCOLES</v>
      </c>
      <c r="D33" s="24">
        <v>0.33333333333333331</v>
      </c>
      <c r="E33" s="24">
        <v>0.54166666666666663</v>
      </c>
      <c r="F33" s="24">
        <f t="shared" si="5"/>
        <v>0.20833333333333331</v>
      </c>
      <c r="G33" s="50">
        <f t="shared" si="4"/>
        <v>0.20833333333333331</v>
      </c>
      <c r="H33" s="32" t="s">
        <v>39</v>
      </c>
      <c r="I33" s="20"/>
    </row>
    <row r="34" spans="2:9" ht="30" x14ac:dyDescent="0.25">
      <c r="B34" s="22">
        <f t="shared" si="2"/>
        <v>44889</v>
      </c>
      <c r="C34" s="19" t="str">
        <f t="shared" si="1"/>
        <v>JUEVES</v>
      </c>
      <c r="D34" s="24">
        <v>0.33333333333333331</v>
      </c>
      <c r="E34" s="24">
        <v>0.54166666666666663</v>
      </c>
      <c r="F34" s="24">
        <f t="shared" si="5"/>
        <v>0.20833333333333331</v>
      </c>
      <c r="G34" s="50">
        <f t="shared" si="4"/>
        <v>0.20833333333333331</v>
      </c>
      <c r="H34" s="31" t="s">
        <v>39</v>
      </c>
      <c r="I34" s="20"/>
    </row>
    <row r="35" spans="2:9" ht="30" x14ac:dyDescent="0.25">
      <c r="B35" s="22">
        <f t="shared" si="2"/>
        <v>44890</v>
      </c>
      <c r="C35" s="19" t="str">
        <f t="shared" si="1"/>
        <v>VIERNES</v>
      </c>
      <c r="D35" s="24">
        <v>0.58333333333333337</v>
      </c>
      <c r="E35" s="24">
        <v>0.79166666666666663</v>
      </c>
      <c r="F35" s="24">
        <f t="shared" si="5"/>
        <v>0.20833333333333326</v>
      </c>
      <c r="G35" s="50">
        <f t="shared" si="4"/>
        <v>0.20833333333333326</v>
      </c>
      <c r="H35" s="31" t="s">
        <v>39</v>
      </c>
      <c r="I35" s="20"/>
    </row>
    <row r="36" spans="2:9" x14ac:dyDescent="0.25">
      <c r="B36" s="22">
        <f t="shared" si="2"/>
        <v>44891</v>
      </c>
      <c r="C36" s="19" t="str">
        <f t="shared" si="1"/>
        <v>SÁBADO</v>
      </c>
      <c r="D36" s="24"/>
      <c r="E36" s="24"/>
      <c r="F36" s="24"/>
      <c r="G36" s="50"/>
      <c r="H36" s="21"/>
      <c r="I36" s="20"/>
    </row>
    <row r="37" spans="2:9" x14ac:dyDescent="0.25">
      <c r="B37" s="22">
        <f t="shared" si="2"/>
        <v>44892</v>
      </c>
      <c r="C37" s="19" t="str">
        <f t="shared" si="1"/>
        <v>DOMINGO</v>
      </c>
      <c r="D37" s="24"/>
      <c r="E37" s="24"/>
      <c r="F37" s="24"/>
      <c r="G37" s="50"/>
      <c r="H37" s="21"/>
      <c r="I37" s="20"/>
    </row>
    <row r="38" spans="2:9" ht="30" x14ac:dyDescent="0.25">
      <c r="B38" s="22">
        <f t="shared" si="2"/>
        <v>44893</v>
      </c>
      <c r="C38" s="19" t="str">
        <f t="shared" si="1"/>
        <v>LUNES</v>
      </c>
      <c r="D38" s="24">
        <v>0.33333333333333331</v>
      </c>
      <c r="E38" s="24">
        <v>0.66666666666666663</v>
      </c>
      <c r="F38" s="24">
        <f t="shared" si="5"/>
        <v>0.33333333333333331</v>
      </c>
      <c r="G38" s="50">
        <f t="shared" si="4"/>
        <v>0.33333333333333331</v>
      </c>
      <c r="H38" s="31" t="s">
        <v>39</v>
      </c>
      <c r="I38" s="20"/>
    </row>
    <row r="39" spans="2:9" x14ac:dyDescent="0.25">
      <c r="B39" s="22">
        <f t="shared" si="2"/>
        <v>44894</v>
      </c>
      <c r="C39" s="19" t="str">
        <f t="shared" si="1"/>
        <v>MARTES</v>
      </c>
      <c r="D39" s="24">
        <v>0.33333333333333331</v>
      </c>
      <c r="E39" s="24">
        <v>0.54166666666666663</v>
      </c>
      <c r="F39" s="24">
        <f t="shared" si="5"/>
        <v>0.20833333333333331</v>
      </c>
      <c r="G39" s="50">
        <f t="shared" si="4"/>
        <v>0.20833333333333331</v>
      </c>
      <c r="H39" s="30" t="s">
        <v>40</v>
      </c>
      <c r="I39" s="20"/>
    </row>
    <row r="40" spans="2:9" x14ac:dyDescent="0.25">
      <c r="B40" s="22">
        <f t="shared" si="2"/>
        <v>44895</v>
      </c>
      <c r="C40" s="19" t="str">
        <f t="shared" si="1"/>
        <v>MIÉRCOLES</v>
      </c>
      <c r="D40" s="24">
        <v>0.33333333333333331</v>
      </c>
      <c r="E40" s="24">
        <v>0.54166666666666663</v>
      </c>
      <c r="F40" s="24">
        <f t="shared" si="5"/>
        <v>0.20833333333333331</v>
      </c>
      <c r="G40" s="50">
        <f t="shared" si="4"/>
        <v>0.20833333333333331</v>
      </c>
      <c r="H40" s="30" t="s">
        <v>40</v>
      </c>
      <c r="I40" s="21"/>
    </row>
    <row r="41" spans="2:9" x14ac:dyDescent="0.25">
      <c r="B41" s="3"/>
    </row>
    <row r="42" spans="2:9" x14ac:dyDescent="0.25">
      <c r="B42" s="1"/>
      <c r="C42" s="3" t="s">
        <v>12</v>
      </c>
    </row>
    <row r="43" spans="2:9" x14ac:dyDescent="0.25">
      <c r="B43" s="1"/>
      <c r="C43" s="3"/>
    </row>
    <row r="44" spans="2:9" x14ac:dyDescent="0.25">
      <c r="B44" s="1"/>
      <c r="C44" s="3" t="s">
        <v>13</v>
      </c>
    </row>
    <row r="45" spans="2:9" x14ac:dyDescent="0.25">
      <c r="B45" s="1"/>
      <c r="C45" s="3" t="s">
        <v>14</v>
      </c>
      <c r="D45" s="10" t="s">
        <v>15</v>
      </c>
    </row>
    <row r="46" spans="2:9" x14ac:dyDescent="0.25">
      <c r="B46" s="1"/>
    </row>
    <row r="47" spans="2:9" x14ac:dyDescent="0.25">
      <c r="B47" s="1"/>
      <c r="F47" s="51"/>
      <c r="G47" s="47">
        <f>SUM(G11:G40)</f>
        <v>5.083333333333333</v>
      </c>
      <c r="H47">
        <f>G47/J5</f>
        <v>122</v>
      </c>
    </row>
    <row r="48" spans="2:9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</sheetData>
  <mergeCells count="4">
    <mergeCell ref="B4:H4"/>
    <mergeCell ref="C6:H6"/>
    <mergeCell ref="C7:E7"/>
    <mergeCell ref="C8:E8"/>
  </mergeCells>
  <conditionalFormatting sqref="B10:C40">
    <cfRule type="containsText" dxfId="11" priority="1" operator="containsText" text="SÁBADO">
      <formula>NOT(ISERROR(SEARCH(("SÁBADO"),(B10))))</formula>
    </cfRule>
  </conditionalFormatting>
  <conditionalFormatting sqref="C10:C40">
    <cfRule type="containsText" dxfId="10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6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34CC-797C-430C-B4BF-8752F63E6EFC}">
  <sheetPr>
    <pageSetUpPr fitToPage="1"/>
  </sheetPr>
  <dimension ref="B1:J1000"/>
  <sheetViews>
    <sheetView view="pageBreakPreview" topLeftCell="A10" zoomScale="85" zoomScaleNormal="100" zoomScaleSheetLayoutView="85" workbookViewId="0">
      <selection activeCell="H46" sqref="H46"/>
    </sheetView>
  </sheetViews>
  <sheetFormatPr baseColWidth="10" defaultColWidth="14.42578125" defaultRowHeight="15" x14ac:dyDescent="0.25"/>
  <cols>
    <col min="2" max="2" width="12.28515625" bestFit="1" customWidth="1"/>
    <col min="3" max="3" width="18.5703125" style="12" customWidth="1"/>
    <col min="4" max="6" width="13.28515625" customWidth="1"/>
    <col min="7" max="7" width="13.28515625" style="47" customWidth="1"/>
    <col min="8" max="8" width="80.28515625" customWidth="1"/>
    <col min="9" max="9" width="10.7109375" customWidth="1"/>
    <col min="10" max="10" width="15.28515625" customWidth="1"/>
    <col min="11" max="29" width="10.7109375" customWidth="1"/>
  </cols>
  <sheetData>
    <row r="1" spans="2:10" x14ac:dyDescent="0.25">
      <c r="B1" s="1"/>
    </row>
    <row r="2" spans="2:10" x14ac:dyDescent="0.25">
      <c r="B2" s="1"/>
      <c r="I2" s="51">
        <v>0.75</v>
      </c>
      <c r="J2" s="53">
        <f>I2</f>
        <v>0.75</v>
      </c>
    </row>
    <row r="3" spans="2:10" x14ac:dyDescent="0.25">
      <c r="B3" s="1"/>
      <c r="I3" s="51">
        <v>0.625</v>
      </c>
      <c r="J3" s="53">
        <f t="shared" ref="J3:J5" si="0">I3</f>
        <v>0.625</v>
      </c>
    </row>
    <row r="4" spans="2:10" x14ac:dyDescent="0.25">
      <c r="B4" s="36" t="s">
        <v>0</v>
      </c>
      <c r="C4" s="37"/>
      <c r="D4" s="37"/>
      <c r="E4" s="37"/>
      <c r="F4" s="37"/>
      <c r="G4" s="37"/>
      <c r="H4" s="37"/>
      <c r="I4" s="52">
        <v>1</v>
      </c>
      <c r="J4" s="53">
        <f t="shared" si="0"/>
        <v>1</v>
      </c>
    </row>
    <row r="5" spans="2:10" x14ac:dyDescent="0.25">
      <c r="B5" s="2"/>
      <c r="I5" s="51">
        <v>4.1666666666666664E-2</v>
      </c>
      <c r="J5" s="54">
        <f t="shared" si="0"/>
        <v>4.1666666666666664E-2</v>
      </c>
    </row>
    <row r="6" spans="2:10" x14ac:dyDescent="0.25">
      <c r="B6" s="3" t="s">
        <v>1</v>
      </c>
      <c r="C6" s="38">
        <v>44896</v>
      </c>
      <c r="D6" s="37"/>
      <c r="E6" s="37"/>
      <c r="F6" s="37"/>
      <c r="G6" s="37"/>
      <c r="H6" s="37"/>
    </row>
    <row r="7" spans="2:10" x14ac:dyDescent="0.25">
      <c r="B7" s="3" t="s">
        <v>2</v>
      </c>
      <c r="C7" s="39" t="s">
        <v>16</v>
      </c>
      <c r="D7" s="39"/>
      <c r="E7" s="39"/>
      <c r="F7" s="4"/>
      <c r="G7" s="48"/>
      <c r="H7" s="4"/>
    </row>
    <row r="8" spans="2:10" x14ac:dyDescent="0.25">
      <c r="B8" s="3" t="s">
        <v>3</v>
      </c>
      <c r="C8" s="39" t="s">
        <v>4</v>
      </c>
      <c r="D8" s="39"/>
      <c r="E8" s="39"/>
      <c r="F8" s="4"/>
      <c r="G8" s="48"/>
      <c r="H8" s="4"/>
    </row>
    <row r="9" spans="2:10" x14ac:dyDescent="0.25">
      <c r="B9" s="3"/>
    </row>
    <row r="10" spans="2:10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9"/>
      <c r="H10" s="6" t="s">
        <v>10</v>
      </c>
      <c r="I10" s="6" t="s">
        <v>11</v>
      </c>
      <c r="J10" s="14"/>
    </row>
    <row r="11" spans="2:10" x14ac:dyDescent="0.25">
      <c r="B11" s="7">
        <f>+DATE(YEAR($C$6),MONTH(C6),1)</f>
        <v>44896</v>
      </c>
      <c r="C11" s="13" t="str">
        <f t="shared" ref="C11:C41" si="1">IFERROR(VLOOKUP(WEEKDAY(B11),DIAS_SEMANA,2,0),"")</f>
        <v>JUEVES</v>
      </c>
      <c r="D11" s="24">
        <v>0.33333333333333331</v>
      </c>
      <c r="E11" s="24">
        <v>0.54166666666666663</v>
      </c>
      <c r="F11" s="23">
        <f>E11-D11</f>
        <v>0.20833333333333331</v>
      </c>
      <c r="G11" s="46">
        <f>F11</f>
        <v>0.20833333333333331</v>
      </c>
      <c r="H11" s="27" t="s">
        <v>25</v>
      </c>
      <c r="I11" s="8"/>
      <c r="J11" s="15"/>
    </row>
    <row r="12" spans="2:10" x14ac:dyDescent="0.25">
      <c r="B12" s="7">
        <f t="shared" ref="B12:B41" si="2">IFERROR(IF(MONTH(B11)&lt;&gt;MONTH(DATE(YEAR($B$11),MONTH($B$11),DAY(B11)+1)),"",DATE(YEAR($C$6),MONTH($C$6),DAY(B11)+1)),"")</f>
        <v>44897</v>
      </c>
      <c r="C12" s="13" t="str">
        <f t="shared" si="1"/>
        <v>VIERNES</v>
      </c>
      <c r="D12" s="24">
        <v>0.58333333333333337</v>
      </c>
      <c r="E12" s="24">
        <v>0.79166666666666663</v>
      </c>
      <c r="F12" s="24">
        <f t="shared" ref="F12:G12" si="3">E12-D12</f>
        <v>0.20833333333333326</v>
      </c>
      <c r="G12" s="50">
        <f>F12</f>
        <v>0.20833333333333326</v>
      </c>
      <c r="H12" s="27" t="s">
        <v>25</v>
      </c>
      <c r="I12" s="8"/>
      <c r="J12" s="15"/>
    </row>
    <row r="13" spans="2:10" x14ac:dyDescent="0.25">
      <c r="B13" s="7">
        <f t="shared" si="2"/>
        <v>44898</v>
      </c>
      <c r="C13" s="13" t="str">
        <f t="shared" si="1"/>
        <v>SÁBADO</v>
      </c>
      <c r="D13" s="24"/>
      <c r="E13" s="24"/>
      <c r="F13" s="23"/>
      <c r="G13" s="46"/>
      <c r="H13" s="9"/>
      <c r="I13" s="8"/>
      <c r="J13" s="15"/>
    </row>
    <row r="14" spans="2:10" x14ac:dyDescent="0.25">
      <c r="B14" s="7">
        <f t="shared" si="2"/>
        <v>44899</v>
      </c>
      <c r="C14" s="13" t="str">
        <f t="shared" si="1"/>
        <v>DOMINGO</v>
      </c>
      <c r="D14" s="24"/>
      <c r="E14" s="24"/>
      <c r="F14" s="23"/>
      <c r="G14" s="50"/>
      <c r="H14" s="9"/>
      <c r="I14" s="8"/>
      <c r="J14" s="15"/>
    </row>
    <row r="15" spans="2:10" x14ac:dyDescent="0.25">
      <c r="B15" s="7">
        <f t="shared" si="2"/>
        <v>44900</v>
      </c>
      <c r="C15" s="13" t="str">
        <f t="shared" si="1"/>
        <v>LUNES</v>
      </c>
      <c r="D15" s="24">
        <v>0.33333333333333331</v>
      </c>
      <c r="E15" s="24">
        <v>0.66666666666666663</v>
      </c>
      <c r="F15" s="24">
        <f t="shared" ref="F13:G23" si="4">E15-D15</f>
        <v>0.33333333333333331</v>
      </c>
      <c r="G15" s="46">
        <f t="shared" ref="G13:G40" si="5">F15</f>
        <v>0.33333333333333331</v>
      </c>
      <c r="H15" s="27" t="s">
        <v>25</v>
      </c>
      <c r="I15" s="8"/>
      <c r="J15" s="15"/>
    </row>
    <row r="16" spans="2:10" x14ac:dyDescent="0.25">
      <c r="B16" s="7">
        <f t="shared" si="2"/>
        <v>44901</v>
      </c>
      <c r="C16" s="13" t="str">
        <f t="shared" si="1"/>
        <v>MARTES</v>
      </c>
      <c r="D16" s="24">
        <v>0.33333333333333331</v>
      </c>
      <c r="E16" s="24">
        <v>0.54166666666666663</v>
      </c>
      <c r="F16" s="23">
        <f t="shared" si="4"/>
        <v>0.20833333333333331</v>
      </c>
      <c r="G16" s="50">
        <f t="shared" si="5"/>
        <v>0.20833333333333331</v>
      </c>
      <c r="H16" s="27" t="s">
        <v>25</v>
      </c>
      <c r="I16" s="8"/>
      <c r="J16" s="15"/>
    </row>
    <row r="17" spans="2:10" x14ac:dyDescent="0.25">
      <c r="B17" s="7">
        <f t="shared" si="2"/>
        <v>44902</v>
      </c>
      <c r="C17" s="13" t="str">
        <f t="shared" si="1"/>
        <v>MIÉRCOLES</v>
      </c>
      <c r="D17" s="24">
        <v>0.33333333333333331</v>
      </c>
      <c r="E17" s="24">
        <v>0.54166666666666663</v>
      </c>
      <c r="F17" s="23">
        <f t="shared" si="4"/>
        <v>0.20833333333333331</v>
      </c>
      <c r="G17" s="46">
        <f t="shared" si="5"/>
        <v>0.20833333333333331</v>
      </c>
      <c r="H17" s="28" t="s">
        <v>31</v>
      </c>
      <c r="I17" s="8"/>
      <c r="J17" s="15"/>
    </row>
    <row r="18" spans="2:10" x14ac:dyDescent="0.25">
      <c r="B18" s="7">
        <f t="shared" si="2"/>
        <v>44903</v>
      </c>
      <c r="C18" s="13" t="str">
        <f t="shared" si="1"/>
        <v>JUEVES</v>
      </c>
      <c r="D18" s="24">
        <v>0.33333333333333331</v>
      </c>
      <c r="E18" s="24">
        <v>0.54166666666666663</v>
      </c>
      <c r="F18" s="23">
        <f t="shared" si="4"/>
        <v>0.20833333333333331</v>
      </c>
      <c r="G18" s="50">
        <f t="shared" si="5"/>
        <v>0.20833333333333331</v>
      </c>
      <c r="H18" s="28" t="s">
        <v>31</v>
      </c>
      <c r="I18" s="8"/>
      <c r="J18" s="15"/>
    </row>
    <row r="19" spans="2:10" x14ac:dyDescent="0.25">
      <c r="B19" s="7">
        <f t="shared" si="2"/>
        <v>44904</v>
      </c>
      <c r="C19" s="13" t="str">
        <f t="shared" si="1"/>
        <v>VIERNES</v>
      </c>
      <c r="D19" s="24">
        <v>0.58333333333333337</v>
      </c>
      <c r="E19" s="24">
        <v>0.79166666666666663</v>
      </c>
      <c r="F19" s="24">
        <f t="shared" si="4"/>
        <v>0.20833333333333326</v>
      </c>
      <c r="G19" s="46">
        <f t="shared" si="5"/>
        <v>0.20833333333333326</v>
      </c>
      <c r="H19" s="28" t="s">
        <v>31</v>
      </c>
      <c r="I19" s="8"/>
      <c r="J19" s="15"/>
    </row>
    <row r="20" spans="2:10" x14ac:dyDescent="0.25">
      <c r="B20" s="7">
        <f t="shared" si="2"/>
        <v>44905</v>
      </c>
      <c r="C20" s="13" t="str">
        <f t="shared" si="1"/>
        <v>SÁBADO</v>
      </c>
      <c r="D20" s="24"/>
      <c r="E20" s="24"/>
      <c r="F20" s="23"/>
      <c r="G20" s="50"/>
      <c r="H20" s="9"/>
      <c r="I20" s="8"/>
      <c r="J20" s="15"/>
    </row>
    <row r="21" spans="2:10" x14ac:dyDescent="0.25">
      <c r="B21" s="7">
        <f t="shared" si="2"/>
        <v>44906</v>
      </c>
      <c r="C21" s="13" t="str">
        <f t="shared" si="1"/>
        <v>DOMINGO</v>
      </c>
      <c r="D21" s="24"/>
      <c r="E21" s="24"/>
      <c r="F21" s="23"/>
      <c r="G21" s="46"/>
      <c r="H21" s="9"/>
      <c r="I21" s="8"/>
      <c r="J21" s="15"/>
    </row>
    <row r="22" spans="2:10" x14ac:dyDescent="0.25">
      <c r="B22" s="7">
        <f t="shared" si="2"/>
        <v>44907</v>
      </c>
      <c r="C22" s="13" t="str">
        <f t="shared" si="1"/>
        <v>LUNES</v>
      </c>
      <c r="D22" s="24">
        <v>0.33333333333333331</v>
      </c>
      <c r="E22" s="24">
        <v>0.66666666666666663</v>
      </c>
      <c r="F22" s="24">
        <f t="shared" ref="F22:G22" si="6">E22-D22</f>
        <v>0.33333333333333331</v>
      </c>
      <c r="G22" s="50">
        <f t="shared" si="5"/>
        <v>0.33333333333333331</v>
      </c>
      <c r="H22" s="27" t="s">
        <v>32</v>
      </c>
      <c r="I22" s="8"/>
      <c r="J22" s="15"/>
    </row>
    <row r="23" spans="2:10" x14ac:dyDescent="0.25">
      <c r="B23" s="7">
        <f t="shared" si="2"/>
        <v>44908</v>
      </c>
      <c r="C23" s="13" t="str">
        <f t="shared" si="1"/>
        <v>MARTES</v>
      </c>
      <c r="D23" s="24">
        <v>0.33333333333333331</v>
      </c>
      <c r="E23" s="24">
        <v>0.54166666666666663</v>
      </c>
      <c r="F23" s="23">
        <f t="shared" si="4"/>
        <v>0.20833333333333331</v>
      </c>
      <c r="G23" s="46">
        <f t="shared" si="5"/>
        <v>0.20833333333333331</v>
      </c>
      <c r="H23" s="27" t="s">
        <v>32</v>
      </c>
      <c r="I23" s="8"/>
      <c r="J23" s="15"/>
    </row>
    <row r="24" spans="2:10" x14ac:dyDescent="0.25">
      <c r="B24" s="7">
        <f t="shared" si="2"/>
        <v>44909</v>
      </c>
      <c r="C24" s="13" t="str">
        <f t="shared" si="1"/>
        <v>MIÉRCOLES</v>
      </c>
      <c r="D24" s="24">
        <v>0.33333333333333331</v>
      </c>
      <c r="E24" s="24">
        <v>0.54166666666666663</v>
      </c>
      <c r="F24" s="23">
        <f t="shared" ref="F24:G24" si="7">E24-D24</f>
        <v>0.20833333333333331</v>
      </c>
      <c r="G24" s="50">
        <f t="shared" si="5"/>
        <v>0.20833333333333331</v>
      </c>
      <c r="H24" s="27" t="s">
        <v>32</v>
      </c>
      <c r="I24" s="8"/>
      <c r="J24" s="15"/>
    </row>
    <row r="25" spans="2:10" x14ac:dyDescent="0.25">
      <c r="B25" s="7">
        <f t="shared" si="2"/>
        <v>44910</v>
      </c>
      <c r="C25" s="13" t="str">
        <f t="shared" si="1"/>
        <v>JUEVES</v>
      </c>
      <c r="D25" s="24">
        <v>0.33333333333333331</v>
      </c>
      <c r="E25" s="24">
        <v>0.54166666666666663</v>
      </c>
      <c r="F25" s="23">
        <f t="shared" ref="F25:G36" si="8">E25-D25</f>
        <v>0.20833333333333331</v>
      </c>
      <c r="G25" s="46">
        <f t="shared" si="5"/>
        <v>0.20833333333333331</v>
      </c>
      <c r="H25" s="27" t="s">
        <v>32</v>
      </c>
      <c r="I25" s="8"/>
      <c r="J25" s="15"/>
    </row>
    <row r="26" spans="2:10" x14ac:dyDescent="0.25">
      <c r="B26" s="7">
        <f t="shared" si="2"/>
        <v>44911</v>
      </c>
      <c r="C26" s="13" t="str">
        <f t="shared" si="1"/>
        <v>VIERNES</v>
      </c>
      <c r="D26" s="24">
        <v>0.58333333333333337</v>
      </c>
      <c r="E26" s="24">
        <v>0.79166666666666663</v>
      </c>
      <c r="F26" s="24">
        <f t="shared" si="8"/>
        <v>0.20833333333333326</v>
      </c>
      <c r="G26" s="50">
        <f t="shared" si="5"/>
        <v>0.20833333333333326</v>
      </c>
      <c r="H26" s="27" t="s">
        <v>32</v>
      </c>
      <c r="I26" s="8"/>
      <c r="J26" s="15"/>
    </row>
    <row r="27" spans="2:10" x14ac:dyDescent="0.25">
      <c r="B27" s="11">
        <f t="shared" si="2"/>
        <v>44912</v>
      </c>
      <c r="C27" s="13" t="str">
        <f t="shared" si="1"/>
        <v>SÁBADO</v>
      </c>
      <c r="D27" s="24"/>
      <c r="E27" s="24"/>
      <c r="F27" s="23"/>
      <c r="G27" s="46"/>
      <c r="H27" s="9"/>
      <c r="I27" s="8"/>
      <c r="J27" s="15"/>
    </row>
    <row r="28" spans="2:10" x14ac:dyDescent="0.25">
      <c r="B28" s="11">
        <f t="shared" si="2"/>
        <v>44913</v>
      </c>
      <c r="C28" s="13" t="str">
        <f t="shared" si="1"/>
        <v>DOMINGO</v>
      </c>
      <c r="D28" s="24"/>
      <c r="E28" s="24"/>
      <c r="F28" s="23"/>
      <c r="G28" s="50"/>
      <c r="H28" s="9"/>
      <c r="I28" s="8"/>
      <c r="J28" s="15"/>
    </row>
    <row r="29" spans="2:10" x14ac:dyDescent="0.25">
      <c r="B29" s="11">
        <f t="shared" si="2"/>
        <v>44914</v>
      </c>
      <c r="C29" s="13" t="str">
        <f t="shared" si="1"/>
        <v>LUNES</v>
      </c>
      <c r="D29" s="24">
        <v>0.33333333333333331</v>
      </c>
      <c r="E29" s="24">
        <v>0.66666666666666663</v>
      </c>
      <c r="F29" s="24">
        <f t="shared" si="8"/>
        <v>0.33333333333333331</v>
      </c>
      <c r="G29" s="46">
        <f t="shared" si="5"/>
        <v>0.33333333333333331</v>
      </c>
      <c r="H29" s="27" t="s">
        <v>33</v>
      </c>
      <c r="I29" s="8"/>
      <c r="J29" s="15"/>
    </row>
    <row r="30" spans="2:10" x14ac:dyDescent="0.25">
      <c r="B30" s="11">
        <f t="shared" si="2"/>
        <v>44915</v>
      </c>
      <c r="C30" s="13" t="str">
        <f t="shared" si="1"/>
        <v>MARTES</v>
      </c>
      <c r="D30" s="24">
        <v>0.33333333333333331</v>
      </c>
      <c r="E30" s="24">
        <v>0.54166666666666663</v>
      </c>
      <c r="F30" s="23">
        <f t="shared" si="8"/>
        <v>0.20833333333333331</v>
      </c>
      <c r="G30" s="50">
        <f t="shared" si="5"/>
        <v>0.20833333333333331</v>
      </c>
      <c r="H30" s="27" t="s">
        <v>33</v>
      </c>
      <c r="I30" s="8"/>
      <c r="J30" s="15"/>
    </row>
    <row r="31" spans="2:10" x14ac:dyDescent="0.25">
      <c r="B31" s="11">
        <f t="shared" si="2"/>
        <v>44916</v>
      </c>
      <c r="C31" s="13" t="str">
        <f t="shared" si="1"/>
        <v>MIÉRCOLES</v>
      </c>
      <c r="D31" s="24">
        <v>0.33333333333333331</v>
      </c>
      <c r="E31" s="24">
        <v>0.54166666666666663</v>
      </c>
      <c r="F31" s="23">
        <f t="shared" si="8"/>
        <v>0.20833333333333331</v>
      </c>
      <c r="G31" s="46">
        <f t="shared" si="5"/>
        <v>0.20833333333333331</v>
      </c>
      <c r="H31" s="27" t="s">
        <v>33</v>
      </c>
      <c r="I31" s="8"/>
      <c r="J31" s="15"/>
    </row>
    <row r="32" spans="2:10" x14ac:dyDescent="0.25">
      <c r="B32" s="11">
        <f t="shared" si="2"/>
        <v>44917</v>
      </c>
      <c r="C32" s="13" t="str">
        <f t="shared" si="1"/>
        <v>JUEVES</v>
      </c>
      <c r="D32" s="24">
        <v>0.33333333333333331</v>
      </c>
      <c r="E32" s="24">
        <v>0.54166666666666663</v>
      </c>
      <c r="F32" s="23">
        <f t="shared" si="8"/>
        <v>0.20833333333333331</v>
      </c>
      <c r="G32" s="50">
        <f t="shared" si="5"/>
        <v>0.20833333333333331</v>
      </c>
      <c r="H32" s="27" t="s">
        <v>26</v>
      </c>
      <c r="I32" s="8"/>
      <c r="J32" s="15"/>
    </row>
    <row r="33" spans="2:10" x14ac:dyDescent="0.25">
      <c r="B33" s="11">
        <f t="shared" si="2"/>
        <v>44918</v>
      </c>
      <c r="C33" s="13" t="str">
        <f t="shared" si="1"/>
        <v>VIERNES</v>
      </c>
      <c r="D33" s="24">
        <v>0.58333333333333337</v>
      </c>
      <c r="E33" s="24">
        <v>0.79166666666666663</v>
      </c>
      <c r="F33" s="24">
        <f t="shared" si="8"/>
        <v>0.20833333333333326</v>
      </c>
      <c r="G33" s="46">
        <f t="shared" si="5"/>
        <v>0.20833333333333326</v>
      </c>
      <c r="H33" s="27" t="s">
        <v>26</v>
      </c>
      <c r="I33" s="8"/>
      <c r="J33" s="15"/>
    </row>
    <row r="34" spans="2:10" x14ac:dyDescent="0.25">
      <c r="B34" s="11">
        <f t="shared" si="2"/>
        <v>44919</v>
      </c>
      <c r="C34" s="13" t="str">
        <f t="shared" si="1"/>
        <v>SÁBADO</v>
      </c>
      <c r="D34" s="24"/>
      <c r="E34" s="24"/>
      <c r="F34" s="23"/>
      <c r="G34" s="50"/>
      <c r="H34" s="9"/>
      <c r="I34" s="8"/>
      <c r="J34" s="15"/>
    </row>
    <row r="35" spans="2:10" x14ac:dyDescent="0.25">
      <c r="B35" s="11">
        <f t="shared" si="2"/>
        <v>44920</v>
      </c>
      <c r="C35" s="13" t="str">
        <f t="shared" si="1"/>
        <v>DOMINGO</v>
      </c>
      <c r="D35" s="24"/>
      <c r="E35" s="24"/>
      <c r="F35" s="23"/>
      <c r="G35" s="46"/>
      <c r="H35" s="9"/>
      <c r="I35" s="8"/>
      <c r="J35" s="15"/>
    </row>
    <row r="36" spans="2:10" x14ac:dyDescent="0.25">
      <c r="B36" s="11">
        <f t="shared" si="2"/>
        <v>44921</v>
      </c>
      <c r="C36" s="13" t="str">
        <f t="shared" si="1"/>
        <v>LUNES</v>
      </c>
      <c r="D36" s="24">
        <v>0.33333333333333331</v>
      </c>
      <c r="E36" s="24">
        <v>0.66666666666666663</v>
      </c>
      <c r="F36" s="24">
        <f t="shared" si="8"/>
        <v>0.33333333333333331</v>
      </c>
      <c r="G36" s="50">
        <f t="shared" si="5"/>
        <v>0.33333333333333331</v>
      </c>
      <c r="H36" s="9" t="s">
        <v>26</v>
      </c>
      <c r="I36" s="8"/>
      <c r="J36" s="15"/>
    </row>
    <row r="37" spans="2:10" x14ac:dyDescent="0.25">
      <c r="B37" s="11">
        <f>IFERROR(IF(MONTH(B36)&lt;&gt;MONTH(DATE(YEAR($B$11),MONTH($B$11),DAY(B36)+1)),"",DATE(YEAR($C$6),MONTH($C$6),DAY(B36)+1)),"")</f>
        <v>44922</v>
      </c>
      <c r="C37" s="13" t="str">
        <f t="shared" si="1"/>
        <v>MARTES</v>
      </c>
      <c r="D37" s="24">
        <v>0.33333333333333331</v>
      </c>
      <c r="E37" s="24">
        <v>0.54166666666666663</v>
      </c>
      <c r="F37" s="23">
        <f t="shared" ref="F37:G37" si="9">E37-D37</f>
        <v>0.20833333333333331</v>
      </c>
      <c r="G37" s="46">
        <f t="shared" si="5"/>
        <v>0.20833333333333331</v>
      </c>
      <c r="H37" s="27" t="s">
        <v>26</v>
      </c>
      <c r="I37" s="8"/>
      <c r="J37" s="15"/>
    </row>
    <row r="38" spans="2:10" x14ac:dyDescent="0.25">
      <c r="B38" s="11">
        <f t="shared" si="2"/>
        <v>44923</v>
      </c>
      <c r="C38" s="13" t="str">
        <f t="shared" si="1"/>
        <v>MIÉRCOLES</v>
      </c>
      <c r="D38" s="24">
        <v>0.33333333333333331</v>
      </c>
      <c r="E38" s="24">
        <v>0.54166666666666663</v>
      </c>
      <c r="F38" s="23">
        <f t="shared" ref="F38:G40" si="10">E38-D38</f>
        <v>0.20833333333333331</v>
      </c>
      <c r="G38" s="50">
        <f t="shared" si="5"/>
        <v>0.20833333333333331</v>
      </c>
      <c r="H38" s="27" t="s">
        <v>26</v>
      </c>
      <c r="I38" s="8"/>
      <c r="J38" s="15"/>
    </row>
    <row r="39" spans="2:10" x14ac:dyDescent="0.25">
      <c r="B39" s="11">
        <f t="shared" si="2"/>
        <v>44924</v>
      </c>
      <c r="C39" s="13" t="str">
        <f t="shared" si="1"/>
        <v>JUEVES</v>
      </c>
      <c r="D39" s="24">
        <v>0.33333333333333331</v>
      </c>
      <c r="E39" s="24">
        <v>0.54166666666666663</v>
      </c>
      <c r="F39" s="23">
        <f t="shared" si="10"/>
        <v>0.20833333333333331</v>
      </c>
      <c r="G39" s="46">
        <f t="shared" si="5"/>
        <v>0.20833333333333331</v>
      </c>
      <c r="H39" s="27" t="s">
        <v>26</v>
      </c>
      <c r="I39" s="8"/>
      <c r="J39" s="15"/>
    </row>
    <row r="40" spans="2:10" x14ac:dyDescent="0.25">
      <c r="B40" s="11">
        <f t="shared" si="2"/>
        <v>44925</v>
      </c>
      <c r="C40" s="13" t="str">
        <f t="shared" si="1"/>
        <v>VIERNES</v>
      </c>
      <c r="D40" s="24">
        <v>0.58333333333333337</v>
      </c>
      <c r="E40" s="24">
        <v>0.79166666666666663</v>
      </c>
      <c r="F40" s="24">
        <f t="shared" si="10"/>
        <v>0.20833333333333326</v>
      </c>
      <c r="G40" s="50">
        <f t="shared" si="5"/>
        <v>0.20833333333333326</v>
      </c>
      <c r="H40" s="33" t="s">
        <v>27</v>
      </c>
      <c r="I40" s="9"/>
      <c r="J40" s="4"/>
    </row>
    <row r="41" spans="2:10" x14ac:dyDescent="0.25">
      <c r="B41" s="7">
        <f t="shared" si="2"/>
        <v>44926</v>
      </c>
      <c r="C41" s="13" t="str">
        <f t="shared" si="1"/>
        <v>SÁBADO</v>
      </c>
      <c r="D41" s="8"/>
      <c r="E41" s="8"/>
      <c r="F41" s="8"/>
      <c r="G41" s="46"/>
      <c r="H41" s="8"/>
      <c r="I41" s="9"/>
      <c r="J41" s="4"/>
    </row>
    <row r="42" spans="2:10" x14ac:dyDescent="0.25">
      <c r="B42" s="3"/>
    </row>
    <row r="43" spans="2:10" x14ac:dyDescent="0.25">
      <c r="B43" s="1"/>
      <c r="C43" s="3" t="s">
        <v>12</v>
      </c>
    </row>
    <row r="44" spans="2:10" x14ac:dyDescent="0.25">
      <c r="B44" s="1"/>
      <c r="C44" s="3"/>
    </row>
    <row r="45" spans="2:10" x14ac:dyDescent="0.25">
      <c r="B45" s="1"/>
      <c r="C45" s="3" t="s">
        <v>13</v>
      </c>
      <c r="G45" s="47">
        <f>SUM(G11:G40)</f>
        <v>5.0833333333333321</v>
      </c>
      <c r="H45">
        <f>G45/J5</f>
        <v>121.99999999999997</v>
      </c>
    </row>
    <row r="46" spans="2:10" x14ac:dyDescent="0.25">
      <c r="B46" s="1"/>
      <c r="C46" s="3" t="s">
        <v>14</v>
      </c>
      <c r="D46" s="10" t="s">
        <v>15</v>
      </c>
    </row>
    <row r="47" spans="2:10" x14ac:dyDescent="0.25">
      <c r="B47" s="1"/>
    </row>
    <row r="48" spans="2:10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</sheetData>
  <mergeCells count="4">
    <mergeCell ref="B4:H4"/>
    <mergeCell ref="C6:H6"/>
    <mergeCell ref="C7:E7"/>
    <mergeCell ref="C8:E8"/>
  </mergeCells>
  <conditionalFormatting sqref="B10:C41">
    <cfRule type="containsText" dxfId="9" priority="1" operator="containsText" text="SÁBADO">
      <formula>NOT(ISERROR(SEARCH(("SÁBADO"),(B10))))</formula>
    </cfRule>
  </conditionalFormatting>
  <conditionalFormatting sqref="C10:C41">
    <cfRule type="containsText" dxfId="8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6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5444-CF58-490A-A297-E882DABB340F}">
  <sheetPr>
    <pageSetUpPr fitToPage="1"/>
  </sheetPr>
  <dimension ref="B1:J1000"/>
  <sheetViews>
    <sheetView view="pageBreakPreview" topLeftCell="B24" zoomScale="70" zoomScaleNormal="100" zoomScaleSheetLayoutView="70" workbookViewId="0">
      <selection activeCell="D33" sqref="D33:E33"/>
    </sheetView>
  </sheetViews>
  <sheetFormatPr baseColWidth="10" defaultColWidth="14.42578125" defaultRowHeight="15" x14ac:dyDescent="0.25"/>
  <cols>
    <col min="1" max="1" width="0" hidden="1" customWidth="1"/>
    <col min="2" max="2" width="12.42578125" customWidth="1"/>
    <col min="3" max="3" width="18.5703125" style="12" customWidth="1"/>
    <col min="4" max="6" width="13.28515625" customWidth="1"/>
    <col min="7" max="7" width="13.28515625" style="47" customWidth="1"/>
    <col min="8" max="8" width="77.28515625" customWidth="1"/>
    <col min="9" max="9" width="16" customWidth="1"/>
    <col min="10" max="10" width="24.42578125" customWidth="1"/>
    <col min="11" max="28" width="10.7109375" customWidth="1"/>
  </cols>
  <sheetData>
    <row r="1" spans="2:10" x14ac:dyDescent="0.25">
      <c r="B1" s="1"/>
    </row>
    <row r="2" spans="2:10" x14ac:dyDescent="0.25">
      <c r="B2" s="1"/>
    </row>
    <row r="3" spans="2:10" x14ac:dyDescent="0.25">
      <c r="B3" s="1"/>
    </row>
    <row r="4" spans="2:10" x14ac:dyDescent="0.25">
      <c r="B4" s="36" t="s">
        <v>0</v>
      </c>
      <c r="C4" s="37"/>
      <c r="D4" s="37"/>
      <c r="E4" s="37"/>
      <c r="F4" s="37"/>
      <c r="G4" s="37"/>
      <c r="H4" s="37"/>
    </row>
    <row r="5" spans="2:10" x14ac:dyDescent="0.25">
      <c r="B5" s="2"/>
      <c r="I5" s="51">
        <v>0.75</v>
      </c>
      <c r="J5" s="53">
        <f>I5</f>
        <v>0.75</v>
      </c>
    </row>
    <row r="6" spans="2:10" x14ac:dyDescent="0.25">
      <c r="B6" s="3" t="s">
        <v>1</v>
      </c>
      <c r="C6" s="38">
        <v>44927</v>
      </c>
      <c r="D6" s="37"/>
      <c r="E6" s="37"/>
      <c r="F6" s="37"/>
      <c r="G6" s="37"/>
      <c r="H6" s="37"/>
      <c r="I6" s="51">
        <v>0.625</v>
      </c>
      <c r="J6" s="53">
        <f t="shared" ref="J6:J8" si="0">I6</f>
        <v>0.625</v>
      </c>
    </row>
    <row r="7" spans="2:10" x14ac:dyDescent="0.25">
      <c r="B7" s="3" t="s">
        <v>2</v>
      </c>
      <c r="C7" s="39" t="s">
        <v>16</v>
      </c>
      <c r="D7" s="39"/>
      <c r="E7" s="39"/>
      <c r="F7" s="4"/>
      <c r="G7" s="48"/>
      <c r="H7" s="4"/>
      <c r="I7" s="52">
        <v>1</v>
      </c>
      <c r="J7" s="53">
        <f t="shared" si="0"/>
        <v>1</v>
      </c>
    </row>
    <row r="8" spans="2:10" x14ac:dyDescent="0.25">
      <c r="B8" s="3" t="s">
        <v>3</v>
      </c>
      <c r="C8" s="39" t="s">
        <v>4</v>
      </c>
      <c r="D8" s="39"/>
      <c r="E8" s="39"/>
      <c r="F8" s="4"/>
      <c r="G8" s="48"/>
      <c r="H8" s="4"/>
      <c r="I8" s="51">
        <v>4.1666666666666664E-2</v>
      </c>
      <c r="J8" s="54">
        <f t="shared" si="0"/>
        <v>4.1666666666666664E-2</v>
      </c>
    </row>
    <row r="9" spans="2:10" x14ac:dyDescent="0.25">
      <c r="B9" s="3"/>
    </row>
    <row r="10" spans="2:10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9"/>
      <c r="H10" s="6" t="s">
        <v>10</v>
      </c>
      <c r="I10" s="6" t="s">
        <v>11</v>
      </c>
    </row>
    <row r="11" spans="2:10" x14ac:dyDescent="0.25">
      <c r="B11" s="7">
        <f>+DATE(YEAR($C$6),MONTH(C6),1)</f>
        <v>44927</v>
      </c>
      <c r="C11" s="13" t="str">
        <f t="shared" ref="C11:C41" si="1">IFERROR(VLOOKUP(WEEKDAY(B11),DIAS_SEMANA,2,0),"")</f>
        <v>DOMINGO</v>
      </c>
      <c r="D11" s="8"/>
      <c r="E11" s="8"/>
      <c r="F11" s="8"/>
      <c r="G11" s="46"/>
      <c r="H11" s="9"/>
      <c r="I11" s="8"/>
    </row>
    <row r="12" spans="2:10" x14ac:dyDescent="0.25">
      <c r="B12" s="7">
        <f t="shared" ref="B12:B41" si="2">IFERROR(IF(MONTH(B11)&lt;&gt;MONTH(DATE(YEAR($B$11),MONTH($B$11),DAY(B11)+1)),"",DATE(YEAR($C$6),MONTH($C$6),DAY(B11)+1)),"")</f>
        <v>44928</v>
      </c>
      <c r="C12" s="13" t="str">
        <f t="shared" si="1"/>
        <v>LUNES</v>
      </c>
      <c r="D12" s="8"/>
      <c r="E12" s="8"/>
      <c r="F12" s="8"/>
      <c r="G12" s="46"/>
      <c r="H12" s="9"/>
      <c r="I12" s="8"/>
    </row>
    <row r="13" spans="2:10" x14ac:dyDescent="0.25">
      <c r="B13" s="7">
        <f t="shared" si="2"/>
        <v>44929</v>
      </c>
      <c r="C13" s="13" t="str">
        <f t="shared" si="1"/>
        <v>MARTES</v>
      </c>
      <c r="D13" s="24">
        <v>0.33333333333333331</v>
      </c>
      <c r="E13" s="24">
        <v>0.54166666666666663</v>
      </c>
      <c r="F13" s="23">
        <f>E13-D13</f>
        <v>0.20833333333333331</v>
      </c>
      <c r="G13" s="46">
        <f>F13</f>
        <v>0.20833333333333331</v>
      </c>
      <c r="H13" s="27" t="s">
        <v>27</v>
      </c>
      <c r="I13" s="8"/>
    </row>
    <row r="14" spans="2:10" x14ac:dyDescent="0.25">
      <c r="B14" s="7">
        <f t="shared" si="2"/>
        <v>44930</v>
      </c>
      <c r="C14" s="13" t="str">
        <f t="shared" si="1"/>
        <v>MIÉRCOLES</v>
      </c>
      <c r="D14" s="24">
        <v>0.33333333333333331</v>
      </c>
      <c r="E14" s="24">
        <v>0.54166666666666663</v>
      </c>
      <c r="F14" s="23">
        <f t="shared" ref="F14:F26" si="3">E14-D14</f>
        <v>0.20833333333333331</v>
      </c>
      <c r="G14" s="46">
        <f t="shared" ref="G14:G41" si="4">F14</f>
        <v>0.20833333333333331</v>
      </c>
      <c r="H14" s="27" t="s">
        <v>27</v>
      </c>
      <c r="I14" s="8"/>
    </row>
    <row r="15" spans="2:10" x14ac:dyDescent="0.25">
      <c r="B15" s="7">
        <f t="shared" si="2"/>
        <v>44931</v>
      </c>
      <c r="C15" s="13" t="str">
        <f t="shared" si="1"/>
        <v>JUEVES</v>
      </c>
      <c r="D15" s="24">
        <v>0.33333333333333331</v>
      </c>
      <c r="E15" s="24">
        <v>0.54166666666666663</v>
      </c>
      <c r="F15" s="23">
        <f t="shared" si="3"/>
        <v>0.20833333333333331</v>
      </c>
      <c r="G15" s="46">
        <f t="shared" si="4"/>
        <v>0.20833333333333331</v>
      </c>
      <c r="H15" s="27" t="s">
        <v>27</v>
      </c>
      <c r="I15" s="8"/>
    </row>
    <row r="16" spans="2:10" x14ac:dyDescent="0.25">
      <c r="B16" s="7">
        <f t="shared" si="2"/>
        <v>44932</v>
      </c>
      <c r="C16" s="13" t="str">
        <f t="shared" si="1"/>
        <v>VIERNES</v>
      </c>
      <c r="D16" s="24">
        <v>0.33333333333333331</v>
      </c>
      <c r="E16" s="24">
        <v>0.625</v>
      </c>
      <c r="F16" s="24">
        <f t="shared" si="3"/>
        <v>0.29166666666666669</v>
      </c>
      <c r="G16" s="46">
        <f t="shared" si="4"/>
        <v>0.29166666666666669</v>
      </c>
      <c r="H16" s="27" t="s">
        <v>27</v>
      </c>
      <c r="I16" s="8"/>
    </row>
    <row r="17" spans="2:9" x14ac:dyDescent="0.25">
      <c r="B17" s="7">
        <f t="shared" si="2"/>
        <v>44933</v>
      </c>
      <c r="C17" s="13" t="str">
        <f t="shared" si="1"/>
        <v>SÁBADO</v>
      </c>
      <c r="D17" s="24"/>
      <c r="E17" s="24"/>
      <c r="F17" s="23"/>
      <c r="G17" s="46"/>
      <c r="H17" s="9"/>
      <c r="I17" s="8"/>
    </row>
    <row r="18" spans="2:9" x14ac:dyDescent="0.25">
      <c r="B18" s="7">
        <f t="shared" si="2"/>
        <v>44934</v>
      </c>
      <c r="C18" s="13" t="str">
        <f t="shared" si="1"/>
        <v>DOMINGO</v>
      </c>
      <c r="D18" s="24"/>
      <c r="E18" s="24"/>
      <c r="F18" s="23"/>
      <c r="G18" s="46"/>
      <c r="H18" s="9"/>
      <c r="I18" s="8"/>
    </row>
    <row r="19" spans="2:9" ht="45" x14ac:dyDescent="0.25">
      <c r="B19" s="7">
        <f t="shared" si="2"/>
        <v>44935</v>
      </c>
      <c r="C19" s="13" t="str">
        <f t="shared" si="1"/>
        <v>LUNES</v>
      </c>
      <c r="D19" s="24">
        <v>0.33333333333333331</v>
      </c>
      <c r="E19" s="24">
        <v>0.66666666666666663</v>
      </c>
      <c r="F19" s="24">
        <f t="shared" si="3"/>
        <v>0.33333333333333331</v>
      </c>
      <c r="G19" s="46">
        <f t="shared" si="4"/>
        <v>0.33333333333333331</v>
      </c>
      <c r="H19" s="28" t="s">
        <v>28</v>
      </c>
      <c r="I19" s="8"/>
    </row>
    <row r="20" spans="2:9" ht="45" x14ac:dyDescent="0.25">
      <c r="B20" s="7">
        <f t="shared" si="2"/>
        <v>44936</v>
      </c>
      <c r="C20" s="13" t="str">
        <f t="shared" si="1"/>
        <v>MARTES</v>
      </c>
      <c r="D20" s="24">
        <v>0.33333333333333331</v>
      </c>
      <c r="E20" s="24">
        <v>0.54166666666666663</v>
      </c>
      <c r="F20" s="23">
        <f t="shared" si="3"/>
        <v>0.20833333333333331</v>
      </c>
      <c r="G20" s="46">
        <f t="shared" si="4"/>
        <v>0.20833333333333331</v>
      </c>
      <c r="H20" s="28" t="s">
        <v>28</v>
      </c>
      <c r="I20" s="8"/>
    </row>
    <row r="21" spans="2:9" ht="45" x14ac:dyDescent="0.25">
      <c r="B21" s="7">
        <f t="shared" si="2"/>
        <v>44937</v>
      </c>
      <c r="C21" s="13" t="str">
        <f t="shared" si="1"/>
        <v>MIÉRCOLES</v>
      </c>
      <c r="D21" s="24">
        <v>0.33333333333333331</v>
      </c>
      <c r="E21" s="24">
        <v>0.54166666666666663</v>
      </c>
      <c r="F21" s="23">
        <f t="shared" si="3"/>
        <v>0.20833333333333331</v>
      </c>
      <c r="G21" s="46">
        <f t="shared" si="4"/>
        <v>0.20833333333333331</v>
      </c>
      <c r="H21" s="28" t="s">
        <v>28</v>
      </c>
      <c r="I21" s="8"/>
    </row>
    <row r="22" spans="2:9" x14ac:dyDescent="0.25">
      <c r="B22" s="7">
        <f t="shared" si="2"/>
        <v>44938</v>
      </c>
      <c r="C22" s="13" t="str">
        <f t="shared" si="1"/>
        <v>JUEVES</v>
      </c>
      <c r="D22" s="24">
        <v>0.33333333333333331</v>
      </c>
      <c r="E22" s="24">
        <v>0.54166666666666663</v>
      </c>
      <c r="F22" s="23">
        <f t="shared" si="3"/>
        <v>0.20833333333333331</v>
      </c>
      <c r="G22" s="46">
        <f t="shared" si="4"/>
        <v>0.20833333333333331</v>
      </c>
      <c r="H22" s="27" t="s">
        <v>29</v>
      </c>
      <c r="I22" s="8"/>
    </row>
    <row r="23" spans="2:9" x14ac:dyDescent="0.25">
      <c r="B23" s="7">
        <f t="shared" si="2"/>
        <v>44939</v>
      </c>
      <c r="C23" s="13" t="str">
        <f t="shared" si="1"/>
        <v>VIERNES</v>
      </c>
      <c r="D23" s="24">
        <v>0.33333333333333331</v>
      </c>
      <c r="E23" s="24">
        <v>0.625</v>
      </c>
      <c r="F23" s="24">
        <f t="shared" ref="F23" si="5">E23-D23</f>
        <v>0.29166666666666669</v>
      </c>
      <c r="G23" s="46">
        <f t="shared" si="4"/>
        <v>0.29166666666666669</v>
      </c>
      <c r="H23" s="27" t="s">
        <v>30</v>
      </c>
      <c r="I23" s="8"/>
    </row>
    <row r="24" spans="2:9" x14ac:dyDescent="0.25">
      <c r="B24" s="7">
        <f t="shared" si="2"/>
        <v>44940</v>
      </c>
      <c r="C24" s="13" t="str">
        <f t="shared" si="1"/>
        <v>SÁBADO</v>
      </c>
      <c r="D24" s="8"/>
      <c r="E24" s="8"/>
      <c r="F24" s="23"/>
      <c r="G24" s="46"/>
      <c r="H24" s="9"/>
      <c r="I24" s="8"/>
    </row>
    <row r="25" spans="2:9" x14ac:dyDescent="0.25">
      <c r="B25" s="7">
        <f t="shared" si="2"/>
        <v>44941</v>
      </c>
      <c r="C25" s="13" t="str">
        <f t="shared" si="1"/>
        <v>DOMINGO</v>
      </c>
      <c r="D25" s="8"/>
      <c r="E25" s="8"/>
      <c r="F25" s="23"/>
      <c r="G25" s="46"/>
      <c r="H25" s="9"/>
      <c r="I25" s="8"/>
    </row>
    <row r="26" spans="2:9" x14ac:dyDescent="0.25">
      <c r="B26" s="7">
        <f t="shared" si="2"/>
        <v>44942</v>
      </c>
      <c r="C26" s="13" t="str">
        <f t="shared" si="1"/>
        <v>LUNES</v>
      </c>
      <c r="D26" s="24">
        <v>0.33333333333333331</v>
      </c>
      <c r="E26" s="24">
        <v>0.66666666666666663</v>
      </c>
      <c r="F26" s="24">
        <f t="shared" si="3"/>
        <v>0.33333333333333331</v>
      </c>
      <c r="G26" s="46">
        <f t="shared" si="4"/>
        <v>0.33333333333333331</v>
      </c>
      <c r="H26" s="27" t="s">
        <v>30</v>
      </c>
      <c r="I26" s="8"/>
    </row>
    <row r="27" spans="2:9" x14ac:dyDescent="0.25">
      <c r="B27" s="11">
        <f t="shared" si="2"/>
        <v>44943</v>
      </c>
      <c r="C27" s="13" t="str">
        <f t="shared" si="1"/>
        <v>MARTES</v>
      </c>
      <c r="D27" s="24">
        <v>0.33333333333333331</v>
      </c>
      <c r="E27" s="24">
        <v>0.54166666666666663</v>
      </c>
      <c r="F27" s="23">
        <f t="shared" ref="F27:F37" si="6">E27-D27</f>
        <v>0.20833333333333331</v>
      </c>
      <c r="G27" s="46">
        <f t="shared" si="4"/>
        <v>0.20833333333333331</v>
      </c>
      <c r="H27" s="28" t="s">
        <v>43</v>
      </c>
      <c r="I27" s="8"/>
    </row>
    <row r="28" spans="2:9" x14ac:dyDescent="0.25">
      <c r="B28" s="11">
        <f t="shared" si="2"/>
        <v>44944</v>
      </c>
      <c r="C28" s="13" t="str">
        <f t="shared" si="1"/>
        <v>MIÉRCOLES</v>
      </c>
      <c r="D28" s="24">
        <v>0.33333333333333331</v>
      </c>
      <c r="E28" s="24">
        <v>0.54166666666666663</v>
      </c>
      <c r="F28" s="23">
        <f t="shared" si="6"/>
        <v>0.20833333333333331</v>
      </c>
      <c r="G28" s="46">
        <f t="shared" si="4"/>
        <v>0.20833333333333331</v>
      </c>
      <c r="H28" s="28" t="s">
        <v>44</v>
      </c>
      <c r="I28" s="8"/>
    </row>
    <row r="29" spans="2:9" ht="45" x14ac:dyDescent="0.25">
      <c r="B29" s="11">
        <f t="shared" si="2"/>
        <v>44945</v>
      </c>
      <c r="C29" s="13" t="str">
        <f t="shared" si="1"/>
        <v>JUEVES</v>
      </c>
      <c r="D29" s="24">
        <v>0.33333333333333331</v>
      </c>
      <c r="E29" s="24">
        <v>0.54166666666666663</v>
      </c>
      <c r="F29" s="23">
        <f t="shared" si="6"/>
        <v>0.20833333333333331</v>
      </c>
      <c r="G29" s="46">
        <f t="shared" si="4"/>
        <v>0.20833333333333331</v>
      </c>
      <c r="H29" s="34" t="s">
        <v>45</v>
      </c>
      <c r="I29" s="8"/>
    </row>
    <row r="30" spans="2:9" ht="60" x14ac:dyDescent="0.25">
      <c r="B30" s="11">
        <f t="shared" si="2"/>
        <v>44946</v>
      </c>
      <c r="C30" s="13" t="str">
        <f t="shared" si="1"/>
        <v>VIERNES</v>
      </c>
      <c r="D30" s="24">
        <v>0.33333333333333331</v>
      </c>
      <c r="E30" s="24">
        <v>0.625</v>
      </c>
      <c r="F30" s="24">
        <f t="shared" si="6"/>
        <v>0.29166666666666669</v>
      </c>
      <c r="G30" s="46">
        <f t="shared" si="4"/>
        <v>0.29166666666666669</v>
      </c>
      <c r="H30" s="28" t="s">
        <v>46</v>
      </c>
      <c r="I30" s="8"/>
    </row>
    <row r="31" spans="2:9" x14ac:dyDescent="0.25">
      <c r="B31" s="11">
        <f t="shared" si="2"/>
        <v>44947</v>
      </c>
      <c r="C31" s="13" t="str">
        <f t="shared" si="1"/>
        <v>SÁBADO</v>
      </c>
      <c r="D31" s="24"/>
      <c r="E31" s="24"/>
      <c r="F31" s="23"/>
      <c r="G31" s="46"/>
      <c r="H31" s="9"/>
      <c r="I31" s="8"/>
    </row>
    <row r="32" spans="2:9" x14ac:dyDescent="0.25">
      <c r="B32" s="11">
        <f t="shared" si="2"/>
        <v>44948</v>
      </c>
      <c r="C32" s="13" t="str">
        <f t="shared" si="1"/>
        <v>DOMINGO</v>
      </c>
      <c r="D32" s="24"/>
      <c r="E32" s="24"/>
      <c r="F32" s="23"/>
      <c r="G32" s="46"/>
      <c r="H32" s="9"/>
      <c r="I32" s="8"/>
    </row>
    <row r="33" spans="2:9" x14ac:dyDescent="0.25">
      <c r="B33" s="11">
        <f t="shared" si="2"/>
        <v>44949</v>
      </c>
      <c r="C33" s="13" t="str">
        <f t="shared" si="1"/>
        <v>LUNES</v>
      </c>
      <c r="D33" s="24">
        <v>0.33333333333333331</v>
      </c>
      <c r="E33" s="24">
        <v>0.66666666666666663</v>
      </c>
      <c r="F33" s="24">
        <f t="shared" si="6"/>
        <v>0.33333333333333331</v>
      </c>
      <c r="G33" s="46">
        <f t="shared" si="4"/>
        <v>0.33333333333333331</v>
      </c>
      <c r="H33" s="27" t="s">
        <v>47</v>
      </c>
      <c r="I33" s="8"/>
    </row>
    <row r="34" spans="2:9" x14ac:dyDescent="0.25">
      <c r="B34" s="11">
        <f t="shared" si="2"/>
        <v>44950</v>
      </c>
      <c r="C34" s="13" t="str">
        <f t="shared" si="1"/>
        <v>MARTES</v>
      </c>
      <c r="D34" s="24">
        <v>0.33333333333333331</v>
      </c>
      <c r="E34" s="24">
        <v>0.54166666666666663</v>
      </c>
      <c r="F34" s="23">
        <f t="shared" si="6"/>
        <v>0.20833333333333331</v>
      </c>
      <c r="G34" s="46">
        <f t="shared" si="4"/>
        <v>0.20833333333333331</v>
      </c>
      <c r="H34" s="27" t="s">
        <v>47</v>
      </c>
      <c r="I34" s="8"/>
    </row>
    <row r="35" spans="2:9" x14ac:dyDescent="0.25">
      <c r="B35" s="11">
        <f t="shared" si="2"/>
        <v>44951</v>
      </c>
      <c r="C35" s="13" t="str">
        <f t="shared" si="1"/>
        <v>MIÉRCOLES</v>
      </c>
      <c r="D35" s="24">
        <v>0.33333333333333331</v>
      </c>
      <c r="E35" s="24">
        <v>0.54166666666666663</v>
      </c>
      <c r="F35" s="23">
        <f t="shared" si="6"/>
        <v>0.20833333333333331</v>
      </c>
      <c r="G35" s="46">
        <f t="shared" si="4"/>
        <v>0.20833333333333331</v>
      </c>
      <c r="H35" s="27" t="s">
        <v>47</v>
      </c>
      <c r="I35" s="8"/>
    </row>
    <row r="36" spans="2:9" x14ac:dyDescent="0.25">
      <c r="B36" s="11">
        <f t="shared" si="2"/>
        <v>44952</v>
      </c>
      <c r="C36" s="13" t="str">
        <f t="shared" si="1"/>
        <v>JUEVES</v>
      </c>
      <c r="D36" s="24">
        <v>0.33333333333333331</v>
      </c>
      <c r="E36" s="24">
        <v>0.54166666666666663</v>
      </c>
      <c r="F36" s="23">
        <f t="shared" si="6"/>
        <v>0.20833333333333331</v>
      </c>
      <c r="G36" s="46">
        <f t="shared" si="4"/>
        <v>0.20833333333333331</v>
      </c>
      <c r="H36" s="27" t="s">
        <v>49</v>
      </c>
      <c r="I36" s="8"/>
    </row>
    <row r="37" spans="2:9" x14ac:dyDescent="0.25">
      <c r="B37" s="11">
        <f t="shared" si="2"/>
        <v>44953</v>
      </c>
      <c r="C37" s="13" t="str">
        <f t="shared" si="1"/>
        <v>VIERNES</v>
      </c>
      <c r="D37" s="24">
        <v>0.33333333333333331</v>
      </c>
      <c r="E37" s="24">
        <v>0.625</v>
      </c>
      <c r="F37" s="24">
        <f t="shared" si="6"/>
        <v>0.29166666666666669</v>
      </c>
      <c r="G37" s="46">
        <f t="shared" si="4"/>
        <v>0.29166666666666669</v>
      </c>
      <c r="H37" s="27" t="s">
        <v>48</v>
      </c>
      <c r="I37" s="8"/>
    </row>
    <row r="38" spans="2:9" x14ac:dyDescent="0.25">
      <c r="B38" s="11">
        <f t="shared" si="2"/>
        <v>44954</v>
      </c>
      <c r="C38" s="13" t="str">
        <f t="shared" si="1"/>
        <v>SÁBADO</v>
      </c>
      <c r="D38" s="24"/>
      <c r="E38" s="24"/>
      <c r="F38" s="23"/>
      <c r="G38" s="46"/>
      <c r="H38" s="9"/>
      <c r="I38" s="8"/>
    </row>
    <row r="39" spans="2:9" x14ac:dyDescent="0.25">
      <c r="B39" s="11">
        <f t="shared" si="2"/>
        <v>44955</v>
      </c>
      <c r="C39" s="13" t="str">
        <f t="shared" si="1"/>
        <v>DOMINGO</v>
      </c>
      <c r="D39" s="24"/>
      <c r="E39" s="24"/>
      <c r="F39" s="23"/>
      <c r="G39" s="46"/>
      <c r="H39" s="9"/>
      <c r="I39" s="8"/>
    </row>
    <row r="40" spans="2:9" x14ac:dyDescent="0.25">
      <c r="B40" s="11">
        <f t="shared" si="2"/>
        <v>44956</v>
      </c>
      <c r="C40" s="13" t="str">
        <f t="shared" si="1"/>
        <v>LUNES</v>
      </c>
      <c r="D40" s="24">
        <v>0.33333333333333331</v>
      </c>
      <c r="E40" s="24">
        <v>0.66666666666666663</v>
      </c>
      <c r="F40" s="24">
        <f t="shared" ref="F38:F41" si="7">E40-D40</f>
        <v>0.33333333333333331</v>
      </c>
      <c r="G40" s="46">
        <f t="shared" si="4"/>
        <v>0.33333333333333331</v>
      </c>
      <c r="H40" s="35" t="s">
        <v>53</v>
      </c>
      <c r="I40" s="9"/>
    </row>
    <row r="41" spans="2:9" x14ac:dyDescent="0.25">
      <c r="B41" s="7">
        <f t="shared" si="2"/>
        <v>44957</v>
      </c>
      <c r="C41" s="13" t="str">
        <f t="shared" si="1"/>
        <v>MARTES</v>
      </c>
      <c r="D41" s="24">
        <v>0.33333333333333331</v>
      </c>
      <c r="E41" s="24">
        <v>0.66666666666666663</v>
      </c>
      <c r="F41" s="24">
        <f t="shared" si="7"/>
        <v>0.33333333333333331</v>
      </c>
      <c r="G41" s="46">
        <f t="shared" si="4"/>
        <v>0.33333333333333331</v>
      </c>
      <c r="H41" s="35" t="s">
        <v>53</v>
      </c>
      <c r="I41" s="9"/>
    </row>
    <row r="42" spans="2:9" x14ac:dyDescent="0.25">
      <c r="B42" s="3"/>
    </row>
    <row r="43" spans="2:9" x14ac:dyDescent="0.25">
      <c r="B43" s="1"/>
      <c r="C43" s="3" t="s">
        <v>12</v>
      </c>
    </row>
    <row r="44" spans="2:9" x14ac:dyDescent="0.25">
      <c r="B44" s="1"/>
      <c r="C44" s="3"/>
    </row>
    <row r="45" spans="2:9" x14ac:dyDescent="0.25">
      <c r="B45" s="1"/>
      <c r="C45" s="3" t="s">
        <v>13</v>
      </c>
    </row>
    <row r="46" spans="2:9" x14ac:dyDescent="0.25">
      <c r="B46" s="1"/>
      <c r="C46" s="3" t="s">
        <v>14</v>
      </c>
      <c r="D46" s="10" t="s">
        <v>15</v>
      </c>
    </row>
    <row r="47" spans="2:9" x14ac:dyDescent="0.25">
      <c r="B47" s="1"/>
    </row>
    <row r="48" spans="2:9" x14ac:dyDescent="0.25">
      <c r="B48" s="1"/>
      <c r="G48" s="47">
        <f>SUM(G11:G41)</f>
        <v>5.333333333333333</v>
      </c>
      <c r="H48">
        <f>G48/J8</f>
        <v>128</v>
      </c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</sheetData>
  <mergeCells count="4">
    <mergeCell ref="B4:H4"/>
    <mergeCell ref="C6:H6"/>
    <mergeCell ref="C7:E7"/>
    <mergeCell ref="C8:E8"/>
  </mergeCells>
  <conditionalFormatting sqref="B10:C41">
    <cfRule type="containsText" dxfId="7" priority="1" operator="containsText" text="SÁBADO">
      <formula>NOT(ISERROR(SEARCH(("SÁBADO"),(B10))))</formula>
    </cfRule>
  </conditionalFormatting>
  <conditionalFormatting sqref="C10:C41">
    <cfRule type="containsText" dxfId="6" priority="2" operator="containsText" text="DOMINGO">
      <formula>NOT(ISERROR(SEARCH(("DOMINGO"),(C10))))</formula>
    </cfRule>
  </conditionalFormatting>
  <pageMargins left="0.25" right="0.25" top="0.75" bottom="0.75" header="0.3" footer="0.3"/>
  <pageSetup paperSize="9" scale="7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7A2-1E25-4821-827D-7DB6965DC224}">
  <dimension ref="B1:J45"/>
  <sheetViews>
    <sheetView topLeftCell="A13" zoomScale="85" zoomScaleNormal="85" workbookViewId="0">
      <selection activeCell="L30" sqref="L30"/>
    </sheetView>
  </sheetViews>
  <sheetFormatPr baseColWidth="10" defaultRowHeight="15" x14ac:dyDescent="0.25"/>
  <cols>
    <col min="6" max="6" width="12" bestFit="1" customWidth="1"/>
    <col min="7" max="7" width="12" style="47" customWidth="1"/>
    <col min="8" max="8" width="68.28515625" customWidth="1"/>
  </cols>
  <sheetData>
    <row r="1" spans="2:10" x14ac:dyDescent="0.25">
      <c r="B1" s="1"/>
      <c r="C1" s="12"/>
    </row>
    <row r="2" spans="2:10" x14ac:dyDescent="0.25">
      <c r="B2" s="1"/>
      <c r="C2" s="12"/>
      <c r="I2" s="51">
        <v>0.75</v>
      </c>
      <c r="J2" s="53">
        <f>I2</f>
        <v>0.75</v>
      </c>
    </row>
    <row r="3" spans="2:10" x14ac:dyDescent="0.25">
      <c r="B3" s="1"/>
      <c r="C3" s="12"/>
      <c r="I3" s="51">
        <v>0.625</v>
      </c>
      <c r="J3" s="53">
        <f t="shared" ref="J3:J5" si="0">I3</f>
        <v>0.625</v>
      </c>
    </row>
    <row r="4" spans="2:10" x14ac:dyDescent="0.25">
      <c r="B4" s="36" t="s">
        <v>0</v>
      </c>
      <c r="C4" s="37"/>
      <c r="D4" s="37"/>
      <c r="E4" s="37"/>
      <c r="F4" s="37"/>
      <c r="G4" s="37"/>
      <c r="H4" s="37"/>
      <c r="I4" s="52">
        <v>1</v>
      </c>
      <c r="J4" s="53">
        <f t="shared" si="0"/>
        <v>1</v>
      </c>
    </row>
    <row r="5" spans="2:10" x14ac:dyDescent="0.25">
      <c r="B5" s="2"/>
      <c r="C5" s="12"/>
      <c r="I5" s="51">
        <v>4.1666666666666664E-2</v>
      </c>
      <c r="J5" s="54">
        <f t="shared" si="0"/>
        <v>4.1666666666666664E-2</v>
      </c>
    </row>
    <row r="6" spans="2:10" x14ac:dyDescent="0.25">
      <c r="B6" s="3" t="s">
        <v>1</v>
      </c>
      <c r="C6" s="38">
        <v>44958</v>
      </c>
      <c r="D6" s="37"/>
      <c r="E6" s="37"/>
      <c r="F6" s="37"/>
      <c r="G6" s="37"/>
      <c r="H6" s="37"/>
    </row>
    <row r="7" spans="2:10" x14ac:dyDescent="0.25">
      <c r="B7" s="3" t="s">
        <v>2</v>
      </c>
      <c r="C7" s="39" t="s">
        <v>16</v>
      </c>
      <c r="D7" s="39"/>
      <c r="E7" s="39"/>
      <c r="F7" s="4"/>
      <c r="G7" s="48"/>
      <c r="H7" s="4"/>
    </row>
    <row r="8" spans="2:10" x14ac:dyDescent="0.25">
      <c r="B8" s="3" t="s">
        <v>3</v>
      </c>
      <c r="C8" s="39" t="s">
        <v>4</v>
      </c>
      <c r="D8" s="39"/>
      <c r="E8" s="39"/>
      <c r="F8" s="4"/>
      <c r="G8" s="48"/>
      <c r="H8" s="4"/>
    </row>
    <row r="9" spans="2:10" x14ac:dyDescent="0.25">
      <c r="B9" s="3"/>
      <c r="C9" s="12"/>
    </row>
    <row r="10" spans="2:10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9"/>
      <c r="H10" s="6" t="s">
        <v>10</v>
      </c>
      <c r="I10" s="6" t="s">
        <v>11</v>
      </c>
    </row>
    <row r="11" spans="2:10" x14ac:dyDescent="0.25">
      <c r="B11" s="7">
        <f>+DATE(YEAR($C$6),MONTH(C6),1)</f>
        <v>44958</v>
      </c>
      <c r="C11" s="13" t="str">
        <f t="shared" ref="C11:C38" si="1">IFERROR(VLOOKUP(WEEKDAY(B11),DIAS_SEMANA,2,0),"")</f>
        <v>MIÉRCOLES</v>
      </c>
      <c r="D11" s="24">
        <v>0.33333333333333331</v>
      </c>
      <c r="E11" s="24">
        <v>0.54166666666666663</v>
      </c>
      <c r="F11" s="23">
        <f>E11-D11</f>
        <v>0.20833333333333331</v>
      </c>
      <c r="G11" s="46">
        <f>F11</f>
        <v>0.20833333333333331</v>
      </c>
      <c r="H11" s="35" t="s">
        <v>51</v>
      </c>
      <c r="I11" s="8"/>
    </row>
    <row r="12" spans="2:10" x14ac:dyDescent="0.25">
      <c r="B12" s="7">
        <f t="shared" ref="B12:B38" si="2">IFERROR(IF(MONTH(B11)&lt;&gt;MONTH(DATE(YEAR($B$11),MONTH($B$11),DAY(B11)+1)),"",DATE(YEAR($C$6),MONTH($C$6),DAY(B11)+1)),"")</f>
        <v>44959</v>
      </c>
      <c r="C12" s="13" t="str">
        <f t="shared" si="1"/>
        <v>JUEVES</v>
      </c>
      <c r="D12" s="24">
        <v>0.33333333333333331</v>
      </c>
      <c r="E12" s="24">
        <v>0.54166666666666663</v>
      </c>
      <c r="F12" s="23">
        <f t="shared" ref="F11:F12" si="3">E12-D12</f>
        <v>0.20833333333333331</v>
      </c>
      <c r="G12" s="46">
        <f t="shared" ref="G12:G38" si="4">F12</f>
        <v>0.20833333333333331</v>
      </c>
      <c r="H12" s="35" t="s">
        <v>52</v>
      </c>
      <c r="I12" s="8"/>
    </row>
    <row r="13" spans="2:10" ht="30" x14ac:dyDescent="0.25">
      <c r="B13" s="7">
        <f t="shared" si="2"/>
        <v>44960</v>
      </c>
      <c r="C13" s="13" t="str">
        <f t="shared" si="1"/>
        <v>VIERNES</v>
      </c>
      <c r="D13" s="24">
        <v>0.33333333333333331</v>
      </c>
      <c r="E13" s="24">
        <v>0.54166666666666663</v>
      </c>
      <c r="F13" s="23">
        <f>E13-D13</f>
        <v>0.20833333333333331</v>
      </c>
      <c r="G13" s="46">
        <f t="shared" si="4"/>
        <v>0.20833333333333331</v>
      </c>
      <c r="H13" s="28" t="s">
        <v>54</v>
      </c>
      <c r="I13" s="8"/>
    </row>
    <row r="14" spans="2:10" x14ac:dyDescent="0.25">
      <c r="B14" s="7">
        <f t="shared" si="2"/>
        <v>44961</v>
      </c>
      <c r="C14" s="13" t="str">
        <f t="shared" si="1"/>
        <v>SÁBADO</v>
      </c>
      <c r="D14" s="24"/>
      <c r="E14" s="24"/>
      <c r="F14" s="23"/>
      <c r="G14" s="46">
        <f t="shared" si="4"/>
        <v>0</v>
      </c>
      <c r="H14" s="9"/>
      <c r="I14" s="8"/>
    </row>
    <row r="15" spans="2:10" x14ac:dyDescent="0.25">
      <c r="B15" s="7">
        <f t="shared" si="2"/>
        <v>44962</v>
      </c>
      <c r="C15" s="13" t="str">
        <f t="shared" si="1"/>
        <v>DOMINGO</v>
      </c>
      <c r="D15" s="24"/>
      <c r="E15" s="24"/>
      <c r="F15" s="23"/>
      <c r="G15" s="46">
        <f t="shared" si="4"/>
        <v>0</v>
      </c>
      <c r="H15" s="9"/>
      <c r="I15" s="8"/>
    </row>
    <row r="16" spans="2:10" x14ac:dyDescent="0.25">
      <c r="B16" s="7">
        <f t="shared" si="2"/>
        <v>44963</v>
      </c>
      <c r="C16" s="13" t="str">
        <f t="shared" si="1"/>
        <v>LUNES</v>
      </c>
      <c r="D16" s="29" t="s">
        <v>21</v>
      </c>
      <c r="E16" s="29" t="s">
        <v>21</v>
      </c>
      <c r="F16" s="29"/>
      <c r="G16" s="46">
        <f t="shared" si="4"/>
        <v>0</v>
      </c>
      <c r="H16" s="27" t="s">
        <v>20</v>
      </c>
      <c r="I16" s="8"/>
    </row>
    <row r="17" spans="2:9" x14ac:dyDescent="0.25">
      <c r="B17" s="7">
        <f t="shared" si="2"/>
        <v>44964</v>
      </c>
      <c r="C17" s="13" t="str">
        <f t="shared" si="1"/>
        <v>MARTES</v>
      </c>
      <c r="D17" s="29" t="s">
        <v>21</v>
      </c>
      <c r="E17" s="29" t="s">
        <v>21</v>
      </c>
      <c r="F17" s="29"/>
      <c r="G17" s="46">
        <f t="shared" si="4"/>
        <v>0</v>
      </c>
      <c r="H17" s="27" t="s">
        <v>20</v>
      </c>
      <c r="I17" s="8"/>
    </row>
    <row r="18" spans="2:9" x14ac:dyDescent="0.25">
      <c r="B18" s="7">
        <f t="shared" si="2"/>
        <v>44965</v>
      </c>
      <c r="C18" s="13" t="str">
        <f t="shared" si="1"/>
        <v>MIÉRCOLES</v>
      </c>
      <c r="D18" s="29" t="s">
        <v>21</v>
      </c>
      <c r="E18" s="29" t="s">
        <v>21</v>
      </c>
      <c r="F18" s="29"/>
      <c r="G18" s="46">
        <f t="shared" si="4"/>
        <v>0</v>
      </c>
      <c r="H18" s="27" t="s">
        <v>20</v>
      </c>
      <c r="I18" s="8"/>
    </row>
    <row r="19" spans="2:9" x14ac:dyDescent="0.25">
      <c r="B19" s="7">
        <f t="shared" si="2"/>
        <v>44966</v>
      </c>
      <c r="C19" s="13" t="str">
        <f t="shared" si="1"/>
        <v>JUEVES</v>
      </c>
      <c r="D19" s="29" t="s">
        <v>21</v>
      </c>
      <c r="E19" s="29" t="s">
        <v>21</v>
      </c>
      <c r="F19" s="29"/>
      <c r="G19" s="46">
        <f t="shared" si="4"/>
        <v>0</v>
      </c>
      <c r="H19" s="27" t="s">
        <v>20</v>
      </c>
      <c r="I19" s="8"/>
    </row>
    <row r="20" spans="2:9" x14ac:dyDescent="0.25">
      <c r="B20" s="7">
        <f t="shared" si="2"/>
        <v>44967</v>
      </c>
      <c r="C20" s="13" t="str">
        <f t="shared" si="1"/>
        <v>VIERNES</v>
      </c>
      <c r="D20" s="29" t="s">
        <v>21</v>
      </c>
      <c r="E20" s="29" t="s">
        <v>21</v>
      </c>
      <c r="F20" s="29"/>
      <c r="G20" s="46">
        <f t="shared" si="4"/>
        <v>0</v>
      </c>
      <c r="H20" s="27" t="s">
        <v>20</v>
      </c>
      <c r="I20" s="8"/>
    </row>
    <row r="21" spans="2:9" x14ac:dyDescent="0.25">
      <c r="B21" s="7">
        <f t="shared" si="2"/>
        <v>44968</v>
      </c>
      <c r="C21" s="13" t="str">
        <f t="shared" si="1"/>
        <v>SÁBADO</v>
      </c>
      <c r="D21" s="24"/>
      <c r="E21" s="24"/>
      <c r="F21" s="23"/>
      <c r="G21" s="46">
        <f t="shared" si="4"/>
        <v>0</v>
      </c>
      <c r="H21" s="9"/>
      <c r="I21" s="8"/>
    </row>
    <row r="22" spans="2:9" x14ac:dyDescent="0.25">
      <c r="B22" s="7">
        <f t="shared" si="2"/>
        <v>44969</v>
      </c>
      <c r="C22" s="13" t="str">
        <f t="shared" si="1"/>
        <v>DOMINGO</v>
      </c>
      <c r="D22" s="24"/>
      <c r="E22" s="24"/>
      <c r="F22" s="23"/>
      <c r="G22" s="46">
        <f t="shared" si="4"/>
        <v>0</v>
      </c>
      <c r="H22" s="9"/>
      <c r="I22" s="8"/>
    </row>
    <row r="23" spans="2:9" x14ac:dyDescent="0.25">
      <c r="B23" s="7">
        <f t="shared" si="2"/>
        <v>44970</v>
      </c>
      <c r="C23" s="13" t="str">
        <f t="shared" si="1"/>
        <v>LUNES</v>
      </c>
      <c r="D23" s="29" t="s">
        <v>21</v>
      </c>
      <c r="E23" s="29" t="s">
        <v>21</v>
      </c>
      <c r="F23" s="29"/>
      <c r="G23" s="46">
        <f t="shared" si="4"/>
        <v>0</v>
      </c>
      <c r="H23" s="27" t="s">
        <v>20</v>
      </c>
      <c r="I23" s="8"/>
    </row>
    <row r="24" spans="2:9" ht="30" x14ac:dyDescent="0.25">
      <c r="B24" s="7">
        <f t="shared" si="2"/>
        <v>44971</v>
      </c>
      <c r="C24" s="13" t="str">
        <f t="shared" si="1"/>
        <v>MARTES</v>
      </c>
      <c r="D24" s="24">
        <v>0.33333333333333331</v>
      </c>
      <c r="E24" s="24">
        <v>0.75</v>
      </c>
      <c r="F24" s="23">
        <f>E24-D24-$J$5</f>
        <v>0.375</v>
      </c>
      <c r="G24" s="46">
        <f t="shared" si="4"/>
        <v>0.375</v>
      </c>
      <c r="H24" s="28" t="s">
        <v>50</v>
      </c>
      <c r="I24" s="8"/>
    </row>
    <row r="25" spans="2:9" ht="30" x14ac:dyDescent="0.25">
      <c r="B25" s="7">
        <f t="shared" si="2"/>
        <v>44972</v>
      </c>
      <c r="C25" s="13" t="str">
        <f t="shared" si="1"/>
        <v>MIÉRCOLES</v>
      </c>
      <c r="D25" s="24">
        <v>0.54166666666666663</v>
      </c>
      <c r="E25" s="24">
        <v>0.75</v>
      </c>
      <c r="F25" s="23">
        <f>(E25-D25)</f>
        <v>0.20833333333333337</v>
      </c>
      <c r="G25" s="46">
        <f t="shared" si="4"/>
        <v>0.20833333333333337</v>
      </c>
      <c r="H25" s="28" t="s">
        <v>22</v>
      </c>
      <c r="I25" s="8"/>
    </row>
    <row r="26" spans="2:9" x14ac:dyDescent="0.25">
      <c r="B26" s="7">
        <f t="shared" si="2"/>
        <v>44973</v>
      </c>
      <c r="C26" s="13" t="str">
        <f t="shared" si="1"/>
        <v>JUEVES</v>
      </c>
      <c r="D26" s="24">
        <v>0.33333333333333331</v>
      </c>
      <c r="E26" s="24">
        <v>0.75</v>
      </c>
      <c r="F26" s="24">
        <f>E26-D26-$J$5</f>
        <v>0.375</v>
      </c>
      <c r="G26" s="46">
        <f t="shared" si="4"/>
        <v>0.375</v>
      </c>
      <c r="H26" s="9" t="s">
        <v>56</v>
      </c>
      <c r="I26" s="8"/>
    </row>
    <row r="27" spans="2:9" x14ac:dyDescent="0.25">
      <c r="B27" s="11">
        <f t="shared" si="2"/>
        <v>44974</v>
      </c>
      <c r="C27" s="13" t="str">
        <f t="shared" si="1"/>
        <v>VIERNES</v>
      </c>
      <c r="D27" s="24">
        <v>0.33333333333333331</v>
      </c>
      <c r="E27" s="24">
        <v>0.75</v>
      </c>
      <c r="F27" s="24">
        <f>E27-D27-$J$5</f>
        <v>0.375</v>
      </c>
      <c r="G27" s="46">
        <f t="shared" si="4"/>
        <v>0.375</v>
      </c>
      <c r="H27" s="9" t="s">
        <v>56</v>
      </c>
      <c r="I27" s="8"/>
    </row>
    <row r="28" spans="2:9" x14ac:dyDescent="0.25">
      <c r="B28" s="11">
        <f t="shared" si="2"/>
        <v>44975</v>
      </c>
      <c r="C28" s="13" t="str">
        <f t="shared" si="1"/>
        <v>SÁBADO</v>
      </c>
      <c r="D28" s="24"/>
      <c r="E28" s="24"/>
      <c r="F28" s="24"/>
      <c r="G28" s="46">
        <f t="shared" si="4"/>
        <v>0</v>
      </c>
      <c r="H28" s="9"/>
      <c r="I28" s="8"/>
    </row>
    <row r="29" spans="2:9" x14ac:dyDescent="0.25">
      <c r="B29" s="11">
        <f t="shared" si="2"/>
        <v>44976</v>
      </c>
      <c r="C29" s="13" t="str">
        <f t="shared" si="1"/>
        <v>DOMINGO</v>
      </c>
      <c r="D29" s="24"/>
      <c r="E29" s="24"/>
      <c r="F29" s="24"/>
      <c r="G29" s="46">
        <f t="shared" si="4"/>
        <v>0</v>
      </c>
      <c r="H29" s="9"/>
      <c r="I29" s="8"/>
    </row>
    <row r="30" spans="2:9" ht="30" x14ac:dyDescent="0.25">
      <c r="B30" s="25">
        <f t="shared" si="2"/>
        <v>44977</v>
      </c>
      <c r="C30" s="26" t="str">
        <f t="shared" si="1"/>
        <v>LUNES</v>
      </c>
      <c r="D30" s="24">
        <v>0.33333333333333331</v>
      </c>
      <c r="E30" s="24">
        <v>0.75</v>
      </c>
      <c r="F30" s="24">
        <f>E30-D30-$J$5</f>
        <v>0.375</v>
      </c>
      <c r="G30" s="46">
        <f t="shared" si="4"/>
        <v>0.375</v>
      </c>
      <c r="H30" s="40" t="s">
        <v>57</v>
      </c>
      <c r="I30" s="8"/>
    </row>
    <row r="31" spans="2:9" x14ac:dyDescent="0.25">
      <c r="B31" s="25">
        <f t="shared" si="2"/>
        <v>44978</v>
      </c>
      <c r="C31" s="26" t="str">
        <f t="shared" si="1"/>
        <v>MARTES</v>
      </c>
      <c r="D31" s="24">
        <v>0.33333333333333331</v>
      </c>
      <c r="E31" s="24">
        <v>0.75</v>
      </c>
      <c r="F31" s="24">
        <f>E31-D31-$J$5</f>
        <v>0.375</v>
      </c>
      <c r="G31" s="46">
        <f t="shared" si="4"/>
        <v>0.375</v>
      </c>
      <c r="H31" s="9" t="s">
        <v>58</v>
      </c>
      <c r="I31" s="8"/>
    </row>
    <row r="32" spans="2:9" x14ac:dyDescent="0.25">
      <c r="B32" s="25">
        <f t="shared" si="2"/>
        <v>44979</v>
      </c>
      <c r="C32" s="26" t="str">
        <f t="shared" si="1"/>
        <v>MIÉRCOLES</v>
      </c>
      <c r="D32" s="24">
        <v>0.33333333333333331</v>
      </c>
      <c r="E32" s="24">
        <v>0.75</v>
      </c>
      <c r="F32" s="24">
        <f>E32-D32-$J$5</f>
        <v>0.375</v>
      </c>
      <c r="G32" s="46">
        <f t="shared" si="4"/>
        <v>0.375</v>
      </c>
      <c r="H32" s="9" t="s">
        <v>60</v>
      </c>
      <c r="I32" s="8"/>
    </row>
    <row r="33" spans="2:9" x14ac:dyDescent="0.25">
      <c r="B33" s="25">
        <f t="shared" si="2"/>
        <v>44980</v>
      </c>
      <c r="C33" s="26" t="str">
        <f t="shared" si="1"/>
        <v>JUEVES</v>
      </c>
      <c r="D33" s="24">
        <v>0.33333333333333331</v>
      </c>
      <c r="E33" s="24">
        <v>0.75</v>
      </c>
      <c r="F33" s="24">
        <f>E33-D33-$J$5</f>
        <v>0.375</v>
      </c>
      <c r="G33" s="46">
        <f t="shared" si="4"/>
        <v>0.375</v>
      </c>
      <c r="H33" s="9" t="s">
        <v>59</v>
      </c>
      <c r="I33" s="8"/>
    </row>
    <row r="34" spans="2:9" x14ac:dyDescent="0.25">
      <c r="B34" s="25">
        <f t="shared" si="2"/>
        <v>44981</v>
      </c>
      <c r="C34" s="26" t="str">
        <f t="shared" si="1"/>
        <v>VIERNES</v>
      </c>
      <c r="D34" s="24">
        <v>0.33333333333333331</v>
      </c>
      <c r="E34" s="24">
        <v>0.75</v>
      </c>
      <c r="F34" s="24">
        <f>E34-D34-$J$5</f>
        <v>0.375</v>
      </c>
      <c r="G34" s="46">
        <f t="shared" si="4"/>
        <v>0.375</v>
      </c>
      <c r="H34" s="9" t="s">
        <v>62</v>
      </c>
      <c r="I34" s="8"/>
    </row>
    <row r="35" spans="2:9" x14ac:dyDescent="0.25">
      <c r="B35" s="25">
        <f t="shared" si="2"/>
        <v>44982</v>
      </c>
      <c r="C35" s="26" t="str">
        <f t="shared" si="1"/>
        <v>SÁBADO</v>
      </c>
      <c r="D35" s="24"/>
      <c r="E35" s="24"/>
      <c r="F35" s="24"/>
      <c r="G35" s="46">
        <f t="shared" si="4"/>
        <v>0</v>
      </c>
      <c r="H35" s="9"/>
      <c r="I35" s="8"/>
    </row>
    <row r="36" spans="2:9" x14ac:dyDescent="0.25">
      <c r="B36" s="25">
        <f t="shared" si="2"/>
        <v>44983</v>
      </c>
      <c r="C36" s="26" t="str">
        <f t="shared" si="1"/>
        <v>DOMINGO</v>
      </c>
      <c r="D36" s="24"/>
      <c r="E36" s="24"/>
      <c r="F36" s="24"/>
      <c r="G36" s="46">
        <f t="shared" si="4"/>
        <v>0</v>
      </c>
      <c r="H36" s="9"/>
      <c r="I36" s="8"/>
    </row>
    <row r="37" spans="2:9" x14ac:dyDescent="0.25">
      <c r="B37" s="25">
        <f t="shared" si="2"/>
        <v>44984</v>
      </c>
      <c r="C37" s="26" t="str">
        <f t="shared" si="1"/>
        <v>LUNES</v>
      </c>
      <c r="D37" s="24">
        <v>0.33333333333333331</v>
      </c>
      <c r="E37" s="24">
        <v>0.75</v>
      </c>
      <c r="F37" s="24">
        <f>E37-D37-$J$5</f>
        <v>0.375</v>
      </c>
      <c r="G37" s="46">
        <f t="shared" si="4"/>
        <v>0.375</v>
      </c>
      <c r="H37" s="9" t="s">
        <v>63</v>
      </c>
      <c r="I37" s="8"/>
    </row>
    <row r="38" spans="2:9" x14ac:dyDescent="0.25">
      <c r="B38" s="25">
        <f t="shared" si="2"/>
        <v>44985</v>
      </c>
      <c r="C38" s="26" t="str">
        <f t="shared" si="1"/>
        <v>MARTES</v>
      </c>
      <c r="D38" s="24">
        <v>0.33333333333333331</v>
      </c>
      <c r="E38" s="24">
        <v>0.75</v>
      </c>
      <c r="F38" s="24">
        <f>E38-D38-$J$5</f>
        <v>0.375</v>
      </c>
      <c r="G38" s="46">
        <f t="shared" si="4"/>
        <v>0.375</v>
      </c>
      <c r="H38" s="9" t="s">
        <v>64</v>
      </c>
      <c r="I38" s="8"/>
    </row>
    <row r="39" spans="2:9" x14ac:dyDescent="0.25">
      <c r="B39" s="3"/>
      <c r="C39" s="12"/>
    </row>
    <row r="40" spans="2:9" x14ac:dyDescent="0.25">
      <c r="B40" s="1"/>
      <c r="C40" s="3" t="s">
        <v>12</v>
      </c>
    </row>
    <row r="41" spans="2:9" x14ac:dyDescent="0.25">
      <c r="B41" s="1"/>
      <c r="C41" s="3"/>
    </row>
    <row r="42" spans="2:9" x14ac:dyDescent="0.25">
      <c r="B42" s="1"/>
      <c r="C42" s="3" t="s">
        <v>13</v>
      </c>
    </row>
    <row r="43" spans="2:9" x14ac:dyDescent="0.25">
      <c r="B43" s="1"/>
      <c r="C43" s="3" t="s">
        <v>14</v>
      </c>
      <c r="D43" s="10" t="s">
        <v>15</v>
      </c>
    </row>
    <row r="45" spans="2:9" x14ac:dyDescent="0.25">
      <c r="G45" s="47">
        <f>SUM(G11:G38)</f>
        <v>4.5833333333333339</v>
      </c>
      <c r="H45">
        <f>G45/J5</f>
        <v>110.00000000000001</v>
      </c>
    </row>
  </sheetData>
  <mergeCells count="4">
    <mergeCell ref="B4:H4"/>
    <mergeCell ref="C6:H6"/>
    <mergeCell ref="C7:E7"/>
    <mergeCell ref="C8:E8"/>
  </mergeCells>
  <conditionalFormatting sqref="B10:C38">
    <cfRule type="containsText" dxfId="5" priority="1" operator="containsText" text="SÁBADO">
      <formula>NOT(ISERROR(SEARCH(("SÁBADO"),(B10))))</formula>
    </cfRule>
  </conditionalFormatting>
  <conditionalFormatting sqref="C10:C38">
    <cfRule type="containsText" dxfId="4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487D-8D85-4ABB-A3D5-6421507D32BE}">
  <dimension ref="B1:L47"/>
  <sheetViews>
    <sheetView tabSelected="1" topLeftCell="A18" workbookViewId="0">
      <selection activeCell="H23" sqref="H23"/>
    </sheetView>
  </sheetViews>
  <sheetFormatPr baseColWidth="10" defaultRowHeight="15" x14ac:dyDescent="0.25"/>
  <cols>
    <col min="7" max="7" width="11.42578125" style="47"/>
    <col min="8" max="8" width="65.28515625" customWidth="1"/>
    <col min="12" max="12" width="11.42578125" style="53"/>
  </cols>
  <sheetData>
    <row r="1" spans="2:10" x14ac:dyDescent="0.25">
      <c r="B1" s="1"/>
      <c r="C1" s="12"/>
    </row>
    <row r="2" spans="2:10" x14ac:dyDescent="0.25">
      <c r="B2" s="1"/>
      <c r="C2" s="12"/>
      <c r="I2" s="51">
        <v>0.75</v>
      </c>
      <c r="J2" s="53">
        <f>I2</f>
        <v>0.75</v>
      </c>
    </row>
    <row r="3" spans="2:10" x14ac:dyDescent="0.25">
      <c r="B3" s="1"/>
      <c r="C3" s="12"/>
      <c r="I3" s="51">
        <v>0.625</v>
      </c>
      <c r="J3" s="53">
        <f t="shared" ref="J3:J5" si="0">I3</f>
        <v>0.625</v>
      </c>
    </row>
    <row r="4" spans="2:10" x14ac:dyDescent="0.25">
      <c r="B4" s="36" t="s">
        <v>0</v>
      </c>
      <c r="C4" s="37"/>
      <c r="D4" s="37"/>
      <c r="E4" s="37"/>
      <c r="F4" s="37"/>
      <c r="G4" s="37"/>
      <c r="H4" s="37"/>
      <c r="I4" s="52">
        <v>1</v>
      </c>
      <c r="J4" s="53">
        <f t="shared" si="0"/>
        <v>1</v>
      </c>
    </row>
    <row r="5" spans="2:10" x14ac:dyDescent="0.25">
      <c r="B5" s="2"/>
      <c r="C5" s="12"/>
      <c r="I5" s="51">
        <v>4.1666666666666664E-2</v>
      </c>
      <c r="J5" s="54">
        <f t="shared" si="0"/>
        <v>4.1666666666666664E-2</v>
      </c>
    </row>
    <row r="6" spans="2:10" x14ac:dyDescent="0.25">
      <c r="B6" s="3" t="s">
        <v>1</v>
      </c>
      <c r="C6" s="38">
        <v>44986</v>
      </c>
      <c r="D6" s="37"/>
      <c r="E6" s="37"/>
      <c r="F6" s="37"/>
      <c r="G6" s="37"/>
      <c r="H6" s="37"/>
    </row>
    <row r="7" spans="2:10" x14ac:dyDescent="0.25">
      <c r="B7" s="3" t="s">
        <v>2</v>
      </c>
      <c r="C7" s="39" t="s">
        <v>16</v>
      </c>
      <c r="D7" s="39"/>
      <c r="E7" s="39"/>
      <c r="F7" s="4"/>
      <c r="G7" s="48"/>
      <c r="H7" s="4"/>
    </row>
    <row r="8" spans="2:10" x14ac:dyDescent="0.25">
      <c r="B8" s="3" t="s">
        <v>3</v>
      </c>
      <c r="C8" s="39" t="s">
        <v>4</v>
      </c>
      <c r="D8" s="39"/>
      <c r="E8" s="39"/>
      <c r="F8" s="4"/>
      <c r="G8" s="48"/>
      <c r="H8" s="4"/>
    </row>
    <row r="9" spans="2:10" x14ac:dyDescent="0.25">
      <c r="B9" s="3"/>
      <c r="C9" s="12"/>
    </row>
    <row r="10" spans="2:10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49"/>
      <c r="H10" s="6" t="s">
        <v>10</v>
      </c>
      <c r="I10" s="6" t="s">
        <v>11</v>
      </c>
    </row>
    <row r="11" spans="2:10" x14ac:dyDescent="0.25">
      <c r="B11" s="7">
        <f>+DATE(YEAR($C$6),MONTH(C6),1)</f>
        <v>44986</v>
      </c>
      <c r="C11" s="13" t="str">
        <f t="shared" ref="C11:C40" si="1">IFERROR(VLOOKUP(WEEKDAY(B11),DIAS_SEMANA,2,0),"")</f>
        <v>MIÉRCOLES</v>
      </c>
      <c r="D11" s="24">
        <v>0.33333333333333331</v>
      </c>
      <c r="E11" s="24">
        <v>0.75</v>
      </c>
      <c r="F11" s="23">
        <f>E11-D11-$J$5</f>
        <v>0.375</v>
      </c>
      <c r="G11" s="46">
        <f>F11</f>
        <v>0.375</v>
      </c>
      <c r="H11" s="9" t="s">
        <v>72</v>
      </c>
      <c r="I11" s="8"/>
    </row>
    <row r="12" spans="2:10" x14ac:dyDescent="0.25">
      <c r="B12" s="7">
        <f t="shared" ref="B12:B40" si="2">IFERROR(IF(MONTH(B11)&lt;&gt;MONTH(DATE(YEAR($B$11),MONTH($B$11),DAY(B11)+1)),"",DATE(YEAR($C$6),MONTH($C$6),DAY(B11)+1)),"")</f>
        <v>44987</v>
      </c>
      <c r="C12" s="13" t="str">
        <f t="shared" si="1"/>
        <v>JUEVES</v>
      </c>
      <c r="D12" s="24">
        <v>0.33333333333333331</v>
      </c>
      <c r="E12" s="24">
        <v>0.75</v>
      </c>
      <c r="F12" s="23">
        <f>E12-D12-$J$5</f>
        <v>0.375</v>
      </c>
      <c r="G12" s="46">
        <f t="shared" ref="G12:G40" si="3">F12</f>
        <v>0.375</v>
      </c>
      <c r="H12" s="9" t="s">
        <v>73</v>
      </c>
      <c r="I12" s="8"/>
    </row>
    <row r="13" spans="2:10" x14ac:dyDescent="0.25">
      <c r="B13" s="7">
        <f t="shared" si="2"/>
        <v>44988</v>
      </c>
      <c r="C13" s="13" t="str">
        <f t="shared" si="1"/>
        <v>VIERNES</v>
      </c>
      <c r="D13" s="24">
        <v>0.33333333333333331</v>
      </c>
      <c r="E13" s="24">
        <v>0.75</v>
      </c>
      <c r="F13" s="23">
        <f>E13-D13-$J$5</f>
        <v>0.375</v>
      </c>
      <c r="G13" s="46">
        <f t="shared" si="3"/>
        <v>0.375</v>
      </c>
      <c r="H13" s="9" t="s">
        <v>55</v>
      </c>
      <c r="I13" s="8"/>
    </row>
    <row r="14" spans="2:10" x14ac:dyDescent="0.25">
      <c r="B14" s="7">
        <f t="shared" si="2"/>
        <v>44989</v>
      </c>
      <c r="C14" s="13" t="str">
        <f t="shared" si="1"/>
        <v>SÁBADO</v>
      </c>
      <c r="D14" s="24"/>
      <c r="E14" s="24"/>
      <c r="F14" s="23"/>
      <c r="G14" s="46">
        <f t="shared" si="3"/>
        <v>0</v>
      </c>
      <c r="H14" s="9"/>
      <c r="I14" s="8"/>
    </row>
    <row r="15" spans="2:10" x14ac:dyDescent="0.25">
      <c r="B15" s="7">
        <f t="shared" si="2"/>
        <v>44990</v>
      </c>
      <c r="C15" s="13" t="str">
        <f t="shared" si="1"/>
        <v>DOMINGO</v>
      </c>
      <c r="D15" s="24"/>
      <c r="E15" s="24"/>
      <c r="F15" s="23"/>
      <c r="G15" s="46">
        <f t="shared" si="3"/>
        <v>0</v>
      </c>
      <c r="H15" s="41"/>
      <c r="I15" s="42"/>
    </row>
    <row r="16" spans="2:10" x14ac:dyDescent="0.25">
      <c r="B16" s="7">
        <f t="shared" si="2"/>
        <v>44991</v>
      </c>
      <c r="C16" s="13" t="str">
        <f t="shared" si="1"/>
        <v>LUNES</v>
      </c>
      <c r="D16" s="24">
        <v>0.375</v>
      </c>
      <c r="E16" s="24">
        <v>0.75</v>
      </c>
      <c r="F16" s="23">
        <f>E16-D16-$J$5</f>
        <v>0.33333333333333331</v>
      </c>
      <c r="G16" s="46">
        <f t="shared" si="3"/>
        <v>0.33333333333333331</v>
      </c>
      <c r="H16" s="21" t="s">
        <v>65</v>
      </c>
      <c r="I16" s="20"/>
    </row>
    <row r="17" spans="2:9" x14ac:dyDescent="0.25">
      <c r="B17" s="7">
        <f t="shared" si="2"/>
        <v>44992</v>
      </c>
      <c r="C17" s="13" t="str">
        <f t="shared" si="1"/>
        <v>MARTES</v>
      </c>
      <c r="D17" s="24">
        <v>0.375</v>
      </c>
      <c r="E17" s="24">
        <v>0.75</v>
      </c>
      <c r="F17" s="23">
        <f>E17-D17-$J$5</f>
        <v>0.33333333333333331</v>
      </c>
      <c r="G17" s="46">
        <f t="shared" si="3"/>
        <v>0.33333333333333331</v>
      </c>
      <c r="H17" s="21" t="s">
        <v>65</v>
      </c>
      <c r="I17" s="20"/>
    </row>
    <row r="18" spans="2:9" x14ac:dyDescent="0.25">
      <c r="B18" s="7">
        <f t="shared" si="2"/>
        <v>44993</v>
      </c>
      <c r="C18" s="13" t="str">
        <f t="shared" si="1"/>
        <v>MIÉRCOLES</v>
      </c>
      <c r="D18" s="24">
        <v>0.375</v>
      </c>
      <c r="E18" s="24">
        <v>0.75</v>
      </c>
      <c r="F18" s="23">
        <f>E18-D18-$J$5</f>
        <v>0.33333333333333331</v>
      </c>
      <c r="G18" s="46">
        <f t="shared" si="3"/>
        <v>0.33333333333333331</v>
      </c>
      <c r="H18" s="21" t="s">
        <v>71</v>
      </c>
      <c r="I18" s="20"/>
    </row>
    <row r="19" spans="2:9" x14ac:dyDescent="0.25">
      <c r="B19" s="7">
        <f t="shared" si="2"/>
        <v>44994</v>
      </c>
      <c r="C19" s="13" t="str">
        <f t="shared" si="1"/>
        <v>JUEVES</v>
      </c>
      <c r="D19" s="24">
        <v>0.375</v>
      </c>
      <c r="E19" s="24">
        <v>0.75</v>
      </c>
      <c r="F19" s="23">
        <f>E19-D19-$J$5</f>
        <v>0.33333333333333331</v>
      </c>
      <c r="G19" s="46">
        <f t="shared" si="3"/>
        <v>0.33333333333333331</v>
      </c>
      <c r="H19" s="21" t="s">
        <v>69</v>
      </c>
      <c r="I19" s="20"/>
    </row>
    <row r="20" spans="2:9" x14ac:dyDescent="0.25">
      <c r="B20" s="7">
        <f t="shared" si="2"/>
        <v>44995</v>
      </c>
      <c r="C20" s="13" t="str">
        <f t="shared" si="1"/>
        <v>VIERNES</v>
      </c>
      <c r="D20" s="24">
        <v>0.375</v>
      </c>
      <c r="E20" s="24">
        <v>0.75</v>
      </c>
      <c r="F20" s="23">
        <f>E20-D20-$J$5</f>
        <v>0.33333333333333331</v>
      </c>
      <c r="G20" s="46">
        <f t="shared" si="3"/>
        <v>0.33333333333333331</v>
      </c>
      <c r="H20" s="45" t="s">
        <v>70</v>
      </c>
      <c r="I20" s="20"/>
    </row>
    <row r="21" spans="2:9" x14ac:dyDescent="0.25">
      <c r="B21" s="7">
        <f t="shared" si="2"/>
        <v>44996</v>
      </c>
      <c r="C21" s="13" t="str">
        <f t="shared" si="1"/>
        <v>SÁBADO</v>
      </c>
      <c r="D21" s="24"/>
      <c r="E21" s="24"/>
      <c r="F21" s="23"/>
      <c r="G21" s="46">
        <f t="shared" si="3"/>
        <v>0</v>
      </c>
      <c r="H21" s="21"/>
      <c r="I21" s="20"/>
    </row>
    <row r="22" spans="2:9" x14ac:dyDescent="0.25">
      <c r="B22" s="7">
        <f t="shared" si="2"/>
        <v>44997</v>
      </c>
      <c r="C22" s="13" t="str">
        <f t="shared" si="1"/>
        <v>DOMINGO</v>
      </c>
      <c r="D22" s="24"/>
      <c r="E22" s="24"/>
      <c r="F22" s="23"/>
      <c r="G22" s="46">
        <f t="shared" si="3"/>
        <v>0</v>
      </c>
      <c r="H22" s="21"/>
      <c r="I22" s="20"/>
    </row>
    <row r="23" spans="2:9" x14ac:dyDescent="0.25">
      <c r="B23" s="7">
        <f t="shared" si="2"/>
        <v>44998</v>
      </c>
      <c r="C23" s="13" t="str">
        <f t="shared" si="1"/>
        <v>LUNES</v>
      </c>
      <c r="D23" s="24" t="s">
        <v>21</v>
      </c>
      <c r="E23" s="24" t="s">
        <v>21</v>
      </c>
      <c r="F23" s="23" t="s">
        <v>21</v>
      </c>
      <c r="G23" s="46">
        <v>0</v>
      </c>
      <c r="H23" s="21" t="s">
        <v>61</v>
      </c>
      <c r="I23" s="20"/>
    </row>
    <row r="24" spans="2:9" x14ac:dyDescent="0.25">
      <c r="B24" s="7">
        <f t="shared" si="2"/>
        <v>44999</v>
      </c>
      <c r="C24" s="13" t="str">
        <f t="shared" si="1"/>
        <v>MARTES</v>
      </c>
      <c r="D24" s="24">
        <v>0.375</v>
      </c>
      <c r="E24" s="24">
        <v>0.75</v>
      </c>
      <c r="F24" s="23">
        <f>E24-D24-$J$5</f>
        <v>0.33333333333333331</v>
      </c>
      <c r="G24" s="46">
        <f t="shared" si="3"/>
        <v>0.33333333333333331</v>
      </c>
      <c r="H24" s="43" t="s">
        <v>68</v>
      </c>
      <c r="I24" s="44"/>
    </row>
    <row r="25" spans="2:9" x14ac:dyDescent="0.25">
      <c r="B25" s="7">
        <f t="shared" si="2"/>
        <v>45000</v>
      </c>
      <c r="C25" s="13" t="str">
        <f t="shared" si="1"/>
        <v>MIÉRCOLES</v>
      </c>
      <c r="D25" s="24">
        <v>0.375</v>
      </c>
      <c r="E25" s="24">
        <v>0.75</v>
      </c>
      <c r="F25" s="23">
        <f>E25-D25-$J$5</f>
        <v>0.33333333333333331</v>
      </c>
      <c r="G25" s="46">
        <f t="shared" si="3"/>
        <v>0.33333333333333331</v>
      </c>
      <c r="H25" s="9" t="s">
        <v>67</v>
      </c>
      <c r="I25" s="8"/>
    </row>
    <row r="26" spans="2:9" x14ac:dyDescent="0.25">
      <c r="B26" s="7">
        <f t="shared" si="2"/>
        <v>45001</v>
      </c>
      <c r="C26" s="13" t="str">
        <f t="shared" si="1"/>
        <v>JUEVES</v>
      </c>
      <c r="D26" s="24">
        <v>0.39583333333333331</v>
      </c>
      <c r="E26" s="24">
        <v>0.75</v>
      </c>
      <c r="F26" s="23">
        <f>E26-D26-$J$5</f>
        <v>0.3125</v>
      </c>
      <c r="G26" s="46">
        <f t="shared" si="3"/>
        <v>0.3125</v>
      </c>
      <c r="H26" s="9" t="s">
        <v>66</v>
      </c>
      <c r="I26" s="8"/>
    </row>
    <row r="27" spans="2:9" x14ac:dyDescent="0.25">
      <c r="B27" s="11">
        <f t="shared" si="2"/>
        <v>45002</v>
      </c>
      <c r="C27" s="13" t="str">
        <f t="shared" si="1"/>
        <v>VIERNES</v>
      </c>
      <c r="D27" s="24">
        <v>0.375</v>
      </c>
      <c r="E27" s="24">
        <v>0.75</v>
      </c>
      <c r="F27" s="23">
        <f>E27-D27-$J$5</f>
        <v>0.33333333333333331</v>
      </c>
      <c r="G27" s="46">
        <f t="shared" si="3"/>
        <v>0.33333333333333331</v>
      </c>
      <c r="H27" s="9" t="s">
        <v>55</v>
      </c>
      <c r="I27" s="8"/>
    </row>
    <row r="28" spans="2:9" x14ac:dyDescent="0.25">
      <c r="B28" s="11">
        <f t="shared" si="2"/>
        <v>45003</v>
      </c>
      <c r="C28" s="13" t="str">
        <f t="shared" si="1"/>
        <v>SÁBADO</v>
      </c>
      <c r="D28" s="24"/>
      <c r="E28" s="24"/>
      <c r="F28" s="23"/>
      <c r="G28" s="46">
        <f t="shared" si="3"/>
        <v>0</v>
      </c>
      <c r="H28" s="9"/>
      <c r="I28" s="8"/>
    </row>
    <row r="29" spans="2:9" x14ac:dyDescent="0.25">
      <c r="B29" s="11">
        <f t="shared" si="2"/>
        <v>45004</v>
      </c>
      <c r="C29" s="13" t="str">
        <f t="shared" si="1"/>
        <v>DOMINGO</v>
      </c>
      <c r="D29" s="24"/>
      <c r="E29" s="24"/>
      <c r="F29" s="23"/>
      <c r="G29" s="46">
        <f t="shared" si="3"/>
        <v>0</v>
      </c>
      <c r="H29" s="9"/>
      <c r="I29" s="8"/>
    </row>
    <row r="30" spans="2:9" x14ac:dyDescent="0.25">
      <c r="B30" s="25">
        <f t="shared" si="2"/>
        <v>45005</v>
      </c>
      <c r="C30" s="26" t="str">
        <f t="shared" si="1"/>
        <v>LUNES</v>
      </c>
      <c r="D30" s="24"/>
      <c r="E30" s="24"/>
      <c r="F30" s="24"/>
      <c r="G30" s="46">
        <f t="shared" si="3"/>
        <v>0</v>
      </c>
      <c r="H30" s="9"/>
      <c r="I30" s="8"/>
    </row>
    <row r="31" spans="2:9" x14ac:dyDescent="0.25">
      <c r="B31" s="25">
        <f t="shared" si="2"/>
        <v>45006</v>
      </c>
      <c r="C31" s="26" t="str">
        <f t="shared" si="1"/>
        <v>MARTES</v>
      </c>
      <c r="D31" s="24"/>
      <c r="E31" s="24"/>
      <c r="F31" s="23"/>
      <c r="G31" s="46">
        <f t="shared" si="3"/>
        <v>0</v>
      </c>
      <c r="H31" s="9"/>
      <c r="I31" s="8"/>
    </row>
    <row r="32" spans="2:9" x14ac:dyDescent="0.25">
      <c r="B32" s="25">
        <f t="shared" si="2"/>
        <v>45007</v>
      </c>
      <c r="C32" s="26" t="str">
        <f t="shared" si="1"/>
        <v>MIÉRCOLES</v>
      </c>
      <c r="D32" s="24"/>
      <c r="E32" s="24"/>
      <c r="F32" s="23"/>
      <c r="G32" s="46">
        <f t="shared" si="3"/>
        <v>0</v>
      </c>
      <c r="H32" s="9"/>
      <c r="I32" s="8"/>
    </row>
    <row r="33" spans="2:9" x14ac:dyDescent="0.25">
      <c r="B33" s="25">
        <f t="shared" si="2"/>
        <v>45008</v>
      </c>
      <c r="C33" s="26" t="str">
        <f t="shared" si="1"/>
        <v>JUEVES</v>
      </c>
      <c r="D33" s="24"/>
      <c r="E33" s="24"/>
      <c r="F33" s="24"/>
      <c r="G33" s="46">
        <f t="shared" si="3"/>
        <v>0</v>
      </c>
      <c r="H33" s="9"/>
      <c r="I33" s="8"/>
    </row>
    <row r="34" spans="2:9" x14ac:dyDescent="0.25">
      <c r="B34" s="25">
        <f t="shared" si="2"/>
        <v>45009</v>
      </c>
      <c r="C34" s="26" t="str">
        <f t="shared" si="1"/>
        <v>VIERNES</v>
      </c>
      <c r="D34" s="24"/>
      <c r="E34" s="24"/>
      <c r="F34" s="23"/>
      <c r="G34" s="46">
        <f t="shared" si="3"/>
        <v>0</v>
      </c>
      <c r="H34" s="9"/>
      <c r="I34" s="8"/>
    </row>
    <row r="35" spans="2:9" x14ac:dyDescent="0.25">
      <c r="B35" s="25">
        <f t="shared" si="2"/>
        <v>45010</v>
      </c>
      <c r="C35" s="26" t="str">
        <f t="shared" si="1"/>
        <v>SÁBADO</v>
      </c>
      <c r="D35" s="24"/>
      <c r="E35" s="24"/>
      <c r="F35" s="23"/>
      <c r="G35" s="46">
        <f t="shared" si="3"/>
        <v>0</v>
      </c>
      <c r="H35" s="9"/>
      <c r="I35" s="8"/>
    </row>
    <row r="36" spans="2:9" x14ac:dyDescent="0.25">
      <c r="B36" s="25">
        <f t="shared" si="2"/>
        <v>45011</v>
      </c>
      <c r="C36" s="26" t="str">
        <f t="shared" si="1"/>
        <v>DOMINGO</v>
      </c>
      <c r="D36" s="24"/>
      <c r="E36" s="24"/>
      <c r="F36" s="23"/>
      <c r="G36" s="46">
        <f t="shared" si="3"/>
        <v>0</v>
      </c>
      <c r="H36" s="9"/>
      <c r="I36" s="8"/>
    </row>
    <row r="37" spans="2:9" x14ac:dyDescent="0.25">
      <c r="B37" s="25">
        <f t="shared" si="2"/>
        <v>45012</v>
      </c>
      <c r="C37" s="26" t="str">
        <f t="shared" si="1"/>
        <v>LUNES</v>
      </c>
      <c r="D37" s="24"/>
      <c r="E37" s="24"/>
      <c r="F37" s="24"/>
      <c r="G37" s="46">
        <f t="shared" si="3"/>
        <v>0</v>
      </c>
      <c r="H37" s="9"/>
      <c r="I37" s="8"/>
    </row>
    <row r="38" spans="2:9" x14ac:dyDescent="0.25">
      <c r="B38" s="25">
        <f t="shared" si="2"/>
        <v>45013</v>
      </c>
      <c r="C38" s="26" t="str">
        <f t="shared" si="1"/>
        <v>MARTES</v>
      </c>
      <c r="D38" s="24"/>
      <c r="E38" s="24"/>
      <c r="F38" s="23"/>
      <c r="G38" s="46">
        <f t="shared" si="3"/>
        <v>0</v>
      </c>
      <c r="H38" s="9"/>
      <c r="I38" s="8"/>
    </row>
    <row r="39" spans="2:9" x14ac:dyDescent="0.25">
      <c r="B39" s="25">
        <f t="shared" si="2"/>
        <v>45014</v>
      </c>
      <c r="C39" s="26" t="str">
        <f t="shared" si="1"/>
        <v>MIÉRCOLES</v>
      </c>
      <c r="D39" s="24"/>
      <c r="E39" s="24"/>
      <c r="F39" s="23"/>
      <c r="G39" s="46">
        <f t="shared" si="3"/>
        <v>0</v>
      </c>
      <c r="H39" s="9"/>
      <c r="I39" s="8"/>
    </row>
    <row r="40" spans="2:9" x14ac:dyDescent="0.25">
      <c r="B40" s="25">
        <f t="shared" si="2"/>
        <v>45015</v>
      </c>
      <c r="C40" s="26" t="str">
        <f t="shared" si="1"/>
        <v>JUEVES</v>
      </c>
      <c r="D40" s="24"/>
      <c r="E40" s="24"/>
      <c r="F40" s="24"/>
      <c r="G40" s="46">
        <f t="shared" si="3"/>
        <v>0</v>
      </c>
      <c r="H40" s="8"/>
      <c r="I40" s="9"/>
    </row>
    <row r="41" spans="2:9" x14ac:dyDescent="0.25">
      <c r="B41" s="3"/>
      <c r="C41" s="12"/>
    </row>
    <row r="42" spans="2:9" x14ac:dyDescent="0.25">
      <c r="B42" s="1"/>
      <c r="C42" s="3" t="s">
        <v>12</v>
      </c>
    </row>
    <row r="43" spans="2:9" x14ac:dyDescent="0.25">
      <c r="B43" s="1"/>
      <c r="C43" s="3"/>
    </row>
    <row r="44" spans="2:9" x14ac:dyDescent="0.25">
      <c r="B44" s="1"/>
      <c r="C44" s="3" t="s">
        <v>13</v>
      </c>
    </row>
    <row r="45" spans="2:9" x14ac:dyDescent="0.25">
      <c r="B45" s="1"/>
      <c r="C45" s="3" t="s">
        <v>14</v>
      </c>
      <c r="D45" s="10" t="s">
        <v>15</v>
      </c>
    </row>
    <row r="47" spans="2:9" x14ac:dyDescent="0.25">
      <c r="G47" s="47">
        <f>SUM(G11:G40)</f>
        <v>4.104166666666667</v>
      </c>
      <c r="H47">
        <f>G47/J5</f>
        <v>98.500000000000014</v>
      </c>
    </row>
  </sheetData>
  <mergeCells count="4">
    <mergeCell ref="B4:H4"/>
    <mergeCell ref="C6:H6"/>
    <mergeCell ref="C7:E7"/>
    <mergeCell ref="C8:E8"/>
  </mergeCells>
  <conditionalFormatting sqref="B10:C40">
    <cfRule type="containsText" dxfId="3" priority="1" operator="containsText" text="SÁBADO">
      <formula>NOT(ISERROR(SEARCH(("SÁBADO"),(B10))))</formula>
    </cfRule>
  </conditionalFormatting>
  <conditionalFormatting sqref="C10:C40">
    <cfRule type="containsText" dxfId="2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2254-35D0-4799-B71A-58C0ACCBF9EA}">
  <dimension ref="B1:H45"/>
  <sheetViews>
    <sheetView topLeftCell="A24" workbookViewId="0">
      <selection activeCell="C6" sqref="C6:G6"/>
    </sheetView>
  </sheetViews>
  <sheetFormatPr baseColWidth="10" defaultRowHeight="15" x14ac:dyDescent="0.25"/>
  <cols>
    <col min="7" max="7" width="36.5703125" customWidth="1"/>
  </cols>
  <sheetData>
    <row r="1" spans="2:8" x14ac:dyDescent="0.25">
      <c r="B1" s="1"/>
      <c r="C1" s="12"/>
    </row>
    <row r="2" spans="2:8" x14ac:dyDescent="0.25">
      <c r="B2" s="1"/>
      <c r="C2" s="12"/>
    </row>
    <row r="3" spans="2:8" x14ac:dyDescent="0.25">
      <c r="B3" s="1"/>
      <c r="C3" s="12"/>
    </row>
    <row r="4" spans="2:8" x14ac:dyDescent="0.25">
      <c r="B4" s="36" t="s">
        <v>0</v>
      </c>
      <c r="C4" s="37"/>
      <c r="D4" s="37"/>
      <c r="E4" s="37"/>
      <c r="F4" s="37"/>
      <c r="G4" s="37"/>
    </row>
    <row r="5" spans="2:8" x14ac:dyDescent="0.25">
      <c r="B5" s="2"/>
      <c r="C5" s="12"/>
    </row>
    <row r="6" spans="2:8" x14ac:dyDescent="0.25">
      <c r="B6" s="3" t="s">
        <v>1</v>
      </c>
      <c r="C6" s="38">
        <v>44986</v>
      </c>
      <c r="D6" s="37"/>
      <c r="E6" s="37"/>
      <c r="F6" s="37"/>
      <c r="G6" s="37"/>
    </row>
    <row r="7" spans="2:8" x14ac:dyDescent="0.25">
      <c r="B7" s="3" t="s">
        <v>2</v>
      </c>
      <c r="C7" s="39" t="s">
        <v>16</v>
      </c>
      <c r="D7" s="39"/>
      <c r="E7" s="39"/>
      <c r="F7" s="4"/>
      <c r="G7" s="4"/>
    </row>
    <row r="8" spans="2:8" x14ac:dyDescent="0.25">
      <c r="B8" s="3" t="s">
        <v>3</v>
      </c>
      <c r="C8" s="39" t="s">
        <v>17</v>
      </c>
      <c r="D8" s="39"/>
      <c r="E8" s="39"/>
      <c r="F8" s="4"/>
      <c r="G8" s="4"/>
    </row>
    <row r="9" spans="2:8" x14ac:dyDescent="0.25">
      <c r="B9" s="3"/>
      <c r="C9" s="12"/>
    </row>
    <row r="10" spans="2:8" ht="30" x14ac:dyDescent="0.25">
      <c r="B10" s="5" t="s">
        <v>5</v>
      </c>
      <c r="C10" s="6" t="s">
        <v>6</v>
      </c>
      <c r="D10" s="6" t="s">
        <v>7</v>
      </c>
      <c r="E10" s="6" t="s">
        <v>8</v>
      </c>
      <c r="F10" s="6" t="s">
        <v>9</v>
      </c>
      <c r="G10" s="6" t="s">
        <v>10</v>
      </c>
      <c r="H10" s="6" t="s">
        <v>11</v>
      </c>
    </row>
    <row r="11" spans="2:8" x14ac:dyDescent="0.25">
      <c r="B11" s="7">
        <f>+DATE(YEAR($C$6),MONTH(C6),1)</f>
        <v>44986</v>
      </c>
      <c r="C11" s="13" t="str">
        <f t="shared" ref="C11:C40" si="0">IFERROR(VLOOKUP(WEEKDAY(B11),DIAS_SEMANA,2,0),"")</f>
        <v>MIÉRCOLES</v>
      </c>
      <c r="D11" s="24"/>
      <c r="E11" s="24"/>
      <c r="F11" s="23"/>
      <c r="G11" s="9"/>
      <c r="H11" s="8"/>
    </row>
    <row r="12" spans="2:8" x14ac:dyDescent="0.25">
      <c r="B12" s="7">
        <f t="shared" ref="B12:B40" si="1">IFERROR(IF(MONTH(B11)&lt;&gt;MONTH(DATE(YEAR($B$11),MONTH($B$11),DAY(B11)+1)),"",DATE(YEAR($C$6),MONTH($C$6),DAY(B11)+1)),"")</f>
        <v>44987</v>
      </c>
      <c r="C12" s="13" t="str">
        <f t="shared" si="0"/>
        <v>JUEVES</v>
      </c>
      <c r="D12" s="24"/>
      <c r="E12" s="24"/>
      <c r="F12" s="23"/>
      <c r="G12" s="9"/>
      <c r="H12" s="8"/>
    </row>
    <row r="13" spans="2:8" x14ac:dyDescent="0.25">
      <c r="B13" s="7">
        <f t="shared" si="1"/>
        <v>44988</v>
      </c>
      <c r="C13" s="13" t="str">
        <f t="shared" si="0"/>
        <v>VIERNES</v>
      </c>
      <c r="D13" s="24"/>
      <c r="E13" s="24"/>
      <c r="F13" s="23"/>
      <c r="G13" s="9"/>
      <c r="H13" s="8"/>
    </row>
    <row r="14" spans="2:8" x14ac:dyDescent="0.25">
      <c r="B14" s="7">
        <f t="shared" si="1"/>
        <v>44989</v>
      </c>
      <c r="C14" s="13" t="str">
        <f t="shared" si="0"/>
        <v>SÁBADO</v>
      </c>
      <c r="D14" s="24"/>
      <c r="E14" s="24"/>
      <c r="F14" s="23"/>
      <c r="G14" s="9"/>
      <c r="H14" s="8"/>
    </row>
    <row r="15" spans="2:8" x14ac:dyDescent="0.25">
      <c r="B15" s="7">
        <f t="shared" si="1"/>
        <v>44990</v>
      </c>
      <c r="C15" s="13" t="str">
        <f t="shared" si="0"/>
        <v>DOMINGO</v>
      </c>
      <c r="D15" s="24"/>
      <c r="E15" s="24"/>
      <c r="F15" s="23"/>
      <c r="G15" s="9"/>
      <c r="H15" s="8"/>
    </row>
    <row r="16" spans="2:8" x14ac:dyDescent="0.25">
      <c r="B16" s="7">
        <f t="shared" si="1"/>
        <v>44991</v>
      </c>
      <c r="C16" s="13" t="str">
        <f t="shared" si="0"/>
        <v>LUNES</v>
      </c>
      <c r="D16" s="24"/>
      <c r="E16" s="24"/>
      <c r="F16" s="24"/>
      <c r="G16" s="9"/>
      <c r="H16" s="8"/>
    </row>
    <row r="17" spans="2:8" x14ac:dyDescent="0.25">
      <c r="B17" s="7">
        <f t="shared" si="1"/>
        <v>44992</v>
      </c>
      <c r="C17" s="13" t="str">
        <f t="shared" si="0"/>
        <v>MARTES</v>
      </c>
      <c r="D17" s="24"/>
      <c r="E17" s="24"/>
      <c r="F17" s="23"/>
      <c r="G17" s="9"/>
      <c r="H17" s="8"/>
    </row>
    <row r="18" spans="2:8" x14ac:dyDescent="0.25">
      <c r="B18" s="7">
        <f t="shared" si="1"/>
        <v>44993</v>
      </c>
      <c r="C18" s="13" t="str">
        <f t="shared" si="0"/>
        <v>MIÉRCOLES</v>
      </c>
      <c r="D18" s="24"/>
      <c r="E18" s="24"/>
      <c r="F18" s="23"/>
      <c r="G18" s="9"/>
      <c r="H18" s="8"/>
    </row>
    <row r="19" spans="2:8" x14ac:dyDescent="0.25">
      <c r="B19" s="7">
        <f t="shared" si="1"/>
        <v>44994</v>
      </c>
      <c r="C19" s="13" t="str">
        <f t="shared" si="0"/>
        <v>JUEVES</v>
      </c>
      <c r="D19" s="24"/>
      <c r="E19" s="24"/>
      <c r="F19" s="24"/>
      <c r="G19" s="9"/>
      <c r="H19" s="8"/>
    </row>
    <row r="20" spans="2:8" x14ac:dyDescent="0.25">
      <c r="B20" s="7">
        <f t="shared" si="1"/>
        <v>44995</v>
      </c>
      <c r="C20" s="13" t="str">
        <f t="shared" si="0"/>
        <v>VIERNES</v>
      </c>
      <c r="D20" s="24"/>
      <c r="E20" s="24"/>
      <c r="F20" s="23"/>
      <c r="G20" s="9"/>
      <c r="H20" s="8"/>
    </row>
    <row r="21" spans="2:8" x14ac:dyDescent="0.25">
      <c r="B21" s="7">
        <f t="shared" si="1"/>
        <v>44996</v>
      </c>
      <c r="C21" s="13" t="str">
        <f t="shared" si="0"/>
        <v>SÁBADO</v>
      </c>
      <c r="D21" s="24"/>
      <c r="E21" s="24"/>
      <c r="F21" s="23"/>
      <c r="G21" s="9"/>
      <c r="H21" s="8"/>
    </row>
    <row r="22" spans="2:8" x14ac:dyDescent="0.25">
      <c r="B22" s="7">
        <f t="shared" si="1"/>
        <v>44997</v>
      </c>
      <c r="C22" s="13" t="str">
        <f t="shared" si="0"/>
        <v>DOMINGO</v>
      </c>
      <c r="D22" s="24"/>
      <c r="E22" s="24"/>
      <c r="F22" s="23"/>
      <c r="G22" s="9"/>
      <c r="H22" s="8"/>
    </row>
    <row r="23" spans="2:8" x14ac:dyDescent="0.25">
      <c r="B23" s="7">
        <f t="shared" si="1"/>
        <v>44998</v>
      </c>
      <c r="C23" s="13" t="str">
        <f t="shared" si="0"/>
        <v>LUNES</v>
      </c>
      <c r="D23" s="24"/>
      <c r="E23" s="24"/>
      <c r="F23" s="24"/>
      <c r="G23" s="9"/>
      <c r="H23" s="8"/>
    </row>
    <row r="24" spans="2:8" x14ac:dyDescent="0.25">
      <c r="B24" s="7">
        <f t="shared" si="1"/>
        <v>44999</v>
      </c>
      <c r="C24" s="13" t="str">
        <f t="shared" si="0"/>
        <v>MARTES</v>
      </c>
      <c r="D24" s="24"/>
      <c r="E24" s="24"/>
      <c r="F24" s="23"/>
      <c r="G24" s="9"/>
      <c r="H24" s="8"/>
    </row>
    <row r="25" spans="2:8" x14ac:dyDescent="0.25">
      <c r="B25" s="7">
        <f t="shared" si="1"/>
        <v>45000</v>
      </c>
      <c r="C25" s="13" t="str">
        <f t="shared" si="0"/>
        <v>MIÉRCOLES</v>
      </c>
      <c r="D25" s="24"/>
      <c r="E25" s="24"/>
      <c r="F25" s="23"/>
      <c r="G25" s="9"/>
      <c r="H25" s="8"/>
    </row>
    <row r="26" spans="2:8" x14ac:dyDescent="0.25">
      <c r="B26" s="7">
        <f t="shared" si="1"/>
        <v>45001</v>
      </c>
      <c r="C26" s="13" t="str">
        <f t="shared" si="0"/>
        <v>JUEVES</v>
      </c>
      <c r="D26" s="24"/>
      <c r="E26" s="24"/>
      <c r="F26" s="24"/>
      <c r="G26" s="9"/>
      <c r="H26" s="8"/>
    </row>
    <row r="27" spans="2:8" x14ac:dyDescent="0.25">
      <c r="B27" s="11">
        <f t="shared" si="1"/>
        <v>45002</v>
      </c>
      <c r="C27" s="13" t="str">
        <f t="shared" si="0"/>
        <v>VIERNES</v>
      </c>
      <c r="D27" s="24"/>
      <c r="E27" s="24"/>
      <c r="F27" s="23"/>
      <c r="G27" s="9"/>
      <c r="H27" s="8"/>
    </row>
    <row r="28" spans="2:8" x14ac:dyDescent="0.25">
      <c r="B28" s="11">
        <f t="shared" si="1"/>
        <v>45003</v>
      </c>
      <c r="C28" s="13" t="str">
        <f t="shared" si="0"/>
        <v>SÁBADO</v>
      </c>
      <c r="D28" s="24"/>
      <c r="E28" s="24"/>
      <c r="F28" s="23"/>
      <c r="G28" s="9"/>
      <c r="H28" s="8"/>
    </row>
    <row r="29" spans="2:8" x14ac:dyDescent="0.25">
      <c r="B29" s="11">
        <f t="shared" si="1"/>
        <v>45004</v>
      </c>
      <c r="C29" s="13" t="str">
        <f t="shared" si="0"/>
        <v>DOMINGO</v>
      </c>
      <c r="D29" s="24"/>
      <c r="E29" s="24"/>
      <c r="F29" s="23"/>
      <c r="G29" s="9"/>
      <c r="H29" s="8"/>
    </row>
    <row r="30" spans="2:8" x14ac:dyDescent="0.25">
      <c r="B30" s="25">
        <f t="shared" si="1"/>
        <v>45005</v>
      </c>
      <c r="C30" s="26" t="str">
        <f t="shared" si="0"/>
        <v>LUNES</v>
      </c>
      <c r="D30" s="24"/>
      <c r="E30" s="24"/>
      <c r="F30" s="24"/>
      <c r="G30" s="9"/>
      <c r="H30" s="8"/>
    </row>
    <row r="31" spans="2:8" x14ac:dyDescent="0.25">
      <c r="B31" s="25">
        <f t="shared" si="1"/>
        <v>45006</v>
      </c>
      <c r="C31" s="26" t="str">
        <f t="shared" si="0"/>
        <v>MARTES</v>
      </c>
      <c r="D31" s="24"/>
      <c r="E31" s="24"/>
      <c r="F31" s="23"/>
      <c r="G31" s="9"/>
      <c r="H31" s="8"/>
    </row>
    <row r="32" spans="2:8" x14ac:dyDescent="0.25">
      <c r="B32" s="25">
        <f t="shared" si="1"/>
        <v>45007</v>
      </c>
      <c r="C32" s="26" t="str">
        <f t="shared" si="0"/>
        <v>MIÉRCOLES</v>
      </c>
      <c r="D32" s="24"/>
      <c r="E32" s="24"/>
      <c r="F32" s="23"/>
      <c r="G32" s="9"/>
      <c r="H32" s="8"/>
    </row>
    <row r="33" spans="2:8" x14ac:dyDescent="0.25">
      <c r="B33" s="25">
        <f t="shared" si="1"/>
        <v>45008</v>
      </c>
      <c r="C33" s="26" t="str">
        <f t="shared" si="0"/>
        <v>JUEVES</v>
      </c>
      <c r="D33" s="24"/>
      <c r="E33" s="24"/>
      <c r="F33" s="24"/>
      <c r="G33" s="9"/>
      <c r="H33" s="8"/>
    </row>
    <row r="34" spans="2:8" x14ac:dyDescent="0.25">
      <c r="B34" s="25">
        <f t="shared" si="1"/>
        <v>45009</v>
      </c>
      <c r="C34" s="26" t="str">
        <f t="shared" si="0"/>
        <v>VIERNES</v>
      </c>
      <c r="D34" s="24"/>
      <c r="E34" s="24"/>
      <c r="F34" s="23"/>
      <c r="G34" s="9"/>
      <c r="H34" s="8"/>
    </row>
    <row r="35" spans="2:8" x14ac:dyDescent="0.25">
      <c r="B35" s="25">
        <f t="shared" si="1"/>
        <v>45010</v>
      </c>
      <c r="C35" s="26" t="str">
        <f t="shared" si="0"/>
        <v>SÁBADO</v>
      </c>
      <c r="D35" s="24"/>
      <c r="E35" s="24"/>
      <c r="F35" s="23"/>
      <c r="G35" s="9"/>
      <c r="H35" s="8"/>
    </row>
    <row r="36" spans="2:8" x14ac:dyDescent="0.25">
      <c r="B36" s="25">
        <f t="shared" si="1"/>
        <v>45011</v>
      </c>
      <c r="C36" s="26" t="str">
        <f t="shared" si="0"/>
        <v>DOMINGO</v>
      </c>
      <c r="D36" s="24"/>
      <c r="E36" s="24"/>
      <c r="F36" s="23"/>
      <c r="G36" s="9"/>
      <c r="H36" s="8"/>
    </row>
    <row r="37" spans="2:8" x14ac:dyDescent="0.25">
      <c r="B37" s="25">
        <f t="shared" si="1"/>
        <v>45012</v>
      </c>
      <c r="C37" s="26" t="str">
        <f t="shared" si="0"/>
        <v>LUNES</v>
      </c>
      <c r="D37" s="24"/>
      <c r="E37" s="24"/>
      <c r="F37" s="24"/>
      <c r="G37" s="9"/>
      <c r="H37" s="8"/>
    </row>
    <row r="38" spans="2:8" x14ac:dyDescent="0.25">
      <c r="B38" s="25">
        <f t="shared" si="1"/>
        <v>45013</v>
      </c>
      <c r="C38" s="26" t="str">
        <f t="shared" si="0"/>
        <v>MARTES</v>
      </c>
      <c r="D38" s="24"/>
      <c r="E38" s="24"/>
      <c r="F38" s="23"/>
      <c r="G38" s="9"/>
      <c r="H38" s="8"/>
    </row>
    <row r="39" spans="2:8" x14ac:dyDescent="0.25">
      <c r="B39" s="25">
        <f t="shared" si="1"/>
        <v>45014</v>
      </c>
      <c r="C39" s="26" t="str">
        <f t="shared" si="0"/>
        <v>MIÉRCOLES</v>
      </c>
      <c r="D39" s="24"/>
      <c r="E39" s="24"/>
      <c r="F39" s="23"/>
      <c r="G39" s="9"/>
      <c r="H39" s="8"/>
    </row>
    <row r="40" spans="2:8" x14ac:dyDescent="0.25">
      <c r="B40" s="25">
        <f t="shared" si="1"/>
        <v>45015</v>
      </c>
      <c r="C40" s="26" t="str">
        <f t="shared" si="0"/>
        <v>JUEVES</v>
      </c>
      <c r="D40" s="24"/>
      <c r="E40" s="24"/>
      <c r="F40" s="24"/>
      <c r="G40" s="8"/>
      <c r="H40" s="9"/>
    </row>
    <row r="41" spans="2:8" x14ac:dyDescent="0.25">
      <c r="B41" s="3"/>
      <c r="C41" s="12"/>
    </row>
    <row r="42" spans="2:8" x14ac:dyDescent="0.25">
      <c r="B42" s="1"/>
      <c r="C42" s="3" t="s">
        <v>12</v>
      </c>
    </row>
    <row r="43" spans="2:8" x14ac:dyDescent="0.25">
      <c r="B43" s="1"/>
      <c r="C43" s="3"/>
    </row>
    <row r="44" spans="2:8" x14ac:dyDescent="0.25">
      <c r="B44" s="1"/>
      <c r="C44" s="3" t="s">
        <v>13</v>
      </c>
    </row>
    <row r="45" spans="2:8" x14ac:dyDescent="0.25">
      <c r="B45" s="1"/>
      <c r="C45" s="3" t="s">
        <v>14</v>
      </c>
      <c r="D45" s="10" t="s">
        <v>15</v>
      </c>
    </row>
  </sheetData>
  <mergeCells count="4">
    <mergeCell ref="B4:G4"/>
    <mergeCell ref="C6:G6"/>
    <mergeCell ref="C7:E7"/>
    <mergeCell ref="C8:E8"/>
  </mergeCells>
  <conditionalFormatting sqref="B10:C40">
    <cfRule type="containsText" dxfId="1" priority="1" operator="containsText" text="SÁBADO">
      <formula>NOT(ISERROR(SEARCH(("SÁBADO"),(B10))))</formula>
    </cfRule>
  </conditionalFormatting>
  <conditionalFormatting sqref="C10:C40">
    <cfRule type="containsText" dxfId="0" priority="2" operator="containsText" text="DOMINGO">
      <formula>NOT(ISERROR(SEARCH(("DOMINGO"),(C10))))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3FAB-90F9-413A-82B8-FECE72CE2414}">
  <dimension ref="C1:P5"/>
  <sheetViews>
    <sheetView workbookViewId="0">
      <selection activeCell="E6" sqref="E6"/>
    </sheetView>
  </sheetViews>
  <sheetFormatPr baseColWidth="10" defaultRowHeight="15" x14ac:dyDescent="0.25"/>
  <cols>
    <col min="3" max="3" width="11.42578125" style="47"/>
  </cols>
  <sheetData>
    <row r="1" spans="3:16" ht="15.75" thickBot="1" x14ac:dyDescent="0.3"/>
    <row r="2" spans="3:16" x14ac:dyDescent="0.25">
      <c r="C2" s="47" t="s">
        <v>74</v>
      </c>
      <c r="E2" t="s">
        <v>82</v>
      </c>
      <c r="I2" s="57" t="s">
        <v>75</v>
      </c>
      <c r="J2" s="58"/>
      <c r="K2" s="58"/>
      <c r="L2" s="58"/>
      <c r="M2" s="58"/>
      <c r="N2" s="59"/>
    </row>
    <row r="3" spans="3:16" x14ac:dyDescent="0.25">
      <c r="C3" s="47">
        <f>SUM(OCTUBRE!H49,NOVIEMBRE!H47,DICIEMBRE!H45,'ENERO 2023'!H48,'FEBRERO 2023'!H45,'MARZO 2023'!H47,'ABRIL 2023'!G47)</f>
        <v>593.5</v>
      </c>
      <c r="E3" s="47">
        <f>O4-C3</f>
        <v>126.5</v>
      </c>
      <c r="I3" s="60" t="s">
        <v>77</v>
      </c>
      <c r="J3" s="56"/>
      <c r="K3" s="56" t="s">
        <v>78</v>
      </c>
      <c r="L3" s="56"/>
      <c r="M3" s="56" t="s">
        <v>79</v>
      </c>
      <c r="N3" s="61"/>
      <c r="O3" t="s">
        <v>80</v>
      </c>
    </row>
    <row r="4" spans="3:16" ht="15.75" thickBot="1" x14ac:dyDescent="0.3">
      <c r="I4" s="62">
        <v>6</v>
      </c>
      <c r="J4" s="63" t="s">
        <v>76</v>
      </c>
      <c r="K4" s="63">
        <f>I4*5</f>
        <v>30</v>
      </c>
      <c r="L4" s="63" t="s">
        <v>76</v>
      </c>
      <c r="M4" s="63">
        <f>K4*4</f>
        <v>120</v>
      </c>
      <c r="N4" s="64" t="s">
        <v>76</v>
      </c>
      <c r="O4">
        <f>M4*6</f>
        <v>720</v>
      </c>
      <c r="P4" t="s">
        <v>81</v>
      </c>
    </row>
    <row r="5" spans="3:16" x14ac:dyDescent="0.25">
      <c r="E5">
        <f>E3/8</f>
        <v>15.8125</v>
      </c>
      <c r="F5" t="s">
        <v>83</v>
      </c>
    </row>
  </sheetData>
  <mergeCells count="4">
    <mergeCell ref="I3:J3"/>
    <mergeCell ref="K3:L3"/>
    <mergeCell ref="M3:N3"/>
    <mergeCell ref="I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OCTUBRE</vt:lpstr>
      <vt:lpstr>NOVIEMBRE</vt:lpstr>
      <vt:lpstr>DICIEMBRE</vt:lpstr>
      <vt:lpstr>ENERO 2023</vt:lpstr>
      <vt:lpstr>FEBRERO 2023</vt:lpstr>
      <vt:lpstr>MARZO 2023</vt:lpstr>
      <vt:lpstr>ABRIL 2023</vt:lpstr>
      <vt:lpstr>Hoja1</vt:lpstr>
      <vt:lpstr>DICIEMBRE!Área_de_impresión</vt:lpstr>
      <vt:lpstr>'ENERO 2023'!Área_de_impresión</vt:lpstr>
      <vt:lpstr>NOVIEMBRE!Área_de_impresión</vt:lpstr>
      <vt:lpstr>OCTUBRE!Área_de_impresión</vt:lpstr>
      <vt:lpstr>DICIEMBRE!Títulos_a_imprimir</vt:lpstr>
      <vt:lpstr>'ENERO 2023'!Títulos_a_imprimir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Orbe</dc:creator>
  <cp:lastModifiedBy>user</cp:lastModifiedBy>
  <cp:lastPrinted>2023-02-16T16:03:13Z</cp:lastPrinted>
  <dcterms:created xsi:type="dcterms:W3CDTF">2022-05-17T17:15:13Z</dcterms:created>
  <dcterms:modified xsi:type="dcterms:W3CDTF">2023-03-17T14:49:48Z</dcterms:modified>
</cp:coreProperties>
</file>