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MABE\2023\01 Enero\"/>
    </mc:Choice>
  </mc:AlternateContent>
  <xr:revisionPtr revIDLastSave="0" documentId="13_ncr:1_{D370CB84-D56B-49B5-A37A-3DEB04118BAB}" xr6:coauthVersionLast="47" xr6:coauthVersionMax="47" xr10:uidLastSave="{00000000-0000-0000-0000-000000000000}"/>
  <bookViews>
    <workbookView xWindow="-108" yWindow="-108" windowWidth="23256" windowHeight="12576" tabRatio="854" firstSheet="2" activeTab="3" xr2:uid="{00000000-000D-0000-FFFF-FFFF00000000}"/>
  </bookViews>
  <sheets>
    <sheet name="RESUM" sheetId="17" r:id="rId1"/>
    <sheet name="Analisis" sheetId="25" state="hidden" r:id="rId2"/>
    <sheet name="RUTA PROMOTOR" sheetId="5" r:id="rId3"/>
    <sheet name="RUTA PROMOTORES MARCIMEX" sheetId="27" r:id="rId4"/>
    <sheet name="B. Propuesta CC" sheetId="13" state="hidden" r:id="rId5"/>
    <sheet name="RUTA" sheetId="20" state="hidden" r:id="rId6"/>
    <sheet name="OBSERVACIONES" sheetId="24" state="hidden" r:id="rId7"/>
  </sheets>
  <definedNames>
    <definedName name="_xlnm._FilterDatabase" localSheetId="2" hidden="1">'RUTA PROMOTOR'!$A$6:$BN$225</definedName>
    <definedName name="_xlnm._FilterDatabase" localSheetId="3" hidden="1">'RUTA PROMOTORES MARCIMEX'!$A$6:$BM$6</definedName>
    <definedName name="_xlcn.WorksheetConnection_RuteroOct22.xlsxTabla51" hidden="1">Tabla5[]</definedName>
    <definedName name="_xlcn.WorksheetConnection_Tabla21" hidden="1">Tabla2[]</definedName>
    <definedName name="ACTIVIDAD" localSheetId="2">'RUTA PROMOTOR'!#REF!</definedName>
    <definedName name="ACTIVIDAD" localSheetId="3">'RUTA PROMOTORES MARCIMEX'!#REF!</definedName>
    <definedName name="ACTIVIDAD">#REF!</definedName>
    <definedName name="CADENA" localSheetId="2">'RUTA PROMOTOR'!#REF!</definedName>
    <definedName name="CADENA" localSheetId="3">'RUTA PROMOTORES MARCIMEX'!#REF!</definedName>
    <definedName name="CADENA">#REF!</definedName>
    <definedName name="CANAL" localSheetId="2">'RUTA PROMOTOR'!#REF!</definedName>
    <definedName name="CANAL" localSheetId="3">'RUTA PROMOTORES MARCIMEX'!#REF!</definedName>
    <definedName name="CANAL">#REF!</definedName>
    <definedName name="DatosExternos_1" localSheetId="5" hidden="1">'RUTA'!$A$1:$AI$441</definedName>
    <definedName name="SUBCANAL1" localSheetId="2">'RUTA PROMOTOR'!#REF!</definedName>
    <definedName name="SUBCANAL1" localSheetId="3">'RUTA PROMOTORES MARCIMEX'!#REF!</definedName>
    <definedName name="SUBCANAL1">#REF!</definedName>
    <definedName name="SUBCANAL2" localSheetId="2">'RUTA PROMOTOR'!#REF!</definedName>
    <definedName name="SUBCANAL2" localSheetId="3">'RUTA PROMOTORES MARCIMEX'!#REF!</definedName>
    <definedName name="SUBCANAL2">#REF!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2" name="Tabla2" connection="WorksheetConnection_Tabla2"/>
          <x15:modelTable id="Tabla5" name="Tabla5" connection="WorksheetConnection_Rutero Oct-22.xlsx!Tabla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5" l="1"/>
  <c r="V5" i="5"/>
  <c r="B454" i="5"/>
  <c r="O454" i="5"/>
  <c r="BN454" i="5" s="1" a="1"/>
  <c r="BN454" i="5" s="1"/>
  <c r="W454" i="5"/>
  <c r="Z454" i="5" s="1"/>
  <c r="AG454" i="5"/>
  <c r="AL454" i="5"/>
  <c r="AQ454" i="5"/>
  <c r="AR454" i="5" s="1"/>
  <c r="AV454" i="5"/>
  <c r="BA454" i="5"/>
  <c r="BF454" i="5"/>
  <c r="BG454" i="5" s="1"/>
  <c r="BK454" i="5"/>
  <c r="BL454" i="5" s="1"/>
  <c r="BR454" i="5"/>
  <c r="BW454" i="5"/>
  <c r="BX454" i="5" s="1"/>
  <c r="CB454" i="5"/>
  <c r="CC454" i="5"/>
  <c r="CG454" i="5"/>
  <c r="CL454" i="5"/>
  <c r="CQ454" i="5"/>
  <c r="CR454" i="5" s="1"/>
  <c r="CV454" i="5"/>
  <c r="CW454" i="5" s="1"/>
  <c r="AM454" i="5" l="1"/>
  <c r="CM454" i="5"/>
  <c r="BS454" i="5"/>
  <c r="BB454" i="5"/>
  <c r="AH454" i="5"/>
  <c r="CH454" i="5"/>
  <c r="AW454" i="5"/>
  <c r="AB454" i="5"/>
  <c r="Y454" i="5" l="1"/>
  <c r="O312" i="5" l="1"/>
  <c r="O311" i="5"/>
  <c r="N13" i="27"/>
  <c r="N10" i="27"/>
  <c r="BK15" i="27"/>
  <c r="BL15" i="27" s="1"/>
  <c r="BF15" i="27"/>
  <c r="BG15" i="27" s="1"/>
  <c r="BA15" i="27"/>
  <c r="BB15" i="27" s="1"/>
  <c r="AV15" i="27"/>
  <c r="AW15" i="27" s="1"/>
  <c r="AQ15" i="27"/>
  <c r="AR15" i="27" s="1"/>
  <c r="AL15" i="27"/>
  <c r="AG15" i="27"/>
  <c r="AH15" i="27" s="1"/>
  <c r="W15" i="27"/>
  <c r="Z15" i="27" s="1"/>
  <c r="O15" i="27"/>
  <c r="B15" i="27"/>
  <c r="BK14" i="27"/>
  <c r="BL14" i="27" s="1"/>
  <c r="BF14" i="27"/>
  <c r="BG14" i="27" s="1"/>
  <c r="BA14" i="27"/>
  <c r="BB14" i="27" s="1"/>
  <c r="AV14" i="27"/>
  <c r="AW14" i="27" s="1"/>
  <c r="AQ14" i="27"/>
  <c r="AR14" i="27" s="1"/>
  <c r="AL14" i="27"/>
  <c r="AM14" i="27" s="1"/>
  <c r="AG14" i="27"/>
  <c r="AH14" i="27" s="1"/>
  <c r="W14" i="27"/>
  <c r="Z14" i="27" s="1"/>
  <c r="O14" i="27"/>
  <c r="B14" i="27"/>
  <c r="BK13" i="27"/>
  <c r="BL13" i="27" s="1"/>
  <c r="BF13" i="27"/>
  <c r="BG13" i="27" s="1"/>
  <c r="BA13" i="27"/>
  <c r="BB13" i="27" s="1"/>
  <c r="AV13" i="27"/>
  <c r="AW13" i="27" s="1"/>
  <c r="AQ13" i="27"/>
  <c r="AR13" i="27" s="1"/>
  <c r="AL13" i="27"/>
  <c r="AM13" i="27" s="1"/>
  <c r="AG13" i="27"/>
  <c r="W13" i="27"/>
  <c r="Z13" i="27" s="1"/>
  <c r="O13" i="27"/>
  <c r="B13" i="27"/>
  <c r="BK12" i="27"/>
  <c r="BL12" i="27" s="1"/>
  <c r="BF12" i="27"/>
  <c r="BG12" i="27" s="1"/>
  <c r="BA12" i="27"/>
  <c r="BB12" i="27" s="1"/>
  <c r="AV12" i="27"/>
  <c r="AQ12" i="27"/>
  <c r="AR12" i="27" s="1"/>
  <c r="AL12" i="27"/>
  <c r="AM12" i="27" s="1"/>
  <c r="AG12" i="27"/>
  <c r="AH12" i="27" s="1"/>
  <c r="W12" i="27"/>
  <c r="Z12" i="27" s="1"/>
  <c r="O12" i="27"/>
  <c r="B12" i="27"/>
  <c r="BK11" i="27"/>
  <c r="BL11" i="27" s="1"/>
  <c r="BF11" i="27"/>
  <c r="BG11" i="27" s="1"/>
  <c r="BA11" i="27"/>
  <c r="BB11" i="27" s="1"/>
  <c r="AV11" i="27"/>
  <c r="AW11" i="27" s="1"/>
  <c r="AQ11" i="27"/>
  <c r="AR11" i="27" s="1"/>
  <c r="AL11" i="27"/>
  <c r="AM11" i="27" s="1"/>
  <c r="AG11" i="27"/>
  <c r="AH11" i="27" s="1"/>
  <c r="W11" i="27"/>
  <c r="Z11" i="27" s="1"/>
  <c r="O11" i="27"/>
  <c r="B11" i="27"/>
  <c r="BK10" i="27"/>
  <c r="BL10" i="27" s="1"/>
  <c r="BF10" i="27"/>
  <c r="BG10" i="27" s="1"/>
  <c r="BA10" i="27"/>
  <c r="BB10" i="27" s="1"/>
  <c r="AV10" i="27"/>
  <c r="AW10" i="27" s="1"/>
  <c r="AQ10" i="27"/>
  <c r="AR10" i="27" s="1"/>
  <c r="AL10" i="27"/>
  <c r="AM10" i="27" s="1"/>
  <c r="AG10" i="27"/>
  <c r="AH10" i="27" s="1"/>
  <c r="W10" i="27"/>
  <c r="Z10" i="27" s="1"/>
  <c r="O10" i="27"/>
  <c r="B10" i="27"/>
  <c r="BK9" i="27"/>
  <c r="BL9" i="27" s="1"/>
  <c r="BF9" i="27"/>
  <c r="BG9" i="27" s="1"/>
  <c r="BA9" i="27"/>
  <c r="BB9" i="27" s="1"/>
  <c r="AV9" i="27"/>
  <c r="AW9" i="27" s="1"/>
  <c r="AQ9" i="27"/>
  <c r="AR9" i="27" s="1"/>
  <c r="AL9" i="27"/>
  <c r="AM9" i="27" s="1"/>
  <c r="AG9" i="27"/>
  <c r="AH9" i="27" s="1"/>
  <c r="W9" i="27"/>
  <c r="Z9" i="27" s="1"/>
  <c r="O9" i="27"/>
  <c r="B9" i="27"/>
  <c r="BK8" i="27"/>
  <c r="BL8" i="27" s="1"/>
  <c r="BF8" i="27"/>
  <c r="BG8" i="27" s="1"/>
  <c r="BA8" i="27"/>
  <c r="BB8" i="27" s="1"/>
  <c r="AV8" i="27"/>
  <c r="AQ8" i="27"/>
  <c r="AR8" i="27" s="1"/>
  <c r="AL8" i="27"/>
  <c r="AM8" i="27" s="1"/>
  <c r="AG8" i="27"/>
  <c r="AH8" i="27" s="1"/>
  <c r="W8" i="27"/>
  <c r="Z8" i="27" s="1"/>
  <c r="O8" i="27"/>
  <c r="B8" i="27"/>
  <c r="BK7" i="27"/>
  <c r="BL7" i="27" s="1"/>
  <c r="BF7" i="27"/>
  <c r="BG7" i="27" s="1"/>
  <c r="BA7" i="27"/>
  <c r="BB7" i="27" s="1"/>
  <c r="AV7" i="27"/>
  <c r="AW7" i="27" s="1"/>
  <c r="AQ7" i="27"/>
  <c r="AR7" i="27" s="1"/>
  <c r="AL7" i="27"/>
  <c r="AM7" i="27" s="1"/>
  <c r="AG7" i="27"/>
  <c r="AH7" i="27" s="1"/>
  <c r="W7" i="27"/>
  <c r="Z7" i="27" s="1"/>
  <c r="O7" i="27"/>
  <c r="B7" i="27"/>
  <c r="V5" i="27"/>
  <c r="E5" i="27"/>
  <c r="Y14" i="27" l="1"/>
  <c r="AB11" i="27"/>
  <c r="BF4" i="27"/>
  <c r="AB9" i="27"/>
  <c r="AL4" i="27"/>
  <c r="BG4" i="27"/>
  <c r="BL4" i="27"/>
  <c r="AW8" i="27"/>
  <c r="AB8" i="27"/>
  <c r="AV4" i="27"/>
  <c r="BA4" i="27"/>
  <c r="AW12" i="27"/>
  <c r="Y12" i="27" s="1"/>
  <c r="AB12" i="27"/>
  <c r="AB15" i="27"/>
  <c r="AM15" i="27"/>
  <c r="Y15" i="27" s="1"/>
  <c r="Y10" i="27"/>
  <c r="BB4" i="27"/>
  <c r="Y11" i="27"/>
  <c r="AB10" i="27"/>
  <c r="AQ4" i="27"/>
  <c r="BK4" i="27"/>
  <c r="Y7" i="27"/>
  <c r="Y9" i="27"/>
  <c r="AH13" i="27"/>
  <c r="Y13" i="27" s="1"/>
  <c r="AB13" i="27"/>
  <c r="AG4" i="27"/>
  <c r="AB7" i="27"/>
  <c r="AB14" i="27"/>
  <c r="AC13" i="27" l="1"/>
  <c r="AA13" i="27" s="1"/>
  <c r="AC14" i="27"/>
  <c r="X14" i="27" s="1"/>
  <c r="AC12" i="27"/>
  <c r="AA12" i="27" s="1"/>
  <c r="AC15" i="27"/>
  <c r="X15" i="27" s="1"/>
  <c r="AC10" i="27"/>
  <c r="AA10" i="27" s="1"/>
  <c r="AC11" i="27"/>
  <c r="AA11" i="27" s="1"/>
  <c r="AR4" i="27"/>
  <c r="AW4" i="27"/>
  <c r="Y8" i="27"/>
  <c r="AC8" i="27" s="1"/>
  <c r="AA8" i="27" s="1"/>
  <c r="AM4" i="27"/>
  <c r="AH4" i="27"/>
  <c r="AB5" i="27"/>
  <c r="X13" i="27" l="1"/>
  <c r="AA14" i="27"/>
  <c r="X11" i="27"/>
  <c r="X12" i="27"/>
  <c r="X10" i="27"/>
  <c r="AA15" i="27"/>
  <c r="Y5" i="27"/>
  <c r="X8" i="27"/>
  <c r="AC7" i="27"/>
  <c r="AC9" i="27"/>
  <c r="AA9" i="27" l="1"/>
  <c r="X9" i="27"/>
  <c r="AA7" i="27"/>
  <c r="X7" i="27"/>
  <c r="X5" i="27" l="1"/>
  <c r="AA5" i="27"/>
  <c r="AG152" i="5" l="1"/>
  <c r="AH152" i="5" s="1"/>
  <c r="AG151" i="5"/>
  <c r="AH151" i="5" s="1"/>
  <c r="AG150" i="5"/>
  <c r="AG149" i="5"/>
  <c r="AH149" i="5" s="1"/>
  <c r="AG148" i="5"/>
  <c r="AH148" i="5" s="1"/>
  <c r="AG147" i="5"/>
  <c r="AH147" i="5" s="1"/>
  <c r="AG146" i="5"/>
  <c r="AH146" i="5" s="1"/>
  <c r="AG145" i="5"/>
  <c r="AH145" i="5" s="1"/>
  <c r="AG144" i="5"/>
  <c r="AH144" i="5" s="1"/>
  <c r="AG143" i="5"/>
  <c r="AH143" i="5" s="1"/>
  <c r="AG142" i="5"/>
  <c r="AH142" i="5" s="1"/>
  <c r="AG141" i="5"/>
  <c r="AH141" i="5" s="1"/>
  <c r="AG140" i="5"/>
  <c r="AH140" i="5" s="1"/>
  <c r="AG139" i="5"/>
  <c r="AH139" i="5" s="1"/>
  <c r="BF152" i="5"/>
  <c r="BG152" i="5" s="1"/>
  <c r="BF151" i="5"/>
  <c r="BG151" i="5" s="1"/>
  <c r="BF150" i="5"/>
  <c r="BG150" i="5" s="1"/>
  <c r="BF149" i="5"/>
  <c r="BG149" i="5" s="1"/>
  <c r="BF148" i="5"/>
  <c r="BG148" i="5" s="1"/>
  <c r="BF147" i="5"/>
  <c r="BG147" i="5" s="1"/>
  <c r="BF146" i="5"/>
  <c r="BG146" i="5" s="1"/>
  <c r="BF145" i="5"/>
  <c r="BG145" i="5" s="1"/>
  <c r="BF144" i="5"/>
  <c r="BG144" i="5" s="1"/>
  <c r="BF143" i="5"/>
  <c r="BG143" i="5" s="1"/>
  <c r="BF142" i="5"/>
  <c r="BG142" i="5" s="1"/>
  <c r="BF141" i="5"/>
  <c r="BG141" i="5" s="1"/>
  <c r="BF140" i="5"/>
  <c r="BG140" i="5" s="1"/>
  <c r="BF139" i="5"/>
  <c r="BG139" i="5" s="1"/>
  <c r="BA152" i="5"/>
  <c r="BB152" i="5" s="1"/>
  <c r="BA151" i="5"/>
  <c r="BA150" i="5"/>
  <c r="BB150" i="5" s="1"/>
  <c r="BA149" i="5"/>
  <c r="BB149" i="5" s="1"/>
  <c r="BA148" i="5"/>
  <c r="BB148" i="5" s="1"/>
  <c r="BA147" i="5"/>
  <c r="BB147" i="5" s="1"/>
  <c r="BA146" i="5"/>
  <c r="BB146" i="5" s="1"/>
  <c r="BA145" i="5"/>
  <c r="BB145" i="5" s="1"/>
  <c r="BA144" i="5"/>
  <c r="BB144" i="5" s="1"/>
  <c r="BA143" i="5"/>
  <c r="BB143" i="5" s="1"/>
  <c r="BA142" i="5"/>
  <c r="BB142" i="5" s="1"/>
  <c r="BA141" i="5"/>
  <c r="BB141" i="5" s="1"/>
  <c r="BA140" i="5"/>
  <c r="BB140" i="5" s="1"/>
  <c r="BA139" i="5"/>
  <c r="BB139" i="5" s="1"/>
  <c r="AV152" i="5"/>
  <c r="AW152" i="5" s="1"/>
  <c r="AV151" i="5"/>
  <c r="AW151" i="5" s="1"/>
  <c r="AV150" i="5"/>
  <c r="AW150" i="5" s="1"/>
  <c r="AV149" i="5"/>
  <c r="AW149" i="5" s="1"/>
  <c r="AV148" i="5"/>
  <c r="AW148" i="5" s="1"/>
  <c r="AV147" i="5"/>
  <c r="AW147" i="5" s="1"/>
  <c r="AV146" i="5"/>
  <c r="AW146" i="5" s="1"/>
  <c r="AV145" i="5"/>
  <c r="AW145" i="5" s="1"/>
  <c r="AV144" i="5"/>
  <c r="AW144" i="5" s="1"/>
  <c r="AV143" i="5"/>
  <c r="AW143" i="5" s="1"/>
  <c r="AV142" i="5"/>
  <c r="AW142" i="5" s="1"/>
  <c r="AV141" i="5"/>
  <c r="AW141" i="5" s="1"/>
  <c r="AV140" i="5"/>
  <c r="AW140" i="5" s="1"/>
  <c r="AV139" i="5"/>
  <c r="AW139" i="5" s="1"/>
  <c r="AQ152" i="5"/>
  <c r="AR152" i="5" s="1"/>
  <c r="AQ151" i="5"/>
  <c r="AR151" i="5" s="1"/>
  <c r="AQ150" i="5"/>
  <c r="AR150" i="5" s="1"/>
  <c r="AQ149" i="5"/>
  <c r="AQ148" i="5"/>
  <c r="AR148" i="5" s="1"/>
  <c r="AQ147" i="5"/>
  <c r="AR147" i="5" s="1"/>
  <c r="AQ146" i="5"/>
  <c r="AR146" i="5" s="1"/>
  <c r="AQ145" i="5"/>
  <c r="AQ144" i="5"/>
  <c r="AR144" i="5" s="1"/>
  <c r="AQ143" i="5"/>
  <c r="AR143" i="5" s="1"/>
  <c r="AQ142" i="5"/>
  <c r="AR142" i="5" s="1"/>
  <c r="AQ141" i="5"/>
  <c r="AR141" i="5" s="1"/>
  <c r="AQ140" i="5"/>
  <c r="AR140" i="5" s="1"/>
  <c r="AQ139" i="5"/>
  <c r="AR139" i="5" s="1"/>
  <c r="O326" i="5"/>
  <c r="O325" i="5"/>
  <c r="AB147" i="5" l="1"/>
  <c r="AB139" i="5"/>
  <c r="AB143" i="5"/>
  <c r="AB151" i="5"/>
  <c r="BB151" i="5"/>
  <c r="Y151" i="5" s="1"/>
  <c r="AB150" i="5"/>
  <c r="AH150" i="5"/>
  <c r="Y150" i="5" s="1"/>
  <c r="AB142" i="5"/>
  <c r="AB152" i="5"/>
  <c r="Y139" i="5"/>
  <c r="AB146" i="5"/>
  <c r="Y143" i="5"/>
  <c r="Y144" i="5"/>
  <c r="Y142" i="5"/>
  <c r="AB144" i="5"/>
  <c r="AB141" i="5"/>
  <c r="AB145" i="5"/>
  <c r="Y140" i="5"/>
  <c r="Y146" i="5"/>
  <c r="Y141" i="5"/>
  <c r="Y147" i="5"/>
  <c r="Y148" i="5"/>
  <c r="Y152" i="5"/>
  <c r="AB149" i="5"/>
  <c r="AR145" i="5"/>
  <c r="Y145" i="5" s="1"/>
  <c r="AR149" i="5"/>
  <c r="Y149" i="5" s="1"/>
  <c r="AB140" i="5"/>
  <c r="AB148" i="5"/>
  <c r="O129" i="5"/>
  <c r="M152" i="5" l="1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W150" i="5"/>
  <c r="Z150" i="5" s="1"/>
  <c r="BM139" i="5"/>
  <c r="BM140" i="5"/>
  <c r="BM141" i="5"/>
  <c r="BM142" i="5"/>
  <c r="BM143" i="5"/>
  <c r="BM144" i="5"/>
  <c r="BM145" i="5"/>
  <c r="BM146" i="5"/>
  <c r="BM147" i="5"/>
  <c r="BM148" i="5"/>
  <c r="BM149" i="5"/>
  <c r="BM150" i="5"/>
  <c r="BM151" i="5"/>
  <c r="BM152" i="5"/>
  <c r="BS139" i="5"/>
  <c r="BS140" i="5"/>
  <c r="BS141" i="5"/>
  <c r="BS142" i="5"/>
  <c r="BS143" i="5"/>
  <c r="BS144" i="5"/>
  <c r="BS145" i="5"/>
  <c r="BS146" i="5"/>
  <c r="BS147" i="5"/>
  <c r="BS148" i="5"/>
  <c r="BS149" i="5"/>
  <c r="BS150" i="5"/>
  <c r="BS151" i="5"/>
  <c r="BS152" i="5"/>
  <c r="BX139" i="5"/>
  <c r="BX140" i="5"/>
  <c r="BX141" i="5"/>
  <c r="BX142" i="5"/>
  <c r="BX143" i="5"/>
  <c r="BX144" i="5"/>
  <c r="BX145" i="5"/>
  <c r="BX146" i="5"/>
  <c r="BX147" i="5"/>
  <c r="BX148" i="5"/>
  <c r="BX149" i="5"/>
  <c r="BX150" i="5"/>
  <c r="BX151" i="5"/>
  <c r="BX152" i="5"/>
  <c r="CC139" i="5"/>
  <c r="CC140" i="5"/>
  <c r="CC141" i="5"/>
  <c r="CC142" i="5"/>
  <c r="CC143" i="5"/>
  <c r="CC144" i="5"/>
  <c r="CC145" i="5"/>
  <c r="CC146" i="5"/>
  <c r="CC147" i="5"/>
  <c r="CC148" i="5"/>
  <c r="CC149" i="5"/>
  <c r="CC150" i="5"/>
  <c r="CC151" i="5"/>
  <c r="CC152" i="5"/>
  <c r="CH139" i="5"/>
  <c r="CH140" i="5"/>
  <c r="CH141" i="5"/>
  <c r="CH142" i="5"/>
  <c r="CH143" i="5"/>
  <c r="CH144" i="5"/>
  <c r="CH145" i="5"/>
  <c r="CH146" i="5"/>
  <c r="CH147" i="5"/>
  <c r="CH148" i="5"/>
  <c r="CH149" i="5"/>
  <c r="CH150" i="5"/>
  <c r="CH151" i="5"/>
  <c r="CH152" i="5"/>
  <c r="CM139" i="5"/>
  <c r="CM140" i="5"/>
  <c r="CM141" i="5"/>
  <c r="CM142" i="5"/>
  <c r="CM143" i="5"/>
  <c r="CM144" i="5"/>
  <c r="CM145" i="5"/>
  <c r="CM146" i="5"/>
  <c r="CM147" i="5"/>
  <c r="CM148" i="5"/>
  <c r="CM149" i="5"/>
  <c r="CM150" i="5"/>
  <c r="CM151" i="5"/>
  <c r="CM152" i="5"/>
  <c r="CR139" i="5"/>
  <c r="CR140" i="5"/>
  <c r="CR141" i="5"/>
  <c r="CR142" i="5"/>
  <c r="CR143" i="5"/>
  <c r="CR144" i="5"/>
  <c r="CR145" i="5"/>
  <c r="CR146" i="5"/>
  <c r="CR147" i="5"/>
  <c r="CR148" i="5"/>
  <c r="CR149" i="5"/>
  <c r="CR150" i="5"/>
  <c r="CR151" i="5"/>
  <c r="CR152" i="5"/>
  <c r="CW139" i="5"/>
  <c r="CW140" i="5"/>
  <c r="CW141" i="5"/>
  <c r="CW142" i="5"/>
  <c r="CW143" i="5"/>
  <c r="CW144" i="5"/>
  <c r="CW145" i="5"/>
  <c r="CW146" i="5"/>
  <c r="CW147" i="5"/>
  <c r="CW148" i="5"/>
  <c r="CW149" i="5"/>
  <c r="CW150" i="5"/>
  <c r="CW151" i="5"/>
  <c r="CW152" i="5"/>
  <c r="W144" i="5" l="1"/>
  <c r="Z144" i="5" s="1"/>
  <c r="W148" i="5"/>
  <c r="Z148" i="5" s="1"/>
  <c r="W139" i="5"/>
  <c r="Z139" i="5" s="1"/>
  <c r="W145" i="5"/>
  <c r="Z145" i="5" s="1"/>
  <c r="W149" i="5"/>
  <c r="Z149" i="5" s="1"/>
  <c r="W140" i="5"/>
  <c r="Z140" i="5" s="1"/>
  <c r="W143" i="5"/>
  <c r="Z143" i="5" s="1"/>
  <c r="W152" i="5"/>
  <c r="Z152" i="5" s="1"/>
  <c r="W142" i="5"/>
  <c r="Z142" i="5" s="1"/>
  <c r="W146" i="5"/>
  <c r="Z146" i="5" s="1"/>
  <c r="W147" i="5"/>
  <c r="Z147" i="5" s="1"/>
  <c r="W151" i="5"/>
  <c r="Z151" i="5" s="1"/>
  <c r="W141" i="5"/>
  <c r="Z141" i="5" s="1"/>
  <c r="M80" i="5"/>
  <c r="M79" i="5"/>
  <c r="M78" i="5"/>
  <c r="M266" i="5"/>
  <c r="M265" i="5"/>
  <c r="M264" i="5"/>
  <c r="M263" i="5"/>
  <c r="M262" i="5"/>
  <c r="M261" i="5"/>
  <c r="M260" i="5"/>
  <c r="M453" i="5"/>
  <c r="M452" i="5"/>
  <c r="M451" i="5"/>
  <c r="M450" i="5"/>
  <c r="M449" i="5"/>
  <c r="M448" i="5"/>
  <c r="M447" i="5"/>
  <c r="M259" i="5"/>
  <c r="M258" i="5"/>
  <c r="M257" i="5"/>
  <c r="M34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446" i="5"/>
  <c r="M445" i="5"/>
  <c r="M444" i="5"/>
  <c r="M220" i="5"/>
  <c r="M219" i="5"/>
  <c r="M218" i="5"/>
  <c r="M217" i="5"/>
  <c r="M216" i="5"/>
  <c r="M215" i="5"/>
  <c r="M214" i="5"/>
  <c r="M443" i="5"/>
  <c r="M442" i="5"/>
  <c r="M441" i="5"/>
  <c r="M440" i="5"/>
  <c r="M439" i="5"/>
  <c r="M213" i="5"/>
  <c r="M438" i="5"/>
  <c r="M437" i="5"/>
  <c r="M212" i="5"/>
  <c r="M211" i="5"/>
  <c r="M210" i="5"/>
  <c r="M209" i="5"/>
  <c r="M208" i="5"/>
  <c r="M207" i="5"/>
  <c r="M206" i="5"/>
  <c r="M205" i="5"/>
  <c r="M204" i="5"/>
  <c r="M203" i="5"/>
  <c r="M436" i="5"/>
  <c r="M202" i="5"/>
  <c r="M201" i="5"/>
  <c r="M200" i="5"/>
  <c r="M199" i="5"/>
  <c r="M198" i="5"/>
  <c r="M435" i="5"/>
  <c r="M434" i="5"/>
  <c r="M433" i="5"/>
  <c r="M197" i="5"/>
  <c r="M196" i="5"/>
  <c r="M195" i="5"/>
  <c r="M432" i="5"/>
  <c r="M431" i="5"/>
  <c r="M430" i="5"/>
  <c r="M429" i="5"/>
  <c r="M194" i="5"/>
  <c r="M193" i="5"/>
  <c r="M192" i="5"/>
  <c r="M191" i="5"/>
  <c r="M190" i="5"/>
  <c r="M189" i="5"/>
  <c r="M188" i="5"/>
  <c r="M187" i="5"/>
  <c r="M428" i="5"/>
  <c r="M427" i="5"/>
  <c r="M426" i="5"/>
  <c r="M77" i="5"/>
  <c r="M76" i="5"/>
  <c r="M75" i="5"/>
  <c r="M74" i="5"/>
  <c r="M73" i="5"/>
  <c r="M346" i="5"/>
  <c r="M345" i="5"/>
  <c r="M344" i="5"/>
  <c r="M343" i="5"/>
  <c r="M342" i="5"/>
  <c r="M341" i="5"/>
  <c r="M340" i="5"/>
  <c r="M339" i="5"/>
  <c r="M138" i="5"/>
  <c r="M137" i="5"/>
  <c r="M136" i="5"/>
  <c r="M135" i="5"/>
  <c r="M134" i="5"/>
  <c r="M133" i="5"/>
  <c r="M425" i="5"/>
  <c r="M424" i="5"/>
  <c r="M423" i="5"/>
  <c r="M422" i="5"/>
  <c r="M421" i="5"/>
  <c r="M420" i="5"/>
  <c r="M419" i="5"/>
  <c r="M418" i="5"/>
  <c r="M417" i="5"/>
  <c r="M416" i="5"/>
  <c r="M72" i="5"/>
  <c r="M71" i="5"/>
  <c r="M70" i="5"/>
  <c r="M69" i="5"/>
  <c r="M68" i="5"/>
  <c r="M67" i="5"/>
  <c r="M66" i="5"/>
  <c r="M338" i="5"/>
  <c r="M337" i="5"/>
  <c r="M336" i="5"/>
  <c r="M335" i="5"/>
  <c r="M334" i="5"/>
  <c r="M333" i="5"/>
  <c r="M332" i="5"/>
  <c r="M331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132" i="5"/>
  <c r="M131" i="5"/>
  <c r="M130" i="5"/>
  <c r="M129" i="5"/>
  <c r="M128" i="5"/>
  <c r="M127" i="5"/>
  <c r="M126" i="5"/>
  <c r="M125" i="5"/>
  <c r="M124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330" i="5"/>
  <c r="M329" i="5"/>
  <c r="M328" i="5"/>
  <c r="M327" i="5"/>
  <c r="M40" i="5"/>
  <c r="M39" i="5"/>
  <c r="M326" i="5"/>
  <c r="M325" i="5"/>
  <c r="M324" i="5"/>
  <c r="M323" i="5"/>
  <c r="M38" i="5"/>
  <c r="M37" i="5"/>
  <c r="M322" i="5"/>
  <c r="M321" i="5"/>
  <c r="M320" i="5"/>
  <c r="M319" i="5"/>
  <c r="M36" i="5"/>
  <c r="M31" i="5"/>
  <c r="M318" i="5"/>
  <c r="M35" i="5"/>
  <c r="M34" i="5"/>
  <c r="M33" i="5"/>
  <c r="M32" i="5"/>
  <c r="M317" i="5"/>
  <c r="M316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315" i="5"/>
  <c r="M314" i="5"/>
  <c r="M313" i="5"/>
  <c r="M111" i="5"/>
  <c r="M312" i="5"/>
  <c r="M311" i="5"/>
  <c r="M110" i="5"/>
  <c r="M109" i="5"/>
  <c r="M310" i="5"/>
  <c r="M309" i="5"/>
  <c r="M308" i="5"/>
  <c r="M108" i="5"/>
  <c r="M107" i="5"/>
  <c r="M30" i="5"/>
  <c r="M307" i="5"/>
  <c r="M306" i="5"/>
  <c r="M305" i="5"/>
  <c r="M304" i="5"/>
  <c r="M303" i="5"/>
  <c r="M29" i="5"/>
  <c r="M28" i="5"/>
  <c r="M27" i="5"/>
  <c r="M26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186" i="5"/>
  <c r="M185" i="5"/>
  <c r="M184" i="5"/>
  <c r="M183" i="5"/>
  <c r="M182" i="5"/>
  <c r="M181" i="5"/>
  <c r="M180" i="5"/>
  <c r="M179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12" i="5"/>
  <c r="M11" i="5"/>
  <c r="M10" i="5"/>
  <c r="M9" i="5"/>
  <c r="M8" i="5"/>
  <c r="M7" i="5"/>
  <c r="M160" i="5"/>
  <c r="M159" i="5"/>
  <c r="M158" i="5"/>
  <c r="M157" i="5"/>
  <c r="M156" i="5"/>
  <c r="M155" i="5"/>
  <c r="M154" i="5"/>
  <c r="M153" i="5"/>
  <c r="M268" i="5"/>
  <c r="M267" i="5"/>
  <c r="O31" i="5" l="1"/>
  <c r="O267" i="5" l="1"/>
  <c r="O268" i="5"/>
  <c r="O153" i="5"/>
  <c r="O154" i="5"/>
  <c r="O155" i="5"/>
  <c r="O156" i="5"/>
  <c r="O157" i="5"/>
  <c r="O158" i="5"/>
  <c r="O159" i="5"/>
  <c r="O160" i="5"/>
  <c r="O7" i="5"/>
  <c r="O8" i="5"/>
  <c r="O9" i="5"/>
  <c r="O10" i="5"/>
  <c r="O11" i="5"/>
  <c r="O12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179" i="5"/>
  <c r="O180" i="5"/>
  <c r="O181" i="5"/>
  <c r="O182" i="5"/>
  <c r="O183" i="5"/>
  <c r="O184" i="5"/>
  <c r="O185" i="5"/>
  <c r="O186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26" i="5"/>
  <c r="O27" i="5"/>
  <c r="O28" i="5"/>
  <c r="O29" i="5"/>
  <c r="O303" i="5"/>
  <c r="O304" i="5"/>
  <c r="O305" i="5"/>
  <c r="O306" i="5"/>
  <c r="O307" i="5"/>
  <c r="O30" i="5"/>
  <c r="O107" i="5"/>
  <c r="O108" i="5"/>
  <c r="O308" i="5"/>
  <c r="O309" i="5"/>
  <c r="O310" i="5"/>
  <c r="O109" i="5"/>
  <c r="N7" i="27" s="1"/>
  <c r="O110" i="5"/>
  <c r="N9" i="27"/>
  <c r="O111" i="5"/>
  <c r="O313" i="5"/>
  <c r="O314" i="5"/>
  <c r="O315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316" i="5"/>
  <c r="O317" i="5"/>
  <c r="N8" i="27" s="1"/>
  <c r="O32" i="5"/>
  <c r="O33" i="5"/>
  <c r="O34" i="5"/>
  <c r="O35" i="5"/>
  <c r="O318" i="5"/>
  <c r="O36" i="5"/>
  <c r="O319" i="5"/>
  <c r="O320" i="5"/>
  <c r="O321" i="5"/>
  <c r="O322" i="5"/>
  <c r="O37" i="5"/>
  <c r="O38" i="5"/>
  <c r="O323" i="5"/>
  <c r="O324" i="5"/>
  <c r="O39" i="5"/>
  <c r="O40" i="5"/>
  <c r="O327" i="5"/>
  <c r="O328" i="5"/>
  <c r="O329" i="5"/>
  <c r="O330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124" i="5"/>
  <c r="O125" i="5"/>
  <c r="O126" i="5"/>
  <c r="O127" i="5"/>
  <c r="O128" i="5"/>
  <c r="O130" i="5"/>
  <c r="O131" i="5"/>
  <c r="O132" i="5"/>
  <c r="O41" i="5"/>
  <c r="N15" i="27" s="1"/>
  <c r="O42" i="5"/>
  <c r="O43" i="5"/>
  <c r="O44" i="5"/>
  <c r="O45" i="5"/>
  <c r="O46" i="5"/>
  <c r="O47" i="5"/>
  <c r="O48" i="5"/>
  <c r="O49" i="5"/>
  <c r="N14" i="27" s="1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331" i="5"/>
  <c r="O332" i="5"/>
  <c r="O333" i="5"/>
  <c r="O334" i="5"/>
  <c r="O335" i="5"/>
  <c r="N11" i="27" s="1"/>
  <c r="O336" i="5"/>
  <c r="O337" i="5"/>
  <c r="O338" i="5"/>
  <c r="O66" i="5"/>
  <c r="O67" i="5"/>
  <c r="O68" i="5"/>
  <c r="O69" i="5"/>
  <c r="O70" i="5"/>
  <c r="O71" i="5"/>
  <c r="O72" i="5"/>
  <c r="O416" i="5"/>
  <c r="O417" i="5"/>
  <c r="O418" i="5"/>
  <c r="O419" i="5"/>
  <c r="O420" i="5"/>
  <c r="O421" i="5"/>
  <c r="O422" i="5"/>
  <c r="O423" i="5"/>
  <c r="O424" i="5"/>
  <c r="O425" i="5"/>
  <c r="O133" i="5"/>
  <c r="O134" i="5"/>
  <c r="O135" i="5"/>
  <c r="O136" i="5"/>
  <c r="O137" i="5"/>
  <c r="O138" i="5"/>
  <c r="O339" i="5"/>
  <c r="O340" i="5"/>
  <c r="N12" i="27" s="1"/>
  <c r="O341" i="5"/>
  <c r="O342" i="5"/>
  <c r="O343" i="5"/>
  <c r="O344" i="5"/>
  <c r="O345" i="5"/>
  <c r="O346" i="5"/>
  <c r="O73" i="5"/>
  <c r="O74" i="5"/>
  <c r="O75" i="5"/>
  <c r="O76" i="5"/>
  <c r="O77" i="5"/>
  <c r="O426" i="5"/>
  <c r="O427" i="5"/>
  <c r="O428" i="5"/>
  <c r="O187" i="5"/>
  <c r="O188" i="5"/>
  <c r="O189" i="5"/>
  <c r="O190" i="5"/>
  <c r="O191" i="5"/>
  <c r="O192" i="5"/>
  <c r="O193" i="5"/>
  <c r="O194" i="5"/>
  <c r="O429" i="5"/>
  <c r="O430" i="5"/>
  <c r="O431" i="5"/>
  <c r="O432" i="5"/>
  <c r="O195" i="5"/>
  <c r="O196" i="5"/>
  <c r="O197" i="5"/>
  <c r="O433" i="5"/>
  <c r="O434" i="5"/>
  <c r="O435" i="5"/>
  <c r="O198" i="5"/>
  <c r="O199" i="5"/>
  <c r="O200" i="5"/>
  <c r="O201" i="5"/>
  <c r="O202" i="5"/>
  <c r="O436" i="5"/>
  <c r="O203" i="5"/>
  <c r="O204" i="5"/>
  <c r="O205" i="5"/>
  <c r="O206" i="5"/>
  <c r="O207" i="5"/>
  <c r="O208" i="5"/>
  <c r="O209" i="5"/>
  <c r="O210" i="5"/>
  <c r="O211" i="5"/>
  <c r="O212" i="5"/>
  <c r="O437" i="5"/>
  <c r="O438" i="5"/>
  <c r="O213" i="5"/>
  <c r="O439" i="5"/>
  <c r="O440" i="5"/>
  <c r="O441" i="5"/>
  <c r="O442" i="5"/>
  <c r="O443" i="5"/>
  <c r="O214" i="5"/>
  <c r="O215" i="5"/>
  <c r="O216" i="5"/>
  <c r="O217" i="5"/>
  <c r="O218" i="5"/>
  <c r="O219" i="5"/>
  <c r="O220" i="5"/>
  <c r="O444" i="5"/>
  <c r="O445" i="5"/>
  <c r="O446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347" i="5"/>
  <c r="O257" i="5"/>
  <c r="O258" i="5"/>
  <c r="O259" i="5"/>
  <c r="O447" i="5"/>
  <c r="O448" i="5"/>
  <c r="O449" i="5"/>
  <c r="O450" i="5"/>
  <c r="O451" i="5"/>
  <c r="O452" i="5"/>
  <c r="O453" i="5"/>
  <c r="O260" i="5"/>
  <c r="O261" i="5"/>
  <c r="O262" i="5"/>
  <c r="O263" i="5"/>
  <c r="O264" i="5"/>
  <c r="O265" i="5"/>
  <c r="O266" i="5"/>
  <c r="O78" i="5"/>
  <c r="O79" i="5"/>
  <c r="O80" i="5"/>
  <c r="AC152" i="5" l="1"/>
  <c r="AC144" i="5"/>
  <c r="AC151" i="5"/>
  <c r="AC143" i="5"/>
  <c r="AC150" i="5"/>
  <c r="AC142" i="5"/>
  <c r="AC149" i="5"/>
  <c r="AC141" i="5"/>
  <c r="AC148" i="5"/>
  <c r="AC140" i="5"/>
  <c r="AC147" i="5"/>
  <c r="AC139" i="5"/>
  <c r="AC146" i="5"/>
  <c r="AC145" i="5"/>
  <c r="BN267" i="5" a="1"/>
  <c r="BN267" i="5" s="1"/>
  <c r="AA142" i="5" l="1"/>
  <c r="X142" i="5"/>
  <c r="AA141" i="5"/>
  <c r="X141" i="5"/>
  <c r="AA149" i="5"/>
  <c r="X149" i="5"/>
  <c r="X146" i="5"/>
  <c r="AA146" i="5"/>
  <c r="X150" i="5"/>
  <c r="AA150" i="5"/>
  <c r="AA139" i="5"/>
  <c r="X139" i="5"/>
  <c r="AA143" i="5"/>
  <c r="X143" i="5"/>
  <c r="AA147" i="5"/>
  <c r="X147" i="5"/>
  <c r="AA151" i="5"/>
  <c r="X151" i="5"/>
  <c r="X140" i="5"/>
  <c r="AA140" i="5"/>
  <c r="X144" i="5"/>
  <c r="AA144" i="5"/>
  <c r="X145" i="5"/>
  <c r="AA145" i="5"/>
  <c r="X148" i="5"/>
  <c r="AA148" i="5"/>
  <c r="AA152" i="5"/>
  <c r="X152" i="5"/>
  <c r="AG105" i="5" l="1"/>
  <c r="AH105" i="5" s="1"/>
  <c r="AL105" i="5"/>
  <c r="AM105" i="5" s="1"/>
  <c r="AQ105" i="5"/>
  <c r="AR105" i="5" s="1"/>
  <c r="AV105" i="5"/>
  <c r="AW105" i="5" s="1"/>
  <c r="BA105" i="5"/>
  <c r="BB105" i="5" s="1"/>
  <c r="BF105" i="5"/>
  <c r="BR105" i="5"/>
  <c r="BS105" i="5" s="1"/>
  <c r="BW105" i="5"/>
  <c r="BX105" i="5" s="1"/>
  <c r="CB105" i="5"/>
  <c r="CC105" i="5" s="1"/>
  <c r="CG105" i="5"/>
  <c r="CH105" i="5" s="1"/>
  <c r="CL105" i="5"/>
  <c r="CM105" i="5" s="1"/>
  <c r="CQ105" i="5"/>
  <c r="CR105" i="5" s="1"/>
  <c r="CV105" i="5"/>
  <c r="CW105" i="5" s="1"/>
  <c r="BG105" i="5" l="1"/>
  <c r="AG272" i="5"/>
  <c r="AH272" i="5" s="1"/>
  <c r="AL272" i="5"/>
  <c r="AM272" i="5" s="1"/>
  <c r="AQ272" i="5"/>
  <c r="AR272" i="5" s="1"/>
  <c r="AV272" i="5"/>
  <c r="AW272" i="5" s="1"/>
  <c r="BA272" i="5"/>
  <c r="BB272" i="5" s="1"/>
  <c r="BF272" i="5"/>
  <c r="BR272" i="5"/>
  <c r="BS272" i="5" s="1"/>
  <c r="BW272" i="5"/>
  <c r="BX272" i="5" s="1"/>
  <c r="CB272" i="5"/>
  <c r="CC272" i="5" s="1"/>
  <c r="CG272" i="5"/>
  <c r="CH272" i="5" s="1"/>
  <c r="CL272" i="5"/>
  <c r="CM272" i="5" s="1"/>
  <c r="CQ272" i="5"/>
  <c r="CR272" i="5" s="1"/>
  <c r="CV272" i="5"/>
  <c r="CW272" i="5" s="1"/>
  <c r="B105" i="5" l="1"/>
  <c r="W105" i="5"/>
  <c r="Z105" i="5" s="1"/>
  <c r="BK105" i="5"/>
  <c r="BG272" i="5"/>
  <c r="B272" i="5" l="1"/>
  <c r="BK272" i="5"/>
  <c r="W272" i="5"/>
  <c r="Z272" i="5" s="1"/>
  <c r="BL105" i="5"/>
  <c r="Y105" i="5" s="1"/>
  <c r="AB105" i="5"/>
  <c r="AG68" i="5"/>
  <c r="AH68" i="5" s="1"/>
  <c r="AL68" i="5"/>
  <c r="AM68" i="5" s="1"/>
  <c r="AQ68" i="5"/>
  <c r="AR68" i="5" s="1"/>
  <c r="AV68" i="5"/>
  <c r="AW68" i="5" s="1"/>
  <c r="BA68" i="5"/>
  <c r="BB68" i="5" s="1"/>
  <c r="BF68" i="5"/>
  <c r="BR68" i="5"/>
  <c r="BS68" i="5" s="1"/>
  <c r="BW68" i="5"/>
  <c r="BX68" i="5" s="1"/>
  <c r="CB68" i="5"/>
  <c r="CC68" i="5" s="1"/>
  <c r="CG68" i="5"/>
  <c r="CH68" i="5" s="1"/>
  <c r="CL68" i="5"/>
  <c r="CM68" i="5" s="1"/>
  <c r="CQ68" i="5"/>
  <c r="CR68" i="5" s="1"/>
  <c r="CV68" i="5"/>
  <c r="CW68" i="5" s="1"/>
  <c r="BG68" i="5" l="1"/>
  <c r="BL272" i="5"/>
  <c r="Y272" i="5" s="1"/>
  <c r="AB272" i="5"/>
  <c r="B68" i="5" l="1"/>
  <c r="BK68" i="5"/>
  <c r="W68" i="5"/>
  <c r="Z68" i="5" s="1"/>
  <c r="BL68" i="5" l="1"/>
  <c r="Y68" i="5" s="1"/>
  <c r="AB68" i="5"/>
  <c r="CZ124" i="5"/>
  <c r="CZ203" i="5"/>
  <c r="CZ335" i="5"/>
  <c r="CZ113" i="5"/>
  <c r="CZ120" i="5"/>
  <c r="CZ109" i="5"/>
  <c r="CV25" i="5"/>
  <c r="CW25" i="5" s="1"/>
  <c r="CQ25" i="5"/>
  <c r="CR25" i="5" s="1"/>
  <c r="CL25" i="5"/>
  <c r="CM25" i="5" s="1"/>
  <c r="CG25" i="5"/>
  <c r="CH25" i="5" s="1"/>
  <c r="CB25" i="5"/>
  <c r="CC25" i="5" s="1"/>
  <c r="BW25" i="5"/>
  <c r="BX25" i="5" s="1"/>
  <c r="BR25" i="5"/>
  <c r="BS25" i="5" s="1"/>
  <c r="BF25" i="5"/>
  <c r="BA25" i="5"/>
  <c r="BB25" i="5" s="1"/>
  <c r="AV25" i="5"/>
  <c r="AQ25" i="5"/>
  <c r="AR25" i="5" s="1"/>
  <c r="AL25" i="5"/>
  <c r="AM25" i="5" s="1"/>
  <c r="AG25" i="5"/>
  <c r="AH25" i="5" s="1"/>
  <c r="CV24" i="5"/>
  <c r="CW24" i="5" s="1"/>
  <c r="CQ24" i="5"/>
  <c r="CR24" i="5" s="1"/>
  <c r="CL24" i="5"/>
  <c r="CM24" i="5" s="1"/>
  <c r="CG24" i="5"/>
  <c r="CH24" i="5" s="1"/>
  <c r="CB24" i="5"/>
  <c r="CC24" i="5" s="1"/>
  <c r="BW24" i="5"/>
  <c r="BX24" i="5" s="1"/>
  <c r="BR24" i="5"/>
  <c r="BS24" i="5" s="1"/>
  <c r="BF24" i="5"/>
  <c r="BA24" i="5"/>
  <c r="BB24" i="5" s="1"/>
  <c r="AV24" i="5"/>
  <c r="AW24" i="5" s="1"/>
  <c r="AQ24" i="5"/>
  <c r="AL24" i="5"/>
  <c r="AM24" i="5" s="1"/>
  <c r="AG24" i="5"/>
  <c r="AH24" i="5" s="1"/>
  <c r="CV23" i="5"/>
  <c r="CW23" i="5" s="1"/>
  <c r="CQ23" i="5"/>
  <c r="CR23" i="5" s="1"/>
  <c r="CL23" i="5"/>
  <c r="CM23" i="5" s="1"/>
  <c r="CG23" i="5"/>
  <c r="CH23" i="5" s="1"/>
  <c r="CB23" i="5"/>
  <c r="CC23" i="5" s="1"/>
  <c r="BW23" i="5"/>
  <c r="BX23" i="5" s="1"/>
  <c r="BR23" i="5"/>
  <c r="BS23" i="5" s="1"/>
  <c r="BF23" i="5"/>
  <c r="BA23" i="5"/>
  <c r="BB23" i="5" s="1"/>
  <c r="AV23" i="5"/>
  <c r="AW23" i="5" s="1"/>
  <c r="AQ23" i="5"/>
  <c r="AR23" i="5" s="1"/>
  <c r="AL23" i="5"/>
  <c r="AM23" i="5" s="1"/>
  <c r="AG23" i="5"/>
  <c r="CV22" i="5"/>
  <c r="CW22" i="5" s="1"/>
  <c r="CQ22" i="5"/>
  <c r="CR22" i="5" s="1"/>
  <c r="CL22" i="5"/>
  <c r="CM22" i="5" s="1"/>
  <c r="CG22" i="5"/>
  <c r="CH22" i="5" s="1"/>
  <c r="CB22" i="5"/>
  <c r="CC22" i="5" s="1"/>
  <c r="BW22" i="5"/>
  <c r="BX22" i="5" s="1"/>
  <c r="BR22" i="5"/>
  <c r="BS22" i="5" s="1"/>
  <c r="BF22" i="5"/>
  <c r="BA22" i="5"/>
  <c r="BB22" i="5" s="1"/>
  <c r="AV22" i="5"/>
  <c r="AW22" i="5" s="1"/>
  <c r="AQ22" i="5"/>
  <c r="AR22" i="5" s="1"/>
  <c r="AL22" i="5"/>
  <c r="AM22" i="5" s="1"/>
  <c r="AG22" i="5"/>
  <c r="AH22" i="5" s="1"/>
  <c r="CV21" i="5"/>
  <c r="CW21" i="5" s="1"/>
  <c r="CQ21" i="5"/>
  <c r="CR21" i="5" s="1"/>
  <c r="CL21" i="5"/>
  <c r="CM21" i="5" s="1"/>
  <c r="CG21" i="5"/>
  <c r="CH21" i="5" s="1"/>
  <c r="CB21" i="5"/>
  <c r="CC21" i="5" s="1"/>
  <c r="BW21" i="5"/>
  <c r="BX21" i="5" s="1"/>
  <c r="BR21" i="5"/>
  <c r="BS21" i="5" s="1"/>
  <c r="BF21" i="5"/>
  <c r="BA21" i="5"/>
  <c r="BB21" i="5" s="1"/>
  <c r="AV21" i="5"/>
  <c r="AW21" i="5" s="1"/>
  <c r="AQ21" i="5"/>
  <c r="AR21" i="5" s="1"/>
  <c r="AL21" i="5"/>
  <c r="AM21" i="5" s="1"/>
  <c r="AG21" i="5"/>
  <c r="CV20" i="5"/>
  <c r="CW20" i="5" s="1"/>
  <c r="CQ20" i="5"/>
  <c r="CR20" i="5" s="1"/>
  <c r="CL20" i="5"/>
  <c r="CM20" i="5" s="1"/>
  <c r="CG20" i="5"/>
  <c r="CH20" i="5" s="1"/>
  <c r="CB20" i="5"/>
  <c r="CC20" i="5" s="1"/>
  <c r="BW20" i="5"/>
  <c r="BX20" i="5" s="1"/>
  <c r="BR20" i="5"/>
  <c r="BS20" i="5" s="1"/>
  <c r="BF20" i="5"/>
  <c r="BA20" i="5"/>
  <c r="BB20" i="5" s="1"/>
  <c r="AV20" i="5"/>
  <c r="AW20" i="5" s="1"/>
  <c r="AQ20" i="5"/>
  <c r="AR20" i="5" s="1"/>
  <c r="AL20" i="5"/>
  <c r="AM20" i="5" s="1"/>
  <c r="AG20" i="5"/>
  <c r="CV19" i="5"/>
  <c r="CW19" i="5" s="1"/>
  <c r="CQ19" i="5"/>
  <c r="CR19" i="5" s="1"/>
  <c r="CL19" i="5"/>
  <c r="CM19" i="5" s="1"/>
  <c r="CG19" i="5"/>
  <c r="CH19" i="5" s="1"/>
  <c r="CB19" i="5"/>
  <c r="CC19" i="5" s="1"/>
  <c r="BW19" i="5"/>
  <c r="BX19" i="5" s="1"/>
  <c r="BR19" i="5"/>
  <c r="BS19" i="5" s="1"/>
  <c r="BF19" i="5"/>
  <c r="BA19" i="5"/>
  <c r="BB19" i="5" s="1"/>
  <c r="AV19" i="5"/>
  <c r="AW19" i="5" s="1"/>
  <c r="AQ19" i="5"/>
  <c r="AL19" i="5"/>
  <c r="AM19" i="5" s="1"/>
  <c r="AG19" i="5"/>
  <c r="AH19" i="5" s="1"/>
  <c r="CV18" i="5"/>
  <c r="CW18" i="5" s="1"/>
  <c r="CQ18" i="5"/>
  <c r="CR18" i="5" s="1"/>
  <c r="CL18" i="5"/>
  <c r="CM18" i="5" s="1"/>
  <c r="CG18" i="5"/>
  <c r="CH18" i="5" s="1"/>
  <c r="CB18" i="5"/>
  <c r="CC18" i="5" s="1"/>
  <c r="BW18" i="5"/>
  <c r="BX18" i="5" s="1"/>
  <c r="BR18" i="5"/>
  <c r="BS18" i="5" s="1"/>
  <c r="BF18" i="5"/>
  <c r="BA18" i="5"/>
  <c r="BB18" i="5" s="1"/>
  <c r="AV18" i="5"/>
  <c r="AW18" i="5" s="1"/>
  <c r="AQ18" i="5"/>
  <c r="AR18" i="5" s="1"/>
  <c r="AL18" i="5"/>
  <c r="AM18" i="5" s="1"/>
  <c r="AG18" i="5"/>
  <c r="CV17" i="5"/>
  <c r="CW17" i="5" s="1"/>
  <c r="CQ17" i="5"/>
  <c r="CR17" i="5" s="1"/>
  <c r="CL17" i="5"/>
  <c r="CM17" i="5" s="1"/>
  <c r="CG17" i="5"/>
  <c r="CH17" i="5" s="1"/>
  <c r="CB17" i="5"/>
  <c r="CC17" i="5" s="1"/>
  <c r="BW17" i="5"/>
  <c r="BX17" i="5" s="1"/>
  <c r="BR17" i="5"/>
  <c r="BS17" i="5" s="1"/>
  <c r="BF17" i="5"/>
  <c r="BA17" i="5"/>
  <c r="BB17" i="5" s="1"/>
  <c r="AV17" i="5"/>
  <c r="AW17" i="5" s="1"/>
  <c r="AQ17" i="5"/>
  <c r="AR17" i="5" s="1"/>
  <c r="AL17" i="5"/>
  <c r="AM17" i="5" s="1"/>
  <c r="AG17" i="5"/>
  <c r="AH17" i="5" s="1"/>
  <c r="CV16" i="5"/>
  <c r="CW16" i="5" s="1"/>
  <c r="CQ16" i="5"/>
  <c r="CR16" i="5" s="1"/>
  <c r="CL16" i="5"/>
  <c r="CM16" i="5" s="1"/>
  <c r="CG16" i="5"/>
  <c r="CH16" i="5" s="1"/>
  <c r="CB16" i="5"/>
  <c r="CC16" i="5" s="1"/>
  <c r="BW16" i="5"/>
  <c r="BX16" i="5" s="1"/>
  <c r="BR16" i="5"/>
  <c r="BS16" i="5" s="1"/>
  <c r="BF16" i="5"/>
  <c r="BA16" i="5"/>
  <c r="BB16" i="5" s="1"/>
  <c r="AV16" i="5"/>
  <c r="AW16" i="5" s="1"/>
  <c r="AQ16" i="5"/>
  <c r="AR16" i="5" s="1"/>
  <c r="AL16" i="5"/>
  <c r="AG16" i="5"/>
  <c r="AH16" i="5" s="1"/>
  <c r="CV186" i="5"/>
  <c r="CW186" i="5" s="1"/>
  <c r="CQ186" i="5"/>
  <c r="CR186" i="5" s="1"/>
  <c r="CL186" i="5"/>
  <c r="CM186" i="5" s="1"/>
  <c r="CG186" i="5"/>
  <c r="CH186" i="5" s="1"/>
  <c r="CB186" i="5"/>
  <c r="CC186" i="5" s="1"/>
  <c r="BW186" i="5"/>
  <c r="BX186" i="5" s="1"/>
  <c r="BR186" i="5"/>
  <c r="BS186" i="5" s="1"/>
  <c r="BF186" i="5"/>
  <c r="BA186" i="5"/>
  <c r="BB186" i="5" s="1"/>
  <c r="AV186" i="5"/>
  <c r="AW186" i="5" s="1"/>
  <c r="AQ186" i="5"/>
  <c r="AR186" i="5" s="1"/>
  <c r="AL186" i="5"/>
  <c r="AM186" i="5" s="1"/>
  <c r="AG186" i="5"/>
  <c r="CV185" i="5"/>
  <c r="CW185" i="5" s="1"/>
  <c r="CQ185" i="5"/>
  <c r="CR185" i="5" s="1"/>
  <c r="CL185" i="5"/>
  <c r="CM185" i="5" s="1"/>
  <c r="CG185" i="5"/>
  <c r="CH185" i="5" s="1"/>
  <c r="CB185" i="5"/>
  <c r="CC185" i="5" s="1"/>
  <c r="BW185" i="5"/>
  <c r="BX185" i="5" s="1"/>
  <c r="BR185" i="5"/>
  <c r="BS185" i="5" s="1"/>
  <c r="BF185" i="5"/>
  <c r="BA185" i="5"/>
  <c r="BB185" i="5" s="1"/>
  <c r="AV185" i="5"/>
  <c r="AW185" i="5" s="1"/>
  <c r="AQ185" i="5"/>
  <c r="AR185" i="5" s="1"/>
  <c r="AL185" i="5"/>
  <c r="AM185" i="5" s="1"/>
  <c r="AG185" i="5"/>
  <c r="CV184" i="5"/>
  <c r="CW184" i="5" s="1"/>
  <c r="CQ184" i="5"/>
  <c r="CR184" i="5" s="1"/>
  <c r="CL184" i="5"/>
  <c r="CM184" i="5" s="1"/>
  <c r="CG184" i="5"/>
  <c r="CH184" i="5" s="1"/>
  <c r="CB184" i="5"/>
  <c r="CC184" i="5" s="1"/>
  <c r="BW184" i="5"/>
  <c r="BX184" i="5" s="1"/>
  <c r="BR184" i="5"/>
  <c r="BS184" i="5" s="1"/>
  <c r="BF184" i="5"/>
  <c r="BA184" i="5"/>
  <c r="BB184" i="5" s="1"/>
  <c r="AV184" i="5"/>
  <c r="AW184" i="5" s="1"/>
  <c r="AQ184" i="5"/>
  <c r="AR184" i="5" s="1"/>
  <c r="AL184" i="5"/>
  <c r="AM184" i="5" s="1"/>
  <c r="AG184" i="5"/>
  <c r="AH184" i="5" s="1"/>
  <c r="CV183" i="5"/>
  <c r="CW183" i="5" s="1"/>
  <c r="CQ183" i="5"/>
  <c r="CR183" i="5" s="1"/>
  <c r="CL183" i="5"/>
  <c r="CM183" i="5" s="1"/>
  <c r="CG183" i="5"/>
  <c r="CH183" i="5" s="1"/>
  <c r="CB183" i="5"/>
  <c r="CC183" i="5" s="1"/>
  <c r="BW183" i="5"/>
  <c r="BX183" i="5" s="1"/>
  <c r="BR183" i="5"/>
  <c r="BS183" i="5" s="1"/>
  <c r="BF183" i="5"/>
  <c r="BA183" i="5"/>
  <c r="BB183" i="5" s="1"/>
  <c r="AV183" i="5"/>
  <c r="AW183" i="5" s="1"/>
  <c r="AQ183" i="5"/>
  <c r="AR183" i="5" s="1"/>
  <c r="AL183" i="5"/>
  <c r="AM183" i="5" s="1"/>
  <c r="AG183" i="5"/>
  <c r="AH183" i="5" s="1"/>
  <c r="CV182" i="5"/>
  <c r="CW182" i="5" s="1"/>
  <c r="CQ182" i="5"/>
  <c r="CR182" i="5" s="1"/>
  <c r="CL182" i="5"/>
  <c r="CM182" i="5" s="1"/>
  <c r="CG182" i="5"/>
  <c r="CH182" i="5" s="1"/>
  <c r="CB182" i="5"/>
  <c r="CC182" i="5" s="1"/>
  <c r="BW182" i="5"/>
  <c r="BX182" i="5" s="1"/>
  <c r="BR182" i="5"/>
  <c r="BS182" i="5" s="1"/>
  <c r="BF182" i="5"/>
  <c r="BA182" i="5"/>
  <c r="BB182" i="5" s="1"/>
  <c r="AV182" i="5"/>
  <c r="AW182" i="5" s="1"/>
  <c r="AQ182" i="5"/>
  <c r="AR182" i="5" s="1"/>
  <c r="AL182" i="5"/>
  <c r="AM182" i="5" s="1"/>
  <c r="AG182" i="5"/>
  <c r="AH182" i="5" s="1"/>
  <c r="CV181" i="5"/>
  <c r="CW181" i="5" s="1"/>
  <c r="CQ181" i="5"/>
  <c r="CR181" i="5" s="1"/>
  <c r="CL181" i="5"/>
  <c r="CM181" i="5" s="1"/>
  <c r="CG181" i="5"/>
  <c r="CH181" i="5" s="1"/>
  <c r="CB181" i="5"/>
  <c r="CC181" i="5" s="1"/>
  <c r="BW181" i="5"/>
  <c r="BX181" i="5" s="1"/>
  <c r="BR181" i="5"/>
  <c r="BS181" i="5" s="1"/>
  <c r="BF181" i="5"/>
  <c r="BA181" i="5"/>
  <c r="BB181" i="5" s="1"/>
  <c r="AV181" i="5"/>
  <c r="AW181" i="5" s="1"/>
  <c r="AQ181" i="5"/>
  <c r="AR181" i="5" s="1"/>
  <c r="AL181" i="5"/>
  <c r="AM181" i="5" s="1"/>
  <c r="AG181" i="5"/>
  <c r="CV180" i="5"/>
  <c r="CW180" i="5" s="1"/>
  <c r="CQ180" i="5"/>
  <c r="CR180" i="5" s="1"/>
  <c r="CL180" i="5"/>
  <c r="CM180" i="5" s="1"/>
  <c r="CG180" i="5"/>
  <c r="CH180" i="5" s="1"/>
  <c r="CB180" i="5"/>
  <c r="CC180" i="5" s="1"/>
  <c r="BW180" i="5"/>
  <c r="BX180" i="5" s="1"/>
  <c r="BR180" i="5"/>
  <c r="BS180" i="5" s="1"/>
  <c r="BF180" i="5"/>
  <c r="BA180" i="5"/>
  <c r="BB180" i="5" s="1"/>
  <c r="AV180" i="5"/>
  <c r="AQ180" i="5"/>
  <c r="AR180" i="5" s="1"/>
  <c r="AL180" i="5"/>
  <c r="AM180" i="5" s="1"/>
  <c r="AG180" i="5"/>
  <c r="AH180" i="5" s="1"/>
  <c r="CV179" i="5"/>
  <c r="CW179" i="5" s="1"/>
  <c r="CQ179" i="5"/>
  <c r="CR179" i="5" s="1"/>
  <c r="CL179" i="5"/>
  <c r="CM179" i="5" s="1"/>
  <c r="CG179" i="5"/>
  <c r="CH179" i="5" s="1"/>
  <c r="CB179" i="5"/>
  <c r="CC179" i="5" s="1"/>
  <c r="BW179" i="5"/>
  <c r="BX179" i="5" s="1"/>
  <c r="BR179" i="5"/>
  <c r="BS179" i="5" s="1"/>
  <c r="BF179" i="5"/>
  <c r="BA179" i="5"/>
  <c r="BB179" i="5" s="1"/>
  <c r="AV179" i="5"/>
  <c r="AW179" i="5" s="1"/>
  <c r="AQ179" i="5"/>
  <c r="AR179" i="5" s="1"/>
  <c r="AL179" i="5"/>
  <c r="AM179" i="5" s="1"/>
  <c r="AG179" i="5"/>
  <c r="AH179" i="5" s="1"/>
  <c r="CV259" i="5"/>
  <c r="CW259" i="5" s="1"/>
  <c r="CQ259" i="5"/>
  <c r="CR259" i="5" s="1"/>
  <c r="CL259" i="5"/>
  <c r="CM259" i="5" s="1"/>
  <c r="CG259" i="5"/>
  <c r="CH259" i="5" s="1"/>
  <c r="CB259" i="5"/>
  <c r="CC259" i="5" s="1"/>
  <c r="BW259" i="5"/>
  <c r="BX259" i="5" s="1"/>
  <c r="BR259" i="5"/>
  <c r="BS259" i="5" s="1"/>
  <c r="BF259" i="5"/>
  <c r="BA259" i="5"/>
  <c r="BB259" i="5" s="1"/>
  <c r="AV259" i="5"/>
  <c r="AW259" i="5" s="1"/>
  <c r="AQ259" i="5"/>
  <c r="AR259" i="5" s="1"/>
  <c r="AL259" i="5"/>
  <c r="AM259" i="5" s="1"/>
  <c r="AG259" i="5"/>
  <c r="AH259" i="5" s="1"/>
  <c r="CV258" i="5"/>
  <c r="CW258" i="5" s="1"/>
  <c r="CQ258" i="5"/>
  <c r="CR258" i="5" s="1"/>
  <c r="CL258" i="5"/>
  <c r="CM258" i="5" s="1"/>
  <c r="CG258" i="5"/>
  <c r="CH258" i="5" s="1"/>
  <c r="CB258" i="5"/>
  <c r="CC258" i="5" s="1"/>
  <c r="BW258" i="5"/>
  <c r="BX258" i="5" s="1"/>
  <c r="BR258" i="5"/>
  <c r="BS258" i="5" s="1"/>
  <c r="BF258" i="5"/>
  <c r="BA258" i="5"/>
  <c r="BB258" i="5" s="1"/>
  <c r="AV258" i="5"/>
  <c r="AW258" i="5" s="1"/>
  <c r="AQ258" i="5"/>
  <c r="AR258" i="5" s="1"/>
  <c r="AL258" i="5"/>
  <c r="AM258" i="5" s="1"/>
  <c r="AG258" i="5"/>
  <c r="CV257" i="5"/>
  <c r="CW257" i="5" s="1"/>
  <c r="CQ257" i="5"/>
  <c r="CR257" i="5" s="1"/>
  <c r="CL257" i="5"/>
  <c r="CM257" i="5" s="1"/>
  <c r="CG257" i="5"/>
  <c r="CH257" i="5" s="1"/>
  <c r="CB257" i="5"/>
  <c r="CC257" i="5" s="1"/>
  <c r="BW257" i="5"/>
  <c r="BX257" i="5" s="1"/>
  <c r="BR257" i="5"/>
  <c r="BS257" i="5" s="1"/>
  <c r="BF257" i="5"/>
  <c r="BA257" i="5"/>
  <c r="AV257" i="5"/>
  <c r="AW257" i="5" s="1"/>
  <c r="AQ257" i="5"/>
  <c r="AR257" i="5" s="1"/>
  <c r="AL257" i="5"/>
  <c r="AM257" i="5" s="1"/>
  <c r="AG257" i="5"/>
  <c r="AH257" i="5" s="1"/>
  <c r="CV347" i="5"/>
  <c r="CW347" i="5" s="1"/>
  <c r="CQ347" i="5"/>
  <c r="CR347" i="5" s="1"/>
  <c r="CL347" i="5"/>
  <c r="CM347" i="5" s="1"/>
  <c r="CG347" i="5"/>
  <c r="CH347" i="5" s="1"/>
  <c r="CB347" i="5"/>
  <c r="CC347" i="5" s="1"/>
  <c r="BW347" i="5"/>
  <c r="BX347" i="5" s="1"/>
  <c r="BR347" i="5"/>
  <c r="BS347" i="5" s="1"/>
  <c r="BF347" i="5"/>
  <c r="BA347" i="5"/>
  <c r="BB347" i="5" s="1"/>
  <c r="AV347" i="5"/>
  <c r="AW347" i="5" s="1"/>
  <c r="AQ347" i="5"/>
  <c r="AR347" i="5" s="1"/>
  <c r="AL347" i="5"/>
  <c r="AM347" i="5" s="1"/>
  <c r="AG347" i="5"/>
  <c r="AH347" i="5" s="1"/>
  <c r="CV256" i="5"/>
  <c r="CW256" i="5" s="1"/>
  <c r="CQ256" i="5"/>
  <c r="CR256" i="5" s="1"/>
  <c r="CL256" i="5"/>
  <c r="CM256" i="5" s="1"/>
  <c r="CG256" i="5"/>
  <c r="CH256" i="5" s="1"/>
  <c r="CB256" i="5"/>
  <c r="CC256" i="5" s="1"/>
  <c r="BW256" i="5"/>
  <c r="BX256" i="5" s="1"/>
  <c r="BR256" i="5"/>
  <c r="BS256" i="5" s="1"/>
  <c r="BF256" i="5"/>
  <c r="BA256" i="5"/>
  <c r="BB256" i="5" s="1"/>
  <c r="AV256" i="5"/>
  <c r="AW256" i="5" s="1"/>
  <c r="AQ256" i="5"/>
  <c r="AR256" i="5" s="1"/>
  <c r="AL256" i="5"/>
  <c r="AM256" i="5" s="1"/>
  <c r="AG256" i="5"/>
  <c r="AH256" i="5" s="1"/>
  <c r="CV255" i="5"/>
  <c r="CW255" i="5" s="1"/>
  <c r="CQ255" i="5"/>
  <c r="CR255" i="5" s="1"/>
  <c r="CL255" i="5"/>
  <c r="CM255" i="5" s="1"/>
  <c r="CG255" i="5"/>
  <c r="CH255" i="5" s="1"/>
  <c r="CB255" i="5"/>
  <c r="CC255" i="5" s="1"/>
  <c r="BW255" i="5"/>
  <c r="BX255" i="5" s="1"/>
  <c r="BR255" i="5"/>
  <c r="BS255" i="5" s="1"/>
  <c r="BF255" i="5"/>
  <c r="BA255" i="5"/>
  <c r="BB255" i="5" s="1"/>
  <c r="AV255" i="5"/>
  <c r="AW255" i="5" s="1"/>
  <c r="AQ255" i="5"/>
  <c r="AR255" i="5" s="1"/>
  <c r="AL255" i="5"/>
  <c r="AM255" i="5" s="1"/>
  <c r="AG255" i="5"/>
  <c r="AH255" i="5" s="1"/>
  <c r="CV254" i="5"/>
  <c r="CW254" i="5" s="1"/>
  <c r="CQ254" i="5"/>
  <c r="CR254" i="5" s="1"/>
  <c r="CL254" i="5"/>
  <c r="CM254" i="5" s="1"/>
  <c r="CG254" i="5"/>
  <c r="CH254" i="5" s="1"/>
  <c r="CB254" i="5"/>
  <c r="CC254" i="5" s="1"/>
  <c r="BW254" i="5"/>
  <c r="BX254" i="5" s="1"/>
  <c r="BR254" i="5"/>
  <c r="BS254" i="5" s="1"/>
  <c r="BF254" i="5"/>
  <c r="BA254" i="5"/>
  <c r="BB254" i="5" s="1"/>
  <c r="AV254" i="5"/>
  <c r="AQ254" i="5"/>
  <c r="AR254" i="5" s="1"/>
  <c r="AL254" i="5"/>
  <c r="AM254" i="5" s="1"/>
  <c r="AG254" i="5"/>
  <c r="AH254" i="5" s="1"/>
  <c r="CV253" i="5"/>
  <c r="CW253" i="5" s="1"/>
  <c r="CQ253" i="5"/>
  <c r="CR253" i="5" s="1"/>
  <c r="CL253" i="5"/>
  <c r="CM253" i="5" s="1"/>
  <c r="CG253" i="5"/>
  <c r="CH253" i="5" s="1"/>
  <c r="CB253" i="5"/>
  <c r="CC253" i="5" s="1"/>
  <c r="BW253" i="5"/>
  <c r="BX253" i="5" s="1"/>
  <c r="BR253" i="5"/>
  <c r="BS253" i="5" s="1"/>
  <c r="BF253" i="5"/>
  <c r="BA253" i="5"/>
  <c r="BB253" i="5" s="1"/>
  <c r="AV253" i="5"/>
  <c r="AW253" i="5" s="1"/>
  <c r="AQ253" i="5"/>
  <c r="AR253" i="5" s="1"/>
  <c r="AL253" i="5"/>
  <c r="AM253" i="5" s="1"/>
  <c r="AG253" i="5"/>
  <c r="AH253" i="5" s="1"/>
  <c r="CV252" i="5"/>
  <c r="CW252" i="5" s="1"/>
  <c r="CQ252" i="5"/>
  <c r="CR252" i="5" s="1"/>
  <c r="CL252" i="5"/>
  <c r="CM252" i="5" s="1"/>
  <c r="CG252" i="5"/>
  <c r="CH252" i="5" s="1"/>
  <c r="CB252" i="5"/>
  <c r="CC252" i="5" s="1"/>
  <c r="BW252" i="5"/>
  <c r="BX252" i="5" s="1"/>
  <c r="BR252" i="5"/>
  <c r="BS252" i="5" s="1"/>
  <c r="BF252" i="5"/>
  <c r="BA252" i="5"/>
  <c r="BB252" i="5" s="1"/>
  <c r="AV252" i="5"/>
  <c r="AW252" i="5" s="1"/>
  <c r="AQ252" i="5"/>
  <c r="AR252" i="5" s="1"/>
  <c r="AL252" i="5"/>
  <c r="AM252" i="5" s="1"/>
  <c r="AG252" i="5"/>
  <c r="AH252" i="5" s="1"/>
  <c r="CV251" i="5"/>
  <c r="CW251" i="5" s="1"/>
  <c r="CQ251" i="5"/>
  <c r="CR251" i="5" s="1"/>
  <c r="CL251" i="5"/>
  <c r="CM251" i="5" s="1"/>
  <c r="CG251" i="5"/>
  <c r="CH251" i="5" s="1"/>
  <c r="CB251" i="5"/>
  <c r="CC251" i="5" s="1"/>
  <c r="BW251" i="5"/>
  <c r="BX251" i="5" s="1"/>
  <c r="BR251" i="5"/>
  <c r="BS251" i="5" s="1"/>
  <c r="BF251" i="5"/>
  <c r="BA251" i="5"/>
  <c r="BB251" i="5" s="1"/>
  <c r="AV251" i="5"/>
  <c r="AW251" i="5" s="1"/>
  <c r="AQ251" i="5"/>
  <c r="AR251" i="5" s="1"/>
  <c r="AL251" i="5"/>
  <c r="AM251" i="5" s="1"/>
  <c r="AG251" i="5"/>
  <c r="CV250" i="5"/>
  <c r="CW250" i="5" s="1"/>
  <c r="CQ250" i="5"/>
  <c r="CR250" i="5" s="1"/>
  <c r="CL250" i="5"/>
  <c r="CM250" i="5" s="1"/>
  <c r="CG250" i="5"/>
  <c r="CH250" i="5" s="1"/>
  <c r="CB250" i="5"/>
  <c r="CC250" i="5" s="1"/>
  <c r="BW250" i="5"/>
  <c r="BX250" i="5" s="1"/>
  <c r="BR250" i="5"/>
  <c r="BS250" i="5" s="1"/>
  <c r="BF250" i="5"/>
  <c r="BA250" i="5"/>
  <c r="BB250" i="5" s="1"/>
  <c r="AV250" i="5"/>
  <c r="AW250" i="5" s="1"/>
  <c r="AQ250" i="5"/>
  <c r="AR250" i="5" s="1"/>
  <c r="AL250" i="5"/>
  <c r="AM250" i="5" s="1"/>
  <c r="AG250" i="5"/>
  <c r="AH250" i="5" s="1"/>
  <c r="CV249" i="5"/>
  <c r="CW249" i="5" s="1"/>
  <c r="CQ249" i="5"/>
  <c r="CR249" i="5" s="1"/>
  <c r="CL249" i="5"/>
  <c r="CM249" i="5" s="1"/>
  <c r="CG249" i="5"/>
  <c r="CH249" i="5" s="1"/>
  <c r="CB249" i="5"/>
  <c r="CC249" i="5" s="1"/>
  <c r="BW249" i="5"/>
  <c r="BX249" i="5" s="1"/>
  <c r="BR249" i="5"/>
  <c r="BS249" i="5" s="1"/>
  <c r="BF249" i="5"/>
  <c r="BA249" i="5"/>
  <c r="BB249" i="5" s="1"/>
  <c r="AV249" i="5"/>
  <c r="AW249" i="5" s="1"/>
  <c r="AQ249" i="5"/>
  <c r="AL249" i="5"/>
  <c r="AM249" i="5" s="1"/>
  <c r="AG249" i="5"/>
  <c r="AH249" i="5" s="1"/>
  <c r="CV248" i="5"/>
  <c r="CW248" i="5" s="1"/>
  <c r="CQ248" i="5"/>
  <c r="CR248" i="5" s="1"/>
  <c r="CL248" i="5"/>
  <c r="CM248" i="5" s="1"/>
  <c r="CG248" i="5"/>
  <c r="CH248" i="5" s="1"/>
  <c r="CB248" i="5"/>
  <c r="CC248" i="5" s="1"/>
  <c r="BW248" i="5"/>
  <c r="BX248" i="5" s="1"/>
  <c r="BR248" i="5"/>
  <c r="BS248" i="5" s="1"/>
  <c r="BF248" i="5"/>
  <c r="BA248" i="5"/>
  <c r="BB248" i="5" s="1"/>
  <c r="AV248" i="5"/>
  <c r="AW248" i="5" s="1"/>
  <c r="AQ248" i="5"/>
  <c r="AR248" i="5" s="1"/>
  <c r="AL248" i="5"/>
  <c r="AM248" i="5" s="1"/>
  <c r="AG248" i="5"/>
  <c r="CV247" i="5"/>
  <c r="CW247" i="5" s="1"/>
  <c r="CQ247" i="5"/>
  <c r="CR247" i="5" s="1"/>
  <c r="CL247" i="5"/>
  <c r="CM247" i="5" s="1"/>
  <c r="CG247" i="5"/>
  <c r="CH247" i="5" s="1"/>
  <c r="CB247" i="5"/>
  <c r="CC247" i="5" s="1"/>
  <c r="BW247" i="5"/>
  <c r="BX247" i="5" s="1"/>
  <c r="BR247" i="5"/>
  <c r="BS247" i="5" s="1"/>
  <c r="BF247" i="5"/>
  <c r="BA247" i="5"/>
  <c r="BB247" i="5" s="1"/>
  <c r="AV247" i="5"/>
  <c r="AW247" i="5" s="1"/>
  <c r="AQ247" i="5"/>
  <c r="AR247" i="5" s="1"/>
  <c r="AL247" i="5"/>
  <c r="AM247" i="5" s="1"/>
  <c r="AG247" i="5"/>
  <c r="AH247" i="5" s="1"/>
  <c r="CV246" i="5"/>
  <c r="CW246" i="5" s="1"/>
  <c r="CQ246" i="5"/>
  <c r="CR246" i="5" s="1"/>
  <c r="CL246" i="5"/>
  <c r="CM246" i="5" s="1"/>
  <c r="CG246" i="5"/>
  <c r="CH246" i="5" s="1"/>
  <c r="CB246" i="5"/>
  <c r="CC246" i="5" s="1"/>
  <c r="BW246" i="5"/>
  <c r="BX246" i="5" s="1"/>
  <c r="BR246" i="5"/>
  <c r="BS246" i="5" s="1"/>
  <c r="BF246" i="5"/>
  <c r="BA246" i="5"/>
  <c r="BB246" i="5" s="1"/>
  <c r="AV246" i="5"/>
  <c r="AW246" i="5" s="1"/>
  <c r="AQ246" i="5"/>
  <c r="AR246" i="5" s="1"/>
  <c r="AL246" i="5"/>
  <c r="AM246" i="5" s="1"/>
  <c r="AG246" i="5"/>
  <c r="AH246" i="5" s="1"/>
  <c r="CV245" i="5"/>
  <c r="CW245" i="5" s="1"/>
  <c r="CQ245" i="5"/>
  <c r="CR245" i="5" s="1"/>
  <c r="CL245" i="5"/>
  <c r="CM245" i="5" s="1"/>
  <c r="CG245" i="5"/>
  <c r="CH245" i="5" s="1"/>
  <c r="CB245" i="5"/>
  <c r="CC245" i="5" s="1"/>
  <c r="BW245" i="5"/>
  <c r="BX245" i="5" s="1"/>
  <c r="BR245" i="5"/>
  <c r="BS245" i="5" s="1"/>
  <c r="BF245" i="5"/>
  <c r="BA245" i="5"/>
  <c r="BB245" i="5" s="1"/>
  <c r="AV245" i="5"/>
  <c r="AW245" i="5" s="1"/>
  <c r="AQ245" i="5"/>
  <c r="AR245" i="5" s="1"/>
  <c r="AL245" i="5"/>
  <c r="AM245" i="5" s="1"/>
  <c r="AG245" i="5"/>
  <c r="AH245" i="5" s="1"/>
  <c r="CV244" i="5"/>
  <c r="CW244" i="5" s="1"/>
  <c r="CQ244" i="5"/>
  <c r="CR244" i="5" s="1"/>
  <c r="CL244" i="5"/>
  <c r="CM244" i="5" s="1"/>
  <c r="CG244" i="5"/>
  <c r="CH244" i="5" s="1"/>
  <c r="CB244" i="5"/>
  <c r="CC244" i="5" s="1"/>
  <c r="BW244" i="5"/>
  <c r="BX244" i="5" s="1"/>
  <c r="BR244" i="5"/>
  <c r="BS244" i="5" s="1"/>
  <c r="BF244" i="5"/>
  <c r="BA244" i="5"/>
  <c r="BB244" i="5" s="1"/>
  <c r="AV244" i="5"/>
  <c r="AW244" i="5" s="1"/>
  <c r="AQ244" i="5"/>
  <c r="AR244" i="5" s="1"/>
  <c r="AL244" i="5"/>
  <c r="AM244" i="5" s="1"/>
  <c r="AG244" i="5"/>
  <c r="CV243" i="5"/>
  <c r="CW243" i="5" s="1"/>
  <c r="CQ243" i="5"/>
  <c r="CR243" i="5" s="1"/>
  <c r="CL243" i="5"/>
  <c r="CM243" i="5" s="1"/>
  <c r="CG243" i="5"/>
  <c r="CH243" i="5" s="1"/>
  <c r="CB243" i="5"/>
  <c r="CC243" i="5" s="1"/>
  <c r="BW243" i="5"/>
  <c r="BX243" i="5" s="1"/>
  <c r="BR243" i="5"/>
  <c r="BS243" i="5" s="1"/>
  <c r="BF243" i="5"/>
  <c r="BA243" i="5"/>
  <c r="BB243" i="5" s="1"/>
  <c r="AV243" i="5"/>
  <c r="AW243" i="5" s="1"/>
  <c r="AQ243" i="5"/>
  <c r="AR243" i="5" s="1"/>
  <c r="AL243" i="5"/>
  <c r="AM243" i="5" s="1"/>
  <c r="AG243" i="5"/>
  <c r="AH243" i="5" s="1"/>
  <c r="CV242" i="5"/>
  <c r="CW242" i="5" s="1"/>
  <c r="CQ242" i="5"/>
  <c r="CR242" i="5" s="1"/>
  <c r="CL242" i="5"/>
  <c r="CM242" i="5" s="1"/>
  <c r="CG242" i="5"/>
  <c r="CH242" i="5" s="1"/>
  <c r="CB242" i="5"/>
  <c r="CC242" i="5" s="1"/>
  <c r="BW242" i="5"/>
  <c r="BX242" i="5" s="1"/>
  <c r="BR242" i="5"/>
  <c r="BS242" i="5" s="1"/>
  <c r="BF242" i="5"/>
  <c r="BA242" i="5"/>
  <c r="BB242" i="5" s="1"/>
  <c r="AV242" i="5"/>
  <c r="AW242" i="5" s="1"/>
  <c r="AQ242" i="5"/>
  <c r="AR242" i="5" s="1"/>
  <c r="AL242" i="5"/>
  <c r="AM242" i="5" s="1"/>
  <c r="AG242" i="5"/>
  <c r="CV241" i="5"/>
  <c r="CW241" i="5" s="1"/>
  <c r="CQ241" i="5"/>
  <c r="CR241" i="5" s="1"/>
  <c r="CL241" i="5"/>
  <c r="CM241" i="5" s="1"/>
  <c r="CG241" i="5"/>
  <c r="CH241" i="5" s="1"/>
  <c r="CB241" i="5"/>
  <c r="CC241" i="5" s="1"/>
  <c r="BW241" i="5"/>
  <c r="BX241" i="5" s="1"/>
  <c r="BR241" i="5"/>
  <c r="BS241" i="5" s="1"/>
  <c r="BF241" i="5"/>
  <c r="BA241" i="5"/>
  <c r="BB241" i="5" s="1"/>
  <c r="AV241" i="5"/>
  <c r="AW241" i="5" s="1"/>
  <c r="AQ241" i="5"/>
  <c r="AR241" i="5" s="1"/>
  <c r="AL241" i="5"/>
  <c r="AM241" i="5" s="1"/>
  <c r="AG241" i="5"/>
  <c r="CV240" i="5"/>
  <c r="CW240" i="5" s="1"/>
  <c r="CQ240" i="5"/>
  <c r="CR240" i="5" s="1"/>
  <c r="CL240" i="5"/>
  <c r="CM240" i="5" s="1"/>
  <c r="CG240" i="5"/>
  <c r="CH240" i="5" s="1"/>
  <c r="CB240" i="5"/>
  <c r="CC240" i="5" s="1"/>
  <c r="BW240" i="5"/>
  <c r="BX240" i="5" s="1"/>
  <c r="BR240" i="5"/>
  <c r="BS240" i="5" s="1"/>
  <c r="BF240" i="5"/>
  <c r="BA240" i="5"/>
  <c r="BB240" i="5" s="1"/>
  <c r="AV240" i="5"/>
  <c r="AW240" i="5" s="1"/>
  <c r="AQ240" i="5"/>
  <c r="AR240" i="5" s="1"/>
  <c r="AL240" i="5"/>
  <c r="AM240" i="5" s="1"/>
  <c r="AG240" i="5"/>
  <c r="AH240" i="5" s="1"/>
  <c r="CV239" i="5"/>
  <c r="CW239" i="5" s="1"/>
  <c r="CQ239" i="5"/>
  <c r="CR239" i="5" s="1"/>
  <c r="CL239" i="5"/>
  <c r="CM239" i="5" s="1"/>
  <c r="CG239" i="5"/>
  <c r="CH239" i="5" s="1"/>
  <c r="CB239" i="5"/>
  <c r="CC239" i="5" s="1"/>
  <c r="BW239" i="5"/>
  <c r="BX239" i="5" s="1"/>
  <c r="BR239" i="5"/>
  <c r="BS239" i="5" s="1"/>
  <c r="BF239" i="5"/>
  <c r="BA239" i="5"/>
  <c r="BB239" i="5" s="1"/>
  <c r="AV239" i="5"/>
  <c r="AQ239" i="5"/>
  <c r="AR239" i="5" s="1"/>
  <c r="AL239" i="5"/>
  <c r="AM239" i="5" s="1"/>
  <c r="AG239" i="5"/>
  <c r="AH239" i="5" s="1"/>
  <c r="CV238" i="5"/>
  <c r="CW238" i="5" s="1"/>
  <c r="CQ238" i="5"/>
  <c r="CR238" i="5" s="1"/>
  <c r="CL238" i="5"/>
  <c r="CM238" i="5" s="1"/>
  <c r="CG238" i="5"/>
  <c r="CH238" i="5" s="1"/>
  <c r="CB238" i="5"/>
  <c r="CC238" i="5" s="1"/>
  <c r="BW238" i="5"/>
  <c r="BX238" i="5" s="1"/>
  <c r="BR238" i="5"/>
  <c r="BS238" i="5" s="1"/>
  <c r="BF238" i="5"/>
  <c r="BA238" i="5"/>
  <c r="BB238" i="5" s="1"/>
  <c r="AV238" i="5"/>
  <c r="AW238" i="5" s="1"/>
  <c r="AQ238" i="5"/>
  <c r="AR238" i="5" s="1"/>
  <c r="AL238" i="5"/>
  <c r="AG238" i="5"/>
  <c r="AH238" i="5" s="1"/>
  <c r="CV237" i="5"/>
  <c r="CW237" i="5" s="1"/>
  <c r="CQ237" i="5"/>
  <c r="CR237" i="5" s="1"/>
  <c r="CL237" i="5"/>
  <c r="CM237" i="5" s="1"/>
  <c r="CG237" i="5"/>
  <c r="CH237" i="5" s="1"/>
  <c r="CB237" i="5"/>
  <c r="CC237" i="5" s="1"/>
  <c r="BW237" i="5"/>
  <c r="BX237" i="5" s="1"/>
  <c r="BR237" i="5"/>
  <c r="BS237" i="5" s="1"/>
  <c r="BF237" i="5"/>
  <c r="BA237" i="5"/>
  <c r="BB237" i="5" s="1"/>
  <c r="AV237" i="5"/>
  <c r="AW237" i="5" s="1"/>
  <c r="AQ237" i="5"/>
  <c r="AR237" i="5" s="1"/>
  <c r="AL237" i="5"/>
  <c r="AM237" i="5" s="1"/>
  <c r="AG237" i="5"/>
  <c r="CV236" i="5"/>
  <c r="CW236" i="5" s="1"/>
  <c r="CQ236" i="5"/>
  <c r="CR236" i="5" s="1"/>
  <c r="CL236" i="5"/>
  <c r="CM236" i="5" s="1"/>
  <c r="CG236" i="5"/>
  <c r="CH236" i="5" s="1"/>
  <c r="CB236" i="5"/>
  <c r="CC236" i="5" s="1"/>
  <c r="BW236" i="5"/>
  <c r="BX236" i="5" s="1"/>
  <c r="BR236" i="5"/>
  <c r="BS236" i="5" s="1"/>
  <c r="BF236" i="5"/>
  <c r="BA236" i="5"/>
  <c r="BB236" i="5" s="1"/>
  <c r="AV236" i="5"/>
  <c r="AW236" i="5" s="1"/>
  <c r="AQ236" i="5"/>
  <c r="AR236" i="5" s="1"/>
  <c r="AL236" i="5"/>
  <c r="AM236" i="5" s="1"/>
  <c r="AG236" i="5"/>
  <c r="AH236" i="5" s="1"/>
  <c r="CV235" i="5"/>
  <c r="CW235" i="5" s="1"/>
  <c r="CQ235" i="5"/>
  <c r="CR235" i="5" s="1"/>
  <c r="CL235" i="5"/>
  <c r="CM235" i="5" s="1"/>
  <c r="CG235" i="5"/>
  <c r="CH235" i="5" s="1"/>
  <c r="CB235" i="5"/>
  <c r="CC235" i="5" s="1"/>
  <c r="BW235" i="5"/>
  <c r="BX235" i="5" s="1"/>
  <c r="BR235" i="5"/>
  <c r="BS235" i="5" s="1"/>
  <c r="BF235" i="5"/>
  <c r="BA235" i="5"/>
  <c r="BB235" i="5" s="1"/>
  <c r="AV235" i="5"/>
  <c r="AW235" i="5" s="1"/>
  <c r="AQ235" i="5"/>
  <c r="AR235" i="5" s="1"/>
  <c r="AL235" i="5"/>
  <c r="AM235" i="5" s="1"/>
  <c r="AG235" i="5"/>
  <c r="AH235" i="5" s="1"/>
  <c r="CV234" i="5"/>
  <c r="CW234" i="5" s="1"/>
  <c r="CQ234" i="5"/>
  <c r="CR234" i="5" s="1"/>
  <c r="CL234" i="5"/>
  <c r="CM234" i="5" s="1"/>
  <c r="CG234" i="5"/>
  <c r="CH234" i="5" s="1"/>
  <c r="CB234" i="5"/>
  <c r="CC234" i="5" s="1"/>
  <c r="BW234" i="5"/>
  <c r="BX234" i="5" s="1"/>
  <c r="BR234" i="5"/>
  <c r="BS234" i="5" s="1"/>
  <c r="BF234" i="5"/>
  <c r="BA234" i="5"/>
  <c r="BB234" i="5" s="1"/>
  <c r="AV234" i="5"/>
  <c r="AW234" i="5" s="1"/>
  <c r="AQ234" i="5"/>
  <c r="AR234" i="5" s="1"/>
  <c r="AL234" i="5"/>
  <c r="AM234" i="5" s="1"/>
  <c r="AG234" i="5"/>
  <c r="CV233" i="5"/>
  <c r="CW233" i="5" s="1"/>
  <c r="CQ233" i="5"/>
  <c r="CR233" i="5" s="1"/>
  <c r="CL233" i="5"/>
  <c r="CM233" i="5" s="1"/>
  <c r="CG233" i="5"/>
  <c r="CH233" i="5" s="1"/>
  <c r="CB233" i="5"/>
  <c r="CC233" i="5" s="1"/>
  <c r="BW233" i="5"/>
  <c r="BX233" i="5" s="1"/>
  <c r="BR233" i="5"/>
  <c r="BS233" i="5" s="1"/>
  <c r="BF233" i="5"/>
  <c r="BA233" i="5"/>
  <c r="BB233" i="5" s="1"/>
  <c r="AV233" i="5"/>
  <c r="AW233" i="5" s="1"/>
  <c r="AQ233" i="5"/>
  <c r="AR233" i="5" s="1"/>
  <c r="AL233" i="5"/>
  <c r="AM233" i="5" s="1"/>
  <c r="AG233" i="5"/>
  <c r="CV232" i="5"/>
  <c r="CW232" i="5" s="1"/>
  <c r="CQ232" i="5"/>
  <c r="CR232" i="5" s="1"/>
  <c r="CL232" i="5"/>
  <c r="CM232" i="5" s="1"/>
  <c r="CG232" i="5"/>
  <c r="CH232" i="5" s="1"/>
  <c r="CB232" i="5"/>
  <c r="CC232" i="5" s="1"/>
  <c r="BW232" i="5"/>
  <c r="BX232" i="5" s="1"/>
  <c r="BR232" i="5"/>
  <c r="BS232" i="5" s="1"/>
  <c r="BF232" i="5"/>
  <c r="BA232" i="5"/>
  <c r="BB232" i="5" s="1"/>
  <c r="AV232" i="5"/>
  <c r="AW232" i="5" s="1"/>
  <c r="AQ232" i="5"/>
  <c r="AR232" i="5" s="1"/>
  <c r="AL232" i="5"/>
  <c r="AM232" i="5" s="1"/>
  <c r="AG232" i="5"/>
  <c r="AH232" i="5" s="1"/>
  <c r="CV231" i="5"/>
  <c r="CW231" i="5" s="1"/>
  <c r="CQ231" i="5"/>
  <c r="CR231" i="5" s="1"/>
  <c r="CL231" i="5"/>
  <c r="CM231" i="5" s="1"/>
  <c r="CG231" i="5"/>
  <c r="CH231" i="5" s="1"/>
  <c r="CB231" i="5"/>
  <c r="CC231" i="5" s="1"/>
  <c r="BW231" i="5"/>
  <c r="BX231" i="5" s="1"/>
  <c r="BR231" i="5"/>
  <c r="BS231" i="5" s="1"/>
  <c r="BF231" i="5"/>
  <c r="BA231" i="5"/>
  <c r="BB231" i="5" s="1"/>
  <c r="AV231" i="5"/>
  <c r="AW231" i="5" s="1"/>
  <c r="AQ231" i="5"/>
  <c r="AR231" i="5" s="1"/>
  <c r="AL231" i="5"/>
  <c r="AG231" i="5"/>
  <c r="AH231" i="5" s="1"/>
  <c r="CV230" i="5"/>
  <c r="CW230" i="5" s="1"/>
  <c r="CQ230" i="5"/>
  <c r="CR230" i="5" s="1"/>
  <c r="CL230" i="5"/>
  <c r="CM230" i="5" s="1"/>
  <c r="CG230" i="5"/>
  <c r="CH230" i="5" s="1"/>
  <c r="CB230" i="5"/>
  <c r="CC230" i="5" s="1"/>
  <c r="BW230" i="5"/>
  <c r="BX230" i="5" s="1"/>
  <c r="BR230" i="5"/>
  <c r="BS230" i="5" s="1"/>
  <c r="BF230" i="5"/>
  <c r="BA230" i="5"/>
  <c r="BB230" i="5" s="1"/>
  <c r="AV230" i="5"/>
  <c r="AW230" i="5" s="1"/>
  <c r="AQ230" i="5"/>
  <c r="AR230" i="5" s="1"/>
  <c r="AL230" i="5"/>
  <c r="AG230" i="5"/>
  <c r="AH230" i="5" s="1"/>
  <c r="CV229" i="5"/>
  <c r="CW229" i="5" s="1"/>
  <c r="CQ229" i="5"/>
  <c r="CR229" i="5" s="1"/>
  <c r="CL229" i="5"/>
  <c r="CM229" i="5" s="1"/>
  <c r="CG229" i="5"/>
  <c r="CH229" i="5" s="1"/>
  <c r="CB229" i="5"/>
  <c r="CC229" i="5" s="1"/>
  <c r="BW229" i="5"/>
  <c r="BX229" i="5" s="1"/>
  <c r="BR229" i="5"/>
  <c r="BS229" i="5" s="1"/>
  <c r="BF229" i="5"/>
  <c r="BA229" i="5"/>
  <c r="BB229" i="5" s="1"/>
  <c r="AV229" i="5"/>
  <c r="AW229" i="5" s="1"/>
  <c r="AQ229" i="5"/>
  <c r="AR229" i="5" s="1"/>
  <c r="AL229" i="5"/>
  <c r="AM229" i="5" s="1"/>
  <c r="AG229" i="5"/>
  <c r="CV228" i="5"/>
  <c r="CW228" i="5" s="1"/>
  <c r="CQ228" i="5"/>
  <c r="CR228" i="5" s="1"/>
  <c r="CL228" i="5"/>
  <c r="CM228" i="5" s="1"/>
  <c r="CG228" i="5"/>
  <c r="CH228" i="5" s="1"/>
  <c r="CB228" i="5"/>
  <c r="CC228" i="5" s="1"/>
  <c r="BW228" i="5"/>
  <c r="BX228" i="5" s="1"/>
  <c r="BR228" i="5"/>
  <c r="BS228" i="5" s="1"/>
  <c r="BF228" i="5"/>
  <c r="BA228" i="5"/>
  <c r="BB228" i="5" s="1"/>
  <c r="AV228" i="5"/>
  <c r="AW228" i="5" s="1"/>
  <c r="AQ228" i="5"/>
  <c r="AR228" i="5" s="1"/>
  <c r="AL228" i="5"/>
  <c r="AM228" i="5" s="1"/>
  <c r="AG228" i="5"/>
  <c r="AH228" i="5" s="1"/>
  <c r="CV227" i="5"/>
  <c r="CW227" i="5" s="1"/>
  <c r="CQ227" i="5"/>
  <c r="CR227" i="5" s="1"/>
  <c r="CL227" i="5"/>
  <c r="CM227" i="5" s="1"/>
  <c r="CG227" i="5"/>
  <c r="CH227" i="5" s="1"/>
  <c r="CB227" i="5"/>
  <c r="CC227" i="5" s="1"/>
  <c r="BW227" i="5"/>
  <c r="BX227" i="5" s="1"/>
  <c r="BR227" i="5"/>
  <c r="BS227" i="5" s="1"/>
  <c r="BF227" i="5"/>
  <c r="BA227" i="5"/>
  <c r="BB227" i="5" s="1"/>
  <c r="AV227" i="5"/>
  <c r="AW227" i="5" s="1"/>
  <c r="AQ227" i="5"/>
  <c r="AR227" i="5" s="1"/>
  <c r="AL227" i="5"/>
  <c r="AG227" i="5"/>
  <c r="AH227" i="5" s="1"/>
  <c r="CV226" i="5"/>
  <c r="CW226" i="5" s="1"/>
  <c r="CQ226" i="5"/>
  <c r="CR226" i="5" s="1"/>
  <c r="CL226" i="5"/>
  <c r="CM226" i="5" s="1"/>
  <c r="CG226" i="5"/>
  <c r="CH226" i="5" s="1"/>
  <c r="CB226" i="5"/>
  <c r="CC226" i="5" s="1"/>
  <c r="BW226" i="5"/>
  <c r="BX226" i="5" s="1"/>
  <c r="BR226" i="5"/>
  <c r="BS226" i="5" s="1"/>
  <c r="BF226" i="5"/>
  <c r="BA226" i="5"/>
  <c r="BB226" i="5" s="1"/>
  <c r="AV226" i="5"/>
  <c r="AW226" i="5" s="1"/>
  <c r="AQ226" i="5"/>
  <c r="AR226" i="5" s="1"/>
  <c r="AL226" i="5"/>
  <c r="AM226" i="5" s="1"/>
  <c r="AG226" i="5"/>
  <c r="CV225" i="5"/>
  <c r="CW225" i="5" s="1"/>
  <c r="CQ225" i="5"/>
  <c r="CR225" i="5" s="1"/>
  <c r="CL225" i="5"/>
  <c r="CM225" i="5" s="1"/>
  <c r="CG225" i="5"/>
  <c r="CH225" i="5" s="1"/>
  <c r="CB225" i="5"/>
  <c r="CC225" i="5" s="1"/>
  <c r="BW225" i="5"/>
  <c r="BX225" i="5" s="1"/>
  <c r="BR225" i="5"/>
  <c r="BS225" i="5" s="1"/>
  <c r="BF225" i="5"/>
  <c r="BA225" i="5"/>
  <c r="BB225" i="5" s="1"/>
  <c r="AV225" i="5"/>
  <c r="AW225" i="5" s="1"/>
  <c r="AQ225" i="5"/>
  <c r="AR225" i="5" s="1"/>
  <c r="AL225" i="5"/>
  <c r="AM225" i="5" s="1"/>
  <c r="AG225" i="5"/>
  <c r="AH225" i="5" s="1"/>
  <c r="CV224" i="5"/>
  <c r="CW224" i="5" s="1"/>
  <c r="CQ224" i="5"/>
  <c r="CR224" i="5" s="1"/>
  <c r="CL224" i="5"/>
  <c r="CM224" i="5" s="1"/>
  <c r="CG224" i="5"/>
  <c r="CH224" i="5" s="1"/>
  <c r="CB224" i="5"/>
  <c r="CC224" i="5" s="1"/>
  <c r="BW224" i="5"/>
  <c r="BX224" i="5" s="1"/>
  <c r="BR224" i="5"/>
  <c r="BS224" i="5" s="1"/>
  <c r="BF224" i="5"/>
  <c r="BA224" i="5"/>
  <c r="BB224" i="5" s="1"/>
  <c r="AV224" i="5"/>
  <c r="AW224" i="5" s="1"/>
  <c r="AQ224" i="5"/>
  <c r="AR224" i="5" s="1"/>
  <c r="AL224" i="5"/>
  <c r="AM224" i="5" s="1"/>
  <c r="AG224" i="5"/>
  <c r="AH224" i="5" s="1"/>
  <c r="CV223" i="5"/>
  <c r="CW223" i="5" s="1"/>
  <c r="CQ223" i="5"/>
  <c r="CR223" i="5" s="1"/>
  <c r="CL223" i="5"/>
  <c r="CM223" i="5" s="1"/>
  <c r="CG223" i="5"/>
  <c r="CH223" i="5" s="1"/>
  <c r="CB223" i="5"/>
  <c r="CC223" i="5" s="1"/>
  <c r="BW223" i="5"/>
  <c r="BX223" i="5" s="1"/>
  <c r="BR223" i="5"/>
  <c r="BS223" i="5" s="1"/>
  <c r="BF223" i="5"/>
  <c r="BA223" i="5"/>
  <c r="BB223" i="5" s="1"/>
  <c r="AV223" i="5"/>
  <c r="AW223" i="5" s="1"/>
  <c r="AQ223" i="5"/>
  <c r="AR223" i="5" s="1"/>
  <c r="AL223" i="5"/>
  <c r="AM223" i="5" s="1"/>
  <c r="AG223" i="5"/>
  <c r="AH223" i="5" s="1"/>
  <c r="CV222" i="5"/>
  <c r="CW222" i="5" s="1"/>
  <c r="CQ222" i="5"/>
  <c r="CR222" i="5" s="1"/>
  <c r="CL222" i="5"/>
  <c r="CM222" i="5" s="1"/>
  <c r="CG222" i="5"/>
  <c r="CH222" i="5" s="1"/>
  <c r="CB222" i="5"/>
  <c r="CC222" i="5" s="1"/>
  <c r="BW222" i="5"/>
  <c r="BX222" i="5" s="1"/>
  <c r="BR222" i="5"/>
  <c r="BS222" i="5" s="1"/>
  <c r="BF222" i="5"/>
  <c r="BA222" i="5"/>
  <c r="BB222" i="5" s="1"/>
  <c r="AV222" i="5"/>
  <c r="AW222" i="5" s="1"/>
  <c r="AQ222" i="5"/>
  <c r="AR222" i="5" s="1"/>
  <c r="AL222" i="5"/>
  <c r="AG222" i="5"/>
  <c r="AH222" i="5" s="1"/>
  <c r="CV221" i="5"/>
  <c r="CW221" i="5" s="1"/>
  <c r="CQ221" i="5"/>
  <c r="CR221" i="5" s="1"/>
  <c r="CL221" i="5"/>
  <c r="CM221" i="5" s="1"/>
  <c r="CG221" i="5"/>
  <c r="CH221" i="5" s="1"/>
  <c r="CB221" i="5"/>
  <c r="CC221" i="5" s="1"/>
  <c r="BW221" i="5"/>
  <c r="BX221" i="5" s="1"/>
  <c r="BR221" i="5"/>
  <c r="BS221" i="5" s="1"/>
  <c r="BF221" i="5"/>
  <c r="BA221" i="5"/>
  <c r="BB221" i="5" s="1"/>
  <c r="AV221" i="5"/>
  <c r="AW221" i="5" s="1"/>
  <c r="AQ221" i="5"/>
  <c r="AR221" i="5" s="1"/>
  <c r="AL221" i="5"/>
  <c r="AM221" i="5" s="1"/>
  <c r="AG221" i="5"/>
  <c r="CV382" i="5"/>
  <c r="CW382" i="5" s="1"/>
  <c r="CQ382" i="5"/>
  <c r="CR382" i="5" s="1"/>
  <c r="CL382" i="5"/>
  <c r="CM382" i="5" s="1"/>
  <c r="CG382" i="5"/>
  <c r="CH382" i="5" s="1"/>
  <c r="CB382" i="5"/>
  <c r="CC382" i="5" s="1"/>
  <c r="BW382" i="5"/>
  <c r="BX382" i="5" s="1"/>
  <c r="BR382" i="5"/>
  <c r="BS382" i="5" s="1"/>
  <c r="BF382" i="5"/>
  <c r="BA382" i="5"/>
  <c r="BB382" i="5" s="1"/>
  <c r="AV382" i="5"/>
  <c r="AW382" i="5" s="1"/>
  <c r="AQ382" i="5"/>
  <c r="AR382" i="5" s="1"/>
  <c r="AL382" i="5"/>
  <c r="AM382" i="5" s="1"/>
  <c r="AG382" i="5"/>
  <c r="CV381" i="5"/>
  <c r="CW381" i="5" s="1"/>
  <c r="CQ381" i="5"/>
  <c r="CR381" i="5" s="1"/>
  <c r="CL381" i="5"/>
  <c r="CM381" i="5" s="1"/>
  <c r="CG381" i="5"/>
  <c r="CH381" i="5" s="1"/>
  <c r="CB381" i="5"/>
  <c r="CC381" i="5" s="1"/>
  <c r="BW381" i="5"/>
  <c r="BX381" i="5" s="1"/>
  <c r="BR381" i="5"/>
  <c r="BS381" i="5" s="1"/>
  <c r="BF381" i="5"/>
  <c r="BA381" i="5"/>
  <c r="BB381" i="5" s="1"/>
  <c r="AV381" i="5"/>
  <c r="AW381" i="5" s="1"/>
  <c r="AQ381" i="5"/>
  <c r="AR381" i="5" s="1"/>
  <c r="AL381" i="5"/>
  <c r="AM381" i="5" s="1"/>
  <c r="AG381" i="5"/>
  <c r="AH381" i="5" s="1"/>
  <c r="CV380" i="5"/>
  <c r="CW380" i="5" s="1"/>
  <c r="CQ380" i="5"/>
  <c r="CR380" i="5" s="1"/>
  <c r="CL380" i="5"/>
  <c r="CM380" i="5" s="1"/>
  <c r="CG380" i="5"/>
  <c r="CH380" i="5" s="1"/>
  <c r="CB380" i="5"/>
  <c r="CC380" i="5" s="1"/>
  <c r="BW380" i="5"/>
  <c r="BX380" i="5" s="1"/>
  <c r="BR380" i="5"/>
  <c r="BS380" i="5" s="1"/>
  <c r="BF380" i="5"/>
  <c r="BA380" i="5"/>
  <c r="BB380" i="5" s="1"/>
  <c r="AV380" i="5"/>
  <c r="AW380" i="5" s="1"/>
  <c r="AQ380" i="5"/>
  <c r="AR380" i="5" s="1"/>
  <c r="AL380" i="5"/>
  <c r="AG380" i="5"/>
  <c r="AH380" i="5" s="1"/>
  <c r="CV379" i="5"/>
  <c r="CW379" i="5" s="1"/>
  <c r="CQ379" i="5"/>
  <c r="CR379" i="5" s="1"/>
  <c r="CL379" i="5"/>
  <c r="CM379" i="5" s="1"/>
  <c r="CG379" i="5"/>
  <c r="CH379" i="5" s="1"/>
  <c r="CB379" i="5"/>
  <c r="CC379" i="5" s="1"/>
  <c r="BW379" i="5"/>
  <c r="BX379" i="5" s="1"/>
  <c r="BR379" i="5"/>
  <c r="BS379" i="5" s="1"/>
  <c r="BF379" i="5"/>
  <c r="BA379" i="5"/>
  <c r="BB379" i="5" s="1"/>
  <c r="AV379" i="5"/>
  <c r="AW379" i="5" s="1"/>
  <c r="AQ379" i="5"/>
  <c r="AR379" i="5" s="1"/>
  <c r="AL379" i="5"/>
  <c r="AM379" i="5" s="1"/>
  <c r="AG379" i="5"/>
  <c r="AH379" i="5" s="1"/>
  <c r="CV378" i="5"/>
  <c r="CW378" i="5" s="1"/>
  <c r="CQ378" i="5"/>
  <c r="CR378" i="5" s="1"/>
  <c r="CL378" i="5"/>
  <c r="CM378" i="5" s="1"/>
  <c r="CG378" i="5"/>
  <c r="CH378" i="5" s="1"/>
  <c r="CB378" i="5"/>
  <c r="CC378" i="5" s="1"/>
  <c r="BW378" i="5"/>
  <c r="BX378" i="5" s="1"/>
  <c r="BR378" i="5"/>
  <c r="BS378" i="5" s="1"/>
  <c r="BF378" i="5"/>
  <c r="BA378" i="5"/>
  <c r="BB378" i="5" s="1"/>
  <c r="AV378" i="5"/>
  <c r="AW378" i="5" s="1"/>
  <c r="AQ378" i="5"/>
  <c r="AR378" i="5" s="1"/>
  <c r="AL378" i="5"/>
  <c r="AM378" i="5" s="1"/>
  <c r="AG378" i="5"/>
  <c r="CV377" i="5"/>
  <c r="CW377" i="5" s="1"/>
  <c r="CQ377" i="5"/>
  <c r="CR377" i="5" s="1"/>
  <c r="CL377" i="5"/>
  <c r="CM377" i="5" s="1"/>
  <c r="CG377" i="5"/>
  <c r="CH377" i="5" s="1"/>
  <c r="CB377" i="5"/>
  <c r="CC377" i="5" s="1"/>
  <c r="BW377" i="5"/>
  <c r="BX377" i="5" s="1"/>
  <c r="BR377" i="5"/>
  <c r="BS377" i="5" s="1"/>
  <c r="BF377" i="5"/>
  <c r="BA377" i="5"/>
  <c r="BB377" i="5" s="1"/>
  <c r="AV377" i="5"/>
  <c r="AW377" i="5" s="1"/>
  <c r="AQ377" i="5"/>
  <c r="AR377" i="5" s="1"/>
  <c r="AL377" i="5"/>
  <c r="AM377" i="5" s="1"/>
  <c r="AG377" i="5"/>
  <c r="CV376" i="5"/>
  <c r="CW376" i="5" s="1"/>
  <c r="CQ376" i="5"/>
  <c r="CR376" i="5" s="1"/>
  <c r="CL376" i="5"/>
  <c r="CM376" i="5" s="1"/>
  <c r="CG376" i="5"/>
  <c r="CH376" i="5" s="1"/>
  <c r="CB376" i="5"/>
  <c r="CC376" i="5" s="1"/>
  <c r="BW376" i="5"/>
  <c r="BX376" i="5" s="1"/>
  <c r="BR376" i="5"/>
  <c r="BS376" i="5" s="1"/>
  <c r="BF376" i="5"/>
  <c r="BA376" i="5"/>
  <c r="BB376" i="5" s="1"/>
  <c r="AV376" i="5"/>
  <c r="AW376" i="5" s="1"/>
  <c r="AQ376" i="5"/>
  <c r="AR376" i="5" s="1"/>
  <c r="AL376" i="5"/>
  <c r="AM376" i="5" s="1"/>
  <c r="AG376" i="5"/>
  <c r="CV375" i="5"/>
  <c r="CW375" i="5" s="1"/>
  <c r="CQ375" i="5"/>
  <c r="CR375" i="5" s="1"/>
  <c r="CL375" i="5"/>
  <c r="CM375" i="5" s="1"/>
  <c r="CG375" i="5"/>
  <c r="CH375" i="5" s="1"/>
  <c r="CB375" i="5"/>
  <c r="CC375" i="5" s="1"/>
  <c r="BW375" i="5"/>
  <c r="BX375" i="5" s="1"/>
  <c r="BR375" i="5"/>
  <c r="BS375" i="5" s="1"/>
  <c r="BF375" i="5"/>
  <c r="BA375" i="5"/>
  <c r="BB375" i="5" s="1"/>
  <c r="AV375" i="5"/>
  <c r="AW375" i="5" s="1"/>
  <c r="AQ375" i="5"/>
  <c r="AR375" i="5" s="1"/>
  <c r="AL375" i="5"/>
  <c r="AM375" i="5" s="1"/>
  <c r="AG375" i="5"/>
  <c r="CV374" i="5"/>
  <c r="CW374" i="5" s="1"/>
  <c r="CQ374" i="5"/>
  <c r="CR374" i="5" s="1"/>
  <c r="CL374" i="5"/>
  <c r="CM374" i="5" s="1"/>
  <c r="CG374" i="5"/>
  <c r="CH374" i="5" s="1"/>
  <c r="CB374" i="5"/>
  <c r="CC374" i="5" s="1"/>
  <c r="BW374" i="5"/>
  <c r="BX374" i="5" s="1"/>
  <c r="BR374" i="5"/>
  <c r="BS374" i="5" s="1"/>
  <c r="BF374" i="5"/>
  <c r="BA374" i="5"/>
  <c r="BB374" i="5" s="1"/>
  <c r="AV374" i="5"/>
  <c r="AW374" i="5" s="1"/>
  <c r="AQ374" i="5"/>
  <c r="AR374" i="5" s="1"/>
  <c r="AL374" i="5"/>
  <c r="AM374" i="5" s="1"/>
  <c r="AG374" i="5"/>
  <c r="AH374" i="5" s="1"/>
  <c r="CV373" i="5"/>
  <c r="CW373" i="5" s="1"/>
  <c r="CQ373" i="5"/>
  <c r="CR373" i="5" s="1"/>
  <c r="CL373" i="5"/>
  <c r="CM373" i="5" s="1"/>
  <c r="CG373" i="5"/>
  <c r="CH373" i="5" s="1"/>
  <c r="CB373" i="5"/>
  <c r="CC373" i="5" s="1"/>
  <c r="BW373" i="5"/>
  <c r="BX373" i="5" s="1"/>
  <c r="BR373" i="5"/>
  <c r="BS373" i="5" s="1"/>
  <c r="BF373" i="5"/>
  <c r="BA373" i="5"/>
  <c r="BB373" i="5" s="1"/>
  <c r="AV373" i="5"/>
  <c r="AW373" i="5" s="1"/>
  <c r="AQ373" i="5"/>
  <c r="AR373" i="5" s="1"/>
  <c r="AL373" i="5"/>
  <c r="AG373" i="5"/>
  <c r="AH373" i="5" s="1"/>
  <c r="CV372" i="5"/>
  <c r="CW372" i="5" s="1"/>
  <c r="CQ372" i="5"/>
  <c r="CR372" i="5" s="1"/>
  <c r="CL372" i="5"/>
  <c r="CM372" i="5" s="1"/>
  <c r="CG372" i="5"/>
  <c r="CH372" i="5" s="1"/>
  <c r="CB372" i="5"/>
  <c r="CC372" i="5" s="1"/>
  <c r="BW372" i="5"/>
  <c r="BX372" i="5" s="1"/>
  <c r="BR372" i="5"/>
  <c r="BS372" i="5" s="1"/>
  <c r="BF372" i="5"/>
  <c r="BA372" i="5"/>
  <c r="BB372" i="5" s="1"/>
  <c r="AV372" i="5"/>
  <c r="AW372" i="5" s="1"/>
  <c r="AQ372" i="5"/>
  <c r="AR372" i="5" s="1"/>
  <c r="AL372" i="5"/>
  <c r="AM372" i="5" s="1"/>
  <c r="AG372" i="5"/>
  <c r="AH372" i="5" s="1"/>
  <c r="CV371" i="5"/>
  <c r="CW371" i="5" s="1"/>
  <c r="CQ371" i="5"/>
  <c r="CR371" i="5" s="1"/>
  <c r="CL371" i="5"/>
  <c r="CM371" i="5" s="1"/>
  <c r="CG371" i="5"/>
  <c r="CH371" i="5" s="1"/>
  <c r="CB371" i="5"/>
  <c r="CC371" i="5" s="1"/>
  <c r="BW371" i="5"/>
  <c r="BX371" i="5" s="1"/>
  <c r="BR371" i="5"/>
  <c r="BS371" i="5" s="1"/>
  <c r="BF371" i="5"/>
  <c r="BA371" i="5"/>
  <c r="BB371" i="5" s="1"/>
  <c r="AV371" i="5"/>
  <c r="AQ371" i="5"/>
  <c r="AR371" i="5" s="1"/>
  <c r="AL371" i="5"/>
  <c r="AM371" i="5" s="1"/>
  <c r="AG371" i="5"/>
  <c r="AH371" i="5" s="1"/>
  <c r="CV370" i="5"/>
  <c r="CW370" i="5" s="1"/>
  <c r="CQ370" i="5"/>
  <c r="CR370" i="5" s="1"/>
  <c r="CL370" i="5"/>
  <c r="CM370" i="5" s="1"/>
  <c r="CG370" i="5"/>
  <c r="CH370" i="5" s="1"/>
  <c r="CB370" i="5"/>
  <c r="CC370" i="5" s="1"/>
  <c r="BW370" i="5"/>
  <c r="BX370" i="5" s="1"/>
  <c r="BR370" i="5"/>
  <c r="BS370" i="5" s="1"/>
  <c r="BF370" i="5"/>
  <c r="BA370" i="5"/>
  <c r="BB370" i="5" s="1"/>
  <c r="AV370" i="5"/>
  <c r="AW370" i="5" s="1"/>
  <c r="AQ370" i="5"/>
  <c r="AR370" i="5" s="1"/>
  <c r="AL370" i="5"/>
  <c r="AM370" i="5" s="1"/>
  <c r="AG370" i="5"/>
  <c r="AH370" i="5" s="1"/>
  <c r="CV369" i="5"/>
  <c r="CW369" i="5" s="1"/>
  <c r="CQ369" i="5"/>
  <c r="CR369" i="5" s="1"/>
  <c r="CL369" i="5"/>
  <c r="CM369" i="5" s="1"/>
  <c r="CG369" i="5"/>
  <c r="CH369" i="5" s="1"/>
  <c r="CB369" i="5"/>
  <c r="CC369" i="5" s="1"/>
  <c r="BW369" i="5"/>
  <c r="BX369" i="5" s="1"/>
  <c r="BR369" i="5"/>
  <c r="BS369" i="5" s="1"/>
  <c r="BF369" i="5"/>
  <c r="BA369" i="5"/>
  <c r="BB369" i="5" s="1"/>
  <c r="AV369" i="5"/>
  <c r="AW369" i="5" s="1"/>
  <c r="AQ369" i="5"/>
  <c r="AR369" i="5" s="1"/>
  <c r="AL369" i="5"/>
  <c r="AM369" i="5" s="1"/>
  <c r="AG369" i="5"/>
  <c r="AH369" i="5" s="1"/>
  <c r="CV368" i="5"/>
  <c r="CW368" i="5" s="1"/>
  <c r="CQ368" i="5"/>
  <c r="CR368" i="5" s="1"/>
  <c r="CL368" i="5"/>
  <c r="CM368" i="5" s="1"/>
  <c r="CG368" i="5"/>
  <c r="CH368" i="5" s="1"/>
  <c r="CB368" i="5"/>
  <c r="CC368" i="5" s="1"/>
  <c r="BW368" i="5"/>
  <c r="BX368" i="5" s="1"/>
  <c r="BR368" i="5"/>
  <c r="BS368" i="5" s="1"/>
  <c r="BF368" i="5"/>
  <c r="BA368" i="5"/>
  <c r="BB368" i="5" s="1"/>
  <c r="AV368" i="5"/>
  <c r="AW368" i="5" s="1"/>
  <c r="AQ368" i="5"/>
  <c r="AR368" i="5" s="1"/>
  <c r="AL368" i="5"/>
  <c r="AM368" i="5" s="1"/>
  <c r="AG368" i="5"/>
  <c r="CV367" i="5"/>
  <c r="CW367" i="5" s="1"/>
  <c r="CQ367" i="5"/>
  <c r="CR367" i="5" s="1"/>
  <c r="CL367" i="5"/>
  <c r="CM367" i="5" s="1"/>
  <c r="CG367" i="5"/>
  <c r="CH367" i="5" s="1"/>
  <c r="CB367" i="5"/>
  <c r="CC367" i="5" s="1"/>
  <c r="BW367" i="5"/>
  <c r="BX367" i="5" s="1"/>
  <c r="BR367" i="5"/>
  <c r="BS367" i="5" s="1"/>
  <c r="BF367" i="5"/>
  <c r="BA367" i="5"/>
  <c r="BB367" i="5" s="1"/>
  <c r="AV367" i="5"/>
  <c r="AW367" i="5" s="1"/>
  <c r="AQ367" i="5"/>
  <c r="AR367" i="5" s="1"/>
  <c r="AL367" i="5"/>
  <c r="AM367" i="5" s="1"/>
  <c r="AG367" i="5"/>
  <c r="CV366" i="5"/>
  <c r="CW366" i="5" s="1"/>
  <c r="CQ366" i="5"/>
  <c r="CR366" i="5" s="1"/>
  <c r="CL366" i="5"/>
  <c r="CM366" i="5" s="1"/>
  <c r="CG366" i="5"/>
  <c r="CH366" i="5" s="1"/>
  <c r="CB366" i="5"/>
  <c r="CC366" i="5" s="1"/>
  <c r="BW366" i="5"/>
  <c r="BX366" i="5" s="1"/>
  <c r="BR366" i="5"/>
  <c r="BS366" i="5" s="1"/>
  <c r="BF366" i="5"/>
  <c r="BA366" i="5"/>
  <c r="BB366" i="5" s="1"/>
  <c r="AV366" i="5"/>
  <c r="AW366" i="5" s="1"/>
  <c r="AQ366" i="5"/>
  <c r="AR366" i="5" s="1"/>
  <c r="AL366" i="5"/>
  <c r="AM366" i="5" s="1"/>
  <c r="AG366" i="5"/>
  <c r="AH366" i="5" s="1"/>
  <c r="CV365" i="5"/>
  <c r="CW365" i="5" s="1"/>
  <c r="CQ365" i="5"/>
  <c r="CR365" i="5" s="1"/>
  <c r="CL365" i="5"/>
  <c r="CM365" i="5" s="1"/>
  <c r="CG365" i="5"/>
  <c r="CH365" i="5" s="1"/>
  <c r="CB365" i="5"/>
  <c r="CC365" i="5" s="1"/>
  <c r="BW365" i="5"/>
  <c r="BX365" i="5" s="1"/>
  <c r="BR365" i="5"/>
  <c r="BS365" i="5" s="1"/>
  <c r="BF365" i="5"/>
  <c r="BA365" i="5"/>
  <c r="BB365" i="5" s="1"/>
  <c r="AV365" i="5"/>
  <c r="AW365" i="5" s="1"/>
  <c r="AQ365" i="5"/>
  <c r="AR365" i="5" s="1"/>
  <c r="AL365" i="5"/>
  <c r="AG365" i="5"/>
  <c r="AH365" i="5" s="1"/>
  <c r="CV364" i="5"/>
  <c r="CW364" i="5" s="1"/>
  <c r="CQ364" i="5"/>
  <c r="CR364" i="5" s="1"/>
  <c r="CL364" i="5"/>
  <c r="CM364" i="5" s="1"/>
  <c r="CG364" i="5"/>
  <c r="CH364" i="5" s="1"/>
  <c r="CB364" i="5"/>
  <c r="CC364" i="5" s="1"/>
  <c r="BW364" i="5"/>
  <c r="BX364" i="5" s="1"/>
  <c r="BR364" i="5"/>
  <c r="BS364" i="5" s="1"/>
  <c r="BF364" i="5"/>
  <c r="BA364" i="5"/>
  <c r="BB364" i="5" s="1"/>
  <c r="AV364" i="5"/>
  <c r="AW364" i="5" s="1"/>
  <c r="AQ364" i="5"/>
  <c r="AL364" i="5"/>
  <c r="AM364" i="5" s="1"/>
  <c r="AG364" i="5"/>
  <c r="AH364" i="5" s="1"/>
  <c r="CV363" i="5"/>
  <c r="CW363" i="5" s="1"/>
  <c r="CQ363" i="5"/>
  <c r="CR363" i="5" s="1"/>
  <c r="CL363" i="5"/>
  <c r="CM363" i="5" s="1"/>
  <c r="CG363" i="5"/>
  <c r="CH363" i="5" s="1"/>
  <c r="CB363" i="5"/>
  <c r="CC363" i="5" s="1"/>
  <c r="BW363" i="5"/>
  <c r="BX363" i="5" s="1"/>
  <c r="BR363" i="5"/>
  <c r="BS363" i="5" s="1"/>
  <c r="BF363" i="5"/>
  <c r="BA363" i="5"/>
  <c r="BB363" i="5" s="1"/>
  <c r="AV363" i="5"/>
  <c r="AW363" i="5" s="1"/>
  <c r="AQ363" i="5"/>
  <c r="AR363" i="5" s="1"/>
  <c r="AL363" i="5"/>
  <c r="AM363" i="5" s="1"/>
  <c r="AG363" i="5"/>
  <c r="AH363" i="5" s="1"/>
  <c r="CV362" i="5"/>
  <c r="CW362" i="5" s="1"/>
  <c r="CQ362" i="5"/>
  <c r="CR362" i="5" s="1"/>
  <c r="CL362" i="5"/>
  <c r="CM362" i="5" s="1"/>
  <c r="CG362" i="5"/>
  <c r="CH362" i="5" s="1"/>
  <c r="CB362" i="5"/>
  <c r="CC362" i="5" s="1"/>
  <c r="BW362" i="5"/>
  <c r="BX362" i="5" s="1"/>
  <c r="BR362" i="5"/>
  <c r="BS362" i="5" s="1"/>
  <c r="BF362" i="5"/>
  <c r="BA362" i="5"/>
  <c r="BB362" i="5" s="1"/>
  <c r="AV362" i="5"/>
  <c r="AW362" i="5" s="1"/>
  <c r="AQ362" i="5"/>
  <c r="AR362" i="5" s="1"/>
  <c r="AL362" i="5"/>
  <c r="AM362" i="5" s="1"/>
  <c r="AG362" i="5"/>
  <c r="CV361" i="5"/>
  <c r="CW361" i="5" s="1"/>
  <c r="CQ361" i="5"/>
  <c r="CR361" i="5" s="1"/>
  <c r="CL361" i="5"/>
  <c r="CM361" i="5" s="1"/>
  <c r="CG361" i="5"/>
  <c r="CH361" i="5" s="1"/>
  <c r="CB361" i="5"/>
  <c r="CC361" i="5" s="1"/>
  <c r="BW361" i="5"/>
  <c r="BX361" i="5" s="1"/>
  <c r="BR361" i="5"/>
  <c r="BS361" i="5" s="1"/>
  <c r="BF361" i="5"/>
  <c r="BA361" i="5"/>
  <c r="BB361" i="5" s="1"/>
  <c r="AV361" i="5"/>
  <c r="AW361" i="5" s="1"/>
  <c r="AQ361" i="5"/>
  <c r="AR361" i="5" s="1"/>
  <c r="AL361" i="5"/>
  <c r="AM361" i="5" s="1"/>
  <c r="AG361" i="5"/>
  <c r="CV360" i="5"/>
  <c r="CW360" i="5" s="1"/>
  <c r="CQ360" i="5"/>
  <c r="CR360" i="5" s="1"/>
  <c r="CL360" i="5"/>
  <c r="CM360" i="5" s="1"/>
  <c r="CG360" i="5"/>
  <c r="CH360" i="5" s="1"/>
  <c r="CB360" i="5"/>
  <c r="CC360" i="5" s="1"/>
  <c r="BW360" i="5"/>
  <c r="BX360" i="5" s="1"/>
  <c r="BR360" i="5"/>
  <c r="BS360" i="5" s="1"/>
  <c r="BF360" i="5"/>
  <c r="BA360" i="5"/>
  <c r="BB360" i="5" s="1"/>
  <c r="AV360" i="5"/>
  <c r="AW360" i="5" s="1"/>
  <c r="AQ360" i="5"/>
  <c r="AR360" i="5" s="1"/>
  <c r="AL360" i="5"/>
  <c r="AM360" i="5" s="1"/>
  <c r="AG360" i="5"/>
  <c r="CV359" i="5"/>
  <c r="CW359" i="5" s="1"/>
  <c r="CQ359" i="5"/>
  <c r="CR359" i="5" s="1"/>
  <c r="CL359" i="5"/>
  <c r="CM359" i="5" s="1"/>
  <c r="CG359" i="5"/>
  <c r="CH359" i="5" s="1"/>
  <c r="CB359" i="5"/>
  <c r="CC359" i="5" s="1"/>
  <c r="BW359" i="5"/>
  <c r="BX359" i="5" s="1"/>
  <c r="BR359" i="5"/>
  <c r="BS359" i="5" s="1"/>
  <c r="BF359" i="5"/>
  <c r="BA359" i="5"/>
  <c r="BB359" i="5" s="1"/>
  <c r="AV359" i="5"/>
  <c r="AW359" i="5" s="1"/>
  <c r="AQ359" i="5"/>
  <c r="AR359" i="5" s="1"/>
  <c r="AL359" i="5"/>
  <c r="AM359" i="5" s="1"/>
  <c r="AG359" i="5"/>
  <c r="CV358" i="5"/>
  <c r="CW358" i="5" s="1"/>
  <c r="CQ358" i="5"/>
  <c r="CR358" i="5" s="1"/>
  <c r="CL358" i="5"/>
  <c r="CM358" i="5" s="1"/>
  <c r="CG358" i="5"/>
  <c r="CH358" i="5" s="1"/>
  <c r="CB358" i="5"/>
  <c r="CC358" i="5" s="1"/>
  <c r="BW358" i="5"/>
  <c r="BX358" i="5" s="1"/>
  <c r="BR358" i="5"/>
  <c r="BS358" i="5" s="1"/>
  <c r="BF358" i="5"/>
  <c r="BA358" i="5"/>
  <c r="BB358" i="5" s="1"/>
  <c r="AV358" i="5"/>
  <c r="AW358" i="5" s="1"/>
  <c r="AQ358" i="5"/>
  <c r="AR358" i="5" s="1"/>
  <c r="AL358" i="5"/>
  <c r="AM358" i="5" s="1"/>
  <c r="AG358" i="5"/>
  <c r="CV357" i="5"/>
  <c r="CW357" i="5" s="1"/>
  <c r="CQ357" i="5"/>
  <c r="CR357" i="5" s="1"/>
  <c r="CL357" i="5"/>
  <c r="CM357" i="5" s="1"/>
  <c r="CG357" i="5"/>
  <c r="CH357" i="5" s="1"/>
  <c r="CB357" i="5"/>
  <c r="CC357" i="5" s="1"/>
  <c r="BW357" i="5"/>
  <c r="BX357" i="5" s="1"/>
  <c r="BR357" i="5"/>
  <c r="BS357" i="5" s="1"/>
  <c r="BF357" i="5"/>
  <c r="BA357" i="5"/>
  <c r="BB357" i="5" s="1"/>
  <c r="AV357" i="5"/>
  <c r="AW357" i="5" s="1"/>
  <c r="AQ357" i="5"/>
  <c r="AR357" i="5" s="1"/>
  <c r="AL357" i="5"/>
  <c r="AG357" i="5"/>
  <c r="AH357" i="5" s="1"/>
  <c r="CV356" i="5"/>
  <c r="CW356" i="5" s="1"/>
  <c r="CQ356" i="5"/>
  <c r="CR356" i="5" s="1"/>
  <c r="CL356" i="5"/>
  <c r="CM356" i="5" s="1"/>
  <c r="CG356" i="5"/>
  <c r="CH356" i="5" s="1"/>
  <c r="CB356" i="5"/>
  <c r="CC356" i="5" s="1"/>
  <c r="BW356" i="5"/>
  <c r="BX356" i="5" s="1"/>
  <c r="BR356" i="5"/>
  <c r="BS356" i="5" s="1"/>
  <c r="BF356" i="5"/>
  <c r="BA356" i="5"/>
  <c r="BB356" i="5" s="1"/>
  <c r="AV356" i="5"/>
  <c r="AW356" i="5" s="1"/>
  <c r="AQ356" i="5"/>
  <c r="AL356" i="5"/>
  <c r="AM356" i="5" s="1"/>
  <c r="AG356" i="5"/>
  <c r="AH356" i="5" s="1"/>
  <c r="CV355" i="5"/>
  <c r="CW355" i="5" s="1"/>
  <c r="CQ355" i="5"/>
  <c r="CR355" i="5" s="1"/>
  <c r="CL355" i="5"/>
  <c r="CM355" i="5" s="1"/>
  <c r="CG355" i="5"/>
  <c r="CH355" i="5" s="1"/>
  <c r="CB355" i="5"/>
  <c r="CC355" i="5" s="1"/>
  <c r="BW355" i="5"/>
  <c r="BX355" i="5" s="1"/>
  <c r="BR355" i="5"/>
  <c r="BS355" i="5" s="1"/>
  <c r="BF355" i="5"/>
  <c r="BA355" i="5"/>
  <c r="BB355" i="5" s="1"/>
  <c r="AV355" i="5"/>
  <c r="AW355" i="5" s="1"/>
  <c r="AQ355" i="5"/>
  <c r="AR355" i="5" s="1"/>
  <c r="AL355" i="5"/>
  <c r="AM355" i="5" s="1"/>
  <c r="AG355" i="5"/>
  <c r="CV354" i="5"/>
  <c r="CW354" i="5" s="1"/>
  <c r="CQ354" i="5"/>
  <c r="CR354" i="5" s="1"/>
  <c r="CL354" i="5"/>
  <c r="CM354" i="5" s="1"/>
  <c r="CG354" i="5"/>
  <c r="CH354" i="5" s="1"/>
  <c r="CB354" i="5"/>
  <c r="CC354" i="5" s="1"/>
  <c r="BW354" i="5"/>
  <c r="BX354" i="5" s="1"/>
  <c r="BR354" i="5"/>
  <c r="BS354" i="5" s="1"/>
  <c r="BF354" i="5"/>
  <c r="BA354" i="5"/>
  <c r="BB354" i="5" s="1"/>
  <c r="AV354" i="5"/>
  <c r="AW354" i="5" s="1"/>
  <c r="AQ354" i="5"/>
  <c r="AR354" i="5" s="1"/>
  <c r="AL354" i="5"/>
  <c r="AM354" i="5" s="1"/>
  <c r="AG354" i="5"/>
  <c r="CV353" i="5"/>
  <c r="CW353" i="5" s="1"/>
  <c r="CQ353" i="5"/>
  <c r="CR353" i="5" s="1"/>
  <c r="CL353" i="5"/>
  <c r="CM353" i="5" s="1"/>
  <c r="CG353" i="5"/>
  <c r="CH353" i="5" s="1"/>
  <c r="CB353" i="5"/>
  <c r="CC353" i="5" s="1"/>
  <c r="BW353" i="5"/>
  <c r="BX353" i="5" s="1"/>
  <c r="BR353" i="5"/>
  <c r="BS353" i="5" s="1"/>
  <c r="BF353" i="5"/>
  <c r="BA353" i="5"/>
  <c r="BB353" i="5" s="1"/>
  <c r="AV353" i="5"/>
  <c r="AW353" i="5" s="1"/>
  <c r="AQ353" i="5"/>
  <c r="AR353" i="5" s="1"/>
  <c r="AL353" i="5"/>
  <c r="AM353" i="5" s="1"/>
  <c r="AG353" i="5"/>
  <c r="AH353" i="5" s="1"/>
  <c r="CV352" i="5"/>
  <c r="CW352" i="5" s="1"/>
  <c r="CQ352" i="5"/>
  <c r="CR352" i="5" s="1"/>
  <c r="CL352" i="5"/>
  <c r="CM352" i="5" s="1"/>
  <c r="CG352" i="5"/>
  <c r="CH352" i="5" s="1"/>
  <c r="CB352" i="5"/>
  <c r="CC352" i="5" s="1"/>
  <c r="BW352" i="5"/>
  <c r="BX352" i="5" s="1"/>
  <c r="BR352" i="5"/>
  <c r="BS352" i="5" s="1"/>
  <c r="BF352" i="5"/>
  <c r="BA352" i="5"/>
  <c r="BB352" i="5" s="1"/>
  <c r="AV352" i="5"/>
  <c r="AQ352" i="5"/>
  <c r="AR352" i="5" s="1"/>
  <c r="AL352" i="5"/>
  <c r="AM352" i="5" s="1"/>
  <c r="AG352" i="5"/>
  <c r="AH352" i="5" s="1"/>
  <c r="CV351" i="5"/>
  <c r="CW351" i="5" s="1"/>
  <c r="CQ351" i="5"/>
  <c r="CR351" i="5" s="1"/>
  <c r="CL351" i="5"/>
  <c r="CM351" i="5" s="1"/>
  <c r="CG351" i="5"/>
  <c r="CH351" i="5" s="1"/>
  <c r="CB351" i="5"/>
  <c r="CC351" i="5" s="1"/>
  <c r="BW351" i="5"/>
  <c r="BX351" i="5" s="1"/>
  <c r="BR351" i="5"/>
  <c r="BS351" i="5" s="1"/>
  <c r="BF351" i="5"/>
  <c r="BA351" i="5"/>
  <c r="BB351" i="5" s="1"/>
  <c r="AV351" i="5"/>
  <c r="AW351" i="5" s="1"/>
  <c r="AQ351" i="5"/>
  <c r="AR351" i="5" s="1"/>
  <c r="AL351" i="5"/>
  <c r="AM351" i="5" s="1"/>
  <c r="AG351" i="5"/>
  <c r="CV350" i="5"/>
  <c r="CW350" i="5" s="1"/>
  <c r="CQ350" i="5"/>
  <c r="CR350" i="5" s="1"/>
  <c r="CL350" i="5"/>
  <c r="CM350" i="5" s="1"/>
  <c r="CG350" i="5"/>
  <c r="CH350" i="5" s="1"/>
  <c r="CB350" i="5"/>
  <c r="CC350" i="5" s="1"/>
  <c r="BW350" i="5"/>
  <c r="BX350" i="5" s="1"/>
  <c r="BR350" i="5"/>
  <c r="BS350" i="5" s="1"/>
  <c r="BF350" i="5"/>
  <c r="BA350" i="5"/>
  <c r="BB350" i="5" s="1"/>
  <c r="AV350" i="5"/>
  <c r="AW350" i="5" s="1"/>
  <c r="AQ350" i="5"/>
  <c r="AL350" i="5"/>
  <c r="AM350" i="5" s="1"/>
  <c r="AG350" i="5"/>
  <c r="AH350" i="5" s="1"/>
  <c r="CV349" i="5"/>
  <c r="CW349" i="5" s="1"/>
  <c r="CQ349" i="5"/>
  <c r="CR349" i="5" s="1"/>
  <c r="CL349" i="5"/>
  <c r="CM349" i="5" s="1"/>
  <c r="CG349" i="5"/>
  <c r="CH349" i="5" s="1"/>
  <c r="CB349" i="5"/>
  <c r="CC349" i="5" s="1"/>
  <c r="BW349" i="5"/>
  <c r="BX349" i="5" s="1"/>
  <c r="BR349" i="5"/>
  <c r="BS349" i="5" s="1"/>
  <c r="BF349" i="5"/>
  <c r="BA349" i="5"/>
  <c r="BB349" i="5" s="1"/>
  <c r="AV349" i="5"/>
  <c r="AW349" i="5" s="1"/>
  <c r="AQ349" i="5"/>
  <c r="AR349" i="5" s="1"/>
  <c r="AL349" i="5"/>
  <c r="AM349" i="5" s="1"/>
  <c r="AG349" i="5"/>
  <c r="AH349" i="5" s="1"/>
  <c r="CV348" i="5"/>
  <c r="CW348" i="5" s="1"/>
  <c r="CQ348" i="5"/>
  <c r="CR348" i="5" s="1"/>
  <c r="CL348" i="5"/>
  <c r="CM348" i="5" s="1"/>
  <c r="CG348" i="5"/>
  <c r="CH348" i="5" s="1"/>
  <c r="CB348" i="5"/>
  <c r="CC348" i="5" s="1"/>
  <c r="BW348" i="5"/>
  <c r="BX348" i="5" s="1"/>
  <c r="BR348" i="5"/>
  <c r="BS348" i="5" s="1"/>
  <c r="BF348" i="5"/>
  <c r="BA348" i="5"/>
  <c r="BB348" i="5" s="1"/>
  <c r="AV348" i="5"/>
  <c r="AW348" i="5" s="1"/>
  <c r="AQ348" i="5"/>
  <c r="AR348" i="5" s="1"/>
  <c r="AL348" i="5"/>
  <c r="AG348" i="5"/>
  <c r="AH348" i="5" s="1"/>
  <c r="CV59" i="5"/>
  <c r="CW59" i="5" s="1"/>
  <c r="CQ59" i="5"/>
  <c r="CR59" i="5" s="1"/>
  <c r="CL59" i="5"/>
  <c r="CM59" i="5" s="1"/>
  <c r="CG59" i="5"/>
  <c r="CH59" i="5" s="1"/>
  <c r="CB59" i="5"/>
  <c r="CC59" i="5" s="1"/>
  <c r="BW59" i="5"/>
  <c r="BX59" i="5" s="1"/>
  <c r="BR59" i="5"/>
  <c r="BS59" i="5" s="1"/>
  <c r="BF59" i="5"/>
  <c r="BA59" i="5"/>
  <c r="BB59" i="5" s="1"/>
  <c r="AV59" i="5"/>
  <c r="AW59" i="5" s="1"/>
  <c r="AQ59" i="5"/>
  <c r="AR59" i="5" s="1"/>
  <c r="AL59" i="5"/>
  <c r="AM59" i="5" s="1"/>
  <c r="AG59" i="5"/>
  <c r="AH59" i="5" s="1"/>
  <c r="CV58" i="5"/>
  <c r="CW58" i="5" s="1"/>
  <c r="CQ58" i="5"/>
  <c r="CR58" i="5" s="1"/>
  <c r="CL58" i="5"/>
  <c r="CM58" i="5" s="1"/>
  <c r="CG58" i="5"/>
  <c r="CH58" i="5" s="1"/>
  <c r="CB58" i="5"/>
  <c r="CC58" i="5" s="1"/>
  <c r="BW58" i="5"/>
  <c r="BX58" i="5" s="1"/>
  <c r="BR58" i="5"/>
  <c r="BS58" i="5" s="1"/>
  <c r="BF58" i="5"/>
  <c r="BA58" i="5"/>
  <c r="BB58" i="5" s="1"/>
  <c r="AV58" i="5"/>
  <c r="AW58" i="5" s="1"/>
  <c r="AQ58" i="5"/>
  <c r="AR58" i="5" s="1"/>
  <c r="AL58" i="5"/>
  <c r="AM58" i="5" s="1"/>
  <c r="AG58" i="5"/>
  <c r="CV57" i="5"/>
  <c r="CW57" i="5" s="1"/>
  <c r="CQ57" i="5"/>
  <c r="CR57" i="5" s="1"/>
  <c r="CL57" i="5"/>
  <c r="CM57" i="5" s="1"/>
  <c r="CG57" i="5"/>
  <c r="CH57" i="5" s="1"/>
  <c r="CB57" i="5"/>
  <c r="CC57" i="5" s="1"/>
  <c r="BW57" i="5"/>
  <c r="BX57" i="5" s="1"/>
  <c r="BR57" i="5"/>
  <c r="BS57" i="5" s="1"/>
  <c r="BF57" i="5"/>
  <c r="BA57" i="5"/>
  <c r="BB57" i="5" s="1"/>
  <c r="AV57" i="5"/>
  <c r="AW57" i="5" s="1"/>
  <c r="AQ57" i="5"/>
  <c r="AR57" i="5" s="1"/>
  <c r="AL57" i="5"/>
  <c r="AM57" i="5" s="1"/>
  <c r="AG57" i="5"/>
  <c r="CV56" i="5"/>
  <c r="CW56" i="5" s="1"/>
  <c r="CQ56" i="5"/>
  <c r="CR56" i="5" s="1"/>
  <c r="CL56" i="5"/>
  <c r="CM56" i="5" s="1"/>
  <c r="CG56" i="5"/>
  <c r="CH56" i="5" s="1"/>
  <c r="CB56" i="5"/>
  <c r="CC56" i="5" s="1"/>
  <c r="BW56" i="5"/>
  <c r="BX56" i="5" s="1"/>
  <c r="BR56" i="5"/>
  <c r="BS56" i="5" s="1"/>
  <c r="BF56" i="5"/>
  <c r="BA56" i="5"/>
  <c r="BB56" i="5" s="1"/>
  <c r="AV56" i="5"/>
  <c r="AW56" i="5" s="1"/>
  <c r="AQ56" i="5"/>
  <c r="AR56" i="5" s="1"/>
  <c r="AL56" i="5"/>
  <c r="AM56" i="5" s="1"/>
  <c r="AG56" i="5"/>
  <c r="AH56" i="5" s="1"/>
  <c r="CV55" i="5"/>
  <c r="CW55" i="5" s="1"/>
  <c r="CQ55" i="5"/>
  <c r="CR55" i="5" s="1"/>
  <c r="CL55" i="5"/>
  <c r="CM55" i="5" s="1"/>
  <c r="CG55" i="5"/>
  <c r="CH55" i="5" s="1"/>
  <c r="CB55" i="5"/>
  <c r="CC55" i="5" s="1"/>
  <c r="BW55" i="5"/>
  <c r="BX55" i="5" s="1"/>
  <c r="BR55" i="5"/>
  <c r="BS55" i="5" s="1"/>
  <c r="BF55" i="5"/>
  <c r="BA55" i="5"/>
  <c r="BB55" i="5" s="1"/>
  <c r="AV55" i="5"/>
  <c r="AW55" i="5" s="1"/>
  <c r="AQ55" i="5"/>
  <c r="AR55" i="5" s="1"/>
  <c r="AL55" i="5"/>
  <c r="AM55" i="5" s="1"/>
  <c r="AG55" i="5"/>
  <c r="AH55" i="5" s="1"/>
  <c r="CV54" i="5"/>
  <c r="CW54" i="5" s="1"/>
  <c r="CQ54" i="5"/>
  <c r="CR54" i="5" s="1"/>
  <c r="CL54" i="5"/>
  <c r="CM54" i="5" s="1"/>
  <c r="CG54" i="5"/>
  <c r="CH54" i="5" s="1"/>
  <c r="CB54" i="5"/>
  <c r="CC54" i="5" s="1"/>
  <c r="BW54" i="5"/>
  <c r="BX54" i="5" s="1"/>
  <c r="BR54" i="5"/>
  <c r="BS54" i="5" s="1"/>
  <c r="BF54" i="5"/>
  <c r="BA54" i="5"/>
  <c r="BB54" i="5" s="1"/>
  <c r="AV54" i="5"/>
  <c r="AW54" i="5" s="1"/>
  <c r="AQ54" i="5"/>
  <c r="AR54" i="5" s="1"/>
  <c r="AL54" i="5"/>
  <c r="AM54" i="5" s="1"/>
  <c r="AG54" i="5"/>
  <c r="AH54" i="5" s="1"/>
  <c r="CV53" i="5"/>
  <c r="CW53" i="5" s="1"/>
  <c r="CQ53" i="5"/>
  <c r="CR53" i="5" s="1"/>
  <c r="CL53" i="5"/>
  <c r="CM53" i="5" s="1"/>
  <c r="CG53" i="5"/>
  <c r="CH53" i="5" s="1"/>
  <c r="CB53" i="5"/>
  <c r="CC53" i="5" s="1"/>
  <c r="BW53" i="5"/>
  <c r="BX53" i="5" s="1"/>
  <c r="BR53" i="5"/>
  <c r="BS53" i="5" s="1"/>
  <c r="BF53" i="5"/>
  <c r="BA53" i="5"/>
  <c r="AV53" i="5"/>
  <c r="AW53" i="5" s="1"/>
  <c r="AQ53" i="5"/>
  <c r="AR53" i="5" s="1"/>
  <c r="AL53" i="5"/>
  <c r="AM53" i="5" s="1"/>
  <c r="AG53" i="5"/>
  <c r="AH53" i="5" s="1"/>
  <c r="CV52" i="5"/>
  <c r="CW52" i="5" s="1"/>
  <c r="CQ52" i="5"/>
  <c r="CR52" i="5" s="1"/>
  <c r="CL52" i="5"/>
  <c r="CM52" i="5" s="1"/>
  <c r="CG52" i="5"/>
  <c r="CH52" i="5" s="1"/>
  <c r="CB52" i="5"/>
  <c r="CC52" i="5" s="1"/>
  <c r="BW52" i="5"/>
  <c r="BX52" i="5" s="1"/>
  <c r="BR52" i="5"/>
  <c r="BS52" i="5" s="1"/>
  <c r="BF52" i="5"/>
  <c r="BA52" i="5"/>
  <c r="BB52" i="5" s="1"/>
  <c r="AV52" i="5"/>
  <c r="AW52" i="5" s="1"/>
  <c r="AQ52" i="5"/>
  <c r="AR52" i="5" s="1"/>
  <c r="AL52" i="5"/>
  <c r="AM52" i="5" s="1"/>
  <c r="AG52" i="5"/>
  <c r="AH52" i="5" s="1"/>
  <c r="CV51" i="5"/>
  <c r="CW51" i="5" s="1"/>
  <c r="CQ51" i="5"/>
  <c r="CR51" i="5" s="1"/>
  <c r="CL51" i="5"/>
  <c r="CM51" i="5" s="1"/>
  <c r="CG51" i="5"/>
  <c r="CH51" i="5" s="1"/>
  <c r="CB51" i="5"/>
  <c r="CC51" i="5" s="1"/>
  <c r="BW51" i="5"/>
  <c r="BX51" i="5" s="1"/>
  <c r="BR51" i="5"/>
  <c r="BS51" i="5" s="1"/>
  <c r="BF51" i="5"/>
  <c r="BA51" i="5"/>
  <c r="BB51" i="5" s="1"/>
  <c r="AV51" i="5"/>
  <c r="AW51" i="5" s="1"/>
  <c r="AQ51" i="5"/>
  <c r="AR51" i="5" s="1"/>
  <c r="AL51" i="5"/>
  <c r="AM51" i="5" s="1"/>
  <c r="AG51" i="5"/>
  <c r="AH51" i="5" s="1"/>
  <c r="CV50" i="5"/>
  <c r="CW50" i="5" s="1"/>
  <c r="CQ50" i="5"/>
  <c r="CR50" i="5" s="1"/>
  <c r="CL50" i="5"/>
  <c r="CM50" i="5" s="1"/>
  <c r="CG50" i="5"/>
  <c r="CH50" i="5" s="1"/>
  <c r="CB50" i="5"/>
  <c r="CC50" i="5" s="1"/>
  <c r="BW50" i="5"/>
  <c r="BX50" i="5" s="1"/>
  <c r="BR50" i="5"/>
  <c r="BS50" i="5" s="1"/>
  <c r="BF50" i="5"/>
  <c r="BA50" i="5"/>
  <c r="BB50" i="5" s="1"/>
  <c r="AV50" i="5"/>
  <c r="AW50" i="5" s="1"/>
  <c r="AQ50" i="5"/>
  <c r="AR50" i="5" s="1"/>
  <c r="AL50" i="5"/>
  <c r="AM50" i="5" s="1"/>
  <c r="AG50" i="5"/>
  <c r="AH50" i="5" s="1"/>
  <c r="CV49" i="5"/>
  <c r="CW49" i="5" s="1"/>
  <c r="CQ49" i="5"/>
  <c r="CR49" i="5" s="1"/>
  <c r="CL49" i="5"/>
  <c r="CM49" i="5" s="1"/>
  <c r="CG49" i="5"/>
  <c r="CH49" i="5" s="1"/>
  <c r="CB49" i="5"/>
  <c r="CC49" i="5" s="1"/>
  <c r="BW49" i="5"/>
  <c r="BX49" i="5" s="1"/>
  <c r="BR49" i="5"/>
  <c r="BS49" i="5" s="1"/>
  <c r="BF49" i="5"/>
  <c r="BA49" i="5"/>
  <c r="BB49" i="5" s="1"/>
  <c r="AV49" i="5"/>
  <c r="AW49" i="5" s="1"/>
  <c r="AQ49" i="5"/>
  <c r="AR49" i="5" s="1"/>
  <c r="AL49" i="5"/>
  <c r="AM49" i="5" s="1"/>
  <c r="AG49" i="5"/>
  <c r="AH49" i="5" s="1"/>
  <c r="CV48" i="5"/>
  <c r="CW48" i="5" s="1"/>
  <c r="CQ48" i="5"/>
  <c r="CR48" i="5" s="1"/>
  <c r="CL48" i="5"/>
  <c r="CM48" i="5" s="1"/>
  <c r="CG48" i="5"/>
  <c r="CH48" i="5" s="1"/>
  <c r="CB48" i="5"/>
  <c r="CC48" i="5" s="1"/>
  <c r="BW48" i="5"/>
  <c r="BX48" i="5" s="1"/>
  <c r="BR48" i="5"/>
  <c r="BS48" i="5" s="1"/>
  <c r="BF48" i="5"/>
  <c r="BA48" i="5"/>
  <c r="BB48" i="5" s="1"/>
  <c r="AV48" i="5"/>
  <c r="AW48" i="5" s="1"/>
  <c r="AQ48" i="5"/>
  <c r="AR48" i="5" s="1"/>
  <c r="AL48" i="5"/>
  <c r="AM48" i="5" s="1"/>
  <c r="AG48" i="5"/>
  <c r="AH48" i="5" s="1"/>
  <c r="CV47" i="5"/>
  <c r="CW47" i="5" s="1"/>
  <c r="CQ47" i="5"/>
  <c r="CR47" i="5" s="1"/>
  <c r="CL47" i="5"/>
  <c r="CM47" i="5" s="1"/>
  <c r="CG47" i="5"/>
  <c r="CH47" i="5" s="1"/>
  <c r="CB47" i="5"/>
  <c r="CC47" i="5" s="1"/>
  <c r="BW47" i="5"/>
  <c r="BX47" i="5" s="1"/>
  <c r="BR47" i="5"/>
  <c r="BS47" i="5" s="1"/>
  <c r="BF47" i="5"/>
  <c r="BA47" i="5"/>
  <c r="BB47" i="5" s="1"/>
  <c r="AV47" i="5"/>
  <c r="AW47" i="5" s="1"/>
  <c r="AQ47" i="5"/>
  <c r="AL47" i="5"/>
  <c r="AM47" i="5" s="1"/>
  <c r="AG47" i="5"/>
  <c r="AH47" i="5" s="1"/>
  <c r="CV46" i="5"/>
  <c r="CW46" i="5" s="1"/>
  <c r="CQ46" i="5"/>
  <c r="CR46" i="5" s="1"/>
  <c r="CL46" i="5"/>
  <c r="CM46" i="5" s="1"/>
  <c r="CG46" i="5"/>
  <c r="CH46" i="5" s="1"/>
  <c r="CB46" i="5"/>
  <c r="CC46" i="5" s="1"/>
  <c r="BW46" i="5"/>
  <c r="BX46" i="5" s="1"/>
  <c r="BR46" i="5"/>
  <c r="BS46" i="5" s="1"/>
  <c r="BF46" i="5"/>
  <c r="BA46" i="5"/>
  <c r="BB46" i="5" s="1"/>
  <c r="AV46" i="5"/>
  <c r="AW46" i="5" s="1"/>
  <c r="AQ46" i="5"/>
  <c r="AR46" i="5" s="1"/>
  <c r="AL46" i="5"/>
  <c r="AM46" i="5" s="1"/>
  <c r="AG46" i="5"/>
  <c r="AH46" i="5" s="1"/>
  <c r="CV45" i="5"/>
  <c r="CW45" i="5" s="1"/>
  <c r="CQ45" i="5"/>
  <c r="CR45" i="5" s="1"/>
  <c r="CL45" i="5"/>
  <c r="CM45" i="5" s="1"/>
  <c r="CG45" i="5"/>
  <c r="CH45" i="5" s="1"/>
  <c r="CB45" i="5"/>
  <c r="CC45" i="5" s="1"/>
  <c r="BW45" i="5"/>
  <c r="BX45" i="5" s="1"/>
  <c r="BR45" i="5"/>
  <c r="BS45" i="5" s="1"/>
  <c r="BF45" i="5"/>
  <c r="BA45" i="5"/>
  <c r="BB45" i="5" s="1"/>
  <c r="AV45" i="5"/>
  <c r="AW45" i="5" s="1"/>
  <c r="AQ45" i="5"/>
  <c r="AR45" i="5" s="1"/>
  <c r="AL45" i="5"/>
  <c r="AG45" i="5"/>
  <c r="AH45" i="5" s="1"/>
  <c r="CV44" i="5"/>
  <c r="CW44" i="5" s="1"/>
  <c r="CQ44" i="5"/>
  <c r="CR44" i="5" s="1"/>
  <c r="CL44" i="5"/>
  <c r="CM44" i="5" s="1"/>
  <c r="CG44" i="5"/>
  <c r="CH44" i="5" s="1"/>
  <c r="CB44" i="5"/>
  <c r="CC44" i="5" s="1"/>
  <c r="BW44" i="5"/>
  <c r="BX44" i="5" s="1"/>
  <c r="BR44" i="5"/>
  <c r="BS44" i="5" s="1"/>
  <c r="BF44" i="5"/>
  <c r="BA44" i="5"/>
  <c r="BB44" i="5" s="1"/>
  <c r="AV44" i="5"/>
  <c r="AW44" i="5" s="1"/>
  <c r="AQ44" i="5"/>
  <c r="AR44" i="5" s="1"/>
  <c r="AL44" i="5"/>
  <c r="AM44" i="5" s="1"/>
  <c r="AG44" i="5"/>
  <c r="AH44" i="5" s="1"/>
  <c r="CV15" i="5"/>
  <c r="CW15" i="5" s="1"/>
  <c r="CQ15" i="5"/>
  <c r="CR15" i="5" s="1"/>
  <c r="CL15" i="5"/>
  <c r="CM15" i="5" s="1"/>
  <c r="CG15" i="5"/>
  <c r="CH15" i="5" s="1"/>
  <c r="CB15" i="5"/>
  <c r="CC15" i="5" s="1"/>
  <c r="BW15" i="5"/>
  <c r="BX15" i="5" s="1"/>
  <c r="BR15" i="5"/>
  <c r="BS15" i="5" s="1"/>
  <c r="BF15" i="5"/>
  <c r="BA15" i="5"/>
  <c r="BB15" i="5" s="1"/>
  <c r="AV15" i="5"/>
  <c r="AW15" i="5" s="1"/>
  <c r="AQ15" i="5"/>
  <c r="AR15" i="5" s="1"/>
  <c r="AL15" i="5"/>
  <c r="AM15" i="5" s="1"/>
  <c r="AG15" i="5"/>
  <c r="CV14" i="5"/>
  <c r="CW14" i="5" s="1"/>
  <c r="CQ14" i="5"/>
  <c r="CR14" i="5" s="1"/>
  <c r="CL14" i="5"/>
  <c r="CM14" i="5" s="1"/>
  <c r="CG14" i="5"/>
  <c r="CH14" i="5" s="1"/>
  <c r="CB14" i="5"/>
  <c r="CC14" i="5" s="1"/>
  <c r="BW14" i="5"/>
  <c r="BX14" i="5" s="1"/>
  <c r="BR14" i="5"/>
  <c r="BS14" i="5" s="1"/>
  <c r="BF14" i="5"/>
  <c r="BA14" i="5"/>
  <c r="BB14" i="5" s="1"/>
  <c r="AV14" i="5"/>
  <c r="AW14" i="5" s="1"/>
  <c r="AQ14" i="5"/>
  <c r="AR14" i="5" s="1"/>
  <c r="AL14" i="5"/>
  <c r="AM14" i="5" s="1"/>
  <c r="AG14" i="5"/>
  <c r="AH14" i="5" s="1"/>
  <c r="CV13" i="5"/>
  <c r="CW13" i="5" s="1"/>
  <c r="CQ13" i="5"/>
  <c r="CR13" i="5" s="1"/>
  <c r="CL13" i="5"/>
  <c r="CM13" i="5" s="1"/>
  <c r="CG13" i="5"/>
  <c r="CH13" i="5" s="1"/>
  <c r="CB13" i="5"/>
  <c r="CC13" i="5" s="1"/>
  <c r="BW13" i="5"/>
  <c r="BX13" i="5" s="1"/>
  <c r="BR13" i="5"/>
  <c r="BS13" i="5" s="1"/>
  <c r="BF13" i="5"/>
  <c r="BA13" i="5"/>
  <c r="BB13" i="5" s="1"/>
  <c r="AV13" i="5"/>
  <c r="AW13" i="5" s="1"/>
  <c r="AQ13" i="5"/>
  <c r="AR13" i="5" s="1"/>
  <c r="AL13" i="5"/>
  <c r="AM13" i="5" s="1"/>
  <c r="AG13" i="5"/>
  <c r="AH13" i="5" s="1"/>
  <c r="CV106" i="5"/>
  <c r="CW106" i="5" s="1"/>
  <c r="CQ106" i="5"/>
  <c r="CR106" i="5" s="1"/>
  <c r="CL106" i="5"/>
  <c r="CM106" i="5" s="1"/>
  <c r="CG106" i="5"/>
  <c r="CH106" i="5" s="1"/>
  <c r="CB106" i="5"/>
  <c r="CC106" i="5" s="1"/>
  <c r="BW106" i="5"/>
  <c r="BX106" i="5" s="1"/>
  <c r="BR106" i="5"/>
  <c r="BS106" i="5" s="1"/>
  <c r="BF106" i="5"/>
  <c r="BA106" i="5"/>
  <c r="BB106" i="5" s="1"/>
  <c r="AV106" i="5"/>
  <c r="AW106" i="5" s="1"/>
  <c r="AQ106" i="5"/>
  <c r="AR106" i="5" s="1"/>
  <c r="AL106" i="5"/>
  <c r="AM106" i="5" s="1"/>
  <c r="AG106" i="5"/>
  <c r="AH106" i="5" s="1"/>
  <c r="CV104" i="5"/>
  <c r="CW104" i="5" s="1"/>
  <c r="CQ104" i="5"/>
  <c r="CR104" i="5" s="1"/>
  <c r="CL104" i="5"/>
  <c r="CM104" i="5" s="1"/>
  <c r="CG104" i="5"/>
  <c r="CH104" i="5" s="1"/>
  <c r="CB104" i="5"/>
  <c r="CC104" i="5" s="1"/>
  <c r="BW104" i="5"/>
  <c r="BX104" i="5" s="1"/>
  <c r="BR104" i="5"/>
  <c r="BS104" i="5" s="1"/>
  <c r="BF104" i="5"/>
  <c r="BA104" i="5"/>
  <c r="BB104" i="5" s="1"/>
  <c r="AV104" i="5"/>
  <c r="AW104" i="5" s="1"/>
  <c r="AQ104" i="5"/>
  <c r="AR104" i="5" s="1"/>
  <c r="AL104" i="5"/>
  <c r="AG104" i="5"/>
  <c r="AH104" i="5" s="1"/>
  <c r="CV103" i="5"/>
  <c r="CW103" i="5" s="1"/>
  <c r="CQ103" i="5"/>
  <c r="CR103" i="5" s="1"/>
  <c r="CL103" i="5"/>
  <c r="CM103" i="5" s="1"/>
  <c r="CG103" i="5"/>
  <c r="CH103" i="5" s="1"/>
  <c r="CB103" i="5"/>
  <c r="CC103" i="5" s="1"/>
  <c r="BW103" i="5"/>
  <c r="BX103" i="5" s="1"/>
  <c r="BR103" i="5"/>
  <c r="BS103" i="5" s="1"/>
  <c r="BF103" i="5"/>
  <c r="BA103" i="5"/>
  <c r="BB103" i="5" s="1"/>
  <c r="AV103" i="5"/>
  <c r="AW103" i="5" s="1"/>
  <c r="AQ103" i="5"/>
  <c r="AR103" i="5" s="1"/>
  <c r="AL103" i="5"/>
  <c r="AM103" i="5" s="1"/>
  <c r="AG103" i="5"/>
  <c r="CV102" i="5"/>
  <c r="CW102" i="5" s="1"/>
  <c r="CQ102" i="5"/>
  <c r="CR102" i="5" s="1"/>
  <c r="CL102" i="5"/>
  <c r="CM102" i="5" s="1"/>
  <c r="CG102" i="5"/>
  <c r="CH102" i="5" s="1"/>
  <c r="CB102" i="5"/>
  <c r="CC102" i="5" s="1"/>
  <c r="BW102" i="5"/>
  <c r="BX102" i="5" s="1"/>
  <c r="BR102" i="5"/>
  <c r="BS102" i="5" s="1"/>
  <c r="BF102" i="5"/>
  <c r="BA102" i="5"/>
  <c r="BB102" i="5" s="1"/>
  <c r="AV102" i="5"/>
  <c r="AQ102" i="5"/>
  <c r="AR102" i="5" s="1"/>
  <c r="AL102" i="5"/>
  <c r="AM102" i="5" s="1"/>
  <c r="AG102" i="5"/>
  <c r="AH102" i="5" s="1"/>
  <c r="CV101" i="5"/>
  <c r="CW101" i="5" s="1"/>
  <c r="CQ101" i="5"/>
  <c r="CR101" i="5" s="1"/>
  <c r="CL101" i="5"/>
  <c r="CM101" i="5" s="1"/>
  <c r="CG101" i="5"/>
  <c r="CH101" i="5" s="1"/>
  <c r="CB101" i="5"/>
  <c r="CC101" i="5" s="1"/>
  <c r="BW101" i="5"/>
  <c r="BX101" i="5" s="1"/>
  <c r="BR101" i="5"/>
  <c r="BS101" i="5" s="1"/>
  <c r="BF101" i="5"/>
  <c r="BA101" i="5"/>
  <c r="BB101" i="5" s="1"/>
  <c r="AV101" i="5"/>
  <c r="AW101" i="5" s="1"/>
  <c r="AQ101" i="5"/>
  <c r="AR101" i="5" s="1"/>
  <c r="AL101" i="5"/>
  <c r="AM101" i="5" s="1"/>
  <c r="AG101" i="5"/>
  <c r="CV100" i="5"/>
  <c r="CW100" i="5" s="1"/>
  <c r="CQ100" i="5"/>
  <c r="CR100" i="5" s="1"/>
  <c r="CL100" i="5"/>
  <c r="CM100" i="5" s="1"/>
  <c r="CG100" i="5"/>
  <c r="CH100" i="5" s="1"/>
  <c r="CB100" i="5"/>
  <c r="CC100" i="5" s="1"/>
  <c r="BW100" i="5"/>
  <c r="BX100" i="5" s="1"/>
  <c r="BR100" i="5"/>
  <c r="BS100" i="5" s="1"/>
  <c r="BF100" i="5"/>
  <c r="BA100" i="5"/>
  <c r="BB100" i="5" s="1"/>
  <c r="AV100" i="5"/>
  <c r="AW100" i="5" s="1"/>
  <c r="AQ100" i="5"/>
  <c r="AR100" i="5" s="1"/>
  <c r="AL100" i="5"/>
  <c r="AM100" i="5" s="1"/>
  <c r="AG100" i="5"/>
  <c r="CV99" i="5"/>
  <c r="CW99" i="5" s="1"/>
  <c r="CQ99" i="5"/>
  <c r="CR99" i="5" s="1"/>
  <c r="CL99" i="5"/>
  <c r="CM99" i="5" s="1"/>
  <c r="CG99" i="5"/>
  <c r="CH99" i="5" s="1"/>
  <c r="CB99" i="5"/>
  <c r="CC99" i="5" s="1"/>
  <c r="BW99" i="5"/>
  <c r="BX99" i="5" s="1"/>
  <c r="BR99" i="5"/>
  <c r="BS99" i="5" s="1"/>
  <c r="BF99" i="5"/>
  <c r="BA99" i="5"/>
  <c r="AV99" i="5"/>
  <c r="AW99" i="5" s="1"/>
  <c r="AQ99" i="5"/>
  <c r="AR99" i="5" s="1"/>
  <c r="AL99" i="5"/>
  <c r="AM99" i="5" s="1"/>
  <c r="AG99" i="5"/>
  <c r="AH99" i="5" s="1"/>
  <c r="CV98" i="5"/>
  <c r="CW98" i="5" s="1"/>
  <c r="CQ98" i="5"/>
  <c r="CR98" i="5" s="1"/>
  <c r="CL98" i="5"/>
  <c r="CM98" i="5" s="1"/>
  <c r="CG98" i="5"/>
  <c r="CH98" i="5" s="1"/>
  <c r="CB98" i="5"/>
  <c r="CC98" i="5" s="1"/>
  <c r="BW98" i="5"/>
  <c r="BX98" i="5" s="1"/>
  <c r="BR98" i="5"/>
  <c r="BS98" i="5" s="1"/>
  <c r="BF98" i="5"/>
  <c r="BA98" i="5"/>
  <c r="BB98" i="5" s="1"/>
  <c r="AV98" i="5"/>
  <c r="AW98" i="5" s="1"/>
  <c r="AQ98" i="5"/>
  <c r="AR98" i="5" s="1"/>
  <c r="AL98" i="5"/>
  <c r="AM98" i="5" s="1"/>
  <c r="AG98" i="5"/>
  <c r="AH98" i="5" s="1"/>
  <c r="CV97" i="5"/>
  <c r="CW97" i="5" s="1"/>
  <c r="CQ97" i="5"/>
  <c r="CR97" i="5" s="1"/>
  <c r="CL97" i="5"/>
  <c r="CM97" i="5" s="1"/>
  <c r="CG97" i="5"/>
  <c r="CH97" i="5" s="1"/>
  <c r="CB97" i="5"/>
  <c r="CC97" i="5" s="1"/>
  <c r="BW97" i="5"/>
  <c r="BX97" i="5" s="1"/>
  <c r="BR97" i="5"/>
  <c r="BS97" i="5" s="1"/>
  <c r="BF97" i="5"/>
  <c r="BA97" i="5"/>
  <c r="BB97" i="5" s="1"/>
  <c r="AV97" i="5"/>
  <c r="AW97" i="5" s="1"/>
  <c r="AQ97" i="5"/>
  <c r="AR97" i="5" s="1"/>
  <c r="AL97" i="5"/>
  <c r="AM97" i="5" s="1"/>
  <c r="AG97" i="5"/>
  <c r="CV96" i="5"/>
  <c r="CW96" i="5" s="1"/>
  <c r="CQ96" i="5"/>
  <c r="CR96" i="5" s="1"/>
  <c r="CL96" i="5"/>
  <c r="CM96" i="5" s="1"/>
  <c r="CG96" i="5"/>
  <c r="CH96" i="5" s="1"/>
  <c r="CB96" i="5"/>
  <c r="CC96" i="5" s="1"/>
  <c r="BW96" i="5"/>
  <c r="BX96" i="5" s="1"/>
  <c r="BR96" i="5"/>
  <c r="BS96" i="5" s="1"/>
  <c r="BF96" i="5"/>
  <c r="BA96" i="5"/>
  <c r="BB96" i="5" s="1"/>
  <c r="AV96" i="5"/>
  <c r="AW96" i="5" s="1"/>
  <c r="AQ96" i="5"/>
  <c r="AR96" i="5" s="1"/>
  <c r="AL96" i="5"/>
  <c r="AM96" i="5" s="1"/>
  <c r="AG96" i="5"/>
  <c r="CV95" i="5"/>
  <c r="CW95" i="5" s="1"/>
  <c r="CQ95" i="5"/>
  <c r="CR95" i="5" s="1"/>
  <c r="CL95" i="5"/>
  <c r="CM95" i="5" s="1"/>
  <c r="CG95" i="5"/>
  <c r="CH95" i="5" s="1"/>
  <c r="CB95" i="5"/>
  <c r="CC95" i="5" s="1"/>
  <c r="BW95" i="5"/>
  <c r="BX95" i="5" s="1"/>
  <c r="BR95" i="5"/>
  <c r="BS95" i="5" s="1"/>
  <c r="BF95" i="5"/>
  <c r="BA95" i="5"/>
  <c r="BB95" i="5" s="1"/>
  <c r="AV95" i="5"/>
  <c r="AW95" i="5" s="1"/>
  <c r="AQ95" i="5"/>
  <c r="AR95" i="5" s="1"/>
  <c r="AL95" i="5"/>
  <c r="AM95" i="5" s="1"/>
  <c r="AG95" i="5"/>
  <c r="CV94" i="5"/>
  <c r="CW94" i="5" s="1"/>
  <c r="CQ94" i="5"/>
  <c r="CR94" i="5" s="1"/>
  <c r="CL94" i="5"/>
  <c r="CM94" i="5" s="1"/>
  <c r="CG94" i="5"/>
  <c r="CH94" i="5" s="1"/>
  <c r="CB94" i="5"/>
  <c r="CC94" i="5" s="1"/>
  <c r="BW94" i="5"/>
  <c r="BX94" i="5" s="1"/>
  <c r="BR94" i="5"/>
  <c r="BS94" i="5" s="1"/>
  <c r="BF94" i="5"/>
  <c r="BA94" i="5"/>
  <c r="BB94" i="5" s="1"/>
  <c r="AV94" i="5"/>
  <c r="AW94" i="5" s="1"/>
  <c r="AQ94" i="5"/>
  <c r="AR94" i="5" s="1"/>
  <c r="AL94" i="5"/>
  <c r="AM94" i="5" s="1"/>
  <c r="AG94" i="5"/>
  <c r="AH94" i="5" s="1"/>
  <c r="CV93" i="5"/>
  <c r="CW93" i="5" s="1"/>
  <c r="CQ93" i="5"/>
  <c r="CR93" i="5" s="1"/>
  <c r="CL93" i="5"/>
  <c r="CM93" i="5" s="1"/>
  <c r="CG93" i="5"/>
  <c r="CH93" i="5" s="1"/>
  <c r="CB93" i="5"/>
  <c r="CC93" i="5" s="1"/>
  <c r="BW93" i="5"/>
  <c r="BX93" i="5" s="1"/>
  <c r="BR93" i="5"/>
  <c r="BS93" i="5" s="1"/>
  <c r="BF93" i="5"/>
  <c r="BA93" i="5"/>
  <c r="BB93" i="5" s="1"/>
  <c r="AV93" i="5"/>
  <c r="AW93" i="5" s="1"/>
  <c r="AQ93" i="5"/>
  <c r="AR93" i="5" s="1"/>
  <c r="AL93" i="5"/>
  <c r="AM93" i="5" s="1"/>
  <c r="AG93" i="5"/>
  <c r="CV92" i="5"/>
  <c r="CW92" i="5" s="1"/>
  <c r="CQ92" i="5"/>
  <c r="CR92" i="5" s="1"/>
  <c r="CL92" i="5"/>
  <c r="CM92" i="5" s="1"/>
  <c r="CG92" i="5"/>
  <c r="CH92" i="5" s="1"/>
  <c r="CB92" i="5"/>
  <c r="CC92" i="5" s="1"/>
  <c r="BW92" i="5"/>
  <c r="BX92" i="5" s="1"/>
  <c r="BR92" i="5"/>
  <c r="BS92" i="5" s="1"/>
  <c r="BF92" i="5"/>
  <c r="BA92" i="5"/>
  <c r="BB92" i="5" s="1"/>
  <c r="AV92" i="5"/>
  <c r="AW92" i="5" s="1"/>
  <c r="AQ92" i="5"/>
  <c r="AL92" i="5"/>
  <c r="AM92" i="5" s="1"/>
  <c r="AG92" i="5"/>
  <c r="AH92" i="5" s="1"/>
  <c r="CV91" i="5"/>
  <c r="CW91" i="5" s="1"/>
  <c r="CQ91" i="5"/>
  <c r="CR91" i="5" s="1"/>
  <c r="CL91" i="5"/>
  <c r="CM91" i="5" s="1"/>
  <c r="CG91" i="5"/>
  <c r="CH91" i="5" s="1"/>
  <c r="CB91" i="5"/>
  <c r="CC91" i="5" s="1"/>
  <c r="BW91" i="5"/>
  <c r="BX91" i="5" s="1"/>
  <c r="BR91" i="5"/>
  <c r="BS91" i="5" s="1"/>
  <c r="BF91" i="5"/>
  <c r="BA91" i="5"/>
  <c r="BB91" i="5" s="1"/>
  <c r="AV91" i="5"/>
  <c r="AW91" i="5" s="1"/>
  <c r="AQ91" i="5"/>
  <c r="AR91" i="5" s="1"/>
  <c r="AL91" i="5"/>
  <c r="AM91" i="5" s="1"/>
  <c r="AG91" i="5"/>
  <c r="AH91" i="5" s="1"/>
  <c r="CV90" i="5"/>
  <c r="CW90" i="5" s="1"/>
  <c r="CQ90" i="5"/>
  <c r="CR90" i="5" s="1"/>
  <c r="CL90" i="5"/>
  <c r="CM90" i="5" s="1"/>
  <c r="CG90" i="5"/>
  <c r="CH90" i="5" s="1"/>
  <c r="CB90" i="5"/>
  <c r="CC90" i="5" s="1"/>
  <c r="BW90" i="5"/>
  <c r="BX90" i="5" s="1"/>
  <c r="BR90" i="5"/>
  <c r="BS90" i="5" s="1"/>
  <c r="BF90" i="5"/>
  <c r="BA90" i="5"/>
  <c r="BB90" i="5" s="1"/>
  <c r="AV90" i="5"/>
  <c r="AW90" i="5" s="1"/>
  <c r="AQ90" i="5"/>
  <c r="AR90" i="5" s="1"/>
  <c r="AL90" i="5"/>
  <c r="AM90" i="5" s="1"/>
  <c r="AG90" i="5"/>
  <c r="AH90" i="5" s="1"/>
  <c r="CV89" i="5"/>
  <c r="CW89" i="5" s="1"/>
  <c r="CQ89" i="5"/>
  <c r="CR89" i="5" s="1"/>
  <c r="CL89" i="5"/>
  <c r="CM89" i="5" s="1"/>
  <c r="CG89" i="5"/>
  <c r="CH89" i="5" s="1"/>
  <c r="CB89" i="5"/>
  <c r="CC89" i="5" s="1"/>
  <c r="BW89" i="5"/>
  <c r="BX89" i="5" s="1"/>
  <c r="BR89" i="5"/>
  <c r="BS89" i="5" s="1"/>
  <c r="BF89" i="5"/>
  <c r="BA89" i="5"/>
  <c r="BB89" i="5" s="1"/>
  <c r="AV89" i="5"/>
  <c r="AW89" i="5" s="1"/>
  <c r="AQ89" i="5"/>
  <c r="AR89" i="5" s="1"/>
  <c r="AL89" i="5"/>
  <c r="AM89" i="5" s="1"/>
  <c r="AG89" i="5"/>
  <c r="CV88" i="5"/>
  <c r="CW88" i="5" s="1"/>
  <c r="CQ88" i="5"/>
  <c r="CR88" i="5" s="1"/>
  <c r="CL88" i="5"/>
  <c r="CM88" i="5" s="1"/>
  <c r="CG88" i="5"/>
  <c r="CH88" i="5" s="1"/>
  <c r="CB88" i="5"/>
  <c r="CC88" i="5" s="1"/>
  <c r="BW88" i="5"/>
  <c r="BX88" i="5" s="1"/>
  <c r="BR88" i="5"/>
  <c r="BS88" i="5" s="1"/>
  <c r="BF88" i="5"/>
  <c r="BA88" i="5"/>
  <c r="BB88" i="5" s="1"/>
  <c r="AV88" i="5"/>
  <c r="AW88" i="5" s="1"/>
  <c r="AQ88" i="5"/>
  <c r="AR88" i="5" s="1"/>
  <c r="AL88" i="5"/>
  <c r="AM88" i="5" s="1"/>
  <c r="AG88" i="5"/>
  <c r="AH88" i="5" s="1"/>
  <c r="CV87" i="5"/>
  <c r="CW87" i="5" s="1"/>
  <c r="CQ87" i="5"/>
  <c r="CR87" i="5" s="1"/>
  <c r="CL87" i="5"/>
  <c r="CM87" i="5" s="1"/>
  <c r="CG87" i="5"/>
  <c r="CH87" i="5" s="1"/>
  <c r="CB87" i="5"/>
  <c r="CC87" i="5" s="1"/>
  <c r="BW87" i="5"/>
  <c r="BX87" i="5" s="1"/>
  <c r="BR87" i="5"/>
  <c r="BS87" i="5" s="1"/>
  <c r="BF87" i="5"/>
  <c r="BA87" i="5"/>
  <c r="BB87" i="5" s="1"/>
  <c r="AV87" i="5"/>
  <c r="AW87" i="5" s="1"/>
  <c r="AQ87" i="5"/>
  <c r="AL87" i="5"/>
  <c r="AM87" i="5" s="1"/>
  <c r="AG87" i="5"/>
  <c r="AH87" i="5" s="1"/>
  <c r="CV86" i="5"/>
  <c r="CW86" i="5" s="1"/>
  <c r="CQ86" i="5"/>
  <c r="CR86" i="5" s="1"/>
  <c r="CL86" i="5"/>
  <c r="CM86" i="5" s="1"/>
  <c r="CG86" i="5"/>
  <c r="CH86" i="5" s="1"/>
  <c r="CB86" i="5"/>
  <c r="CC86" i="5" s="1"/>
  <c r="BW86" i="5"/>
  <c r="BX86" i="5" s="1"/>
  <c r="BR86" i="5"/>
  <c r="BS86" i="5" s="1"/>
  <c r="BF86" i="5"/>
  <c r="BA86" i="5"/>
  <c r="BB86" i="5" s="1"/>
  <c r="AV86" i="5"/>
  <c r="AW86" i="5" s="1"/>
  <c r="AQ86" i="5"/>
  <c r="AR86" i="5" s="1"/>
  <c r="AL86" i="5"/>
  <c r="AM86" i="5" s="1"/>
  <c r="AG86" i="5"/>
  <c r="CV85" i="5"/>
  <c r="CW85" i="5" s="1"/>
  <c r="CQ85" i="5"/>
  <c r="CR85" i="5" s="1"/>
  <c r="CL85" i="5"/>
  <c r="CM85" i="5" s="1"/>
  <c r="CG85" i="5"/>
  <c r="CH85" i="5" s="1"/>
  <c r="CB85" i="5"/>
  <c r="CC85" i="5" s="1"/>
  <c r="BW85" i="5"/>
  <c r="BX85" i="5" s="1"/>
  <c r="BR85" i="5"/>
  <c r="BS85" i="5" s="1"/>
  <c r="BF85" i="5"/>
  <c r="BA85" i="5"/>
  <c r="BB85" i="5" s="1"/>
  <c r="AV85" i="5"/>
  <c r="AW85" i="5" s="1"/>
  <c r="AQ85" i="5"/>
  <c r="AR85" i="5" s="1"/>
  <c r="AL85" i="5"/>
  <c r="AM85" i="5" s="1"/>
  <c r="AG85" i="5"/>
  <c r="AH85" i="5" s="1"/>
  <c r="CV84" i="5"/>
  <c r="CW84" i="5" s="1"/>
  <c r="CQ84" i="5"/>
  <c r="CR84" i="5" s="1"/>
  <c r="CL84" i="5"/>
  <c r="CM84" i="5" s="1"/>
  <c r="CG84" i="5"/>
  <c r="CH84" i="5" s="1"/>
  <c r="CB84" i="5"/>
  <c r="CC84" i="5" s="1"/>
  <c r="BW84" i="5"/>
  <c r="BX84" i="5" s="1"/>
  <c r="BR84" i="5"/>
  <c r="BS84" i="5" s="1"/>
  <c r="BF84" i="5"/>
  <c r="BA84" i="5"/>
  <c r="BB84" i="5" s="1"/>
  <c r="AV84" i="5"/>
  <c r="AW84" i="5" s="1"/>
  <c r="AQ84" i="5"/>
  <c r="AR84" i="5" s="1"/>
  <c r="AL84" i="5"/>
  <c r="AM84" i="5" s="1"/>
  <c r="AG84" i="5"/>
  <c r="AH84" i="5" s="1"/>
  <c r="CV83" i="5"/>
  <c r="CW83" i="5" s="1"/>
  <c r="CQ83" i="5"/>
  <c r="CR83" i="5" s="1"/>
  <c r="CL83" i="5"/>
  <c r="CM83" i="5" s="1"/>
  <c r="CG83" i="5"/>
  <c r="CH83" i="5" s="1"/>
  <c r="CB83" i="5"/>
  <c r="CC83" i="5" s="1"/>
  <c r="BW83" i="5"/>
  <c r="BX83" i="5" s="1"/>
  <c r="BR83" i="5"/>
  <c r="BS83" i="5" s="1"/>
  <c r="BF83" i="5"/>
  <c r="BA83" i="5"/>
  <c r="BB83" i="5" s="1"/>
  <c r="AV83" i="5"/>
  <c r="AW83" i="5" s="1"/>
  <c r="AQ83" i="5"/>
  <c r="AR83" i="5" s="1"/>
  <c r="AL83" i="5"/>
  <c r="AM83" i="5" s="1"/>
  <c r="AG83" i="5"/>
  <c r="AH83" i="5" s="1"/>
  <c r="CV82" i="5"/>
  <c r="CW82" i="5" s="1"/>
  <c r="CQ82" i="5"/>
  <c r="CR82" i="5" s="1"/>
  <c r="CL82" i="5"/>
  <c r="CM82" i="5" s="1"/>
  <c r="CG82" i="5"/>
  <c r="CH82" i="5" s="1"/>
  <c r="CB82" i="5"/>
  <c r="CC82" i="5" s="1"/>
  <c r="BW82" i="5"/>
  <c r="BX82" i="5" s="1"/>
  <c r="BR82" i="5"/>
  <c r="BS82" i="5" s="1"/>
  <c r="BF82" i="5"/>
  <c r="BA82" i="5"/>
  <c r="BB82" i="5" s="1"/>
  <c r="AV82" i="5"/>
  <c r="AW82" i="5" s="1"/>
  <c r="AQ82" i="5"/>
  <c r="AR82" i="5" s="1"/>
  <c r="AL82" i="5"/>
  <c r="AM82" i="5" s="1"/>
  <c r="AG82" i="5"/>
  <c r="AH82" i="5" s="1"/>
  <c r="CV81" i="5"/>
  <c r="CW81" i="5" s="1"/>
  <c r="CQ81" i="5"/>
  <c r="CR81" i="5" s="1"/>
  <c r="CL81" i="5"/>
  <c r="CM81" i="5" s="1"/>
  <c r="CG81" i="5"/>
  <c r="CH81" i="5" s="1"/>
  <c r="CB81" i="5"/>
  <c r="CC81" i="5" s="1"/>
  <c r="BW81" i="5"/>
  <c r="BX81" i="5" s="1"/>
  <c r="BR81" i="5"/>
  <c r="BS81" i="5" s="1"/>
  <c r="BF81" i="5"/>
  <c r="BA81" i="5"/>
  <c r="BB81" i="5" s="1"/>
  <c r="AV81" i="5"/>
  <c r="AW81" i="5" s="1"/>
  <c r="AQ81" i="5"/>
  <c r="AR81" i="5" s="1"/>
  <c r="AL81" i="5"/>
  <c r="AM81" i="5" s="1"/>
  <c r="AG81" i="5"/>
  <c r="CV302" i="5"/>
  <c r="CW302" i="5" s="1"/>
  <c r="CQ302" i="5"/>
  <c r="CR302" i="5" s="1"/>
  <c r="CL302" i="5"/>
  <c r="CM302" i="5" s="1"/>
  <c r="CG302" i="5"/>
  <c r="CH302" i="5" s="1"/>
  <c r="CB302" i="5"/>
  <c r="CC302" i="5" s="1"/>
  <c r="BW302" i="5"/>
  <c r="BX302" i="5" s="1"/>
  <c r="BR302" i="5"/>
  <c r="BS302" i="5" s="1"/>
  <c r="BF302" i="5"/>
  <c r="BA302" i="5"/>
  <c r="BB302" i="5" s="1"/>
  <c r="AV302" i="5"/>
  <c r="AW302" i="5" s="1"/>
  <c r="AQ302" i="5"/>
  <c r="AR302" i="5" s="1"/>
  <c r="AL302" i="5"/>
  <c r="AM302" i="5" s="1"/>
  <c r="AG302" i="5"/>
  <c r="AH302" i="5" s="1"/>
  <c r="CV301" i="5"/>
  <c r="CW301" i="5" s="1"/>
  <c r="CQ301" i="5"/>
  <c r="CR301" i="5" s="1"/>
  <c r="CL301" i="5"/>
  <c r="CM301" i="5" s="1"/>
  <c r="CG301" i="5"/>
  <c r="CH301" i="5" s="1"/>
  <c r="CB301" i="5"/>
  <c r="CC301" i="5" s="1"/>
  <c r="BW301" i="5"/>
  <c r="BX301" i="5" s="1"/>
  <c r="BR301" i="5"/>
  <c r="BS301" i="5" s="1"/>
  <c r="BF301" i="5"/>
  <c r="BA301" i="5"/>
  <c r="BB301" i="5" s="1"/>
  <c r="AV301" i="5"/>
  <c r="AW301" i="5" s="1"/>
  <c r="AQ301" i="5"/>
  <c r="AL301" i="5"/>
  <c r="AM301" i="5" s="1"/>
  <c r="AG301" i="5"/>
  <c r="AH301" i="5" s="1"/>
  <c r="CV300" i="5"/>
  <c r="CW300" i="5" s="1"/>
  <c r="CQ300" i="5"/>
  <c r="CR300" i="5" s="1"/>
  <c r="CL300" i="5"/>
  <c r="CM300" i="5" s="1"/>
  <c r="CG300" i="5"/>
  <c r="CH300" i="5" s="1"/>
  <c r="CB300" i="5"/>
  <c r="CC300" i="5" s="1"/>
  <c r="BW300" i="5"/>
  <c r="BX300" i="5" s="1"/>
  <c r="BR300" i="5"/>
  <c r="BS300" i="5" s="1"/>
  <c r="BF300" i="5"/>
  <c r="BA300" i="5"/>
  <c r="BB300" i="5" s="1"/>
  <c r="AV300" i="5"/>
  <c r="AW300" i="5" s="1"/>
  <c r="AQ300" i="5"/>
  <c r="AR300" i="5" s="1"/>
  <c r="AL300" i="5"/>
  <c r="AM300" i="5" s="1"/>
  <c r="AG300" i="5"/>
  <c r="AH300" i="5" s="1"/>
  <c r="CV299" i="5"/>
  <c r="CW299" i="5" s="1"/>
  <c r="CQ299" i="5"/>
  <c r="CR299" i="5" s="1"/>
  <c r="CL299" i="5"/>
  <c r="CM299" i="5" s="1"/>
  <c r="CG299" i="5"/>
  <c r="CH299" i="5" s="1"/>
  <c r="CB299" i="5"/>
  <c r="CC299" i="5" s="1"/>
  <c r="BW299" i="5"/>
  <c r="BX299" i="5" s="1"/>
  <c r="BR299" i="5"/>
  <c r="BS299" i="5" s="1"/>
  <c r="BF299" i="5"/>
  <c r="BA299" i="5"/>
  <c r="BB299" i="5" s="1"/>
  <c r="AV299" i="5"/>
  <c r="AW299" i="5" s="1"/>
  <c r="AQ299" i="5"/>
  <c r="AR299" i="5" s="1"/>
  <c r="AL299" i="5"/>
  <c r="AM299" i="5" s="1"/>
  <c r="AG299" i="5"/>
  <c r="AH299" i="5" s="1"/>
  <c r="CV298" i="5"/>
  <c r="CW298" i="5" s="1"/>
  <c r="CQ298" i="5"/>
  <c r="CR298" i="5" s="1"/>
  <c r="CL298" i="5"/>
  <c r="CM298" i="5" s="1"/>
  <c r="CG298" i="5"/>
  <c r="CH298" i="5" s="1"/>
  <c r="CB298" i="5"/>
  <c r="CC298" i="5" s="1"/>
  <c r="BW298" i="5"/>
  <c r="BX298" i="5" s="1"/>
  <c r="BR298" i="5"/>
  <c r="BS298" i="5" s="1"/>
  <c r="BF298" i="5"/>
  <c r="BA298" i="5"/>
  <c r="BB298" i="5" s="1"/>
  <c r="AV298" i="5"/>
  <c r="AW298" i="5" s="1"/>
  <c r="AQ298" i="5"/>
  <c r="AR298" i="5" s="1"/>
  <c r="AL298" i="5"/>
  <c r="AM298" i="5" s="1"/>
  <c r="AG298" i="5"/>
  <c r="AH298" i="5" s="1"/>
  <c r="CV297" i="5"/>
  <c r="CW297" i="5" s="1"/>
  <c r="CQ297" i="5"/>
  <c r="CR297" i="5" s="1"/>
  <c r="CL297" i="5"/>
  <c r="CM297" i="5" s="1"/>
  <c r="CG297" i="5"/>
  <c r="CH297" i="5" s="1"/>
  <c r="CB297" i="5"/>
  <c r="CC297" i="5" s="1"/>
  <c r="BW297" i="5"/>
  <c r="BX297" i="5" s="1"/>
  <c r="BR297" i="5"/>
  <c r="BS297" i="5" s="1"/>
  <c r="BF297" i="5"/>
  <c r="BA297" i="5"/>
  <c r="BB297" i="5" s="1"/>
  <c r="AV297" i="5"/>
  <c r="AW297" i="5" s="1"/>
  <c r="AQ297" i="5"/>
  <c r="AR297" i="5" s="1"/>
  <c r="AL297" i="5"/>
  <c r="AM297" i="5" s="1"/>
  <c r="AG297" i="5"/>
  <c r="AH297" i="5" s="1"/>
  <c r="CV296" i="5"/>
  <c r="CW296" i="5" s="1"/>
  <c r="CQ296" i="5"/>
  <c r="CR296" i="5" s="1"/>
  <c r="CL296" i="5"/>
  <c r="CM296" i="5" s="1"/>
  <c r="CG296" i="5"/>
  <c r="CH296" i="5" s="1"/>
  <c r="CB296" i="5"/>
  <c r="CC296" i="5" s="1"/>
  <c r="BW296" i="5"/>
  <c r="BX296" i="5" s="1"/>
  <c r="BR296" i="5"/>
  <c r="BS296" i="5" s="1"/>
  <c r="BF296" i="5"/>
  <c r="BA296" i="5"/>
  <c r="BB296" i="5" s="1"/>
  <c r="AV296" i="5"/>
  <c r="AW296" i="5" s="1"/>
  <c r="AQ296" i="5"/>
  <c r="AR296" i="5" s="1"/>
  <c r="AL296" i="5"/>
  <c r="AM296" i="5" s="1"/>
  <c r="AG296" i="5"/>
  <c r="CV295" i="5"/>
  <c r="CW295" i="5" s="1"/>
  <c r="CQ295" i="5"/>
  <c r="CR295" i="5" s="1"/>
  <c r="CL295" i="5"/>
  <c r="CM295" i="5" s="1"/>
  <c r="CG295" i="5"/>
  <c r="CH295" i="5" s="1"/>
  <c r="CB295" i="5"/>
  <c r="CC295" i="5" s="1"/>
  <c r="BW295" i="5"/>
  <c r="BX295" i="5" s="1"/>
  <c r="BR295" i="5"/>
  <c r="BS295" i="5" s="1"/>
  <c r="BF295" i="5"/>
  <c r="BA295" i="5"/>
  <c r="BB295" i="5" s="1"/>
  <c r="AV295" i="5"/>
  <c r="AW295" i="5" s="1"/>
  <c r="AQ295" i="5"/>
  <c r="AR295" i="5" s="1"/>
  <c r="AL295" i="5"/>
  <c r="AM295" i="5" s="1"/>
  <c r="AG295" i="5"/>
  <c r="AH295" i="5" s="1"/>
  <c r="CV294" i="5"/>
  <c r="CW294" i="5" s="1"/>
  <c r="CQ294" i="5"/>
  <c r="CR294" i="5" s="1"/>
  <c r="CL294" i="5"/>
  <c r="CM294" i="5" s="1"/>
  <c r="CG294" i="5"/>
  <c r="CH294" i="5" s="1"/>
  <c r="CB294" i="5"/>
  <c r="CC294" i="5" s="1"/>
  <c r="BW294" i="5"/>
  <c r="BX294" i="5" s="1"/>
  <c r="BR294" i="5"/>
  <c r="BS294" i="5" s="1"/>
  <c r="BF294" i="5"/>
  <c r="BA294" i="5"/>
  <c r="BB294" i="5" s="1"/>
  <c r="AV294" i="5"/>
  <c r="AW294" i="5" s="1"/>
  <c r="AQ294" i="5"/>
  <c r="AR294" i="5" s="1"/>
  <c r="AL294" i="5"/>
  <c r="AM294" i="5" s="1"/>
  <c r="AG294" i="5"/>
  <c r="AH294" i="5" s="1"/>
  <c r="CV293" i="5"/>
  <c r="CW293" i="5" s="1"/>
  <c r="CQ293" i="5"/>
  <c r="CR293" i="5" s="1"/>
  <c r="CL293" i="5"/>
  <c r="CM293" i="5" s="1"/>
  <c r="CG293" i="5"/>
  <c r="CH293" i="5" s="1"/>
  <c r="CB293" i="5"/>
  <c r="CC293" i="5" s="1"/>
  <c r="BW293" i="5"/>
  <c r="BX293" i="5" s="1"/>
  <c r="BR293" i="5"/>
  <c r="BS293" i="5" s="1"/>
  <c r="BF293" i="5"/>
  <c r="BA293" i="5"/>
  <c r="BB293" i="5" s="1"/>
  <c r="AV293" i="5"/>
  <c r="AW293" i="5" s="1"/>
  <c r="AQ293" i="5"/>
  <c r="AR293" i="5" s="1"/>
  <c r="AL293" i="5"/>
  <c r="AM293" i="5" s="1"/>
  <c r="AG293" i="5"/>
  <c r="AH293" i="5" s="1"/>
  <c r="CV292" i="5"/>
  <c r="CW292" i="5" s="1"/>
  <c r="CQ292" i="5"/>
  <c r="CR292" i="5" s="1"/>
  <c r="CL292" i="5"/>
  <c r="CM292" i="5" s="1"/>
  <c r="CG292" i="5"/>
  <c r="CH292" i="5" s="1"/>
  <c r="CB292" i="5"/>
  <c r="CC292" i="5" s="1"/>
  <c r="BW292" i="5"/>
  <c r="BX292" i="5" s="1"/>
  <c r="BR292" i="5"/>
  <c r="BS292" i="5" s="1"/>
  <c r="BF292" i="5"/>
  <c r="BA292" i="5"/>
  <c r="BB292" i="5" s="1"/>
  <c r="AV292" i="5"/>
  <c r="AW292" i="5" s="1"/>
  <c r="AQ292" i="5"/>
  <c r="AR292" i="5" s="1"/>
  <c r="AL292" i="5"/>
  <c r="AM292" i="5" s="1"/>
  <c r="AG292" i="5"/>
  <c r="AH292" i="5" s="1"/>
  <c r="CV291" i="5"/>
  <c r="CW291" i="5" s="1"/>
  <c r="CQ291" i="5"/>
  <c r="CR291" i="5" s="1"/>
  <c r="CL291" i="5"/>
  <c r="CM291" i="5" s="1"/>
  <c r="CG291" i="5"/>
  <c r="CH291" i="5" s="1"/>
  <c r="CB291" i="5"/>
  <c r="CC291" i="5" s="1"/>
  <c r="BW291" i="5"/>
  <c r="BX291" i="5" s="1"/>
  <c r="BR291" i="5"/>
  <c r="BS291" i="5" s="1"/>
  <c r="BF291" i="5"/>
  <c r="BA291" i="5"/>
  <c r="BB291" i="5" s="1"/>
  <c r="AV291" i="5"/>
  <c r="AW291" i="5" s="1"/>
  <c r="AQ291" i="5"/>
  <c r="AR291" i="5" s="1"/>
  <c r="AL291" i="5"/>
  <c r="AM291" i="5" s="1"/>
  <c r="AG291" i="5"/>
  <c r="AH291" i="5" s="1"/>
  <c r="CV290" i="5"/>
  <c r="CW290" i="5" s="1"/>
  <c r="CQ290" i="5"/>
  <c r="CR290" i="5" s="1"/>
  <c r="CL290" i="5"/>
  <c r="CM290" i="5" s="1"/>
  <c r="CG290" i="5"/>
  <c r="CH290" i="5" s="1"/>
  <c r="CB290" i="5"/>
  <c r="CC290" i="5" s="1"/>
  <c r="BW290" i="5"/>
  <c r="BX290" i="5" s="1"/>
  <c r="BR290" i="5"/>
  <c r="BS290" i="5" s="1"/>
  <c r="BF290" i="5"/>
  <c r="BA290" i="5"/>
  <c r="BB290" i="5" s="1"/>
  <c r="AV290" i="5"/>
  <c r="AW290" i="5" s="1"/>
  <c r="AQ290" i="5"/>
  <c r="AR290" i="5" s="1"/>
  <c r="AL290" i="5"/>
  <c r="AM290" i="5" s="1"/>
  <c r="AG290" i="5"/>
  <c r="AH290" i="5" s="1"/>
  <c r="CV289" i="5"/>
  <c r="CW289" i="5" s="1"/>
  <c r="CQ289" i="5"/>
  <c r="CR289" i="5" s="1"/>
  <c r="CL289" i="5"/>
  <c r="CM289" i="5" s="1"/>
  <c r="CG289" i="5"/>
  <c r="CH289" i="5" s="1"/>
  <c r="CB289" i="5"/>
  <c r="CC289" i="5" s="1"/>
  <c r="BW289" i="5"/>
  <c r="BX289" i="5" s="1"/>
  <c r="BR289" i="5"/>
  <c r="BS289" i="5" s="1"/>
  <c r="BF289" i="5"/>
  <c r="BA289" i="5"/>
  <c r="AV289" i="5"/>
  <c r="AW289" i="5" s="1"/>
  <c r="AQ289" i="5"/>
  <c r="AR289" i="5" s="1"/>
  <c r="AL289" i="5"/>
  <c r="AM289" i="5" s="1"/>
  <c r="AG289" i="5"/>
  <c r="AH289" i="5" s="1"/>
  <c r="CV288" i="5"/>
  <c r="CW288" i="5" s="1"/>
  <c r="CQ288" i="5"/>
  <c r="CR288" i="5" s="1"/>
  <c r="CL288" i="5"/>
  <c r="CM288" i="5" s="1"/>
  <c r="CG288" i="5"/>
  <c r="CH288" i="5" s="1"/>
  <c r="CB288" i="5"/>
  <c r="CC288" i="5" s="1"/>
  <c r="BW288" i="5"/>
  <c r="BX288" i="5" s="1"/>
  <c r="BR288" i="5"/>
  <c r="BS288" i="5" s="1"/>
  <c r="BF288" i="5"/>
  <c r="BA288" i="5"/>
  <c r="BB288" i="5" s="1"/>
  <c r="AV288" i="5"/>
  <c r="AW288" i="5" s="1"/>
  <c r="AQ288" i="5"/>
  <c r="AR288" i="5" s="1"/>
  <c r="AL288" i="5"/>
  <c r="AM288" i="5" s="1"/>
  <c r="AG288" i="5"/>
  <c r="CV287" i="5"/>
  <c r="CW287" i="5" s="1"/>
  <c r="CQ287" i="5"/>
  <c r="CR287" i="5" s="1"/>
  <c r="CL287" i="5"/>
  <c r="CM287" i="5" s="1"/>
  <c r="CG287" i="5"/>
  <c r="CH287" i="5" s="1"/>
  <c r="CB287" i="5"/>
  <c r="CC287" i="5" s="1"/>
  <c r="BW287" i="5"/>
  <c r="BX287" i="5" s="1"/>
  <c r="BR287" i="5"/>
  <c r="BS287" i="5" s="1"/>
  <c r="BF287" i="5"/>
  <c r="BA287" i="5"/>
  <c r="BB287" i="5" s="1"/>
  <c r="AV287" i="5"/>
  <c r="AW287" i="5" s="1"/>
  <c r="AQ287" i="5"/>
  <c r="AR287" i="5" s="1"/>
  <c r="AL287" i="5"/>
  <c r="AM287" i="5" s="1"/>
  <c r="AG287" i="5"/>
  <c r="AH287" i="5" s="1"/>
  <c r="CV286" i="5"/>
  <c r="CW286" i="5" s="1"/>
  <c r="CQ286" i="5"/>
  <c r="CR286" i="5" s="1"/>
  <c r="CL286" i="5"/>
  <c r="CM286" i="5" s="1"/>
  <c r="CG286" i="5"/>
  <c r="CH286" i="5" s="1"/>
  <c r="CB286" i="5"/>
  <c r="CC286" i="5" s="1"/>
  <c r="BW286" i="5"/>
  <c r="BX286" i="5" s="1"/>
  <c r="BR286" i="5"/>
  <c r="BS286" i="5" s="1"/>
  <c r="BF286" i="5"/>
  <c r="BA286" i="5"/>
  <c r="BB286" i="5" s="1"/>
  <c r="AV286" i="5"/>
  <c r="AW286" i="5" s="1"/>
  <c r="AQ286" i="5"/>
  <c r="AR286" i="5" s="1"/>
  <c r="AL286" i="5"/>
  <c r="AM286" i="5" s="1"/>
  <c r="AG286" i="5"/>
  <c r="AH286" i="5" s="1"/>
  <c r="CV285" i="5"/>
  <c r="CW285" i="5" s="1"/>
  <c r="CQ285" i="5"/>
  <c r="CR285" i="5" s="1"/>
  <c r="CL285" i="5"/>
  <c r="CM285" i="5" s="1"/>
  <c r="CG285" i="5"/>
  <c r="CH285" i="5" s="1"/>
  <c r="CB285" i="5"/>
  <c r="CC285" i="5" s="1"/>
  <c r="BW285" i="5"/>
  <c r="BX285" i="5" s="1"/>
  <c r="BR285" i="5"/>
  <c r="BS285" i="5" s="1"/>
  <c r="BF285" i="5"/>
  <c r="BA285" i="5"/>
  <c r="BB285" i="5" s="1"/>
  <c r="AV285" i="5"/>
  <c r="AW285" i="5" s="1"/>
  <c r="AQ285" i="5"/>
  <c r="AR285" i="5" s="1"/>
  <c r="AL285" i="5"/>
  <c r="AM285" i="5" s="1"/>
  <c r="AG285" i="5"/>
  <c r="AH285" i="5" s="1"/>
  <c r="CV284" i="5"/>
  <c r="CW284" i="5" s="1"/>
  <c r="CQ284" i="5"/>
  <c r="CR284" i="5" s="1"/>
  <c r="CL284" i="5"/>
  <c r="CM284" i="5" s="1"/>
  <c r="CG284" i="5"/>
  <c r="CH284" i="5" s="1"/>
  <c r="CB284" i="5"/>
  <c r="CC284" i="5" s="1"/>
  <c r="BW284" i="5"/>
  <c r="BX284" i="5" s="1"/>
  <c r="BR284" i="5"/>
  <c r="BS284" i="5" s="1"/>
  <c r="BF284" i="5"/>
  <c r="BA284" i="5"/>
  <c r="BB284" i="5" s="1"/>
  <c r="AV284" i="5"/>
  <c r="AW284" i="5" s="1"/>
  <c r="AQ284" i="5"/>
  <c r="AR284" i="5" s="1"/>
  <c r="AL284" i="5"/>
  <c r="AM284" i="5" s="1"/>
  <c r="AG284" i="5"/>
  <c r="AH284" i="5" s="1"/>
  <c r="CV283" i="5"/>
  <c r="CW283" i="5" s="1"/>
  <c r="CQ283" i="5"/>
  <c r="CR283" i="5" s="1"/>
  <c r="CL283" i="5"/>
  <c r="CM283" i="5" s="1"/>
  <c r="CG283" i="5"/>
  <c r="CH283" i="5" s="1"/>
  <c r="CB283" i="5"/>
  <c r="CC283" i="5" s="1"/>
  <c r="BW283" i="5"/>
  <c r="BX283" i="5" s="1"/>
  <c r="BR283" i="5"/>
  <c r="BS283" i="5" s="1"/>
  <c r="BF283" i="5"/>
  <c r="BA283" i="5"/>
  <c r="BB283" i="5" s="1"/>
  <c r="AV283" i="5"/>
  <c r="AW283" i="5" s="1"/>
  <c r="AQ283" i="5"/>
  <c r="AR283" i="5" s="1"/>
  <c r="AL283" i="5"/>
  <c r="AM283" i="5" s="1"/>
  <c r="AG283" i="5"/>
  <c r="AH283" i="5" s="1"/>
  <c r="CV282" i="5"/>
  <c r="CW282" i="5" s="1"/>
  <c r="CQ282" i="5"/>
  <c r="CR282" i="5" s="1"/>
  <c r="CL282" i="5"/>
  <c r="CM282" i="5" s="1"/>
  <c r="CG282" i="5"/>
  <c r="CH282" i="5" s="1"/>
  <c r="CB282" i="5"/>
  <c r="CC282" i="5" s="1"/>
  <c r="BW282" i="5"/>
  <c r="BX282" i="5" s="1"/>
  <c r="BR282" i="5"/>
  <c r="BS282" i="5" s="1"/>
  <c r="BF282" i="5"/>
  <c r="BA282" i="5"/>
  <c r="BB282" i="5" s="1"/>
  <c r="AV282" i="5"/>
  <c r="AW282" i="5" s="1"/>
  <c r="AQ282" i="5"/>
  <c r="AR282" i="5" s="1"/>
  <c r="AL282" i="5"/>
  <c r="AM282" i="5" s="1"/>
  <c r="AG282" i="5"/>
  <c r="AH282" i="5" s="1"/>
  <c r="CV281" i="5"/>
  <c r="CW281" i="5" s="1"/>
  <c r="CQ281" i="5"/>
  <c r="CR281" i="5" s="1"/>
  <c r="CL281" i="5"/>
  <c r="CM281" i="5" s="1"/>
  <c r="CG281" i="5"/>
  <c r="CH281" i="5" s="1"/>
  <c r="CB281" i="5"/>
  <c r="CC281" i="5" s="1"/>
  <c r="BW281" i="5"/>
  <c r="BX281" i="5" s="1"/>
  <c r="BR281" i="5"/>
  <c r="BS281" i="5" s="1"/>
  <c r="BF281" i="5"/>
  <c r="BA281" i="5"/>
  <c r="BB281" i="5" s="1"/>
  <c r="AV281" i="5"/>
  <c r="AW281" i="5" s="1"/>
  <c r="AQ281" i="5"/>
  <c r="AR281" i="5" s="1"/>
  <c r="AL281" i="5"/>
  <c r="AM281" i="5" s="1"/>
  <c r="AG281" i="5"/>
  <c r="AH281" i="5" s="1"/>
  <c r="CV280" i="5"/>
  <c r="CW280" i="5" s="1"/>
  <c r="CQ280" i="5"/>
  <c r="CR280" i="5" s="1"/>
  <c r="CL280" i="5"/>
  <c r="CM280" i="5" s="1"/>
  <c r="CG280" i="5"/>
  <c r="CH280" i="5" s="1"/>
  <c r="CB280" i="5"/>
  <c r="CC280" i="5" s="1"/>
  <c r="BW280" i="5"/>
  <c r="BX280" i="5" s="1"/>
  <c r="BR280" i="5"/>
  <c r="BS280" i="5" s="1"/>
  <c r="BF280" i="5"/>
  <c r="BA280" i="5"/>
  <c r="BB280" i="5" s="1"/>
  <c r="AV280" i="5"/>
  <c r="AW280" i="5" s="1"/>
  <c r="AQ280" i="5"/>
  <c r="AR280" i="5" s="1"/>
  <c r="AL280" i="5"/>
  <c r="AG280" i="5"/>
  <c r="AH280" i="5" s="1"/>
  <c r="CV279" i="5"/>
  <c r="CW279" i="5" s="1"/>
  <c r="CQ279" i="5"/>
  <c r="CR279" i="5" s="1"/>
  <c r="CL279" i="5"/>
  <c r="CM279" i="5" s="1"/>
  <c r="CG279" i="5"/>
  <c r="CH279" i="5" s="1"/>
  <c r="CB279" i="5"/>
  <c r="CC279" i="5" s="1"/>
  <c r="BW279" i="5"/>
  <c r="BX279" i="5" s="1"/>
  <c r="BR279" i="5"/>
  <c r="BS279" i="5" s="1"/>
  <c r="BF279" i="5"/>
  <c r="BA279" i="5"/>
  <c r="BB279" i="5" s="1"/>
  <c r="AV279" i="5"/>
  <c r="AW279" i="5" s="1"/>
  <c r="AQ279" i="5"/>
  <c r="AR279" i="5" s="1"/>
  <c r="AL279" i="5"/>
  <c r="AM279" i="5" s="1"/>
  <c r="AG279" i="5"/>
  <c r="AH279" i="5" s="1"/>
  <c r="CV278" i="5"/>
  <c r="CW278" i="5" s="1"/>
  <c r="CQ278" i="5"/>
  <c r="CR278" i="5" s="1"/>
  <c r="CL278" i="5"/>
  <c r="CM278" i="5" s="1"/>
  <c r="CG278" i="5"/>
  <c r="CH278" i="5" s="1"/>
  <c r="CB278" i="5"/>
  <c r="CC278" i="5" s="1"/>
  <c r="BW278" i="5"/>
  <c r="BX278" i="5" s="1"/>
  <c r="BR278" i="5"/>
  <c r="BS278" i="5" s="1"/>
  <c r="BF278" i="5"/>
  <c r="BA278" i="5"/>
  <c r="BB278" i="5" s="1"/>
  <c r="AV278" i="5"/>
  <c r="AW278" i="5" s="1"/>
  <c r="AQ278" i="5"/>
  <c r="AR278" i="5" s="1"/>
  <c r="AL278" i="5"/>
  <c r="AM278" i="5" s="1"/>
  <c r="AG278" i="5"/>
  <c r="CV277" i="5"/>
  <c r="CW277" i="5" s="1"/>
  <c r="CQ277" i="5"/>
  <c r="CR277" i="5" s="1"/>
  <c r="CL277" i="5"/>
  <c r="CM277" i="5" s="1"/>
  <c r="CG277" i="5"/>
  <c r="CH277" i="5" s="1"/>
  <c r="CB277" i="5"/>
  <c r="CC277" i="5" s="1"/>
  <c r="BW277" i="5"/>
  <c r="BX277" i="5" s="1"/>
  <c r="BR277" i="5"/>
  <c r="BS277" i="5" s="1"/>
  <c r="BF277" i="5"/>
  <c r="BA277" i="5"/>
  <c r="BB277" i="5" s="1"/>
  <c r="AV277" i="5"/>
  <c r="AW277" i="5" s="1"/>
  <c r="AQ277" i="5"/>
  <c r="AR277" i="5" s="1"/>
  <c r="AL277" i="5"/>
  <c r="AG277" i="5"/>
  <c r="AH277" i="5" s="1"/>
  <c r="CV276" i="5"/>
  <c r="CW276" i="5" s="1"/>
  <c r="CQ276" i="5"/>
  <c r="CR276" i="5" s="1"/>
  <c r="CL276" i="5"/>
  <c r="CM276" i="5" s="1"/>
  <c r="CG276" i="5"/>
  <c r="CH276" i="5" s="1"/>
  <c r="CB276" i="5"/>
  <c r="CC276" i="5" s="1"/>
  <c r="BW276" i="5"/>
  <c r="BX276" i="5" s="1"/>
  <c r="BR276" i="5"/>
  <c r="BS276" i="5" s="1"/>
  <c r="BF276" i="5"/>
  <c r="BA276" i="5"/>
  <c r="BB276" i="5" s="1"/>
  <c r="AV276" i="5"/>
  <c r="AW276" i="5" s="1"/>
  <c r="AQ276" i="5"/>
  <c r="AR276" i="5" s="1"/>
  <c r="AL276" i="5"/>
  <c r="AM276" i="5" s="1"/>
  <c r="AG276" i="5"/>
  <c r="AH276" i="5" s="1"/>
  <c r="CV275" i="5"/>
  <c r="CW275" i="5" s="1"/>
  <c r="CQ275" i="5"/>
  <c r="CR275" i="5" s="1"/>
  <c r="CL275" i="5"/>
  <c r="CM275" i="5" s="1"/>
  <c r="CG275" i="5"/>
  <c r="CH275" i="5" s="1"/>
  <c r="CB275" i="5"/>
  <c r="CC275" i="5" s="1"/>
  <c r="BW275" i="5"/>
  <c r="BX275" i="5" s="1"/>
  <c r="BR275" i="5"/>
  <c r="BS275" i="5" s="1"/>
  <c r="BF275" i="5"/>
  <c r="BA275" i="5"/>
  <c r="BB275" i="5" s="1"/>
  <c r="AV275" i="5"/>
  <c r="AW275" i="5" s="1"/>
  <c r="AQ275" i="5"/>
  <c r="AL275" i="5"/>
  <c r="AM275" i="5" s="1"/>
  <c r="AG275" i="5"/>
  <c r="AH275" i="5" s="1"/>
  <c r="CV274" i="5"/>
  <c r="CW274" i="5" s="1"/>
  <c r="CQ274" i="5"/>
  <c r="CR274" i="5" s="1"/>
  <c r="CL274" i="5"/>
  <c r="CM274" i="5" s="1"/>
  <c r="CG274" i="5"/>
  <c r="CH274" i="5" s="1"/>
  <c r="CB274" i="5"/>
  <c r="CC274" i="5" s="1"/>
  <c r="BW274" i="5"/>
  <c r="BX274" i="5" s="1"/>
  <c r="BR274" i="5"/>
  <c r="BS274" i="5" s="1"/>
  <c r="BF274" i="5"/>
  <c r="BA274" i="5"/>
  <c r="BB274" i="5" s="1"/>
  <c r="AV274" i="5"/>
  <c r="AW274" i="5" s="1"/>
  <c r="AQ274" i="5"/>
  <c r="AR274" i="5" s="1"/>
  <c r="AL274" i="5"/>
  <c r="AM274" i="5" s="1"/>
  <c r="AG274" i="5"/>
  <c r="AH274" i="5" s="1"/>
  <c r="CV273" i="5"/>
  <c r="CW273" i="5" s="1"/>
  <c r="CQ273" i="5"/>
  <c r="CR273" i="5" s="1"/>
  <c r="CL273" i="5"/>
  <c r="CM273" i="5" s="1"/>
  <c r="CG273" i="5"/>
  <c r="CH273" i="5" s="1"/>
  <c r="CB273" i="5"/>
  <c r="CC273" i="5" s="1"/>
  <c r="BW273" i="5"/>
  <c r="BX273" i="5" s="1"/>
  <c r="BR273" i="5"/>
  <c r="BS273" i="5" s="1"/>
  <c r="BF273" i="5"/>
  <c r="BA273" i="5"/>
  <c r="BB273" i="5" s="1"/>
  <c r="AV273" i="5"/>
  <c r="AW273" i="5" s="1"/>
  <c r="AQ273" i="5"/>
  <c r="AR273" i="5" s="1"/>
  <c r="AL273" i="5"/>
  <c r="AM273" i="5" s="1"/>
  <c r="AG273" i="5"/>
  <c r="AH273" i="5" s="1"/>
  <c r="CV271" i="5"/>
  <c r="CW271" i="5" s="1"/>
  <c r="CQ271" i="5"/>
  <c r="CR271" i="5" s="1"/>
  <c r="CL271" i="5"/>
  <c r="CM271" i="5" s="1"/>
  <c r="CG271" i="5"/>
  <c r="CH271" i="5" s="1"/>
  <c r="CB271" i="5"/>
  <c r="CC271" i="5" s="1"/>
  <c r="BW271" i="5"/>
  <c r="BX271" i="5" s="1"/>
  <c r="BR271" i="5"/>
  <c r="BS271" i="5" s="1"/>
  <c r="BF271" i="5"/>
  <c r="BA271" i="5"/>
  <c r="BB271" i="5" s="1"/>
  <c r="AV271" i="5"/>
  <c r="AW271" i="5" s="1"/>
  <c r="AQ271" i="5"/>
  <c r="AR271" i="5" s="1"/>
  <c r="AL271" i="5"/>
  <c r="AM271" i="5" s="1"/>
  <c r="AG271" i="5"/>
  <c r="CV270" i="5"/>
  <c r="CW270" i="5" s="1"/>
  <c r="CQ270" i="5"/>
  <c r="CR270" i="5" s="1"/>
  <c r="CL270" i="5"/>
  <c r="CM270" i="5" s="1"/>
  <c r="CG270" i="5"/>
  <c r="CH270" i="5" s="1"/>
  <c r="CB270" i="5"/>
  <c r="CC270" i="5" s="1"/>
  <c r="BW270" i="5"/>
  <c r="BX270" i="5" s="1"/>
  <c r="BR270" i="5"/>
  <c r="BS270" i="5" s="1"/>
  <c r="BF270" i="5"/>
  <c r="BA270" i="5"/>
  <c r="BB270" i="5" s="1"/>
  <c r="AV270" i="5"/>
  <c r="AW270" i="5" s="1"/>
  <c r="AQ270" i="5"/>
  <c r="AR270" i="5" s="1"/>
  <c r="AL270" i="5"/>
  <c r="AM270" i="5" s="1"/>
  <c r="AG270" i="5"/>
  <c r="CV269" i="5"/>
  <c r="CW269" i="5" s="1"/>
  <c r="CQ269" i="5"/>
  <c r="CR269" i="5" s="1"/>
  <c r="CL269" i="5"/>
  <c r="CM269" i="5" s="1"/>
  <c r="CG269" i="5"/>
  <c r="CH269" i="5" s="1"/>
  <c r="CB269" i="5"/>
  <c r="CC269" i="5" s="1"/>
  <c r="BW269" i="5"/>
  <c r="BX269" i="5" s="1"/>
  <c r="BR269" i="5"/>
  <c r="BS269" i="5" s="1"/>
  <c r="BF269" i="5"/>
  <c r="BA269" i="5"/>
  <c r="BB269" i="5" s="1"/>
  <c r="AV269" i="5"/>
  <c r="AW269" i="5" s="1"/>
  <c r="AQ269" i="5"/>
  <c r="AR269" i="5" s="1"/>
  <c r="AL269" i="5"/>
  <c r="AM269" i="5" s="1"/>
  <c r="AG269" i="5"/>
  <c r="AH269" i="5" s="1"/>
  <c r="CV63" i="5"/>
  <c r="CW63" i="5" s="1"/>
  <c r="CQ63" i="5"/>
  <c r="CR63" i="5" s="1"/>
  <c r="CL63" i="5"/>
  <c r="CM63" i="5" s="1"/>
  <c r="CG63" i="5"/>
  <c r="CH63" i="5" s="1"/>
  <c r="CB63" i="5"/>
  <c r="CC63" i="5" s="1"/>
  <c r="BW63" i="5"/>
  <c r="BX63" i="5" s="1"/>
  <c r="BR63" i="5"/>
  <c r="BS63" i="5" s="1"/>
  <c r="BF63" i="5"/>
  <c r="BA63" i="5"/>
  <c r="BB63" i="5" s="1"/>
  <c r="AV63" i="5"/>
  <c r="AW63" i="5" s="1"/>
  <c r="AQ63" i="5"/>
  <c r="AR63" i="5" s="1"/>
  <c r="AL63" i="5"/>
  <c r="AM63" i="5" s="1"/>
  <c r="AG63" i="5"/>
  <c r="AH63" i="5" s="1"/>
  <c r="CV61" i="5"/>
  <c r="CW61" i="5" s="1"/>
  <c r="CQ61" i="5"/>
  <c r="CR61" i="5" s="1"/>
  <c r="CL61" i="5"/>
  <c r="CM61" i="5" s="1"/>
  <c r="CG61" i="5"/>
  <c r="CH61" i="5" s="1"/>
  <c r="CB61" i="5"/>
  <c r="CC61" i="5" s="1"/>
  <c r="BW61" i="5"/>
  <c r="BX61" i="5" s="1"/>
  <c r="BR61" i="5"/>
  <c r="BS61" i="5" s="1"/>
  <c r="BF61" i="5"/>
  <c r="BA61" i="5"/>
  <c r="BB61" i="5" s="1"/>
  <c r="AV61" i="5"/>
  <c r="AW61" i="5" s="1"/>
  <c r="AQ61" i="5"/>
  <c r="AR61" i="5" s="1"/>
  <c r="AL61" i="5"/>
  <c r="AM61" i="5" s="1"/>
  <c r="AG61" i="5"/>
  <c r="AH61" i="5" s="1"/>
  <c r="CV65" i="5"/>
  <c r="CW65" i="5" s="1"/>
  <c r="CQ65" i="5"/>
  <c r="CR65" i="5" s="1"/>
  <c r="CL65" i="5"/>
  <c r="CM65" i="5" s="1"/>
  <c r="CG65" i="5"/>
  <c r="CH65" i="5" s="1"/>
  <c r="CB65" i="5"/>
  <c r="CC65" i="5" s="1"/>
  <c r="BW65" i="5"/>
  <c r="BX65" i="5" s="1"/>
  <c r="BR65" i="5"/>
  <c r="BS65" i="5" s="1"/>
  <c r="BF65" i="5"/>
  <c r="BA65" i="5"/>
  <c r="AV65" i="5"/>
  <c r="AW65" i="5" s="1"/>
  <c r="AQ65" i="5"/>
  <c r="AR65" i="5" s="1"/>
  <c r="AL65" i="5"/>
  <c r="AM65" i="5" s="1"/>
  <c r="AG65" i="5"/>
  <c r="AH65" i="5" s="1"/>
  <c r="CV60" i="5"/>
  <c r="CW60" i="5" s="1"/>
  <c r="CQ60" i="5"/>
  <c r="CR60" i="5" s="1"/>
  <c r="CL60" i="5"/>
  <c r="CM60" i="5" s="1"/>
  <c r="CG60" i="5"/>
  <c r="CH60" i="5" s="1"/>
  <c r="CB60" i="5"/>
  <c r="CC60" i="5" s="1"/>
  <c r="BW60" i="5"/>
  <c r="BX60" i="5" s="1"/>
  <c r="BR60" i="5"/>
  <c r="BS60" i="5" s="1"/>
  <c r="BF60" i="5"/>
  <c r="BA60" i="5"/>
  <c r="BB60" i="5" s="1"/>
  <c r="AV60" i="5"/>
  <c r="AW60" i="5" s="1"/>
  <c r="AQ60" i="5"/>
  <c r="AR60" i="5" s="1"/>
  <c r="AL60" i="5"/>
  <c r="AM60" i="5" s="1"/>
  <c r="AG60" i="5"/>
  <c r="AH60" i="5" s="1"/>
  <c r="CV62" i="5"/>
  <c r="CW62" i="5" s="1"/>
  <c r="CQ62" i="5"/>
  <c r="CR62" i="5" s="1"/>
  <c r="CL62" i="5"/>
  <c r="CM62" i="5" s="1"/>
  <c r="CG62" i="5"/>
  <c r="CH62" i="5" s="1"/>
  <c r="CB62" i="5"/>
  <c r="CC62" i="5" s="1"/>
  <c r="BW62" i="5"/>
  <c r="BX62" i="5" s="1"/>
  <c r="BR62" i="5"/>
  <c r="BS62" i="5" s="1"/>
  <c r="BF62" i="5"/>
  <c r="BA62" i="5"/>
  <c r="BB62" i="5" s="1"/>
  <c r="AV62" i="5"/>
  <c r="AW62" i="5" s="1"/>
  <c r="AQ62" i="5"/>
  <c r="AR62" i="5" s="1"/>
  <c r="AL62" i="5"/>
  <c r="AM62" i="5" s="1"/>
  <c r="AG62" i="5"/>
  <c r="AH62" i="5" s="1"/>
  <c r="CV43" i="5"/>
  <c r="CW43" i="5" s="1"/>
  <c r="CQ43" i="5"/>
  <c r="CR43" i="5" s="1"/>
  <c r="CL43" i="5"/>
  <c r="CM43" i="5" s="1"/>
  <c r="CG43" i="5"/>
  <c r="CH43" i="5" s="1"/>
  <c r="CB43" i="5"/>
  <c r="CC43" i="5" s="1"/>
  <c r="BW43" i="5"/>
  <c r="BX43" i="5" s="1"/>
  <c r="BR43" i="5"/>
  <c r="BS43" i="5" s="1"/>
  <c r="BF43" i="5"/>
  <c r="BA43" i="5"/>
  <c r="BB43" i="5" s="1"/>
  <c r="AV43" i="5"/>
  <c r="AW43" i="5" s="1"/>
  <c r="AQ43" i="5"/>
  <c r="AR43" i="5" s="1"/>
  <c r="AL43" i="5"/>
  <c r="AM43" i="5" s="1"/>
  <c r="AG43" i="5"/>
  <c r="AH43" i="5" s="1"/>
  <c r="CV178" i="5"/>
  <c r="CW178" i="5" s="1"/>
  <c r="CQ178" i="5"/>
  <c r="CR178" i="5" s="1"/>
  <c r="CL178" i="5"/>
  <c r="CM178" i="5" s="1"/>
  <c r="CG178" i="5"/>
  <c r="CH178" i="5" s="1"/>
  <c r="CB178" i="5"/>
  <c r="CC178" i="5" s="1"/>
  <c r="BW178" i="5"/>
  <c r="BX178" i="5" s="1"/>
  <c r="BR178" i="5"/>
  <c r="BS178" i="5" s="1"/>
  <c r="BF178" i="5"/>
  <c r="BA178" i="5"/>
  <c r="BB178" i="5" s="1"/>
  <c r="AV178" i="5"/>
  <c r="AW178" i="5" s="1"/>
  <c r="AQ178" i="5"/>
  <c r="AL178" i="5"/>
  <c r="AM178" i="5" s="1"/>
  <c r="AG178" i="5"/>
  <c r="AH178" i="5" s="1"/>
  <c r="CV177" i="5"/>
  <c r="CW177" i="5" s="1"/>
  <c r="CQ177" i="5"/>
  <c r="CR177" i="5" s="1"/>
  <c r="CL177" i="5"/>
  <c r="CM177" i="5" s="1"/>
  <c r="CG177" i="5"/>
  <c r="CH177" i="5" s="1"/>
  <c r="CB177" i="5"/>
  <c r="CC177" i="5" s="1"/>
  <c r="BW177" i="5"/>
  <c r="BX177" i="5" s="1"/>
  <c r="BR177" i="5"/>
  <c r="BS177" i="5" s="1"/>
  <c r="BF177" i="5"/>
  <c r="BA177" i="5"/>
  <c r="BB177" i="5" s="1"/>
  <c r="AV177" i="5"/>
  <c r="AW177" i="5" s="1"/>
  <c r="AQ177" i="5"/>
  <c r="AR177" i="5" s="1"/>
  <c r="AL177" i="5"/>
  <c r="AM177" i="5" s="1"/>
  <c r="AG177" i="5"/>
  <c r="AH177" i="5" s="1"/>
  <c r="CV176" i="5"/>
  <c r="CW176" i="5" s="1"/>
  <c r="CQ176" i="5"/>
  <c r="CR176" i="5" s="1"/>
  <c r="CL176" i="5"/>
  <c r="CM176" i="5" s="1"/>
  <c r="CG176" i="5"/>
  <c r="CH176" i="5" s="1"/>
  <c r="CB176" i="5"/>
  <c r="CC176" i="5" s="1"/>
  <c r="BW176" i="5"/>
  <c r="BX176" i="5" s="1"/>
  <c r="BR176" i="5"/>
  <c r="BS176" i="5" s="1"/>
  <c r="BF176" i="5"/>
  <c r="BA176" i="5"/>
  <c r="BB176" i="5" s="1"/>
  <c r="AV176" i="5"/>
  <c r="AW176" i="5" s="1"/>
  <c r="AQ176" i="5"/>
  <c r="AR176" i="5" s="1"/>
  <c r="AL176" i="5"/>
  <c r="AM176" i="5" s="1"/>
  <c r="AG176" i="5"/>
  <c r="AH176" i="5" s="1"/>
  <c r="CV175" i="5"/>
  <c r="CW175" i="5" s="1"/>
  <c r="CQ175" i="5"/>
  <c r="CR175" i="5" s="1"/>
  <c r="CL175" i="5"/>
  <c r="CM175" i="5" s="1"/>
  <c r="CG175" i="5"/>
  <c r="CH175" i="5" s="1"/>
  <c r="CB175" i="5"/>
  <c r="CC175" i="5" s="1"/>
  <c r="BW175" i="5"/>
  <c r="BX175" i="5" s="1"/>
  <c r="BR175" i="5"/>
  <c r="BS175" i="5" s="1"/>
  <c r="BF175" i="5"/>
  <c r="BA175" i="5"/>
  <c r="BB175" i="5" s="1"/>
  <c r="AV175" i="5"/>
  <c r="AW175" i="5" s="1"/>
  <c r="AQ175" i="5"/>
  <c r="AR175" i="5" s="1"/>
  <c r="AL175" i="5"/>
  <c r="AM175" i="5" s="1"/>
  <c r="AG175" i="5"/>
  <c r="CV174" i="5"/>
  <c r="CW174" i="5" s="1"/>
  <c r="CQ174" i="5"/>
  <c r="CR174" i="5" s="1"/>
  <c r="CL174" i="5"/>
  <c r="CM174" i="5" s="1"/>
  <c r="CG174" i="5"/>
  <c r="CH174" i="5" s="1"/>
  <c r="CB174" i="5"/>
  <c r="CC174" i="5" s="1"/>
  <c r="BW174" i="5"/>
  <c r="BX174" i="5" s="1"/>
  <c r="BR174" i="5"/>
  <c r="BS174" i="5" s="1"/>
  <c r="BF174" i="5"/>
  <c r="BA174" i="5"/>
  <c r="BB174" i="5" s="1"/>
  <c r="AV174" i="5"/>
  <c r="AW174" i="5" s="1"/>
  <c r="AQ174" i="5"/>
  <c r="AL174" i="5"/>
  <c r="AM174" i="5" s="1"/>
  <c r="AG174" i="5"/>
  <c r="AH174" i="5" s="1"/>
  <c r="CV173" i="5"/>
  <c r="CW173" i="5" s="1"/>
  <c r="CQ173" i="5"/>
  <c r="CR173" i="5" s="1"/>
  <c r="CL173" i="5"/>
  <c r="CM173" i="5" s="1"/>
  <c r="CG173" i="5"/>
  <c r="CH173" i="5" s="1"/>
  <c r="CB173" i="5"/>
  <c r="CC173" i="5" s="1"/>
  <c r="BW173" i="5"/>
  <c r="BX173" i="5" s="1"/>
  <c r="BR173" i="5"/>
  <c r="BS173" i="5" s="1"/>
  <c r="BF173" i="5"/>
  <c r="BA173" i="5"/>
  <c r="BB173" i="5" s="1"/>
  <c r="AV173" i="5"/>
  <c r="AW173" i="5" s="1"/>
  <c r="AQ173" i="5"/>
  <c r="AR173" i="5" s="1"/>
  <c r="AL173" i="5"/>
  <c r="AM173" i="5" s="1"/>
  <c r="AG173" i="5"/>
  <c r="AH173" i="5" s="1"/>
  <c r="CV172" i="5"/>
  <c r="CW172" i="5" s="1"/>
  <c r="CQ172" i="5"/>
  <c r="CR172" i="5" s="1"/>
  <c r="CL172" i="5"/>
  <c r="CM172" i="5" s="1"/>
  <c r="CG172" i="5"/>
  <c r="CH172" i="5" s="1"/>
  <c r="CB172" i="5"/>
  <c r="CC172" i="5" s="1"/>
  <c r="BW172" i="5"/>
  <c r="BX172" i="5" s="1"/>
  <c r="BR172" i="5"/>
  <c r="BS172" i="5" s="1"/>
  <c r="BF172" i="5"/>
  <c r="BA172" i="5"/>
  <c r="BB172" i="5" s="1"/>
  <c r="AV172" i="5"/>
  <c r="AW172" i="5" s="1"/>
  <c r="AQ172" i="5"/>
  <c r="AR172" i="5" s="1"/>
  <c r="AL172" i="5"/>
  <c r="AM172" i="5" s="1"/>
  <c r="AG172" i="5"/>
  <c r="CV171" i="5"/>
  <c r="CW171" i="5" s="1"/>
  <c r="CQ171" i="5"/>
  <c r="CR171" i="5" s="1"/>
  <c r="CL171" i="5"/>
  <c r="CM171" i="5" s="1"/>
  <c r="CG171" i="5"/>
  <c r="CH171" i="5" s="1"/>
  <c r="CB171" i="5"/>
  <c r="CC171" i="5" s="1"/>
  <c r="BW171" i="5"/>
  <c r="BX171" i="5" s="1"/>
  <c r="BR171" i="5"/>
  <c r="BS171" i="5" s="1"/>
  <c r="BF171" i="5"/>
  <c r="BA171" i="5"/>
  <c r="BB171" i="5" s="1"/>
  <c r="AV171" i="5"/>
  <c r="AW171" i="5" s="1"/>
  <c r="AQ171" i="5"/>
  <c r="AR171" i="5" s="1"/>
  <c r="AL171" i="5"/>
  <c r="AM171" i="5" s="1"/>
  <c r="AG171" i="5"/>
  <c r="AH171" i="5" s="1"/>
  <c r="CV170" i="5"/>
  <c r="CW170" i="5" s="1"/>
  <c r="CQ170" i="5"/>
  <c r="CR170" i="5" s="1"/>
  <c r="CL170" i="5"/>
  <c r="CM170" i="5" s="1"/>
  <c r="CG170" i="5"/>
  <c r="CH170" i="5" s="1"/>
  <c r="CB170" i="5"/>
  <c r="CC170" i="5" s="1"/>
  <c r="BW170" i="5"/>
  <c r="BX170" i="5" s="1"/>
  <c r="BR170" i="5"/>
  <c r="BS170" i="5" s="1"/>
  <c r="BF170" i="5"/>
  <c r="BA170" i="5"/>
  <c r="BB170" i="5" s="1"/>
  <c r="AV170" i="5"/>
  <c r="AW170" i="5" s="1"/>
  <c r="AQ170" i="5"/>
  <c r="AR170" i="5" s="1"/>
  <c r="AL170" i="5"/>
  <c r="AM170" i="5" s="1"/>
  <c r="AG170" i="5"/>
  <c r="AH170" i="5" s="1"/>
  <c r="CV169" i="5"/>
  <c r="CW169" i="5" s="1"/>
  <c r="CQ169" i="5"/>
  <c r="CR169" i="5" s="1"/>
  <c r="CL169" i="5"/>
  <c r="CM169" i="5" s="1"/>
  <c r="CG169" i="5"/>
  <c r="CH169" i="5" s="1"/>
  <c r="CB169" i="5"/>
  <c r="CC169" i="5" s="1"/>
  <c r="BW169" i="5"/>
  <c r="BX169" i="5" s="1"/>
  <c r="BR169" i="5"/>
  <c r="BS169" i="5" s="1"/>
  <c r="BF169" i="5"/>
  <c r="BA169" i="5"/>
  <c r="BB169" i="5" s="1"/>
  <c r="AV169" i="5"/>
  <c r="AQ169" i="5"/>
  <c r="AR169" i="5" s="1"/>
  <c r="AL169" i="5"/>
  <c r="AM169" i="5" s="1"/>
  <c r="AG169" i="5"/>
  <c r="AH169" i="5" s="1"/>
  <c r="CV168" i="5"/>
  <c r="CW168" i="5" s="1"/>
  <c r="CQ168" i="5"/>
  <c r="CR168" i="5" s="1"/>
  <c r="CL168" i="5"/>
  <c r="CM168" i="5" s="1"/>
  <c r="CG168" i="5"/>
  <c r="CH168" i="5" s="1"/>
  <c r="CB168" i="5"/>
  <c r="CC168" i="5" s="1"/>
  <c r="BW168" i="5"/>
  <c r="BX168" i="5" s="1"/>
  <c r="BR168" i="5"/>
  <c r="BS168" i="5" s="1"/>
  <c r="BF168" i="5"/>
  <c r="BA168" i="5"/>
  <c r="BB168" i="5" s="1"/>
  <c r="AV168" i="5"/>
  <c r="AW168" i="5" s="1"/>
  <c r="AQ168" i="5"/>
  <c r="AR168" i="5" s="1"/>
  <c r="AL168" i="5"/>
  <c r="AM168" i="5" s="1"/>
  <c r="AG168" i="5"/>
  <c r="AH168" i="5" s="1"/>
  <c r="CV167" i="5"/>
  <c r="CW167" i="5" s="1"/>
  <c r="CQ167" i="5"/>
  <c r="CR167" i="5" s="1"/>
  <c r="CL167" i="5"/>
  <c r="CM167" i="5" s="1"/>
  <c r="CG167" i="5"/>
  <c r="CH167" i="5" s="1"/>
  <c r="CB167" i="5"/>
  <c r="CC167" i="5" s="1"/>
  <c r="BW167" i="5"/>
  <c r="BX167" i="5" s="1"/>
  <c r="BR167" i="5"/>
  <c r="BS167" i="5" s="1"/>
  <c r="BF167" i="5"/>
  <c r="BA167" i="5"/>
  <c r="BB167" i="5" s="1"/>
  <c r="AV167" i="5"/>
  <c r="AQ167" i="5"/>
  <c r="AR167" i="5" s="1"/>
  <c r="AL167" i="5"/>
  <c r="AM167" i="5" s="1"/>
  <c r="AG167" i="5"/>
  <c r="AH167" i="5" s="1"/>
  <c r="CV80" i="5"/>
  <c r="CW80" i="5" s="1"/>
  <c r="CQ80" i="5"/>
  <c r="CR80" i="5" s="1"/>
  <c r="CL80" i="5"/>
  <c r="CM80" i="5" s="1"/>
  <c r="CG80" i="5"/>
  <c r="CH80" i="5" s="1"/>
  <c r="CB80" i="5"/>
  <c r="CC80" i="5" s="1"/>
  <c r="BW80" i="5"/>
  <c r="BX80" i="5" s="1"/>
  <c r="BR80" i="5"/>
  <c r="BS80" i="5" s="1"/>
  <c r="BF80" i="5"/>
  <c r="BA80" i="5"/>
  <c r="BB80" i="5" s="1"/>
  <c r="AV80" i="5"/>
  <c r="AW80" i="5" s="1"/>
  <c r="AQ80" i="5"/>
  <c r="AR80" i="5" s="1"/>
  <c r="AL80" i="5"/>
  <c r="AM80" i="5" s="1"/>
  <c r="AG80" i="5"/>
  <c r="AH80" i="5" s="1"/>
  <c r="CV79" i="5"/>
  <c r="CW79" i="5" s="1"/>
  <c r="CQ79" i="5"/>
  <c r="CR79" i="5" s="1"/>
  <c r="CL79" i="5"/>
  <c r="CM79" i="5" s="1"/>
  <c r="CG79" i="5"/>
  <c r="CH79" i="5" s="1"/>
  <c r="CB79" i="5"/>
  <c r="CC79" i="5" s="1"/>
  <c r="BW79" i="5"/>
  <c r="BX79" i="5" s="1"/>
  <c r="BR79" i="5"/>
  <c r="BS79" i="5" s="1"/>
  <c r="BF79" i="5"/>
  <c r="BA79" i="5"/>
  <c r="BB79" i="5" s="1"/>
  <c r="AV79" i="5"/>
  <c r="AW79" i="5" s="1"/>
  <c r="AQ79" i="5"/>
  <c r="AL79" i="5"/>
  <c r="AM79" i="5" s="1"/>
  <c r="AG79" i="5"/>
  <c r="AH79" i="5" s="1"/>
  <c r="CV78" i="5"/>
  <c r="CW78" i="5" s="1"/>
  <c r="CQ78" i="5"/>
  <c r="CR78" i="5" s="1"/>
  <c r="CL78" i="5"/>
  <c r="CM78" i="5" s="1"/>
  <c r="CG78" i="5"/>
  <c r="CH78" i="5" s="1"/>
  <c r="CB78" i="5"/>
  <c r="CC78" i="5" s="1"/>
  <c r="BW78" i="5"/>
  <c r="BX78" i="5" s="1"/>
  <c r="BR78" i="5"/>
  <c r="BS78" i="5" s="1"/>
  <c r="BF78" i="5"/>
  <c r="BA78" i="5"/>
  <c r="BB78" i="5" s="1"/>
  <c r="AV78" i="5"/>
  <c r="AW78" i="5" s="1"/>
  <c r="AQ78" i="5"/>
  <c r="AR78" i="5" s="1"/>
  <c r="AL78" i="5"/>
  <c r="AM78" i="5" s="1"/>
  <c r="AG78" i="5"/>
  <c r="CV188" i="5"/>
  <c r="CW188" i="5" s="1"/>
  <c r="CQ188" i="5"/>
  <c r="CR188" i="5" s="1"/>
  <c r="CL188" i="5"/>
  <c r="CM188" i="5" s="1"/>
  <c r="CG188" i="5"/>
  <c r="CH188" i="5" s="1"/>
  <c r="CB188" i="5"/>
  <c r="CC188" i="5" s="1"/>
  <c r="BW188" i="5"/>
  <c r="BX188" i="5" s="1"/>
  <c r="BR188" i="5"/>
  <c r="BS188" i="5" s="1"/>
  <c r="BF188" i="5"/>
  <c r="BA188" i="5"/>
  <c r="BB188" i="5" s="1"/>
  <c r="AV188" i="5"/>
  <c r="AW188" i="5" s="1"/>
  <c r="AQ188" i="5"/>
  <c r="AR188" i="5" s="1"/>
  <c r="AL188" i="5"/>
  <c r="AM188" i="5" s="1"/>
  <c r="AG188" i="5"/>
  <c r="CV200" i="5"/>
  <c r="CW200" i="5" s="1"/>
  <c r="CQ200" i="5"/>
  <c r="CR200" i="5" s="1"/>
  <c r="CL200" i="5"/>
  <c r="CM200" i="5" s="1"/>
  <c r="CG200" i="5"/>
  <c r="CH200" i="5" s="1"/>
  <c r="CB200" i="5"/>
  <c r="CC200" i="5" s="1"/>
  <c r="BW200" i="5"/>
  <c r="BX200" i="5" s="1"/>
  <c r="BR200" i="5"/>
  <c r="BS200" i="5" s="1"/>
  <c r="BF200" i="5"/>
  <c r="BA200" i="5"/>
  <c r="AV200" i="5"/>
  <c r="AW200" i="5" s="1"/>
  <c r="AQ200" i="5"/>
  <c r="AR200" i="5" s="1"/>
  <c r="AL200" i="5"/>
  <c r="AM200" i="5" s="1"/>
  <c r="AG200" i="5"/>
  <c r="AH200" i="5" s="1"/>
  <c r="CV199" i="5"/>
  <c r="CW199" i="5" s="1"/>
  <c r="CQ199" i="5"/>
  <c r="CR199" i="5" s="1"/>
  <c r="CL199" i="5"/>
  <c r="CM199" i="5" s="1"/>
  <c r="CG199" i="5"/>
  <c r="CH199" i="5" s="1"/>
  <c r="CB199" i="5"/>
  <c r="CC199" i="5" s="1"/>
  <c r="BW199" i="5"/>
  <c r="BX199" i="5" s="1"/>
  <c r="BR199" i="5"/>
  <c r="BS199" i="5" s="1"/>
  <c r="BF199" i="5"/>
  <c r="BA199" i="5"/>
  <c r="BB199" i="5" s="1"/>
  <c r="AV199" i="5"/>
  <c r="AW199" i="5" s="1"/>
  <c r="AQ199" i="5"/>
  <c r="AL199" i="5"/>
  <c r="AM199" i="5" s="1"/>
  <c r="AG199" i="5"/>
  <c r="AH199" i="5" s="1"/>
  <c r="CV187" i="5"/>
  <c r="CW187" i="5" s="1"/>
  <c r="CQ187" i="5"/>
  <c r="CR187" i="5" s="1"/>
  <c r="CL187" i="5"/>
  <c r="CM187" i="5" s="1"/>
  <c r="CG187" i="5"/>
  <c r="CH187" i="5" s="1"/>
  <c r="CB187" i="5"/>
  <c r="CC187" i="5" s="1"/>
  <c r="BW187" i="5"/>
  <c r="BX187" i="5" s="1"/>
  <c r="BR187" i="5"/>
  <c r="BS187" i="5" s="1"/>
  <c r="BF187" i="5"/>
  <c r="BA187" i="5"/>
  <c r="BB187" i="5" s="1"/>
  <c r="AV187" i="5"/>
  <c r="AW187" i="5" s="1"/>
  <c r="AQ187" i="5"/>
  <c r="AR187" i="5" s="1"/>
  <c r="AL187" i="5"/>
  <c r="AM187" i="5" s="1"/>
  <c r="AG187" i="5"/>
  <c r="AH187" i="5" s="1"/>
  <c r="CV198" i="5"/>
  <c r="CW198" i="5" s="1"/>
  <c r="CQ198" i="5"/>
  <c r="CR198" i="5" s="1"/>
  <c r="CL198" i="5"/>
  <c r="CM198" i="5" s="1"/>
  <c r="CG198" i="5"/>
  <c r="CH198" i="5" s="1"/>
  <c r="CB198" i="5"/>
  <c r="CC198" i="5" s="1"/>
  <c r="BW198" i="5"/>
  <c r="BX198" i="5" s="1"/>
  <c r="BR198" i="5"/>
  <c r="BS198" i="5" s="1"/>
  <c r="BF198" i="5"/>
  <c r="BA198" i="5"/>
  <c r="BB198" i="5" s="1"/>
  <c r="AV198" i="5"/>
  <c r="AW198" i="5" s="1"/>
  <c r="AQ198" i="5"/>
  <c r="AR198" i="5" s="1"/>
  <c r="AL198" i="5"/>
  <c r="AM198" i="5" s="1"/>
  <c r="AG198" i="5"/>
  <c r="CV266" i="5"/>
  <c r="CW266" i="5" s="1"/>
  <c r="CQ266" i="5"/>
  <c r="CR266" i="5" s="1"/>
  <c r="CL266" i="5"/>
  <c r="CM266" i="5" s="1"/>
  <c r="CG266" i="5"/>
  <c r="CH266" i="5" s="1"/>
  <c r="CB266" i="5"/>
  <c r="CC266" i="5" s="1"/>
  <c r="BW266" i="5"/>
  <c r="BX266" i="5" s="1"/>
  <c r="BR266" i="5"/>
  <c r="BS266" i="5" s="1"/>
  <c r="BF266" i="5"/>
  <c r="BA266" i="5"/>
  <c r="BB266" i="5" s="1"/>
  <c r="AV266" i="5"/>
  <c r="AQ266" i="5"/>
  <c r="AR266" i="5" s="1"/>
  <c r="AL266" i="5"/>
  <c r="AM266" i="5" s="1"/>
  <c r="AG266" i="5"/>
  <c r="AH266" i="5" s="1"/>
  <c r="CV265" i="5"/>
  <c r="CW265" i="5" s="1"/>
  <c r="CQ265" i="5"/>
  <c r="CR265" i="5" s="1"/>
  <c r="CL265" i="5"/>
  <c r="CM265" i="5" s="1"/>
  <c r="CG265" i="5"/>
  <c r="CH265" i="5" s="1"/>
  <c r="CB265" i="5"/>
  <c r="CC265" i="5" s="1"/>
  <c r="BW265" i="5"/>
  <c r="BX265" i="5" s="1"/>
  <c r="BR265" i="5"/>
  <c r="BS265" i="5" s="1"/>
  <c r="BF265" i="5"/>
  <c r="BA265" i="5"/>
  <c r="BB265" i="5" s="1"/>
  <c r="AV265" i="5"/>
  <c r="AW265" i="5" s="1"/>
  <c r="AQ265" i="5"/>
  <c r="AR265" i="5" s="1"/>
  <c r="AL265" i="5"/>
  <c r="AM265" i="5" s="1"/>
  <c r="AG265" i="5"/>
  <c r="AH265" i="5" s="1"/>
  <c r="CV264" i="5"/>
  <c r="CW264" i="5" s="1"/>
  <c r="CQ264" i="5"/>
  <c r="CR264" i="5" s="1"/>
  <c r="CL264" i="5"/>
  <c r="CM264" i="5" s="1"/>
  <c r="CG264" i="5"/>
  <c r="CH264" i="5" s="1"/>
  <c r="CB264" i="5"/>
  <c r="CC264" i="5" s="1"/>
  <c r="BW264" i="5"/>
  <c r="BX264" i="5" s="1"/>
  <c r="BR264" i="5"/>
  <c r="BS264" i="5" s="1"/>
  <c r="BF264" i="5"/>
  <c r="BA264" i="5"/>
  <c r="BB264" i="5" s="1"/>
  <c r="AV264" i="5"/>
  <c r="AW264" i="5" s="1"/>
  <c r="AQ264" i="5"/>
  <c r="AL264" i="5"/>
  <c r="AM264" i="5" s="1"/>
  <c r="AG264" i="5"/>
  <c r="AH264" i="5" s="1"/>
  <c r="CV263" i="5"/>
  <c r="CW263" i="5" s="1"/>
  <c r="CQ263" i="5"/>
  <c r="CR263" i="5" s="1"/>
  <c r="CL263" i="5"/>
  <c r="CM263" i="5" s="1"/>
  <c r="CG263" i="5"/>
  <c r="CH263" i="5" s="1"/>
  <c r="CB263" i="5"/>
  <c r="CC263" i="5" s="1"/>
  <c r="BW263" i="5"/>
  <c r="BX263" i="5" s="1"/>
  <c r="BR263" i="5"/>
  <c r="BS263" i="5" s="1"/>
  <c r="BF263" i="5"/>
  <c r="BA263" i="5"/>
  <c r="BB263" i="5" s="1"/>
  <c r="AV263" i="5"/>
  <c r="AW263" i="5" s="1"/>
  <c r="AQ263" i="5"/>
  <c r="AR263" i="5" s="1"/>
  <c r="AL263" i="5"/>
  <c r="AM263" i="5" s="1"/>
  <c r="AG263" i="5"/>
  <c r="CV262" i="5"/>
  <c r="CW262" i="5" s="1"/>
  <c r="CQ262" i="5"/>
  <c r="CR262" i="5" s="1"/>
  <c r="CL262" i="5"/>
  <c r="CM262" i="5" s="1"/>
  <c r="CG262" i="5"/>
  <c r="CH262" i="5" s="1"/>
  <c r="CB262" i="5"/>
  <c r="CC262" i="5" s="1"/>
  <c r="BW262" i="5"/>
  <c r="BX262" i="5" s="1"/>
  <c r="BR262" i="5"/>
  <c r="BS262" i="5" s="1"/>
  <c r="BF262" i="5"/>
  <c r="BA262" i="5"/>
  <c r="BB262" i="5" s="1"/>
  <c r="AV262" i="5"/>
  <c r="AW262" i="5" s="1"/>
  <c r="AQ262" i="5"/>
  <c r="AR262" i="5" s="1"/>
  <c r="AL262" i="5"/>
  <c r="AM262" i="5" s="1"/>
  <c r="AG262" i="5"/>
  <c r="AH262" i="5" s="1"/>
  <c r="CV261" i="5"/>
  <c r="CW261" i="5" s="1"/>
  <c r="CQ261" i="5"/>
  <c r="CR261" i="5" s="1"/>
  <c r="CL261" i="5"/>
  <c r="CM261" i="5" s="1"/>
  <c r="CG261" i="5"/>
  <c r="CH261" i="5" s="1"/>
  <c r="CB261" i="5"/>
  <c r="CC261" i="5" s="1"/>
  <c r="BW261" i="5"/>
  <c r="BX261" i="5" s="1"/>
  <c r="BR261" i="5"/>
  <c r="BS261" i="5" s="1"/>
  <c r="BF261" i="5"/>
  <c r="BA261" i="5"/>
  <c r="BB261" i="5" s="1"/>
  <c r="AV261" i="5"/>
  <c r="AW261" i="5" s="1"/>
  <c r="AQ261" i="5"/>
  <c r="AR261" i="5" s="1"/>
  <c r="AL261" i="5"/>
  <c r="AM261" i="5" s="1"/>
  <c r="AG261" i="5"/>
  <c r="CV260" i="5"/>
  <c r="CW260" i="5" s="1"/>
  <c r="CQ260" i="5"/>
  <c r="CR260" i="5" s="1"/>
  <c r="CL260" i="5"/>
  <c r="CM260" i="5" s="1"/>
  <c r="CG260" i="5"/>
  <c r="CH260" i="5" s="1"/>
  <c r="CB260" i="5"/>
  <c r="CC260" i="5" s="1"/>
  <c r="BW260" i="5"/>
  <c r="BX260" i="5" s="1"/>
  <c r="BR260" i="5"/>
  <c r="BS260" i="5" s="1"/>
  <c r="BF260" i="5"/>
  <c r="BA260" i="5"/>
  <c r="BB260" i="5" s="1"/>
  <c r="AV260" i="5"/>
  <c r="AW260" i="5" s="1"/>
  <c r="AQ260" i="5"/>
  <c r="AR260" i="5" s="1"/>
  <c r="AL260" i="5"/>
  <c r="AM260" i="5" s="1"/>
  <c r="AG260" i="5"/>
  <c r="AH260" i="5" s="1"/>
  <c r="CV35" i="5"/>
  <c r="CW35" i="5" s="1"/>
  <c r="CQ35" i="5"/>
  <c r="CR35" i="5" s="1"/>
  <c r="CL35" i="5"/>
  <c r="CM35" i="5" s="1"/>
  <c r="CG35" i="5"/>
  <c r="CH35" i="5" s="1"/>
  <c r="CB35" i="5"/>
  <c r="CC35" i="5" s="1"/>
  <c r="BW35" i="5"/>
  <c r="BX35" i="5" s="1"/>
  <c r="BR35" i="5"/>
  <c r="BS35" i="5" s="1"/>
  <c r="BF35" i="5"/>
  <c r="BA35" i="5"/>
  <c r="BB35" i="5" s="1"/>
  <c r="AV35" i="5"/>
  <c r="AW35" i="5" s="1"/>
  <c r="AQ35" i="5"/>
  <c r="AR35" i="5" s="1"/>
  <c r="AL35" i="5"/>
  <c r="AM35" i="5" s="1"/>
  <c r="AG35" i="5"/>
  <c r="CV34" i="5"/>
  <c r="CW34" i="5" s="1"/>
  <c r="CQ34" i="5"/>
  <c r="CR34" i="5" s="1"/>
  <c r="CL34" i="5"/>
  <c r="CM34" i="5" s="1"/>
  <c r="CG34" i="5"/>
  <c r="CH34" i="5" s="1"/>
  <c r="CB34" i="5"/>
  <c r="CC34" i="5" s="1"/>
  <c r="BW34" i="5"/>
  <c r="BX34" i="5" s="1"/>
  <c r="BR34" i="5"/>
  <c r="BS34" i="5" s="1"/>
  <c r="BF34" i="5"/>
  <c r="BA34" i="5"/>
  <c r="BB34" i="5" s="1"/>
  <c r="AV34" i="5"/>
  <c r="AW34" i="5" s="1"/>
  <c r="AQ34" i="5"/>
  <c r="AR34" i="5" s="1"/>
  <c r="AL34" i="5"/>
  <c r="AM34" i="5" s="1"/>
  <c r="AG34" i="5"/>
  <c r="AH34" i="5" s="1"/>
  <c r="CV33" i="5"/>
  <c r="CW33" i="5" s="1"/>
  <c r="CQ33" i="5"/>
  <c r="CR33" i="5" s="1"/>
  <c r="CL33" i="5"/>
  <c r="CM33" i="5" s="1"/>
  <c r="CG33" i="5"/>
  <c r="CH33" i="5" s="1"/>
  <c r="CB33" i="5"/>
  <c r="CC33" i="5" s="1"/>
  <c r="BW33" i="5"/>
  <c r="BX33" i="5" s="1"/>
  <c r="BR33" i="5"/>
  <c r="BS33" i="5" s="1"/>
  <c r="BF33" i="5"/>
  <c r="BA33" i="5"/>
  <c r="BB33" i="5" s="1"/>
  <c r="AV33" i="5"/>
  <c r="AW33" i="5" s="1"/>
  <c r="AQ33" i="5"/>
  <c r="AR33" i="5" s="1"/>
  <c r="AL33" i="5"/>
  <c r="AM33" i="5" s="1"/>
  <c r="AG33" i="5"/>
  <c r="AH33" i="5" s="1"/>
  <c r="CV32" i="5"/>
  <c r="CW32" i="5" s="1"/>
  <c r="CQ32" i="5"/>
  <c r="CR32" i="5" s="1"/>
  <c r="CL32" i="5"/>
  <c r="CM32" i="5" s="1"/>
  <c r="CG32" i="5"/>
  <c r="CH32" i="5" s="1"/>
  <c r="CB32" i="5"/>
  <c r="CC32" i="5" s="1"/>
  <c r="BW32" i="5"/>
  <c r="BX32" i="5" s="1"/>
  <c r="BR32" i="5"/>
  <c r="BS32" i="5" s="1"/>
  <c r="BF32" i="5"/>
  <c r="BA32" i="5"/>
  <c r="BB32" i="5" s="1"/>
  <c r="AV32" i="5"/>
  <c r="AW32" i="5" s="1"/>
  <c r="AQ32" i="5"/>
  <c r="AR32" i="5" s="1"/>
  <c r="AL32" i="5"/>
  <c r="AM32" i="5" s="1"/>
  <c r="AG32" i="5"/>
  <c r="AH32" i="5" s="1"/>
  <c r="CV330" i="5"/>
  <c r="CW330" i="5" s="1"/>
  <c r="CQ330" i="5"/>
  <c r="CR330" i="5" s="1"/>
  <c r="CL330" i="5"/>
  <c r="CM330" i="5" s="1"/>
  <c r="CG330" i="5"/>
  <c r="CH330" i="5" s="1"/>
  <c r="CB330" i="5"/>
  <c r="CC330" i="5" s="1"/>
  <c r="BW330" i="5"/>
  <c r="BX330" i="5" s="1"/>
  <c r="BR330" i="5"/>
  <c r="BS330" i="5" s="1"/>
  <c r="BF330" i="5"/>
  <c r="BA330" i="5"/>
  <c r="BB330" i="5" s="1"/>
  <c r="AV330" i="5"/>
  <c r="AW330" i="5" s="1"/>
  <c r="AQ330" i="5"/>
  <c r="AR330" i="5" s="1"/>
  <c r="AL330" i="5"/>
  <c r="AM330" i="5" s="1"/>
  <c r="AG330" i="5"/>
  <c r="AH330" i="5" s="1"/>
  <c r="CV329" i="5"/>
  <c r="CW329" i="5" s="1"/>
  <c r="CQ329" i="5"/>
  <c r="CR329" i="5" s="1"/>
  <c r="CL329" i="5"/>
  <c r="CM329" i="5" s="1"/>
  <c r="CG329" i="5"/>
  <c r="CH329" i="5" s="1"/>
  <c r="CB329" i="5"/>
  <c r="CC329" i="5" s="1"/>
  <c r="BW329" i="5"/>
  <c r="BX329" i="5" s="1"/>
  <c r="BR329" i="5"/>
  <c r="BS329" i="5" s="1"/>
  <c r="BF329" i="5"/>
  <c r="BA329" i="5"/>
  <c r="BB329" i="5" s="1"/>
  <c r="AV329" i="5"/>
  <c r="AW329" i="5" s="1"/>
  <c r="AQ329" i="5"/>
  <c r="AR329" i="5" s="1"/>
  <c r="AL329" i="5"/>
  <c r="AM329" i="5" s="1"/>
  <c r="AG329" i="5"/>
  <c r="CV328" i="5"/>
  <c r="CW328" i="5" s="1"/>
  <c r="CQ328" i="5"/>
  <c r="CR328" i="5" s="1"/>
  <c r="CL328" i="5"/>
  <c r="CM328" i="5" s="1"/>
  <c r="CG328" i="5"/>
  <c r="CH328" i="5" s="1"/>
  <c r="CB328" i="5"/>
  <c r="CC328" i="5" s="1"/>
  <c r="BW328" i="5"/>
  <c r="BX328" i="5" s="1"/>
  <c r="BR328" i="5"/>
  <c r="BS328" i="5" s="1"/>
  <c r="BF328" i="5"/>
  <c r="BA328" i="5"/>
  <c r="BB328" i="5" s="1"/>
  <c r="AV328" i="5"/>
  <c r="AW328" i="5" s="1"/>
  <c r="AQ328" i="5"/>
  <c r="AR328" i="5" s="1"/>
  <c r="AL328" i="5"/>
  <c r="AM328" i="5" s="1"/>
  <c r="AG328" i="5"/>
  <c r="CV208" i="5"/>
  <c r="CW208" i="5" s="1"/>
  <c r="CQ208" i="5"/>
  <c r="CR208" i="5" s="1"/>
  <c r="CL208" i="5"/>
  <c r="CM208" i="5" s="1"/>
  <c r="CG208" i="5"/>
  <c r="CH208" i="5" s="1"/>
  <c r="CB208" i="5"/>
  <c r="CC208" i="5" s="1"/>
  <c r="BW208" i="5"/>
  <c r="BX208" i="5" s="1"/>
  <c r="BR208" i="5"/>
  <c r="BS208" i="5" s="1"/>
  <c r="BF208" i="5"/>
  <c r="BA208" i="5"/>
  <c r="BB208" i="5" s="1"/>
  <c r="AV208" i="5"/>
  <c r="AW208" i="5" s="1"/>
  <c r="AQ208" i="5"/>
  <c r="AR208" i="5" s="1"/>
  <c r="AL208" i="5"/>
  <c r="AM208" i="5" s="1"/>
  <c r="AG208" i="5"/>
  <c r="AH208" i="5" s="1"/>
  <c r="CV207" i="5"/>
  <c r="CW207" i="5" s="1"/>
  <c r="CQ207" i="5"/>
  <c r="CR207" i="5" s="1"/>
  <c r="CL207" i="5"/>
  <c r="CM207" i="5" s="1"/>
  <c r="CG207" i="5"/>
  <c r="CH207" i="5" s="1"/>
  <c r="CB207" i="5"/>
  <c r="CC207" i="5" s="1"/>
  <c r="BW207" i="5"/>
  <c r="BX207" i="5" s="1"/>
  <c r="BR207" i="5"/>
  <c r="BS207" i="5" s="1"/>
  <c r="BF207" i="5"/>
  <c r="BA207" i="5"/>
  <c r="BB207" i="5" s="1"/>
  <c r="AV207" i="5"/>
  <c r="AW207" i="5" s="1"/>
  <c r="AQ207" i="5"/>
  <c r="AR207" i="5" s="1"/>
  <c r="AL207" i="5"/>
  <c r="AM207" i="5" s="1"/>
  <c r="AG207" i="5"/>
  <c r="AH207" i="5" s="1"/>
  <c r="CV197" i="5"/>
  <c r="CW197" i="5" s="1"/>
  <c r="CQ197" i="5"/>
  <c r="CR197" i="5" s="1"/>
  <c r="CL197" i="5"/>
  <c r="CM197" i="5" s="1"/>
  <c r="CG197" i="5"/>
  <c r="CH197" i="5" s="1"/>
  <c r="CB197" i="5"/>
  <c r="CC197" i="5" s="1"/>
  <c r="BW197" i="5"/>
  <c r="BX197" i="5" s="1"/>
  <c r="BR197" i="5"/>
  <c r="BS197" i="5" s="1"/>
  <c r="BF197" i="5"/>
  <c r="BA197" i="5"/>
  <c r="BB197" i="5" s="1"/>
  <c r="AV197" i="5"/>
  <c r="AW197" i="5" s="1"/>
  <c r="AQ197" i="5"/>
  <c r="AR197" i="5" s="1"/>
  <c r="AL197" i="5"/>
  <c r="AM197" i="5" s="1"/>
  <c r="AG197" i="5"/>
  <c r="AH197" i="5" s="1"/>
  <c r="CV206" i="5"/>
  <c r="CW206" i="5" s="1"/>
  <c r="CQ206" i="5"/>
  <c r="CR206" i="5" s="1"/>
  <c r="CL206" i="5"/>
  <c r="CM206" i="5" s="1"/>
  <c r="CG206" i="5"/>
  <c r="CH206" i="5" s="1"/>
  <c r="CB206" i="5"/>
  <c r="CC206" i="5" s="1"/>
  <c r="BW206" i="5"/>
  <c r="BX206" i="5" s="1"/>
  <c r="BR206" i="5"/>
  <c r="BS206" i="5" s="1"/>
  <c r="BF206" i="5"/>
  <c r="BA206" i="5"/>
  <c r="BB206" i="5" s="1"/>
  <c r="AV206" i="5"/>
  <c r="AW206" i="5" s="1"/>
  <c r="AQ206" i="5"/>
  <c r="AR206" i="5" s="1"/>
  <c r="AL206" i="5"/>
  <c r="AM206" i="5" s="1"/>
  <c r="AG206" i="5"/>
  <c r="AH206" i="5" s="1"/>
  <c r="CV205" i="5"/>
  <c r="CW205" i="5" s="1"/>
  <c r="CQ205" i="5"/>
  <c r="CR205" i="5" s="1"/>
  <c r="CL205" i="5"/>
  <c r="CM205" i="5" s="1"/>
  <c r="CG205" i="5"/>
  <c r="CH205" i="5" s="1"/>
  <c r="CB205" i="5"/>
  <c r="CC205" i="5" s="1"/>
  <c r="BW205" i="5"/>
  <c r="BX205" i="5" s="1"/>
  <c r="BR205" i="5"/>
  <c r="BS205" i="5" s="1"/>
  <c r="BF205" i="5"/>
  <c r="BA205" i="5"/>
  <c r="BB205" i="5" s="1"/>
  <c r="AV205" i="5"/>
  <c r="AQ205" i="5"/>
  <c r="AR205" i="5" s="1"/>
  <c r="AL205" i="5"/>
  <c r="AM205" i="5" s="1"/>
  <c r="AG205" i="5"/>
  <c r="AH205" i="5" s="1"/>
  <c r="CV204" i="5"/>
  <c r="CW204" i="5" s="1"/>
  <c r="CQ204" i="5"/>
  <c r="CR204" i="5" s="1"/>
  <c r="CL204" i="5"/>
  <c r="CM204" i="5" s="1"/>
  <c r="CG204" i="5"/>
  <c r="CH204" i="5" s="1"/>
  <c r="CB204" i="5"/>
  <c r="CC204" i="5" s="1"/>
  <c r="BW204" i="5"/>
  <c r="BX204" i="5" s="1"/>
  <c r="BR204" i="5"/>
  <c r="BS204" i="5" s="1"/>
  <c r="BF204" i="5"/>
  <c r="BA204" i="5"/>
  <c r="BB204" i="5" s="1"/>
  <c r="AV204" i="5"/>
  <c r="AW204" i="5" s="1"/>
  <c r="AQ204" i="5"/>
  <c r="AR204" i="5" s="1"/>
  <c r="AL204" i="5"/>
  <c r="AM204" i="5" s="1"/>
  <c r="AG204" i="5"/>
  <c r="AH204" i="5" s="1"/>
  <c r="CV196" i="5"/>
  <c r="CW196" i="5" s="1"/>
  <c r="CQ196" i="5"/>
  <c r="CR196" i="5" s="1"/>
  <c r="CL196" i="5"/>
  <c r="CM196" i="5" s="1"/>
  <c r="CG196" i="5"/>
  <c r="CH196" i="5" s="1"/>
  <c r="CB196" i="5"/>
  <c r="CC196" i="5" s="1"/>
  <c r="BW196" i="5"/>
  <c r="BX196" i="5" s="1"/>
  <c r="BR196" i="5"/>
  <c r="BS196" i="5" s="1"/>
  <c r="BF196" i="5"/>
  <c r="BA196" i="5"/>
  <c r="BB196" i="5" s="1"/>
  <c r="AV196" i="5"/>
  <c r="AW196" i="5" s="1"/>
  <c r="AQ196" i="5"/>
  <c r="AR196" i="5" s="1"/>
  <c r="AL196" i="5"/>
  <c r="AM196" i="5" s="1"/>
  <c r="AG196" i="5"/>
  <c r="AH196" i="5" s="1"/>
  <c r="CV203" i="5"/>
  <c r="CW203" i="5" s="1"/>
  <c r="CQ203" i="5"/>
  <c r="CR203" i="5" s="1"/>
  <c r="CL203" i="5"/>
  <c r="CM203" i="5" s="1"/>
  <c r="CG203" i="5"/>
  <c r="CH203" i="5" s="1"/>
  <c r="CB203" i="5"/>
  <c r="CC203" i="5" s="1"/>
  <c r="BW203" i="5"/>
  <c r="BX203" i="5" s="1"/>
  <c r="BR203" i="5"/>
  <c r="BS203" i="5" s="1"/>
  <c r="BF203" i="5"/>
  <c r="BA203" i="5"/>
  <c r="BB203" i="5" s="1"/>
  <c r="AV203" i="5"/>
  <c r="AW203" i="5" s="1"/>
  <c r="AQ203" i="5"/>
  <c r="AR203" i="5" s="1"/>
  <c r="AL203" i="5"/>
  <c r="AM203" i="5" s="1"/>
  <c r="AG203" i="5"/>
  <c r="AH203" i="5" s="1"/>
  <c r="CV195" i="5"/>
  <c r="CW195" i="5" s="1"/>
  <c r="CQ195" i="5"/>
  <c r="CR195" i="5" s="1"/>
  <c r="CL195" i="5"/>
  <c r="CM195" i="5" s="1"/>
  <c r="CG195" i="5"/>
  <c r="CH195" i="5" s="1"/>
  <c r="CB195" i="5"/>
  <c r="CC195" i="5" s="1"/>
  <c r="BW195" i="5"/>
  <c r="BX195" i="5" s="1"/>
  <c r="BR195" i="5"/>
  <c r="BS195" i="5" s="1"/>
  <c r="BF195" i="5"/>
  <c r="BA195" i="5"/>
  <c r="AV195" i="5"/>
  <c r="AW195" i="5" s="1"/>
  <c r="AQ195" i="5"/>
  <c r="AR195" i="5" s="1"/>
  <c r="AL195" i="5"/>
  <c r="AM195" i="5" s="1"/>
  <c r="AG195" i="5"/>
  <c r="AH195" i="5" s="1"/>
  <c r="CV216" i="5"/>
  <c r="CW216" i="5" s="1"/>
  <c r="CQ216" i="5"/>
  <c r="CR216" i="5" s="1"/>
  <c r="CL216" i="5"/>
  <c r="CM216" i="5" s="1"/>
  <c r="CG216" i="5"/>
  <c r="CH216" i="5" s="1"/>
  <c r="CB216" i="5"/>
  <c r="CC216" i="5" s="1"/>
  <c r="BW216" i="5"/>
  <c r="BX216" i="5" s="1"/>
  <c r="BR216" i="5"/>
  <c r="BS216" i="5" s="1"/>
  <c r="BF216" i="5"/>
  <c r="BA216" i="5"/>
  <c r="BB216" i="5" s="1"/>
  <c r="AV216" i="5"/>
  <c r="AW216" i="5" s="1"/>
  <c r="AQ216" i="5"/>
  <c r="AR216" i="5" s="1"/>
  <c r="AL216" i="5"/>
  <c r="AM216" i="5" s="1"/>
  <c r="AG216" i="5"/>
  <c r="CV215" i="5"/>
  <c r="CW215" i="5" s="1"/>
  <c r="CQ215" i="5"/>
  <c r="CR215" i="5" s="1"/>
  <c r="CL215" i="5"/>
  <c r="CM215" i="5" s="1"/>
  <c r="CG215" i="5"/>
  <c r="CH215" i="5" s="1"/>
  <c r="CB215" i="5"/>
  <c r="CC215" i="5" s="1"/>
  <c r="BW215" i="5"/>
  <c r="BX215" i="5" s="1"/>
  <c r="BR215" i="5"/>
  <c r="BS215" i="5" s="1"/>
  <c r="BF215" i="5"/>
  <c r="BA215" i="5"/>
  <c r="BB215" i="5" s="1"/>
  <c r="AV215" i="5"/>
  <c r="AW215" i="5" s="1"/>
  <c r="AQ215" i="5"/>
  <c r="AR215" i="5" s="1"/>
  <c r="AL215" i="5"/>
  <c r="AM215" i="5" s="1"/>
  <c r="AG215" i="5"/>
  <c r="CV214" i="5"/>
  <c r="CW214" i="5" s="1"/>
  <c r="CQ214" i="5"/>
  <c r="CR214" i="5" s="1"/>
  <c r="CL214" i="5"/>
  <c r="CM214" i="5" s="1"/>
  <c r="CG214" i="5"/>
  <c r="CH214" i="5" s="1"/>
  <c r="CB214" i="5"/>
  <c r="CC214" i="5" s="1"/>
  <c r="BW214" i="5"/>
  <c r="BX214" i="5" s="1"/>
  <c r="BR214" i="5"/>
  <c r="BS214" i="5" s="1"/>
  <c r="BF214" i="5"/>
  <c r="BA214" i="5"/>
  <c r="BB214" i="5" s="1"/>
  <c r="AV214" i="5"/>
  <c r="AW214" i="5" s="1"/>
  <c r="AQ214" i="5"/>
  <c r="AR214" i="5" s="1"/>
  <c r="AL214" i="5"/>
  <c r="AM214" i="5" s="1"/>
  <c r="AG214" i="5"/>
  <c r="AH214" i="5" s="1"/>
  <c r="CV212" i="5"/>
  <c r="CW212" i="5" s="1"/>
  <c r="CQ212" i="5"/>
  <c r="CR212" i="5" s="1"/>
  <c r="CL212" i="5"/>
  <c r="CM212" i="5" s="1"/>
  <c r="CG212" i="5"/>
  <c r="CH212" i="5" s="1"/>
  <c r="CB212" i="5"/>
  <c r="CC212" i="5" s="1"/>
  <c r="BW212" i="5"/>
  <c r="BX212" i="5" s="1"/>
  <c r="BR212" i="5"/>
  <c r="BS212" i="5" s="1"/>
  <c r="BF212" i="5"/>
  <c r="BA212" i="5"/>
  <c r="BB212" i="5" s="1"/>
  <c r="AV212" i="5"/>
  <c r="AW212" i="5" s="1"/>
  <c r="AQ212" i="5"/>
  <c r="AR212" i="5" s="1"/>
  <c r="AL212" i="5"/>
  <c r="AG212" i="5"/>
  <c r="AH212" i="5" s="1"/>
  <c r="CV211" i="5"/>
  <c r="CW211" i="5" s="1"/>
  <c r="CQ211" i="5"/>
  <c r="CR211" i="5" s="1"/>
  <c r="CL211" i="5"/>
  <c r="CM211" i="5" s="1"/>
  <c r="CG211" i="5"/>
  <c r="CH211" i="5" s="1"/>
  <c r="CB211" i="5"/>
  <c r="CC211" i="5" s="1"/>
  <c r="BW211" i="5"/>
  <c r="BX211" i="5" s="1"/>
  <c r="BR211" i="5"/>
  <c r="BS211" i="5" s="1"/>
  <c r="BF211" i="5"/>
  <c r="BA211" i="5"/>
  <c r="BB211" i="5" s="1"/>
  <c r="AV211" i="5"/>
  <c r="AW211" i="5" s="1"/>
  <c r="AQ211" i="5"/>
  <c r="AR211" i="5" s="1"/>
  <c r="AL211" i="5"/>
  <c r="AM211" i="5" s="1"/>
  <c r="AG211" i="5"/>
  <c r="AH211" i="5" s="1"/>
  <c r="CV220" i="5"/>
  <c r="CW220" i="5" s="1"/>
  <c r="CQ220" i="5"/>
  <c r="CR220" i="5" s="1"/>
  <c r="CL220" i="5"/>
  <c r="CM220" i="5" s="1"/>
  <c r="CG220" i="5"/>
  <c r="CH220" i="5" s="1"/>
  <c r="CB220" i="5"/>
  <c r="CC220" i="5" s="1"/>
  <c r="BW220" i="5"/>
  <c r="BX220" i="5" s="1"/>
  <c r="BR220" i="5"/>
  <c r="BS220" i="5" s="1"/>
  <c r="BF220" i="5"/>
  <c r="BA220" i="5"/>
  <c r="BB220" i="5" s="1"/>
  <c r="AV220" i="5"/>
  <c r="AW220" i="5" s="1"/>
  <c r="AQ220" i="5"/>
  <c r="AR220" i="5" s="1"/>
  <c r="AL220" i="5"/>
  <c r="AM220" i="5" s="1"/>
  <c r="AG220" i="5"/>
  <c r="CV210" i="5"/>
  <c r="CW210" i="5" s="1"/>
  <c r="CQ210" i="5"/>
  <c r="CR210" i="5" s="1"/>
  <c r="CL210" i="5"/>
  <c r="CM210" i="5" s="1"/>
  <c r="CG210" i="5"/>
  <c r="CH210" i="5" s="1"/>
  <c r="CB210" i="5"/>
  <c r="CC210" i="5" s="1"/>
  <c r="BW210" i="5"/>
  <c r="BX210" i="5" s="1"/>
  <c r="BR210" i="5"/>
  <c r="BS210" i="5" s="1"/>
  <c r="BF210" i="5"/>
  <c r="BA210" i="5"/>
  <c r="BB210" i="5" s="1"/>
  <c r="AV210" i="5"/>
  <c r="AW210" i="5" s="1"/>
  <c r="AQ210" i="5"/>
  <c r="AR210" i="5" s="1"/>
  <c r="AL210" i="5"/>
  <c r="AM210" i="5" s="1"/>
  <c r="AG210" i="5"/>
  <c r="AH210" i="5" s="1"/>
  <c r="CV219" i="5"/>
  <c r="CW219" i="5" s="1"/>
  <c r="CQ219" i="5"/>
  <c r="CR219" i="5" s="1"/>
  <c r="CL219" i="5"/>
  <c r="CM219" i="5" s="1"/>
  <c r="CG219" i="5"/>
  <c r="CH219" i="5" s="1"/>
  <c r="CB219" i="5"/>
  <c r="CC219" i="5" s="1"/>
  <c r="BW219" i="5"/>
  <c r="BX219" i="5" s="1"/>
  <c r="BR219" i="5"/>
  <c r="BS219" i="5" s="1"/>
  <c r="BF219" i="5"/>
  <c r="BA219" i="5"/>
  <c r="BB219" i="5" s="1"/>
  <c r="AV219" i="5"/>
  <c r="AW219" i="5" s="1"/>
  <c r="AQ219" i="5"/>
  <c r="AR219" i="5" s="1"/>
  <c r="AL219" i="5"/>
  <c r="AM219" i="5" s="1"/>
  <c r="AG219" i="5"/>
  <c r="AH219" i="5" s="1"/>
  <c r="CV218" i="5"/>
  <c r="CW218" i="5" s="1"/>
  <c r="CQ218" i="5"/>
  <c r="CR218" i="5" s="1"/>
  <c r="CL218" i="5"/>
  <c r="CM218" i="5" s="1"/>
  <c r="CG218" i="5"/>
  <c r="CH218" i="5" s="1"/>
  <c r="CB218" i="5"/>
  <c r="CC218" i="5" s="1"/>
  <c r="BW218" i="5"/>
  <c r="BX218" i="5" s="1"/>
  <c r="BR218" i="5"/>
  <c r="BS218" i="5" s="1"/>
  <c r="BF218" i="5"/>
  <c r="BA218" i="5"/>
  <c r="BB218" i="5" s="1"/>
  <c r="AV218" i="5"/>
  <c r="AW218" i="5" s="1"/>
  <c r="AQ218" i="5"/>
  <c r="AR218" i="5" s="1"/>
  <c r="AL218" i="5"/>
  <c r="AM218" i="5" s="1"/>
  <c r="AG218" i="5"/>
  <c r="AH218" i="5" s="1"/>
  <c r="CV209" i="5"/>
  <c r="CW209" i="5" s="1"/>
  <c r="CQ209" i="5"/>
  <c r="CR209" i="5" s="1"/>
  <c r="CL209" i="5"/>
  <c r="CM209" i="5" s="1"/>
  <c r="CG209" i="5"/>
  <c r="CH209" i="5" s="1"/>
  <c r="CB209" i="5"/>
  <c r="CC209" i="5" s="1"/>
  <c r="BW209" i="5"/>
  <c r="BX209" i="5" s="1"/>
  <c r="BR209" i="5"/>
  <c r="BS209" i="5" s="1"/>
  <c r="BF209" i="5"/>
  <c r="BA209" i="5"/>
  <c r="BB209" i="5" s="1"/>
  <c r="AV209" i="5"/>
  <c r="AW209" i="5" s="1"/>
  <c r="AQ209" i="5"/>
  <c r="AR209" i="5" s="1"/>
  <c r="AL209" i="5"/>
  <c r="AM209" i="5" s="1"/>
  <c r="AG209" i="5"/>
  <c r="AH209" i="5" s="1"/>
  <c r="CV77" i="5"/>
  <c r="CW77" i="5" s="1"/>
  <c r="CQ77" i="5"/>
  <c r="CR77" i="5" s="1"/>
  <c r="CL77" i="5"/>
  <c r="CM77" i="5" s="1"/>
  <c r="CG77" i="5"/>
  <c r="CH77" i="5" s="1"/>
  <c r="CB77" i="5"/>
  <c r="CC77" i="5" s="1"/>
  <c r="BW77" i="5"/>
  <c r="BX77" i="5" s="1"/>
  <c r="BR77" i="5"/>
  <c r="BS77" i="5" s="1"/>
  <c r="BF77" i="5"/>
  <c r="BA77" i="5"/>
  <c r="BB77" i="5" s="1"/>
  <c r="AV77" i="5"/>
  <c r="AW77" i="5" s="1"/>
  <c r="AQ77" i="5"/>
  <c r="AR77" i="5" s="1"/>
  <c r="AL77" i="5"/>
  <c r="AM77" i="5" s="1"/>
  <c r="AG77" i="5"/>
  <c r="AH77" i="5" s="1"/>
  <c r="CV76" i="5"/>
  <c r="CW76" i="5" s="1"/>
  <c r="CQ76" i="5"/>
  <c r="CR76" i="5" s="1"/>
  <c r="CL76" i="5"/>
  <c r="CM76" i="5" s="1"/>
  <c r="CG76" i="5"/>
  <c r="CH76" i="5" s="1"/>
  <c r="CB76" i="5"/>
  <c r="CC76" i="5" s="1"/>
  <c r="BW76" i="5"/>
  <c r="BX76" i="5" s="1"/>
  <c r="BR76" i="5"/>
  <c r="BS76" i="5" s="1"/>
  <c r="BF76" i="5"/>
  <c r="BA76" i="5"/>
  <c r="BB76" i="5" s="1"/>
  <c r="AV76" i="5"/>
  <c r="AW76" i="5" s="1"/>
  <c r="AQ76" i="5"/>
  <c r="AR76" i="5" s="1"/>
  <c r="AL76" i="5"/>
  <c r="AG76" i="5"/>
  <c r="AH76" i="5" s="1"/>
  <c r="CV75" i="5"/>
  <c r="CW75" i="5" s="1"/>
  <c r="CQ75" i="5"/>
  <c r="CR75" i="5" s="1"/>
  <c r="CL75" i="5"/>
  <c r="CM75" i="5" s="1"/>
  <c r="CG75" i="5"/>
  <c r="CH75" i="5" s="1"/>
  <c r="CB75" i="5"/>
  <c r="CC75" i="5" s="1"/>
  <c r="BW75" i="5"/>
  <c r="BX75" i="5" s="1"/>
  <c r="BR75" i="5"/>
  <c r="BS75" i="5" s="1"/>
  <c r="BF75" i="5"/>
  <c r="BA75" i="5"/>
  <c r="BB75" i="5" s="1"/>
  <c r="AV75" i="5"/>
  <c r="AW75" i="5" s="1"/>
  <c r="AQ75" i="5"/>
  <c r="AR75" i="5" s="1"/>
  <c r="AL75" i="5"/>
  <c r="AM75" i="5" s="1"/>
  <c r="AG75" i="5"/>
  <c r="AH75" i="5" s="1"/>
  <c r="CV74" i="5"/>
  <c r="CW74" i="5" s="1"/>
  <c r="CQ74" i="5"/>
  <c r="CR74" i="5" s="1"/>
  <c r="CL74" i="5"/>
  <c r="CM74" i="5" s="1"/>
  <c r="CG74" i="5"/>
  <c r="CH74" i="5" s="1"/>
  <c r="CB74" i="5"/>
  <c r="CC74" i="5" s="1"/>
  <c r="BW74" i="5"/>
  <c r="BX74" i="5" s="1"/>
  <c r="BR74" i="5"/>
  <c r="BS74" i="5" s="1"/>
  <c r="BF74" i="5"/>
  <c r="BA74" i="5"/>
  <c r="BB74" i="5" s="1"/>
  <c r="AV74" i="5"/>
  <c r="AW74" i="5" s="1"/>
  <c r="AQ74" i="5"/>
  <c r="AR74" i="5" s="1"/>
  <c r="AL74" i="5"/>
  <c r="AM74" i="5" s="1"/>
  <c r="AG74" i="5"/>
  <c r="CV73" i="5"/>
  <c r="CW73" i="5" s="1"/>
  <c r="CQ73" i="5"/>
  <c r="CR73" i="5" s="1"/>
  <c r="CL73" i="5"/>
  <c r="CM73" i="5" s="1"/>
  <c r="CG73" i="5"/>
  <c r="CH73" i="5" s="1"/>
  <c r="CB73" i="5"/>
  <c r="CC73" i="5" s="1"/>
  <c r="BW73" i="5"/>
  <c r="BX73" i="5" s="1"/>
  <c r="BR73" i="5"/>
  <c r="BS73" i="5" s="1"/>
  <c r="BF73" i="5"/>
  <c r="BA73" i="5"/>
  <c r="BB73" i="5" s="1"/>
  <c r="AV73" i="5"/>
  <c r="AW73" i="5" s="1"/>
  <c r="AQ73" i="5"/>
  <c r="AR73" i="5" s="1"/>
  <c r="AL73" i="5"/>
  <c r="AM73" i="5" s="1"/>
  <c r="AG73" i="5"/>
  <c r="AH73" i="5" s="1"/>
  <c r="CV428" i="5"/>
  <c r="CW428" i="5" s="1"/>
  <c r="CQ428" i="5"/>
  <c r="CR428" i="5" s="1"/>
  <c r="CL428" i="5"/>
  <c r="CM428" i="5" s="1"/>
  <c r="CG428" i="5"/>
  <c r="CH428" i="5" s="1"/>
  <c r="CB428" i="5"/>
  <c r="CC428" i="5" s="1"/>
  <c r="BW428" i="5"/>
  <c r="BX428" i="5" s="1"/>
  <c r="BR428" i="5"/>
  <c r="BS428" i="5" s="1"/>
  <c r="BF428" i="5"/>
  <c r="BA428" i="5"/>
  <c r="BB428" i="5" s="1"/>
  <c r="AV428" i="5"/>
  <c r="AQ428" i="5"/>
  <c r="AR428" i="5" s="1"/>
  <c r="AL428" i="5"/>
  <c r="AM428" i="5" s="1"/>
  <c r="AG428" i="5"/>
  <c r="AH428" i="5" s="1"/>
  <c r="CV346" i="5"/>
  <c r="CW346" i="5" s="1"/>
  <c r="CQ346" i="5"/>
  <c r="CR346" i="5" s="1"/>
  <c r="CL346" i="5"/>
  <c r="CM346" i="5" s="1"/>
  <c r="CG346" i="5"/>
  <c r="CH346" i="5" s="1"/>
  <c r="CB346" i="5"/>
  <c r="CC346" i="5" s="1"/>
  <c r="BW346" i="5"/>
  <c r="BX346" i="5" s="1"/>
  <c r="BR346" i="5"/>
  <c r="BS346" i="5" s="1"/>
  <c r="BF346" i="5"/>
  <c r="BA346" i="5"/>
  <c r="BB346" i="5" s="1"/>
  <c r="AV346" i="5"/>
  <c r="AW346" i="5" s="1"/>
  <c r="AQ346" i="5"/>
  <c r="AR346" i="5" s="1"/>
  <c r="AL346" i="5"/>
  <c r="AG346" i="5"/>
  <c r="AH346" i="5" s="1"/>
  <c r="CV345" i="5"/>
  <c r="CW345" i="5" s="1"/>
  <c r="CQ345" i="5"/>
  <c r="CR345" i="5" s="1"/>
  <c r="CL345" i="5"/>
  <c r="CM345" i="5" s="1"/>
  <c r="CG345" i="5"/>
  <c r="CH345" i="5" s="1"/>
  <c r="CB345" i="5"/>
  <c r="CC345" i="5" s="1"/>
  <c r="BW345" i="5"/>
  <c r="BX345" i="5" s="1"/>
  <c r="BR345" i="5"/>
  <c r="BS345" i="5" s="1"/>
  <c r="BF345" i="5"/>
  <c r="BA345" i="5"/>
  <c r="BB345" i="5" s="1"/>
  <c r="AV345" i="5"/>
  <c r="AW345" i="5" s="1"/>
  <c r="AQ345" i="5"/>
  <c r="AR345" i="5" s="1"/>
  <c r="AL345" i="5"/>
  <c r="AM345" i="5" s="1"/>
  <c r="AG345" i="5"/>
  <c r="AH345" i="5" s="1"/>
  <c r="CV344" i="5"/>
  <c r="CW344" i="5" s="1"/>
  <c r="CQ344" i="5"/>
  <c r="CR344" i="5" s="1"/>
  <c r="CL344" i="5"/>
  <c r="CM344" i="5" s="1"/>
  <c r="CG344" i="5"/>
  <c r="CH344" i="5" s="1"/>
  <c r="CB344" i="5"/>
  <c r="CC344" i="5" s="1"/>
  <c r="BW344" i="5"/>
  <c r="BX344" i="5" s="1"/>
  <c r="BR344" i="5"/>
  <c r="BS344" i="5" s="1"/>
  <c r="BF344" i="5"/>
  <c r="BA344" i="5"/>
  <c r="BB344" i="5" s="1"/>
  <c r="AV344" i="5"/>
  <c r="AW344" i="5" s="1"/>
  <c r="AQ344" i="5"/>
  <c r="AR344" i="5" s="1"/>
  <c r="AL344" i="5"/>
  <c r="AM344" i="5" s="1"/>
  <c r="AG344" i="5"/>
  <c r="AH344" i="5" s="1"/>
  <c r="CV343" i="5"/>
  <c r="CW343" i="5" s="1"/>
  <c r="CQ343" i="5"/>
  <c r="CR343" i="5" s="1"/>
  <c r="CL343" i="5"/>
  <c r="CM343" i="5" s="1"/>
  <c r="CG343" i="5"/>
  <c r="CH343" i="5" s="1"/>
  <c r="CB343" i="5"/>
  <c r="CC343" i="5" s="1"/>
  <c r="BW343" i="5"/>
  <c r="BX343" i="5" s="1"/>
  <c r="BR343" i="5"/>
  <c r="BS343" i="5" s="1"/>
  <c r="BF343" i="5"/>
  <c r="BA343" i="5"/>
  <c r="BB343" i="5" s="1"/>
  <c r="AV343" i="5"/>
  <c r="AW343" i="5" s="1"/>
  <c r="AQ343" i="5"/>
  <c r="AR343" i="5" s="1"/>
  <c r="AL343" i="5"/>
  <c r="AG343" i="5"/>
  <c r="AH343" i="5" s="1"/>
  <c r="CV342" i="5"/>
  <c r="CW342" i="5" s="1"/>
  <c r="CQ342" i="5"/>
  <c r="CR342" i="5" s="1"/>
  <c r="CL342" i="5"/>
  <c r="CM342" i="5" s="1"/>
  <c r="CG342" i="5"/>
  <c r="CH342" i="5" s="1"/>
  <c r="CB342" i="5"/>
  <c r="CC342" i="5" s="1"/>
  <c r="BW342" i="5"/>
  <c r="BX342" i="5" s="1"/>
  <c r="BR342" i="5"/>
  <c r="BS342" i="5" s="1"/>
  <c r="BF342" i="5"/>
  <c r="BA342" i="5"/>
  <c r="BB342" i="5" s="1"/>
  <c r="AV342" i="5"/>
  <c r="AW342" i="5" s="1"/>
  <c r="AQ342" i="5"/>
  <c r="AR342" i="5" s="1"/>
  <c r="AL342" i="5"/>
  <c r="AG342" i="5"/>
  <c r="AH342" i="5" s="1"/>
  <c r="CV341" i="5"/>
  <c r="CW341" i="5" s="1"/>
  <c r="CQ341" i="5"/>
  <c r="CR341" i="5" s="1"/>
  <c r="CL341" i="5"/>
  <c r="CM341" i="5" s="1"/>
  <c r="CG341" i="5"/>
  <c r="CH341" i="5" s="1"/>
  <c r="CB341" i="5"/>
  <c r="CC341" i="5" s="1"/>
  <c r="BW341" i="5"/>
  <c r="BX341" i="5" s="1"/>
  <c r="BR341" i="5"/>
  <c r="BS341" i="5" s="1"/>
  <c r="BF341" i="5"/>
  <c r="BA341" i="5"/>
  <c r="BB341" i="5" s="1"/>
  <c r="AV341" i="5"/>
  <c r="AW341" i="5" s="1"/>
  <c r="AQ341" i="5"/>
  <c r="AR341" i="5" s="1"/>
  <c r="AL341" i="5"/>
  <c r="AM341" i="5" s="1"/>
  <c r="AG341" i="5"/>
  <c r="CV340" i="5"/>
  <c r="CW340" i="5" s="1"/>
  <c r="CQ340" i="5"/>
  <c r="CR340" i="5" s="1"/>
  <c r="CL340" i="5"/>
  <c r="CM340" i="5" s="1"/>
  <c r="CG340" i="5"/>
  <c r="CH340" i="5" s="1"/>
  <c r="CB340" i="5"/>
  <c r="CC340" i="5" s="1"/>
  <c r="BW340" i="5"/>
  <c r="BX340" i="5" s="1"/>
  <c r="BR340" i="5"/>
  <c r="BS340" i="5" s="1"/>
  <c r="BF340" i="5"/>
  <c r="BA340" i="5"/>
  <c r="BB340" i="5" s="1"/>
  <c r="AV340" i="5"/>
  <c r="AW340" i="5" s="1"/>
  <c r="AQ340" i="5"/>
  <c r="AR340" i="5" s="1"/>
  <c r="AL340" i="5"/>
  <c r="AM340" i="5" s="1"/>
  <c r="AG340" i="5"/>
  <c r="AH340" i="5" s="1"/>
  <c r="CV339" i="5"/>
  <c r="CW339" i="5" s="1"/>
  <c r="CQ339" i="5"/>
  <c r="CR339" i="5" s="1"/>
  <c r="CL339" i="5"/>
  <c r="CM339" i="5" s="1"/>
  <c r="CG339" i="5"/>
  <c r="CH339" i="5" s="1"/>
  <c r="CB339" i="5"/>
  <c r="CC339" i="5" s="1"/>
  <c r="BW339" i="5"/>
  <c r="BX339" i="5" s="1"/>
  <c r="BR339" i="5"/>
  <c r="BS339" i="5" s="1"/>
  <c r="BF339" i="5"/>
  <c r="BA339" i="5"/>
  <c r="BB339" i="5" s="1"/>
  <c r="AV339" i="5"/>
  <c r="AW339" i="5" s="1"/>
  <c r="AQ339" i="5"/>
  <c r="AL339" i="5"/>
  <c r="AM339" i="5" s="1"/>
  <c r="AG339" i="5"/>
  <c r="AH339" i="5" s="1"/>
  <c r="CV108" i="5"/>
  <c r="CW108" i="5" s="1"/>
  <c r="CQ108" i="5"/>
  <c r="CR108" i="5" s="1"/>
  <c r="CL108" i="5"/>
  <c r="CM108" i="5" s="1"/>
  <c r="CG108" i="5"/>
  <c r="CH108" i="5" s="1"/>
  <c r="CB108" i="5"/>
  <c r="CC108" i="5" s="1"/>
  <c r="BW108" i="5"/>
  <c r="BX108" i="5" s="1"/>
  <c r="BR108" i="5"/>
  <c r="BS108" i="5" s="1"/>
  <c r="BF108" i="5"/>
  <c r="BA108" i="5"/>
  <c r="BB108" i="5" s="1"/>
  <c r="AV108" i="5"/>
  <c r="AW108" i="5" s="1"/>
  <c r="AQ108" i="5"/>
  <c r="AR108" i="5" s="1"/>
  <c r="AL108" i="5"/>
  <c r="AM108" i="5" s="1"/>
  <c r="AG108" i="5"/>
  <c r="AH108" i="5" s="1"/>
  <c r="CV138" i="5"/>
  <c r="CW138" i="5" s="1"/>
  <c r="CQ138" i="5"/>
  <c r="CR138" i="5" s="1"/>
  <c r="CL138" i="5"/>
  <c r="CM138" i="5" s="1"/>
  <c r="CG138" i="5"/>
  <c r="CH138" i="5" s="1"/>
  <c r="CB138" i="5"/>
  <c r="CC138" i="5" s="1"/>
  <c r="BW138" i="5"/>
  <c r="BX138" i="5" s="1"/>
  <c r="BR138" i="5"/>
  <c r="BS138" i="5" s="1"/>
  <c r="BF138" i="5"/>
  <c r="BA138" i="5"/>
  <c r="BB138" i="5" s="1"/>
  <c r="AV138" i="5"/>
  <c r="AW138" i="5" s="1"/>
  <c r="AQ138" i="5"/>
  <c r="AR138" i="5" s="1"/>
  <c r="AL138" i="5"/>
  <c r="AG138" i="5"/>
  <c r="AH138" i="5" s="1"/>
  <c r="CV137" i="5"/>
  <c r="CW137" i="5" s="1"/>
  <c r="CQ137" i="5"/>
  <c r="CR137" i="5" s="1"/>
  <c r="CL137" i="5"/>
  <c r="CM137" i="5" s="1"/>
  <c r="CG137" i="5"/>
  <c r="CH137" i="5" s="1"/>
  <c r="CB137" i="5"/>
  <c r="CC137" i="5" s="1"/>
  <c r="BW137" i="5"/>
  <c r="BX137" i="5" s="1"/>
  <c r="BR137" i="5"/>
  <c r="BS137" i="5" s="1"/>
  <c r="BF137" i="5"/>
  <c r="BA137" i="5"/>
  <c r="BB137" i="5" s="1"/>
  <c r="AV137" i="5"/>
  <c r="AW137" i="5" s="1"/>
  <c r="AQ137" i="5"/>
  <c r="AR137" i="5" s="1"/>
  <c r="AL137" i="5"/>
  <c r="AM137" i="5" s="1"/>
  <c r="AG137" i="5"/>
  <c r="AH137" i="5" s="1"/>
  <c r="CV115" i="5"/>
  <c r="CW115" i="5" s="1"/>
  <c r="CQ115" i="5"/>
  <c r="CR115" i="5" s="1"/>
  <c r="CL115" i="5"/>
  <c r="CM115" i="5" s="1"/>
  <c r="CG115" i="5"/>
  <c r="CH115" i="5" s="1"/>
  <c r="CB115" i="5"/>
  <c r="CC115" i="5" s="1"/>
  <c r="BW115" i="5"/>
  <c r="BX115" i="5" s="1"/>
  <c r="BR115" i="5"/>
  <c r="BS115" i="5" s="1"/>
  <c r="BF115" i="5"/>
  <c r="BA115" i="5"/>
  <c r="BB115" i="5" s="1"/>
  <c r="AV115" i="5"/>
  <c r="AW115" i="5" s="1"/>
  <c r="AQ115" i="5"/>
  <c r="AR115" i="5" s="1"/>
  <c r="AL115" i="5"/>
  <c r="AM115" i="5" s="1"/>
  <c r="AG115" i="5"/>
  <c r="AH115" i="5" s="1"/>
  <c r="CV136" i="5"/>
  <c r="CW136" i="5" s="1"/>
  <c r="CQ136" i="5"/>
  <c r="CR136" i="5" s="1"/>
  <c r="CL136" i="5"/>
  <c r="CM136" i="5" s="1"/>
  <c r="CG136" i="5"/>
  <c r="CH136" i="5" s="1"/>
  <c r="CB136" i="5"/>
  <c r="CC136" i="5" s="1"/>
  <c r="BW136" i="5"/>
  <c r="BX136" i="5" s="1"/>
  <c r="BR136" i="5"/>
  <c r="BS136" i="5" s="1"/>
  <c r="BF136" i="5"/>
  <c r="BA136" i="5"/>
  <c r="BB136" i="5" s="1"/>
  <c r="AV136" i="5"/>
  <c r="AW136" i="5" s="1"/>
  <c r="AQ136" i="5"/>
  <c r="AR136" i="5" s="1"/>
  <c r="AL136" i="5"/>
  <c r="AG136" i="5"/>
  <c r="AH136" i="5" s="1"/>
  <c r="CV107" i="5"/>
  <c r="CW107" i="5" s="1"/>
  <c r="CQ107" i="5"/>
  <c r="CR107" i="5" s="1"/>
  <c r="CL107" i="5"/>
  <c r="CM107" i="5" s="1"/>
  <c r="CG107" i="5"/>
  <c r="CH107" i="5" s="1"/>
  <c r="CB107" i="5"/>
  <c r="CC107" i="5" s="1"/>
  <c r="BW107" i="5"/>
  <c r="BX107" i="5" s="1"/>
  <c r="BR107" i="5"/>
  <c r="BS107" i="5" s="1"/>
  <c r="BF107" i="5"/>
  <c r="BA107" i="5"/>
  <c r="BB107" i="5" s="1"/>
  <c r="AV107" i="5"/>
  <c r="AW107" i="5" s="1"/>
  <c r="AQ107" i="5"/>
  <c r="AR107" i="5" s="1"/>
  <c r="AL107" i="5"/>
  <c r="AM107" i="5" s="1"/>
  <c r="AG107" i="5"/>
  <c r="CV114" i="5"/>
  <c r="CW114" i="5" s="1"/>
  <c r="CQ114" i="5"/>
  <c r="CR114" i="5" s="1"/>
  <c r="CL114" i="5"/>
  <c r="CM114" i="5" s="1"/>
  <c r="CG114" i="5"/>
  <c r="CH114" i="5" s="1"/>
  <c r="CB114" i="5"/>
  <c r="CC114" i="5" s="1"/>
  <c r="BW114" i="5"/>
  <c r="BX114" i="5" s="1"/>
  <c r="BR114" i="5"/>
  <c r="BS114" i="5" s="1"/>
  <c r="BF114" i="5"/>
  <c r="BA114" i="5"/>
  <c r="BB114" i="5" s="1"/>
  <c r="AV114" i="5"/>
  <c r="AW114" i="5" s="1"/>
  <c r="AQ114" i="5"/>
  <c r="AR114" i="5" s="1"/>
  <c r="AL114" i="5"/>
  <c r="AG114" i="5"/>
  <c r="AH114" i="5" s="1"/>
  <c r="CV443" i="5"/>
  <c r="CW443" i="5" s="1"/>
  <c r="CQ443" i="5"/>
  <c r="CR443" i="5" s="1"/>
  <c r="CL443" i="5"/>
  <c r="CM443" i="5" s="1"/>
  <c r="CG443" i="5"/>
  <c r="CH443" i="5" s="1"/>
  <c r="CB443" i="5"/>
  <c r="CC443" i="5" s="1"/>
  <c r="BW443" i="5"/>
  <c r="BX443" i="5" s="1"/>
  <c r="BR443" i="5"/>
  <c r="BS443" i="5" s="1"/>
  <c r="BF443" i="5"/>
  <c r="BA443" i="5"/>
  <c r="BB443" i="5" s="1"/>
  <c r="AV443" i="5"/>
  <c r="AW443" i="5" s="1"/>
  <c r="AQ443" i="5"/>
  <c r="AR443" i="5" s="1"/>
  <c r="AL443" i="5"/>
  <c r="AM443" i="5" s="1"/>
  <c r="AG443" i="5"/>
  <c r="AH443" i="5" s="1"/>
  <c r="CV442" i="5"/>
  <c r="CW442" i="5" s="1"/>
  <c r="CQ442" i="5"/>
  <c r="CR442" i="5" s="1"/>
  <c r="CL442" i="5"/>
  <c r="CM442" i="5" s="1"/>
  <c r="CG442" i="5"/>
  <c r="CH442" i="5" s="1"/>
  <c r="CB442" i="5"/>
  <c r="CC442" i="5" s="1"/>
  <c r="BW442" i="5"/>
  <c r="BX442" i="5" s="1"/>
  <c r="BR442" i="5"/>
  <c r="BS442" i="5" s="1"/>
  <c r="BF442" i="5"/>
  <c r="BA442" i="5"/>
  <c r="BB442" i="5" s="1"/>
  <c r="AV442" i="5"/>
  <c r="AW442" i="5" s="1"/>
  <c r="AQ442" i="5"/>
  <c r="AR442" i="5" s="1"/>
  <c r="AL442" i="5"/>
  <c r="AM442" i="5" s="1"/>
  <c r="AG442" i="5"/>
  <c r="AH442" i="5" s="1"/>
  <c r="CV435" i="5"/>
  <c r="CW435" i="5" s="1"/>
  <c r="CQ435" i="5"/>
  <c r="CR435" i="5" s="1"/>
  <c r="CL435" i="5"/>
  <c r="CM435" i="5" s="1"/>
  <c r="CG435" i="5"/>
  <c r="CH435" i="5" s="1"/>
  <c r="CB435" i="5"/>
  <c r="CC435" i="5" s="1"/>
  <c r="BW435" i="5"/>
  <c r="BX435" i="5" s="1"/>
  <c r="BR435" i="5"/>
  <c r="BS435" i="5" s="1"/>
  <c r="BF435" i="5"/>
  <c r="BA435" i="5"/>
  <c r="BB435" i="5" s="1"/>
  <c r="AV435" i="5"/>
  <c r="AW435" i="5" s="1"/>
  <c r="AQ435" i="5"/>
  <c r="AR435" i="5" s="1"/>
  <c r="AL435" i="5"/>
  <c r="AM435" i="5" s="1"/>
  <c r="AG435" i="5"/>
  <c r="AH435" i="5" s="1"/>
  <c r="CV441" i="5"/>
  <c r="CW441" i="5" s="1"/>
  <c r="CQ441" i="5"/>
  <c r="CR441" i="5" s="1"/>
  <c r="CL441" i="5"/>
  <c r="CM441" i="5" s="1"/>
  <c r="CG441" i="5"/>
  <c r="CH441" i="5" s="1"/>
  <c r="CB441" i="5"/>
  <c r="CC441" i="5" s="1"/>
  <c r="BW441" i="5"/>
  <c r="BX441" i="5" s="1"/>
  <c r="BR441" i="5"/>
  <c r="BS441" i="5" s="1"/>
  <c r="BF441" i="5"/>
  <c r="BA441" i="5"/>
  <c r="BB441" i="5" s="1"/>
  <c r="AV441" i="5"/>
  <c r="AW441" i="5" s="1"/>
  <c r="AQ441" i="5"/>
  <c r="AR441" i="5" s="1"/>
  <c r="AL441" i="5"/>
  <c r="AM441" i="5" s="1"/>
  <c r="AG441" i="5"/>
  <c r="CV434" i="5"/>
  <c r="CW434" i="5" s="1"/>
  <c r="CQ434" i="5"/>
  <c r="CR434" i="5" s="1"/>
  <c r="CL434" i="5"/>
  <c r="CM434" i="5" s="1"/>
  <c r="CG434" i="5"/>
  <c r="CH434" i="5" s="1"/>
  <c r="CB434" i="5"/>
  <c r="CC434" i="5" s="1"/>
  <c r="BW434" i="5"/>
  <c r="BX434" i="5" s="1"/>
  <c r="BR434" i="5"/>
  <c r="BS434" i="5" s="1"/>
  <c r="BF434" i="5"/>
  <c r="BA434" i="5"/>
  <c r="BB434" i="5" s="1"/>
  <c r="AV434" i="5"/>
  <c r="AW434" i="5" s="1"/>
  <c r="AQ434" i="5"/>
  <c r="AL434" i="5"/>
  <c r="AM434" i="5" s="1"/>
  <c r="AG434" i="5"/>
  <c r="AH434" i="5" s="1"/>
  <c r="CV135" i="5"/>
  <c r="CW135" i="5" s="1"/>
  <c r="CQ135" i="5"/>
  <c r="CR135" i="5" s="1"/>
  <c r="CL135" i="5"/>
  <c r="CM135" i="5" s="1"/>
  <c r="CG135" i="5"/>
  <c r="CH135" i="5" s="1"/>
  <c r="CB135" i="5"/>
  <c r="CC135" i="5" s="1"/>
  <c r="BW135" i="5"/>
  <c r="BX135" i="5" s="1"/>
  <c r="BR135" i="5"/>
  <c r="BS135" i="5" s="1"/>
  <c r="BF135" i="5"/>
  <c r="BA135" i="5"/>
  <c r="BB135" i="5" s="1"/>
  <c r="AV135" i="5"/>
  <c r="AW135" i="5" s="1"/>
  <c r="AQ135" i="5"/>
  <c r="AR135" i="5" s="1"/>
  <c r="AL135" i="5"/>
  <c r="AM135" i="5" s="1"/>
  <c r="AG135" i="5"/>
  <c r="AH135" i="5" s="1"/>
  <c r="CV134" i="5"/>
  <c r="CW134" i="5" s="1"/>
  <c r="CQ134" i="5"/>
  <c r="CR134" i="5" s="1"/>
  <c r="CL134" i="5"/>
  <c r="CM134" i="5" s="1"/>
  <c r="CG134" i="5"/>
  <c r="CH134" i="5" s="1"/>
  <c r="CB134" i="5"/>
  <c r="CC134" i="5" s="1"/>
  <c r="BW134" i="5"/>
  <c r="BX134" i="5" s="1"/>
  <c r="BR134" i="5"/>
  <c r="BS134" i="5" s="1"/>
  <c r="BF134" i="5"/>
  <c r="BA134" i="5"/>
  <c r="BB134" i="5" s="1"/>
  <c r="AV134" i="5"/>
  <c r="AW134" i="5" s="1"/>
  <c r="AQ134" i="5"/>
  <c r="AR134" i="5" s="1"/>
  <c r="AL134" i="5"/>
  <c r="AM134" i="5" s="1"/>
  <c r="AG134" i="5"/>
  <c r="AH134" i="5" s="1"/>
  <c r="CV133" i="5"/>
  <c r="CW133" i="5" s="1"/>
  <c r="CQ133" i="5"/>
  <c r="CR133" i="5" s="1"/>
  <c r="CL133" i="5"/>
  <c r="CM133" i="5" s="1"/>
  <c r="CG133" i="5"/>
  <c r="CH133" i="5" s="1"/>
  <c r="CB133" i="5"/>
  <c r="CC133" i="5" s="1"/>
  <c r="BW133" i="5"/>
  <c r="BX133" i="5" s="1"/>
  <c r="BR133" i="5"/>
  <c r="BS133" i="5" s="1"/>
  <c r="BF133" i="5"/>
  <c r="BA133" i="5"/>
  <c r="BB133" i="5" s="1"/>
  <c r="AV133" i="5"/>
  <c r="AW133" i="5" s="1"/>
  <c r="AQ133" i="5"/>
  <c r="AL133" i="5"/>
  <c r="AM133" i="5" s="1"/>
  <c r="AG133" i="5"/>
  <c r="AH133" i="5" s="1"/>
  <c r="CV425" i="5"/>
  <c r="CW425" i="5" s="1"/>
  <c r="CQ425" i="5"/>
  <c r="CR425" i="5" s="1"/>
  <c r="CL425" i="5"/>
  <c r="CM425" i="5" s="1"/>
  <c r="CG425" i="5"/>
  <c r="CH425" i="5" s="1"/>
  <c r="CB425" i="5"/>
  <c r="CC425" i="5" s="1"/>
  <c r="BW425" i="5"/>
  <c r="BX425" i="5" s="1"/>
  <c r="BR425" i="5"/>
  <c r="BS425" i="5" s="1"/>
  <c r="BF425" i="5"/>
  <c r="BA425" i="5"/>
  <c r="BB425" i="5" s="1"/>
  <c r="AV425" i="5"/>
  <c r="AW425" i="5" s="1"/>
  <c r="AQ425" i="5"/>
  <c r="AR425" i="5" s="1"/>
  <c r="AL425" i="5"/>
  <c r="AM425" i="5" s="1"/>
  <c r="AG425" i="5"/>
  <c r="AH425" i="5" s="1"/>
  <c r="CV424" i="5"/>
  <c r="CW424" i="5" s="1"/>
  <c r="CQ424" i="5"/>
  <c r="CR424" i="5" s="1"/>
  <c r="CL424" i="5"/>
  <c r="CM424" i="5" s="1"/>
  <c r="CG424" i="5"/>
  <c r="CH424" i="5" s="1"/>
  <c r="CB424" i="5"/>
  <c r="CC424" i="5" s="1"/>
  <c r="BW424" i="5"/>
  <c r="BX424" i="5" s="1"/>
  <c r="BR424" i="5"/>
  <c r="BS424" i="5" s="1"/>
  <c r="BF424" i="5"/>
  <c r="BA424" i="5"/>
  <c r="BB424" i="5" s="1"/>
  <c r="AV424" i="5"/>
  <c r="AQ424" i="5"/>
  <c r="AR424" i="5" s="1"/>
  <c r="AL424" i="5"/>
  <c r="AM424" i="5" s="1"/>
  <c r="AG424" i="5"/>
  <c r="AH424" i="5" s="1"/>
  <c r="CV423" i="5"/>
  <c r="CW423" i="5" s="1"/>
  <c r="CQ423" i="5"/>
  <c r="CR423" i="5" s="1"/>
  <c r="CL423" i="5"/>
  <c r="CM423" i="5" s="1"/>
  <c r="CG423" i="5"/>
  <c r="CH423" i="5" s="1"/>
  <c r="CB423" i="5"/>
  <c r="CC423" i="5" s="1"/>
  <c r="BW423" i="5"/>
  <c r="BX423" i="5" s="1"/>
  <c r="BR423" i="5"/>
  <c r="BS423" i="5" s="1"/>
  <c r="BF423" i="5"/>
  <c r="BA423" i="5"/>
  <c r="BB423" i="5" s="1"/>
  <c r="AV423" i="5"/>
  <c r="AW423" i="5" s="1"/>
  <c r="AQ423" i="5"/>
  <c r="AR423" i="5" s="1"/>
  <c r="AL423" i="5"/>
  <c r="AM423" i="5" s="1"/>
  <c r="AG423" i="5"/>
  <c r="AH423" i="5" s="1"/>
  <c r="CV422" i="5"/>
  <c r="CW422" i="5" s="1"/>
  <c r="CQ422" i="5"/>
  <c r="CR422" i="5" s="1"/>
  <c r="CL422" i="5"/>
  <c r="CM422" i="5" s="1"/>
  <c r="CG422" i="5"/>
  <c r="CH422" i="5" s="1"/>
  <c r="CB422" i="5"/>
  <c r="CC422" i="5" s="1"/>
  <c r="BW422" i="5"/>
  <c r="BX422" i="5" s="1"/>
  <c r="BR422" i="5"/>
  <c r="BS422" i="5" s="1"/>
  <c r="BF422" i="5"/>
  <c r="BA422" i="5"/>
  <c r="BB422" i="5" s="1"/>
  <c r="AV422" i="5"/>
  <c r="AW422" i="5" s="1"/>
  <c r="AQ422" i="5"/>
  <c r="AR422" i="5" s="1"/>
  <c r="AL422" i="5"/>
  <c r="AM422" i="5" s="1"/>
  <c r="AG422" i="5"/>
  <c r="CV449" i="5"/>
  <c r="CW449" i="5" s="1"/>
  <c r="CQ449" i="5"/>
  <c r="CR449" i="5" s="1"/>
  <c r="CL449" i="5"/>
  <c r="CM449" i="5" s="1"/>
  <c r="CG449" i="5"/>
  <c r="CH449" i="5" s="1"/>
  <c r="CB449" i="5"/>
  <c r="CC449" i="5" s="1"/>
  <c r="BW449" i="5"/>
  <c r="BX449" i="5" s="1"/>
  <c r="BR449" i="5"/>
  <c r="BS449" i="5" s="1"/>
  <c r="BF449" i="5"/>
  <c r="BA449" i="5"/>
  <c r="BB449" i="5" s="1"/>
  <c r="AV449" i="5"/>
  <c r="AW449" i="5" s="1"/>
  <c r="AQ449" i="5"/>
  <c r="AR449" i="5" s="1"/>
  <c r="AL449" i="5"/>
  <c r="AM449" i="5" s="1"/>
  <c r="AG449" i="5"/>
  <c r="AH449" i="5" s="1"/>
  <c r="CV430" i="5"/>
  <c r="CW430" i="5" s="1"/>
  <c r="CQ430" i="5"/>
  <c r="CR430" i="5" s="1"/>
  <c r="CL430" i="5"/>
  <c r="CM430" i="5" s="1"/>
  <c r="CG430" i="5"/>
  <c r="CH430" i="5" s="1"/>
  <c r="CB430" i="5"/>
  <c r="CC430" i="5" s="1"/>
  <c r="BW430" i="5"/>
  <c r="BX430" i="5" s="1"/>
  <c r="BR430" i="5"/>
  <c r="BS430" i="5" s="1"/>
  <c r="BF430" i="5"/>
  <c r="BA430" i="5"/>
  <c r="BB430" i="5" s="1"/>
  <c r="AV430" i="5"/>
  <c r="AQ430" i="5"/>
  <c r="AR430" i="5" s="1"/>
  <c r="AL430" i="5"/>
  <c r="AM430" i="5" s="1"/>
  <c r="AG430" i="5"/>
  <c r="AH430" i="5" s="1"/>
  <c r="CV448" i="5"/>
  <c r="CW448" i="5" s="1"/>
  <c r="CQ448" i="5"/>
  <c r="CR448" i="5" s="1"/>
  <c r="CL448" i="5"/>
  <c r="CM448" i="5" s="1"/>
  <c r="CG448" i="5"/>
  <c r="CH448" i="5" s="1"/>
  <c r="CB448" i="5"/>
  <c r="CC448" i="5" s="1"/>
  <c r="BW448" i="5"/>
  <c r="BX448" i="5" s="1"/>
  <c r="BR448" i="5"/>
  <c r="BS448" i="5" s="1"/>
  <c r="BF448" i="5"/>
  <c r="BA448" i="5"/>
  <c r="BB448" i="5" s="1"/>
  <c r="AV448" i="5"/>
  <c r="AW448" i="5" s="1"/>
  <c r="AQ448" i="5"/>
  <c r="AR448" i="5" s="1"/>
  <c r="AL448" i="5"/>
  <c r="AM448" i="5" s="1"/>
  <c r="AG448" i="5"/>
  <c r="AH448" i="5" s="1"/>
  <c r="CV440" i="5"/>
  <c r="CW440" i="5" s="1"/>
  <c r="CQ440" i="5"/>
  <c r="CR440" i="5" s="1"/>
  <c r="CL440" i="5"/>
  <c r="CM440" i="5" s="1"/>
  <c r="CG440" i="5"/>
  <c r="CH440" i="5" s="1"/>
  <c r="CB440" i="5"/>
  <c r="CC440" i="5" s="1"/>
  <c r="BW440" i="5"/>
  <c r="BX440" i="5" s="1"/>
  <c r="BR440" i="5"/>
  <c r="BS440" i="5" s="1"/>
  <c r="BF440" i="5"/>
  <c r="BA440" i="5"/>
  <c r="BB440" i="5" s="1"/>
  <c r="AV440" i="5"/>
  <c r="AW440" i="5" s="1"/>
  <c r="AQ440" i="5"/>
  <c r="AR440" i="5" s="1"/>
  <c r="AL440" i="5"/>
  <c r="AG440" i="5"/>
  <c r="AH440" i="5" s="1"/>
  <c r="CV439" i="5"/>
  <c r="CW439" i="5" s="1"/>
  <c r="CQ439" i="5"/>
  <c r="CR439" i="5" s="1"/>
  <c r="CL439" i="5"/>
  <c r="CM439" i="5" s="1"/>
  <c r="CG439" i="5"/>
  <c r="CH439" i="5" s="1"/>
  <c r="CB439" i="5"/>
  <c r="CC439" i="5" s="1"/>
  <c r="BW439" i="5"/>
  <c r="BX439" i="5" s="1"/>
  <c r="BR439" i="5"/>
  <c r="BS439" i="5" s="1"/>
  <c r="BF439" i="5"/>
  <c r="BA439" i="5"/>
  <c r="BB439" i="5" s="1"/>
  <c r="AV439" i="5"/>
  <c r="AW439" i="5" s="1"/>
  <c r="AQ439" i="5"/>
  <c r="AR439" i="5" s="1"/>
  <c r="AL439" i="5"/>
  <c r="AM439" i="5" s="1"/>
  <c r="AG439" i="5"/>
  <c r="CV447" i="5"/>
  <c r="CW447" i="5" s="1"/>
  <c r="CQ447" i="5"/>
  <c r="CR447" i="5" s="1"/>
  <c r="CL447" i="5"/>
  <c r="CM447" i="5" s="1"/>
  <c r="CG447" i="5"/>
  <c r="CH447" i="5" s="1"/>
  <c r="CB447" i="5"/>
  <c r="CC447" i="5" s="1"/>
  <c r="BW447" i="5"/>
  <c r="BX447" i="5" s="1"/>
  <c r="BR447" i="5"/>
  <c r="BS447" i="5" s="1"/>
  <c r="BF447" i="5"/>
  <c r="BA447" i="5"/>
  <c r="BB447" i="5" s="1"/>
  <c r="AV447" i="5"/>
  <c r="AW447" i="5" s="1"/>
  <c r="AQ447" i="5"/>
  <c r="AR447" i="5" s="1"/>
  <c r="AL447" i="5"/>
  <c r="AM447" i="5" s="1"/>
  <c r="AG447" i="5"/>
  <c r="CV429" i="5"/>
  <c r="CW429" i="5" s="1"/>
  <c r="CQ429" i="5"/>
  <c r="CR429" i="5" s="1"/>
  <c r="CL429" i="5"/>
  <c r="CM429" i="5" s="1"/>
  <c r="CG429" i="5"/>
  <c r="CH429" i="5" s="1"/>
  <c r="CB429" i="5"/>
  <c r="CC429" i="5" s="1"/>
  <c r="BW429" i="5"/>
  <c r="BX429" i="5" s="1"/>
  <c r="BR429" i="5"/>
  <c r="BS429" i="5" s="1"/>
  <c r="BF429" i="5"/>
  <c r="BA429" i="5"/>
  <c r="AV429" i="5"/>
  <c r="AW429" i="5" s="1"/>
  <c r="AQ429" i="5"/>
  <c r="AR429" i="5" s="1"/>
  <c r="AL429" i="5"/>
  <c r="AM429" i="5" s="1"/>
  <c r="AG429" i="5"/>
  <c r="AH429" i="5" s="1"/>
  <c r="CV327" i="5"/>
  <c r="CW327" i="5" s="1"/>
  <c r="CQ327" i="5"/>
  <c r="CR327" i="5" s="1"/>
  <c r="CL327" i="5"/>
  <c r="CM327" i="5" s="1"/>
  <c r="CG327" i="5"/>
  <c r="CH327" i="5" s="1"/>
  <c r="CB327" i="5"/>
  <c r="CC327" i="5" s="1"/>
  <c r="BW327" i="5"/>
  <c r="BX327" i="5" s="1"/>
  <c r="BR327" i="5"/>
  <c r="BS327" i="5" s="1"/>
  <c r="BF327" i="5"/>
  <c r="BA327" i="5"/>
  <c r="BB327" i="5" s="1"/>
  <c r="AV327" i="5"/>
  <c r="AW327" i="5" s="1"/>
  <c r="AQ327" i="5"/>
  <c r="AR327" i="5" s="1"/>
  <c r="AL327" i="5"/>
  <c r="AM327" i="5" s="1"/>
  <c r="AG327" i="5"/>
  <c r="AH327" i="5" s="1"/>
  <c r="CV69" i="5"/>
  <c r="CW69" i="5" s="1"/>
  <c r="CQ69" i="5"/>
  <c r="CR69" i="5" s="1"/>
  <c r="CL69" i="5"/>
  <c r="CM69" i="5" s="1"/>
  <c r="CG69" i="5"/>
  <c r="CH69" i="5" s="1"/>
  <c r="CB69" i="5"/>
  <c r="CC69" i="5" s="1"/>
  <c r="BW69" i="5"/>
  <c r="BX69" i="5" s="1"/>
  <c r="BR69" i="5"/>
  <c r="BS69" i="5" s="1"/>
  <c r="BF69" i="5"/>
  <c r="BA69" i="5"/>
  <c r="BB69" i="5" s="1"/>
  <c r="AV69" i="5"/>
  <c r="AW69" i="5" s="1"/>
  <c r="AQ69" i="5"/>
  <c r="AR69" i="5" s="1"/>
  <c r="AL69" i="5"/>
  <c r="AM69" i="5" s="1"/>
  <c r="AG69" i="5"/>
  <c r="AH69" i="5" s="1"/>
  <c r="CV72" i="5"/>
  <c r="CW72" i="5" s="1"/>
  <c r="CQ72" i="5"/>
  <c r="CR72" i="5" s="1"/>
  <c r="CL72" i="5"/>
  <c r="CM72" i="5" s="1"/>
  <c r="CG72" i="5"/>
  <c r="CH72" i="5" s="1"/>
  <c r="CB72" i="5"/>
  <c r="CC72" i="5" s="1"/>
  <c r="BW72" i="5"/>
  <c r="BX72" i="5" s="1"/>
  <c r="BR72" i="5"/>
  <c r="BS72" i="5" s="1"/>
  <c r="BF72" i="5"/>
  <c r="BA72" i="5"/>
  <c r="BB72" i="5" s="1"/>
  <c r="AV72" i="5"/>
  <c r="AW72" i="5" s="1"/>
  <c r="AQ72" i="5"/>
  <c r="AR72" i="5" s="1"/>
  <c r="AL72" i="5"/>
  <c r="AM72" i="5" s="1"/>
  <c r="AG72" i="5"/>
  <c r="CV71" i="5"/>
  <c r="CW71" i="5" s="1"/>
  <c r="CQ71" i="5"/>
  <c r="CR71" i="5" s="1"/>
  <c r="CL71" i="5"/>
  <c r="CM71" i="5" s="1"/>
  <c r="CG71" i="5"/>
  <c r="CH71" i="5" s="1"/>
  <c r="CB71" i="5"/>
  <c r="CC71" i="5" s="1"/>
  <c r="BW71" i="5"/>
  <c r="BX71" i="5" s="1"/>
  <c r="BR71" i="5"/>
  <c r="BS71" i="5" s="1"/>
  <c r="BF71" i="5"/>
  <c r="BA71" i="5"/>
  <c r="BB71" i="5" s="1"/>
  <c r="AV71" i="5"/>
  <c r="AW71" i="5" s="1"/>
  <c r="AQ71" i="5"/>
  <c r="AR71" i="5" s="1"/>
  <c r="AL71" i="5"/>
  <c r="AM71" i="5" s="1"/>
  <c r="AG71" i="5"/>
  <c r="CV67" i="5"/>
  <c r="CW67" i="5" s="1"/>
  <c r="CQ67" i="5"/>
  <c r="CR67" i="5" s="1"/>
  <c r="CL67" i="5"/>
  <c r="CM67" i="5" s="1"/>
  <c r="CG67" i="5"/>
  <c r="CH67" i="5" s="1"/>
  <c r="CB67" i="5"/>
  <c r="CC67" i="5" s="1"/>
  <c r="BW67" i="5"/>
  <c r="BX67" i="5" s="1"/>
  <c r="BR67" i="5"/>
  <c r="BS67" i="5" s="1"/>
  <c r="BF67" i="5"/>
  <c r="BA67" i="5"/>
  <c r="BB67" i="5" s="1"/>
  <c r="AV67" i="5"/>
  <c r="AW67" i="5" s="1"/>
  <c r="AQ67" i="5"/>
  <c r="AR67" i="5" s="1"/>
  <c r="AL67" i="5"/>
  <c r="AM67" i="5" s="1"/>
  <c r="AG67" i="5"/>
  <c r="CV66" i="5"/>
  <c r="CW66" i="5" s="1"/>
  <c r="CQ66" i="5"/>
  <c r="CL66" i="5"/>
  <c r="CG66" i="5"/>
  <c r="CB66" i="5"/>
  <c r="BW66" i="5"/>
  <c r="BR66" i="5"/>
  <c r="BF66" i="5"/>
  <c r="BA66" i="5"/>
  <c r="AV66" i="5"/>
  <c r="AQ66" i="5"/>
  <c r="AL66" i="5"/>
  <c r="AG66" i="5"/>
  <c r="CV70" i="5"/>
  <c r="CW70" i="5" s="1"/>
  <c r="CQ70" i="5"/>
  <c r="CR70" i="5" s="1"/>
  <c r="CL70" i="5"/>
  <c r="CM70" i="5" s="1"/>
  <c r="CG70" i="5"/>
  <c r="CH70" i="5" s="1"/>
  <c r="CB70" i="5"/>
  <c r="CC70" i="5" s="1"/>
  <c r="BW70" i="5"/>
  <c r="BX70" i="5" s="1"/>
  <c r="BR70" i="5"/>
  <c r="BS70" i="5" s="1"/>
  <c r="BF70" i="5"/>
  <c r="BA70" i="5"/>
  <c r="BB70" i="5" s="1"/>
  <c r="AV70" i="5"/>
  <c r="AW70" i="5" s="1"/>
  <c r="AQ70" i="5"/>
  <c r="AR70" i="5" s="1"/>
  <c r="AL70" i="5"/>
  <c r="AM70" i="5" s="1"/>
  <c r="AG70" i="5"/>
  <c r="AH70" i="5" s="1"/>
  <c r="CV334" i="5"/>
  <c r="CW334" i="5" s="1"/>
  <c r="CQ334" i="5"/>
  <c r="CR334" i="5" s="1"/>
  <c r="CL334" i="5"/>
  <c r="CM334" i="5" s="1"/>
  <c r="CG334" i="5"/>
  <c r="CH334" i="5" s="1"/>
  <c r="CB334" i="5"/>
  <c r="CC334" i="5" s="1"/>
  <c r="BW334" i="5"/>
  <c r="BX334" i="5" s="1"/>
  <c r="BR334" i="5"/>
  <c r="BS334" i="5" s="1"/>
  <c r="BF334" i="5"/>
  <c r="BA334" i="5"/>
  <c r="BB334" i="5" s="1"/>
  <c r="AV334" i="5"/>
  <c r="AW334" i="5" s="1"/>
  <c r="AQ334" i="5"/>
  <c r="AR334" i="5" s="1"/>
  <c r="AL334" i="5"/>
  <c r="AM334" i="5" s="1"/>
  <c r="AG334" i="5"/>
  <c r="AH334" i="5" s="1"/>
  <c r="CV338" i="5"/>
  <c r="CW338" i="5" s="1"/>
  <c r="CQ338" i="5"/>
  <c r="CR338" i="5" s="1"/>
  <c r="CL338" i="5"/>
  <c r="CM338" i="5" s="1"/>
  <c r="CG338" i="5"/>
  <c r="CH338" i="5" s="1"/>
  <c r="CB338" i="5"/>
  <c r="CC338" i="5" s="1"/>
  <c r="BW338" i="5"/>
  <c r="BX338" i="5" s="1"/>
  <c r="BR338" i="5"/>
  <c r="BS338" i="5" s="1"/>
  <c r="BF338" i="5"/>
  <c r="BA338" i="5"/>
  <c r="BB338" i="5" s="1"/>
  <c r="AV338" i="5"/>
  <c r="AW338" i="5" s="1"/>
  <c r="AQ338" i="5"/>
  <c r="AR338" i="5" s="1"/>
  <c r="AL338" i="5"/>
  <c r="AM338" i="5" s="1"/>
  <c r="AG338" i="5"/>
  <c r="AH338" i="5" s="1"/>
  <c r="CV336" i="5"/>
  <c r="CW336" i="5" s="1"/>
  <c r="CQ336" i="5"/>
  <c r="CR336" i="5" s="1"/>
  <c r="CL336" i="5"/>
  <c r="CM336" i="5" s="1"/>
  <c r="CG336" i="5"/>
  <c r="CH336" i="5" s="1"/>
  <c r="CB336" i="5"/>
  <c r="CC336" i="5" s="1"/>
  <c r="BW336" i="5"/>
  <c r="BX336" i="5" s="1"/>
  <c r="BR336" i="5"/>
  <c r="BS336" i="5" s="1"/>
  <c r="BF336" i="5"/>
  <c r="BA336" i="5"/>
  <c r="BB336" i="5" s="1"/>
  <c r="AV336" i="5"/>
  <c r="AW336" i="5" s="1"/>
  <c r="AQ336" i="5"/>
  <c r="AL336" i="5"/>
  <c r="AM336" i="5" s="1"/>
  <c r="AG336" i="5"/>
  <c r="AH336" i="5" s="1"/>
  <c r="CV333" i="5"/>
  <c r="CW333" i="5" s="1"/>
  <c r="CQ333" i="5"/>
  <c r="CR333" i="5" s="1"/>
  <c r="CL333" i="5"/>
  <c r="CM333" i="5" s="1"/>
  <c r="CG333" i="5"/>
  <c r="CH333" i="5" s="1"/>
  <c r="CB333" i="5"/>
  <c r="CC333" i="5" s="1"/>
  <c r="BW333" i="5"/>
  <c r="BX333" i="5" s="1"/>
  <c r="BR333" i="5"/>
  <c r="BS333" i="5" s="1"/>
  <c r="BF333" i="5"/>
  <c r="BA333" i="5"/>
  <c r="BB333" i="5" s="1"/>
  <c r="AV333" i="5"/>
  <c r="AW333" i="5" s="1"/>
  <c r="AQ333" i="5"/>
  <c r="AR333" i="5" s="1"/>
  <c r="AL333" i="5"/>
  <c r="AM333" i="5" s="1"/>
  <c r="AG333" i="5"/>
  <c r="AH333" i="5" s="1"/>
  <c r="CV332" i="5"/>
  <c r="CW332" i="5" s="1"/>
  <c r="CQ332" i="5"/>
  <c r="CR332" i="5" s="1"/>
  <c r="CL332" i="5"/>
  <c r="CM332" i="5" s="1"/>
  <c r="CG332" i="5"/>
  <c r="CH332" i="5" s="1"/>
  <c r="CB332" i="5"/>
  <c r="CC332" i="5" s="1"/>
  <c r="BW332" i="5"/>
  <c r="BX332" i="5" s="1"/>
  <c r="BR332" i="5"/>
  <c r="BS332" i="5" s="1"/>
  <c r="BF332" i="5"/>
  <c r="BA332" i="5"/>
  <c r="BB332" i="5" s="1"/>
  <c r="AV332" i="5"/>
  <c r="AW332" i="5" s="1"/>
  <c r="AQ332" i="5"/>
  <c r="AR332" i="5" s="1"/>
  <c r="AL332" i="5"/>
  <c r="AM332" i="5" s="1"/>
  <c r="AG332" i="5"/>
  <c r="AH332" i="5" s="1"/>
  <c r="CV331" i="5"/>
  <c r="CW331" i="5" s="1"/>
  <c r="CQ331" i="5"/>
  <c r="CR331" i="5" s="1"/>
  <c r="CL331" i="5"/>
  <c r="CM331" i="5" s="1"/>
  <c r="CG331" i="5"/>
  <c r="CH331" i="5" s="1"/>
  <c r="CB331" i="5"/>
  <c r="CC331" i="5" s="1"/>
  <c r="BW331" i="5"/>
  <c r="BX331" i="5" s="1"/>
  <c r="BR331" i="5"/>
  <c r="BS331" i="5" s="1"/>
  <c r="BF331" i="5"/>
  <c r="BA331" i="5"/>
  <c r="BB331" i="5" s="1"/>
  <c r="AV331" i="5"/>
  <c r="AW331" i="5" s="1"/>
  <c r="AQ331" i="5"/>
  <c r="AR331" i="5" s="1"/>
  <c r="AL331" i="5"/>
  <c r="AM331" i="5" s="1"/>
  <c r="AG331" i="5"/>
  <c r="AH331" i="5" s="1"/>
  <c r="CV335" i="5"/>
  <c r="CW335" i="5" s="1"/>
  <c r="CQ335" i="5"/>
  <c r="CR335" i="5" s="1"/>
  <c r="CL335" i="5"/>
  <c r="CM335" i="5" s="1"/>
  <c r="CG335" i="5"/>
  <c r="CH335" i="5" s="1"/>
  <c r="CB335" i="5"/>
  <c r="CC335" i="5" s="1"/>
  <c r="BW335" i="5"/>
  <c r="BX335" i="5" s="1"/>
  <c r="BR335" i="5"/>
  <c r="BS335" i="5" s="1"/>
  <c r="BF335" i="5"/>
  <c r="BA335" i="5"/>
  <c r="BB335" i="5" s="1"/>
  <c r="AV335" i="5"/>
  <c r="AW335" i="5" s="1"/>
  <c r="AQ335" i="5"/>
  <c r="AR335" i="5" s="1"/>
  <c r="AL335" i="5"/>
  <c r="AM335" i="5" s="1"/>
  <c r="AG335" i="5"/>
  <c r="CV337" i="5"/>
  <c r="CW337" i="5" s="1"/>
  <c r="CQ337" i="5"/>
  <c r="CR337" i="5" s="1"/>
  <c r="CL337" i="5"/>
  <c r="CM337" i="5" s="1"/>
  <c r="CG337" i="5"/>
  <c r="CH337" i="5" s="1"/>
  <c r="CB337" i="5"/>
  <c r="CC337" i="5" s="1"/>
  <c r="BW337" i="5"/>
  <c r="BX337" i="5" s="1"/>
  <c r="BR337" i="5"/>
  <c r="BS337" i="5" s="1"/>
  <c r="BF337" i="5"/>
  <c r="BA337" i="5"/>
  <c r="BB337" i="5" s="1"/>
  <c r="AV337" i="5"/>
  <c r="AW337" i="5" s="1"/>
  <c r="AQ337" i="5"/>
  <c r="AR337" i="5" s="1"/>
  <c r="AL337" i="5"/>
  <c r="AM337" i="5" s="1"/>
  <c r="AG337" i="5"/>
  <c r="AH337" i="5" s="1"/>
  <c r="CV308" i="5"/>
  <c r="CW308" i="5" s="1"/>
  <c r="CQ308" i="5"/>
  <c r="CR308" i="5" s="1"/>
  <c r="CL308" i="5"/>
  <c r="CM308" i="5" s="1"/>
  <c r="CG308" i="5"/>
  <c r="CH308" i="5" s="1"/>
  <c r="CB308" i="5"/>
  <c r="CC308" i="5" s="1"/>
  <c r="BW308" i="5"/>
  <c r="BX308" i="5" s="1"/>
  <c r="BR308" i="5"/>
  <c r="BS308" i="5" s="1"/>
  <c r="BF308" i="5"/>
  <c r="BA308" i="5"/>
  <c r="BB308" i="5" s="1"/>
  <c r="AV308" i="5"/>
  <c r="AW308" i="5" s="1"/>
  <c r="AQ308" i="5"/>
  <c r="AR308" i="5" s="1"/>
  <c r="AL308" i="5"/>
  <c r="AM308" i="5" s="1"/>
  <c r="AG308" i="5"/>
  <c r="CV38" i="5"/>
  <c r="CW38" i="5" s="1"/>
  <c r="CQ38" i="5"/>
  <c r="CR38" i="5" s="1"/>
  <c r="CL38" i="5"/>
  <c r="CM38" i="5" s="1"/>
  <c r="CG38" i="5"/>
  <c r="CH38" i="5" s="1"/>
  <c r="CB38" i="5"/>
  <c r="CC38" i="5" s="1"/>
  <c r="BW38" i="5"/>
  <c r="BX38" i="5" s="1"/>
  <c r="BR38" i="5"/>
  <c r="BS38" i="5" s="1"/>
  <c r="BF38" i="5"/>
  <c r="BA38" i="5"/>
  <c r="BB38" i="5" s="1"/>
  <c r="AV38" i="5"/>
  <c r="AW38" i="5" s="1"/>
  <c r="AQ38" i="5"/>
  <c r="AR38" i="5" s="1"/>
  <c r="AL38" i="5"/>
  <c r="AM38" i="5" s="1"/>
  <c r="AG38" i="5"/>
  <c r="AH38" i="5" s="1"/>
  <c r="CV30" i="5"/>
  <c r="CW30" i="5" s="1"/>
  <c r="CQ30" i="5"/>
  <c r="CL30" i="5"/>
  <c r="CG30" i="5"/>
  <c r="CB30" i="5"/>
  <c r="BW30" i="5"/>
  <c r="BR30" i="5"/>
  <c r="BF30" i="5"/>
  <c r="BA30" i="5"/>
  <c r="AV30" i="5"/>
  <c r="AQ30" i="5"/>
  <c r="AL30" i="5"/>
  <c r="AG30" i="5"/>
  <c r="CV36" i="5"/>
  <c r="CW36" i="5" s="1"/>
  <c r="CQ36" i="5"/>
  <c r="CR36" i="5" s="1"/>
  <c r="CL36" i="5"/>
  <c r="CM36" i="5" s="1"/>
  <c r="CG36" i="5"/>
  <c r="CH36" i="5" s="1"/>
  <c r="CB36" i="5"/>
  <c r="CC36" i="5" s="1"/>
  <c r="BW36" i="5"/>
  <c r="BX36" i="5" s="1"/>
  <c r="BR36" i="5"/>
  <c r="BS36" i="5" s="1"/>
  <c r="BF36" i="5"/>
  <c r="BA36" i="5"/>
  <c r="BB36" i="5" s="1"/>
  <c r="AV36" i="5"/>
  <c r="AW36" i="5" s="1"/>
  <c r="AQ36" i="5"/>
  <c r="AR36" i="5" s="1"/>
  <c r="AL36" i="5"/>
  <c r="AM36" i="5" s="1"/>
  <c r="AG36" i="5"/>
  <c r="CV37" i="5"/>
  <c r="CW37" i="5" s="1"/>
  <c r="CQ37" i="5"/>
  <c r="CR37" i="5" s="1"/>
  <c r="CL37" i="5"/>
  <c r="CM37" i="5" s="1"/>
  <c r="CG37" i="5"/>
  <c r="CH37" i="5" s="1"/>
  <c r="CB37" i="5"/>
  <c r="CC37" i="5" s="1"/>
  <c r="BW37" i="5"/>
  <c r="BX37" i="5" s="1"/>
  <c r="BR37" i="5"/>
  <c r="BS37" i="5" s="1"/>
  <c r="BF37" i="5"/>
  <c r="BA37" i="5"/>
  <c r="BB37" i="5" s="1"/>
  <c r="AV37" i="5"/>
  <c r="AW37" i="5" s="1"/>
  <c r="AQ37" i="5"/>
  <c r="AR37" i="5" s="1"/>
  <c r="AL37" i="5"/>
  <c r="AM37" i="5" s="1"/>
  <c r="AG37" i="5"/>
  <c r="CV31" i="5"/>
  <c r="CW31" i="5" s="1"/>
  <c r="CQ31" i="5"/>
  <c r="CR31" i="5" s="1"/>
  <c r="CL31" i="5"/>
  <c r="CM31" i="5" s="1"/>
  <c r="CG31" i="5"/>
  <c r="CH31" i="5" s="1"/>
  <c r="CB31" i="5"/>
  <c r="CC31" i="5" s="1"/>
  <c r="BW31" i="5"/>
  <c r="BX31" i="5" s="1"/>
  <c r="BR31" i="5"/>
  <c r="BS31" i="5" s="1"/>
  <c r="BF31" i="5"/>
  <c r="BA31" i="5"/>
  <c r="BB31" i="5" s="1"/>
  <c r="AV31" i="5"/>
  <c r="AW31" i="5" s="1"/>
  <c r="AQ31" i="5"/>
  <c r="AR31" i="5" s="1"/>
  <c r="AL31" i="5"/>
  <c r="AM31" i="5" s="1"/>
  <c r="AG31" i="5"/>
  <c r="CV324" i="5"/>
  <c r="CW324" i="5" s="1"/>
  <c r="CQ324" i="5"/>
  <c r="CR324" i="5" s="1"/>
  <c r="CL324" i="5"/>
  <c r="CM324" i="5" s="1"/>
  <c r="CG324" i="5"/>
  <c r="CH324" i="5" s="1"/>
  <c r="CB324" i="5"/>
  <c r="CC324" i="5" s="1"/>
  <c r="BW324" i="5"/>
  <c r="BX324" i="5" s="1"/>
  <c r="BR324" i="5"/>
  <c r="BS324" i="5" s="1"/>
  <c r="BF324" i="5"/>
  <c r="BA324" i="5"/>
  <c r="BB324" i="5" s="1"/>
  <c r="AV324" i="5"/>
  <c r="AW324" i="5" s="1"/>
  <c r="AQ324" i="5"/>
  <c r="AR324" i="5" s="1"/>
  <c r="AL324" i="5"/>
  <c r="AM324" i="5" s="1"/>
  <c r="AG324" i="5"/>
  <c r="AH324" i="5" s="1"/>
  <c r="CV310" i="5"/>
  <c r="CW310" i="5" s="1"/>
  <c r="CQ310" i="5"/>
  <c r="CR310" i="5" s="1"/>
  <c r="CL310" i="5"/>
  <c r="CM310" i="5" s="1"/>
  <c r="CG310" i="5"/>
  <c r="CH310" i="5" s="1"/>
  <c r="CB310" i="5"/>
  <c r="CC310" i="5" s="1"/>
  <c r="BW310" i="5"/>
  <c r="BX310" i="5" s="1"/>
  <c r="BR310" i="5"/>
  <c r="BS310" i="5" s="1"/>
  <c r="BF310" i="5"/>
  <c r="BA310" i="5"/>
  <c r="BB310" i="5" s="1"/>
  <c r="AV310" i="5"/>
  <c r="AW310" i="5" s="1"/>
  <c r="AQ310" i="5"/>
  <c r="AR310" i="5" s="1"/>
  <c r="AL310" i="5"/>
  <c r="AM310" i="5" s="1"/>
  <c r="AG310" i="5"/>
  <c r="CV309" i="5"/>
  <c r="CW309" i="5" s="1"/>
  <c r="CQ309" i="5"/>
  <c r="CR309" i="5" s="1"/>
  <c r="CL309" i="5"/>
  <c r="CM309" i="5" s="1"/>
  <c r="CG309" i="5"/>
  <c r="CH309" i="5" s="1"/>
  <c r="CB309" i="5"/>
  <c r="CC309" i="5" s="1"/>
  <c r="BW309" i="5"/>
  <c r="BX309" i="5" s="1"/>
  <c r="BR309" i="5"/>
  <c r="BS309" i="5" s="1"/>
  <c r="BF309" i="5"/>
  <c r="BA309" i="5"/>
  <c r="BB309" i="5" s="1"/>
  <c r="AV309" i="5"/>
  <c r="AW309" i="5" s="1"/>
  <c r="AQ309" i="5"/>
  <c r="AR309" i="5" s="1"/>
  <c r="AL309" i="5"/>
  <c r="AM309" i="5" s="1"/>
  <c r="AG309" i="5"/>
  <c r="CV323" i="5"/>
  <c r="CW323" i="5" s="1"/>
  <c r="CQ323" i="5"/>
  <c r="CR323" i="5" s="1"/>
  <c r="CL323" i="5"/>
  <c r="CM323" i="5" s="1"/>
  <c r="CG323" i="5"/>
  <c r="CH323" i="5" s="1"/>
  <c r="CB323" i="5"/>
  <c r="CC323" i="5" s="1"/>
  <c r="BW323" i="5"/>
  <c r="BX323" i="5" s="1"/>
  <c r="BR323" i="5"/>
  <c r="BS323" i="5" s="1"/>
  <c r="BF323" i="5"/>
  <c r="BA323" i="5"/>
  <c r="BB323" i="5" s="1"/>
  <c r="AV323" i="5"/>
  <c r="AW323" i="5" s="1"/>
  <c r="AQ323" i="5"/>
  <c r="AR323" i="5" s="1"/>
  <c r="AL323" i="5"/>
  <c r="AM323" i="5" s="1"/>
  <c r="AG323" i="5"/>
  <c r="AH323" i="5" s="1"/>
  <c r="CV42" i="5"/>
  <c r="CW42" i="5" s="1"/>
  <c r="CQ42" i="5"/>
  <c r="CR42" i="5" s="1"/>
  <c r="CL42" i="5"/>
  <c r="CM42" i="5" s="1"/>
  <c r="CG42" i="5"/>
  <c r="CH42" i="5" s="1"/>
  <c r="CB42" i="5"/>
  <c r="CC42" i="5" s="1"/>
  <c r="BW42" i="5"/>
  <c r="BX42" i="5" s="1"/>
  <c r="BR42" i="5"/>
  <c r="BS42" i="5" s="1"/>
  <c r="BF42" i="5"/>
  <c r="BA42" i="5"/>
  <c r="BB42" i="5" s="1"/>
  <c r="AV42" i="5"/>
  <c r="AW42" i="5" s="1"/>
  <c r="AQ42" i="5"/>
  <c r="AR42" i="5" s="1"/>
  <c r="AL42" i="5"/>
  <c r="AM42" i="5" s="1"/>
  <c r="AG42" i="5"/>
  <c r="CV41" i="5"/>
  <c r="CW41" i="5" s="1"/>
  <c r="CQ41" i="5"/>
  <c r="CR41" i="5" s="1"/>
  <c r="CL41" i="5"/>
  <c r="CM41" i="5" s="1"/>
  <c r="CG41" i="5"/>
  <c r="CH41" i="5" s="1"/>
  <c r="CB41" i="5"/>
  <c r="CC41" i="5" s="1"/>
  <c r="BW41" i="5"/>
  <c r="BX41" i="5" s="1"/>
  <c r="BR41" i="5"/>
  <c r="BS41" i="5" s="1"/>
  <c r="BF41" i="5"/>
  <c r="BA41" i="5"/>
  <c r="BB41" i="5" s="1"/>
  <c r="AV41" i="5"/>
  <c r="AW41" i="5" s="1"/>
  <c r="AQ41" i="5"/>
  <c r="AR41" i="5" s="1"/>
  <c r="AL41" i="5"/>
  <c r="AM41" i="5" s="1"/>
  <c r="AG41" i="5"/>
  <c r="CZ64" i="5"/>
  <c r="CV64" i="5"/>
  <c r="CW64" i="5" s="1"/>
  <c r="CQ64" i="5"/>
  <c r="CR64" i="5" s="1"/>
  <c r="CL64" i="5"/>
  <c r="CM64" i="5" s="1"/>
  <c r="CG64" i="5"/>
  <c r="CH64" i="5" s="1"/>
  <c r="CB64" i="5"/>
  <c r="CC64" i="5" s="1"/>
  <c r="BW64" i="5"/>
  <c r="BX64" i="5" s="1"/>
  <c r="BR64" i="5"/>
  <c r="BS64" i="5" s="1"/>
  <c r="BF64" i="5"/>
  <c r="BA64" i="5"/>
  <c r="BB64" i="5" s="1"/>
  <c r="AV64" i="5"/>
  <c r="AW64" i="5" s="1"/>
  <c r="AQ64" i="5"/>
  <c r="AR64" i="5" s="1"/>
  <c r="AL64" i="5"/>
  <c r="AM64" i="5" s="1"/>
  <c r="AG64" i="5"/>
  <c r="AH64" i="5" s="1"/>
  <c r="CV132" i="5"/>
  <c r="CW132" i="5" s="1"/>
  <c r="CQ132" i="5"/>
  <c r="CR132" i="5" s="1"/>
  <c r="CL132" i="5"/>
  <c r="CM132" i="5" s="1"/>
  <c r="CG132" i="5"/>
  <c r="CH132" i="5" s="1"/>
  <c r="CB132" i="5"/>
  <c r="CC132" i="5" s="1"/>
  <c r="BW132" i="5"/>
  <c r="BX132" i="5" s="1"/>
  <c r="BR132" i="5"/>
  <c r="BS132" i="5" s="1"/>
  <c r="BF132" i="5"/>
  <c r="BA132" i="5"/>
  <c r="BB132" i="5" s="1"/>
  <c r="AV132" i="5"/>
  <c r="AW132" i="5" s="1"/>
  <c r="AQ132" i="5"/>
  <c r="AR132" i="5" s="1"/>
  <c r="AL132" i="5"/>
  <c r="AM132" i="5" s="1"/>
  <c r="AG132" i="5"/>
  <c r="CV131" i="5"/>
  <c r="CW131" i="5" s="1"/>
  <c r="CQ131" i="5"/>
  <c r="CR131" i="5" s="1"/>
  <c r="CL131" i="5"/>
  <c r="CM131" i="5" s="1"/>
  <c r="CG131" i="5"/>
  <c r="CH131" i="5" s="1"/>
  <c r="CB131" i="5"/>
  <c r="CC131" i="5" s="1"/>
  <c r="BW131" i="5"/>
  <c r="BX131" i="5" s="1"/>
  <c r="BR131" i="5"/>
  <c r="BS131" i="5" s="1"/>
  <c r="BF131" i="5"/>
  <c r="BA131" i="5"/>
  <c r="BB131" i="5" s="1"/>
  <c r="AV131" i="5"/>
  <c r="AW131" i="5" s="1"/>
  <c r="AQ131" i="5"/>
  <c r="AR131" i="5" s="1"/>
  <c r="AL131" i="5"/>
  <c r="AM131" i="5" s="1"/>
  <c r="AG131" i="5"/>
  <c r="CV125" i="5"/>
  <c r="CW125" i="5" s="1"/>
  <c r="CQ125" i="5"/>
  <c r="CR125" i="5" s="1"/>
  <c r="CL125" i="5"/>
  <c r="CM125" i="5" s="1"/>
  <c r="CG125" i="5"/>
  <c r="CH125" i="5" s="1"/>
  <c r="CB125" i="5"/>
  <c r="CC125" i="5" s="1"/>
  <c r="BW125" i="5"/>
  <c r="BX125" i="5" s="1"/>
  <c r="BR125" i="5"/>
  <c r="BS125" i="5" s="1"/>
  <c r="BF125" i="5"/>
  <c r="BA125" i="5"/>
  <c r="BB125" i="5" s="1"/>
  <c r="AV125" i="5"/>
  <c r="AW125" i="5" s="1"/>
  <c r="AQ125" i="5"/>
  <c r="AR125" i="5" s="1"/>
  <c r="AL125" i="5"/>
  <c r="AM125" i="5" s="1"/>
  <c r="AG125" i="5"/>
  <c r="CV130" i="5"/>
  <c r="CW130" i="5" s="1"/>
  <c r="CQ130" i="5"/>
  <c r="CR130" i="5" s="1"/>
  <c r="CL130" i="5"/>
  <c r="CM130" i="5" s="1"/>
  <c r="CG130" i="5"/>
  <c r="CH130" i="5" s="1"/>
  <c r="CB130" i="5"/>
  <c r="CC130" i="5" s="1"/>
  <c r="BW130" i="5"/>
  <c r="BX130" i="5" s="1"/>
  <c r="BR130" i="5"/>
  <c r="BS130" i="5" s="1"/>
  <c r="BF130" i="5"/>
  <c r="BA130" i="5"/>
  <c r="BB130" i="5" s="1"/>
  <c r="AV130" i="5"/>
  <c r="AW130" i="5" s="1"/>
  <c r="AQ130" i="5"/>
  <c r="AR130" i="5" s="1"/>
  <c r="AL130" i="5"/>
  <c r="AG130" i="5"/>
  <c r="AH130" i="5" s="1"/>
  <c r="CV127" i="5"/>
  <c r="CW127" i="5" s="1"/>
  <c r="CQ127" i="5"/>
  <c r="CR127" i="5" s="1"/>
  <c r="CL127" i="5"/>
  <c r="CM127" i="5" s="1"/>
  <c r="CG127" i="5"/>
  <c r="CH127" i="5" s="1"/>
  <c r="CB127" i="5"/>
  <c r="CC127" i="5" s="1"/>
  <c r="BW127" i="5"/>
  <c r="BX127" i="5" s="1"/>
  <c r="BR127" i="5"/>
  <c r="BS127" i="5" s="1"/>
  <c r="BF127" i="5"/>
  <c r="BA127" i="5"/>
  <c r="BB127" i="5" s="1"/>
  <c r="AV127" i="5"/>
  <c r="AW127" i="5" s="1"/>
  <c r="AQ127" i="5"/>
  <c r="AR127" i="5" s="1"/>
  <c r="AL127" i="5"/>
  <c r="AM127" i="5" s="1"/>
  <c r="AG127" i="5"/>
  <c r="AH127" i="5" s="1"/>
  <c r="CV129" i="5"/>
  <c r="CW129" i="5" s="1"/>
  <c r="CQ129" i="5"/>
  <c r="CR129" i="5" s="1"/>
  <c r="CL129" i="5"/>
  <c r="CM129" i="5" s="1"/>
  <c r="CG129" i="5"/>
  <c r="CH129" i="5" s="1"/>
  <c r="CB129" i="5"/>
  <c r="CC129" i="5" s="1"/>
  <c r="BW129" i="5"/>
  <c r="BX129" i="5" s="1"/>
  <c r="BR129" i="5"/>
  <c r="BS129" i="5" s="1"/>
  <c r="BF129" i="5"/>
  <c r="BA129" i="5"/>
  <c r="BB129" i="5" s="1"/>
  <c r="AV129" i="5"/>
  <c r="AW129" i="5" s="1"/>
  <c r="AQ129" i="5"/>
  <c r="AL129" i="5"/>
  <c r="AM129" i="5" s="1"/>
  <c r="AG129" i="5"/>
  <c r="AH129" i="5" s="1"/>
  <c r="CV126" i="5"/>
  <c r="CW126" i="5" s="1"/>
  <c r="CQ126" i="5"/>
  <c r="CR126" i="5" s="1"/>
  <c r="CL126" i="5"/>
  <c r="CM126" i="5" s="1"/>
  <c r="CG126" i="5"/>
  <c r="CH126" i="5" s="1"/>
  <c r="CB126" i="5"/>
  <c r="CC126" i="5" s="1"/>
  <c r="BW126" i="5"/>
  <c r="BX126" i="5" s="1"/>
  <c r="BR126" i="5"/>
  <c r="BS126" i="5" s="1"/>
  <c r="BF126" i="5"/>
  <c r="BA126" i="5"/>
  <c r="BB126" i="5" s="1"/>
  <c r="AV126" i="5"/>
  <c r="AW126" i="5" s="1"/>
  <c r="AQ126" i="5"/>
  <c r="AR126" i="5" s="1"/>
  <c r="AL126" i="5"/>
  <c r="AM126" i="5" s="1"/>
  <c r="AG126" i="5"/>
  <c r="CV124" i="5"/>
  <c r="CW124" i="5" s="1"/>
  <c r="CQ124" i="5"/>
  <c r="CR124" i="5" s="1"/>
  <c r="CL124" i="5"/>
  <c r="CM124" i="5" s="1"/>
  <c r="CG124" i="5"/>
  <c r="CH124" i="5" s="1"/>
  <c r="CB124" i="5"/>
  <c r="CC124" i="5" s="1"/>
  <c r="BW124" i="5"/>
  <c r="BX124" i="5" s="1"/>
  <c r="BR124" i="5"/>
  <c r="BS124" i="5" s="1"/>
  <c r="BF124" i="5"/>
  <c r="BA124" i="5"/>
  <c r="BB124" i="5" s="1"/>
  <c r="AV124" i="5"/>
  <c r="AW124" i="5" s="1"/>
  <c r="AQ124" i="5"/>
  <c r="AR124" i="5" s="1"/>
  <c r="AL124" i="5"/>
  <c r="AM124" i="5" s="1"/>
  <c r="AG124" i="5"/>
  <c r="CV128" i="5"/>
  <c r="CW128" i="5" s="1"/>
  <c r="CQ128" i="5"/>
  <c r="CR128" i="5" s="1"/>
  <c r="CL128" i="5"/>
  <c r="CM128" i="5" s="1"/>
  <c r="CG128" i="5"/>
  <c r="CH128" i="5" s="1"/>
  <c r="CB128" i="5"/>
  <c r="CC128" i="5" s="1"/>
  <c r="BW128" i="5"/>
  <c r="BX128" i="5" s="1"/>
  <c r="BR128" i="5"/>
  <c r="BS128" i="5" s="1"/>
  <c r="BF128" i="5"/>
  <c r="BA128" i="5"/>
  <c r="BB128" i="5" s="1"/>
  <c r="AV128" i="5"/>
  <c r="AW128" i="5" s="1"/>
  <c r="AQ128" i="5"/>
  <c r="AL128" i="5"/>
  <c r="AM128" i="5" s="1"/>
  <c r="AG128" i="5"/>
  <c r="AH128" i="5" s="1"/>
  <c r="CV438" i="5"/>
  <c r="CW438" i="5" s="1"/>
  <c r="CQ438" i="5"/>
  <c r="CR438" i="5" s="1"/>
  <c r="CL438" i="5"/>
  <c r="CM438" i="5" s="1"/>
  <c r="CG438" i="5"/>
  <c r="CH438" i="5" s="1"/>
  <c r="CB438" i="5"/>
  <c r="CC438" i="5" s="1"/>
  <c r="BW438" i="5"/>
  <c r="BX438" i="5" s="1"/>
  <c r="BR438" i="5"/>
  <c r="BS438" i="5" s="1"/>
  <c r="BF438" i="5"/>
  <c r="BA438" i="5"/>
  <c r="BB438" i="5" s="1"/>
  <c r="AV438" i="5"/>
  <c r="AQ438" i="5"/>
  <c r="AR438" i="5" s="1"/>
  <c r="AL438" i="5"/>
  <c r="AM438" i="5" s="1"/>
  <c r="AG438" i="5"/>
  <c r="AH438" i="5" s="1"/>
  <c r="CV432" i="5"/>
  <c r="CW432" i="5" s="1"/>
  <c r="CQ432" i="5"/>
  <c r="CR432" i="5" s="1"/>
  <c r="CL432" i="5"/>
  <c r="CM432" i="5" s="1"/>
  <c r="CG432" i="5"/>
  <c r="CH432" i="5" s="1"/>
  <c r="CB432" i="5"/>
  <c r="CC432" i="5" s="1"/>
  <c r="BW432" i="5"/>
  <c r="BX432" i="5" s="1"/>
  <c r="BR432" i="5"/>
  <c r="BS432" i="5" s="1"/>
  <c r="BF432" i="5"/>
  <c r="BA432" i="5"/>
  <c r="BB432" i="5" s="1"/>
  <c r="AV432" i="5"/>
  <c r="AW432" i="5" s="1"/>
  <c r="AQ432" i="5"/>
  <c r="AR432" i="5" s="1"/>
  <c r="AL432" i="5"/>
  <c r="AM432" i="5" s="1"/>
  <c r="AG432" i="5"/>
  <c r="CV431" i="5"/>
  <c r="CW431" i="5" s="1"/>
  <c r="CQ431" i="5"/>
  <c r="CR431" i="5" s="1"/>
  <c r="CL431" i="5"/>
  <c r="CM431" i="5" s="1"/>
  <c r="CG431" i="5"/>
  <c r="CH431" i="5" s="1"/>
  <c r="CB431" i="5"/>
  <c r="CC431" i="5" s="1"/>
  <c r="BW431" i="5"/>
  <c r="BX431" i="5" s="1"/>
  <c r="BR431" i="5"/>
  <c r="BS431" i="5" s="1"/>
  <c r="BF431" i="5"/>
  <c r="BA431" i="5"/>
  <c r="BB431" i="5" s="1"/>
  <c r="AV431" i="5"/>
  <c r="AW431" i="5" s="1"/>
  <c r="AQ431" i="5"/>
  <c r="AR431" i="5" s="1"/>
  <c r="AL431" i="5"/>
  <c r="AM431" i="5" s="1"/>
  <c r="AG431" i="5"/>
  <c r="AH431" i="5" s="1"/>
  <c r="CV427" i="5"/>
  <c r="CW427" i="5" s="1"/>
  <c r="CQ427" i="5"/>
  <c r="CR427" i="5" s="1"/>
  <c r="CL427" i="5"/>
  <c r="CM427" i="5" s="1"/>
  <c r="CG427" i="5"/>
  <c r="CH427" i="5" s="1"/>
  <c r="CB427" i="5"/>
  <c r="CC427" i="5" s="1"/>
  <c r="BW427" i="5"/>
  <c r="BX427" i="5" s="1"/>
  <c r="BR427" i="5"/>
  <c r="BS427" i="5" s="1"/>
  <c r="BF427" i="5"/>
  <c r="BA427" i="5"/>
  <c r="BB427" i="5" s="1"/>
  <c r="AV427" i="5"/>
  <c r="AW427" i="5" s="1"/>
  <c r="AQ427" i="5"/>
  <c r="AR427" i="5" s="1"/>
  <c r="AL427" i="5"/>
  <c r="AG427" i="5"/>
  <c r="AH427" i="5" s="1"/>
  <c r="CV415" i="5"/>
  <c r="CW415" i="5" s="1"/>
  <c r="CQ415" i="5"/>
  <c r="CR415" i="5" s="1"/>
  <c r="CL415" i="5"/>
  <c r="CM415" i="5" s="1"/>
  <c r="CG415" i="5"/>
  <c r="CH415" i="5" s="1"/>
  <c r="CB415" i="5"/>
  <c r="CC415" i="5" s="1"/>
  <c r="BW415" i="5"/>
  <c r="BX415" i="5" s="1"/>
  <c r="BR415" i="5"/>
  <c r="BS415" i="5" s="1"/>
  <c r="BF415" i="5"/>
  <c r="BA415" i="5"/>
  <c r="BB415" i="5" s="1"/>
  <c r="AV415" i="5"/>
  <c r="AW415" i="5" s="1"/>
  <c r="AQ415" i="5"/>
  <c r="AR415" i="5" s="1"/>
  <c r="AL415" i="5"/>
  <c r="AM415" i="5" s="1"/>
  <c r="AG415" i="5"/>
  <c r="CV408" i="5"/>
  <c r="CW408" i="5" s="1"/>
  <c r="CQ408" i="5"/>
  <c r="CR408" i="5" s="1"/>
  <c r="CL408" i="5"/>
  <c r="CM408" i="5" s="1"/>
  <c r="CG408" i="5"/>
  <c r="CH408" i="5" s="1"/>
  <c r="CB408" i="5"/>
  <c r="CC408" i="5" s="1"/>
  <c r="BW408" i="5"/>
  <c r="BX408" i="5" s="1"/>
  <c r="BR408" i="5"/>
  <c r="BS408" i="5" s="1"/>
  <c r="BF408" i="5"/>
  <c r="BA408" i="5"/>
  <c r="BB408" i="5" s="1"/>
  <c r="AV408" i="5"/>
  <c r="AW408" i="5" s="1"/>
  <c r="AQ408" i="5"/>
  <c r="AR408" i="5" s="1"/>
  <c r="AL408" i="5"/>
  <c r="AM408" i="5" s="1"/>
  <c r="AG408" i="5"/>
  <c r="AH408" i="5" s="1"/>
  <c r="CV407" i="5"/>
  <c r="CW407" i="5" s="1"/>
  <c r="CQ407" i="5"/>
  <c r="CR407" i="5" s="1"/>
  <c r="CL407" i="5"/>
  <c r="CM407" i="5" s="1"/>
  <c r="CG407" i="5"/>
  <c r="CH407" i="5" s="1"/>
  <c r="CB407" i="5"/>
  <c r="CC407" i="5" s="1"/>
  <c r="BW407" i="5"/>
  <c r="BX407" i="5" s="1"/>
  <c r="BR407" i="5"/>
  <c r="BS407" i="5" s="1"/>
  <c r="BF407" i="5"/>
  <c r="BA407" i="5"/>
  <c r="BB407" i="5" s="1"/>
  <c r="AV407" i="5"/>
  <c r="AW407" i="5" s="1"/>
  <c r="AQ407" i="5"/>
  <c r="AR407" i="5" s="1"/>
  <c r="AL407" i="5"/>
  <c r="AM407" i="5" s="1"/>
  <c r="AG407" i="5"/>
  <c r="AH407" i="5" s="1"/>
  <c r="CV406" i="5"/>
  <c r="CW406" i="5" s="1"/>
  <c r="CQ406" i="5"/>
  <c r="CR406" i="5" s="1"/>
  <c r="CL406" i="5"/>
  <c r="CM406" i="5" s="1"/>
  <c r="CG406" i="5"/>
  <c r="CH406" i="5" s="1"/>
  <c r="CB406" i="5"/>
  <c r="CC406" i="5" s="1"/>
  <c r="BW406" i="5"/>
  <c r="BX406" i="5" s="1"/>
  <c r="BR406" i="5"/>
  <c r="BS406" i="5" s="1"/>
  <c r="BF406" i="5"/>
  <c r="BA406" i="5"/>
  <c r="BB406" i="5" s="1"/>
  <c r="AV406" i="5"/>
  <c r="AW406" i="5" s="1"/>
  <c r="AQ406" i="5"/>
  <c r="AR406" i="5" s="1"/>
  <c r="AL406" i="5"/>
  <c r="AM406" i="5" s="1"/>
  <c r="AG406" i="5"/>
  <c r="CV414" i="5"/>
  <c r="CW414" i="5" s="1"/>
  <c r="CQ414" i="5"/>
  <c r="CR414" i="5" s="1"/>
  <c r="CL414" i="5"/>
  <c r="CM414" i="5" s="1"/>
  <c r="CG414" i="5"/>
  <c r="CH414" i="5" s="1"/>
  <c r="CB414" i="5"/>
  <c r="CC414" i="5" s="1"/>
  <c r="BW414" i="5"/>
  <c r="BX414" i="5" s="1"/>
  <c r="BR414" i="5"/>
  <c r="BS414" i="5" s="1"/>
  <c r="BF414" i="5"/>
  <c r="BA414" i="5"/>
  <c r="BB414" i="5" s="1"/>
  <c r="AV414" i="5"/>
  <c r="AW414" i="5" s="1"/>
  <c r="AQ414" i="5"/>
  <c r="AR414" i="5" s="1"/>
  <c r="AL414" i="5"/>
  <c r="AM414" i="5" s="1"/>
  <c r="AG414" i="5"/>
  <c r="AH414" i="5" s="1"/>
  <c r="CV413" i="5"/>
  <c r="CW413" i="5" s="1"/>
  <c r="CQ413" i="5"/>
  <c r="CR413" i="5" s="1"/>
  <c r="CL413" i="5"/>
  <c r="CM413" i="5" s="1"/>
  <c r="CG413" i="5"/>
  <c r="CH413" i="5" s="1"/>
  <c r="CB413" i="5"/>
  <c r="CC413" i="5" s="1"/>
  <c r="BW413" i="5"/>
  <c r="BX413" i="5" s="1"/>
  <c r="BR413" i="5"/>
  <c r="BS413" i="5" s="1"/>
  <c r="BF413" i="5"/>
  <c r="BA413" i="5"/>
  <c r="BB413" i="5" s="1"/>
  <c r="AV413" i="5"/>
  <c r="AW413" i="5" s="1"/>
  <c r="AQ413" i="5"/>
  <c r="AR413" i="5" s="1"/>
  <c r="AL413" i="5"/>
  <c r="AM413" i="5" s="1"/>
  <c r="AG413" i="5"/>
  <c r="AH413" i="5" s="1"/>
  <c r="CV405" i="5"/>
  <c r="CW405" i="5" s="1"/>
  <c r="CQ405" i="5"/>
  <c r="CR405" i="5" s="1"/>
  <c r="CL405" i="5"/>
  <c r="CM405" i="5" s="1"/>
  <c r="CG405" i="5"/>
  <c r="CH405" i="5" s="1"/>
  <c r="CB405" i="5"/>
  <c r="CC405" i="5" s="1"/>
  <c r="BW405" i="5"/>
  <c r="BX405" i="5" s="1"/>
  <c r="BR405" i="5"/>
  <c r="BS405" i="5" s="1"/>
  <c r="BF405" i="5"/>
  <c r="BA405" i="5"/>
  <c r="BB405" i="5" s="1"/>
  <c r="AV405" i="5"/>
  <c r="AW405" i="5" s="1"/>
  <c r="AQ405" i="5"/>
  <c r="AR405" i="5" s="1"/>
  <c r="AL405" i="5"/>
  <c r="AM405" i="5" s="1"/>
  <c r="AG405" i="5"/>
  <c r="AH405" i="5" s="1"/>
  <c r="CV404" i="5"/>
  <c r="CW404" i="5" s="1"/>
  <c r="CQ404" i="5"/>
  <c r="CR404" i="5" s="1"/>
  <c r="CL404" i="5"/>
  <c r="CM404" i="5" s="1"/>
  <c r="CG404" i="5"/>
  <c r="CH404" i="5" s="1"/>
  <c r="CB404" i="5"/>
  <c r="CC404" i="5" s="1"/>
  <c r="BW404" i="5"/>
  <c r="BX404" i="5" s="1"/>
  <c r="BR404" i="5"/>
  <c r="BS404" i="5" s="1"/>
  <c r="BF404" i="5"/>
  <c r="BA404" i="5"/>
  <c r="BB404" i="5" s="1"/>
  <c r="AV404" i="5"/>
  <c r="AW404" i="5" s="1"/>
  <c r="AQ404" i="5"/>
  <c r="AR404" i="5" s="1"/>
  <c r="AL404" i="5"/>
  <c r="AM404" i="5" s="1"/>
  <c r="AG404" i="5"/>
  <c r="AH404" i="5" s="1"/>
  <c r="CV412" i="5"/>
  <c r="CW412" i="5" s="1"/>
  <c r="CQ412" i="5"/>
  <c r="CR412" i="5" s="1"/>
  <c r="CL412" i="5"/>
  <c r="CM412" i="5" s="1"/>
  <c r="CG412" i="5"/>
  <c r="CH412" i="5" s="1"/>
  <c r="CB412" i="5"/>
  <c r="CC412" i="5" s="1"/>
  <c r="BW412" i="5"/>
  <c r="BX412" i="5" s="1"/>
  <c r="BR412" i="5"/>
  <c r="BS412" i="5" s="1"/>
  <c r="BF412" i="5"/>
  <c r="BA412" i="5"/>
  <c r="BB412" i="5" s="1"/>
  <c r="AV412" i="5"/>
  <c r="AQ412" i="5"/>
  <c r="AR412" i="5" s="1"/>
  <c r="AL412" i="5"/>
  <c r="AM412" i="5" s="1"/>
  <c r="AG412" i="5"/>
  <c r="AH412" i="5" s="1"/>
  <c r="CV403" i="5"/>
  <c r="CW403" i="5" s="1"/>
  <c r="CQ403" i="5"/>
  <c r="CR403" i="5" s="1"/>
  <c r="CL403" i="5"/>
  <c r="CM403" i="5" s="1"/>
  <c r="CG403" i="5"/>
  <c r="CH403" i="5" s="1"/>
  <c r="CB403" i="5"/>
  <c r="CC403" i="5" s="1"/>
  <c r="BW403" i="5"/>
  <c r="BX403" i="5" s="1"/>
  <c r="BR403" i="5"/>
  <c r="BS403" i="5" s="1"/>
  <c r="BF403" i="5"/>
  <c r="BA403" i="5"/>
  <c r="BB403" i="5" s="1"/>
  <c r="AV403" i="5"/>
  <c r="AW403" i="5" s="1"/>
  <c r="AQ403" i="5"/>
  <c r="AR403" i="5" s="1"/>
  <c r="AL403" i="5"/>
  <c r="AM403" i="5" s="1"/>
  <c r="AG403" i="5"/>
  <c r="AH403" i="5" s="1"/>
  <c r="CV402" i="5"/>
  <c r="CW402" i="5" s="1"/>
  <c r="CQ402" i="5"/>
  <c r="CR402" i="5" s="1"/>
  <c r="CL402" i="5"/>
  <c r="CM402" i="5" s="1"/>
  <c r="CG402" i="5"/>
  <c r="CH402" i="5" s="1"/>
  <c r="CB402" i="5"/>
  <c r="CC402" i="5" s="1"/>
  <c r="BW402" i="5"/>
  <c r="BX402" i="5" s="1"/>
  <c r="BR402" i="5"/>
  <c r="BS402" i="5" s="1"/>
  <c r="BF402" i="5"/>
  <c r="BA402" i="5"/>
  <c r="BB402" i="5" s="1"/>
  <c r="AV402" i="5"/>
  <c r="AW402" i="5" s="1"/>
  <c r="AQ402" i="5"/>
  <c r="AR402" i="5" s="1"/>
  <c r="AL402" i="5"/>
  <c r="AM402" i="5" s="1"/>
  <c r="AG402" i="5"/>
  <c r="AH402" i="5" s="1"/>
  <c r="CV411" i="5"/>
  <c r="CW411" i="5" s="1"/>
  <c r="CQ411" i="5"/>
  <c r="CR411" i="5" s="1"/>
  <c r="CL411" i="5"/>
  <c r="CM411" i="5" s="1"/>
  <c r="CG411" i="5"/>
  <c r="CH411" i="5" s="1"/>
  <c r="CB411" i="5"/>
  <c r="CC411" i="5" s="1"/>
  <c r="BW411" i="5"/>
  <c r="BX411" i="5" s="1"/>
  <c r="BR411" i="5"/>
  <c r="BS411" i="5" s="1"/>
  <c r="BF411" i="5"/>
  <c r="BA411" i="5"/>
  <c r="BB411" i="5" s="1"/>
  <c r="AV411" i="5"/>
  <c r="AW411" i="5" s="1"/>
  <c r="AQ411" i="5"/>
  <c r="AR411" i="5" s="1"/>
  <c r="AL411" i="5"/>
  <c r="AM411" i="5" s="1"/>
  <c r="AG411" i="5"/>
  <c r="AH411" i="5" s="1"/>
  <c r="CV410" i="5"/>
  <c r="CW410" i="5" s="1"/>
  <c r="CQ410" i="5"/>
  <c r="CR410" i="5" s="1"/>
  <c r="CL410" i="5"/>
  <c r="CM410" i="5" s="1"/>
  <c r="CG410" i="5"/>
  <c r="CH410" i="5" s="1"/>
  <c r="CB410" i="5"/>
  <c r="CC410" i="5" s="1"/>
  <c r="BW410" i="5"/>
  <c r="BX410" i="5" s="1"/>
  <c r="BR410" i="5"/>
  <c r="BS410" i="5" s="1"/>
  <c r="BF410" i="5"/>
  <c r="BA410" i="5"/>
  <c r="BB410" i="5" s="1"/>
  <c r="AV410" i="5"/>
  <c r="AW410" i="5" s="1"/>
  <c r="AQ410" i="5"/>
  <c r="AR410" i="5" s="1"/>
  <c r="AL410" i="5"/>
  <c r="AM410" i="5" s="1"/>
  <c r="AG410" i="5"/>
  <c r="AH410" i="5" s="1"/>
  <c r="CV409" i="5"/>
  <c r="CW409" i="5" s="1"/>
  <c r="CQ409" i="5"/>
  <c r="CR409" i="5" s="1"/>
  <c r="CL409" i="5"/>
  <c r="CM409" i="5" s="1"/>
  <c r="CG409" i="5"/>
  <c r="CH409" i="5" s="1"/>
  <c r="CB409" i="5"/>
  <c r="CC409" i="5" s="1"/>
  <c r="BW409" i="5"/>
  <c r="BX409" i="5" s="1"/>
  <c r="BR409" i="5"/>
  <c r="BS409" i="5" s="1"/>
  <c r="BF409" i="5"/>
  <c r="BA409" i="5"/>
  <c r="BB409" i="5" s="1"/>
  <c r="AV409" i="5"/>
  <c r="AW409" i="5" s="1"/>
  <c r="AQ409" i="5"/>
  <c r="AR409" i="5" s="1"/>
  <c r="AL409" i="5"/>
  <c r="AM409" i="5" s="1"/>
  <c r="AG409" i="5"/>
  <c r="AH409" i="5" s="1"/>
  <c r="CV446" i="5"/>
  <c r="CW446" i="5" s="1"/>
  <c r="CQ446" i="5"/>
  <c r="CR446" i="5" s="1"/>
  <c r="CL446" i="5"/>
  <c r="CM446" i="5" s="1"/>
  <c r="CG446" i="5"/>
  <c r="CH446" i="5" s="1"/>
  <c r="CB446" i="5"/>
  <c r="CC446" i="5" s="1"/>
  <c r="BW446" i="5"/>
  <c r="BX446" i="5" s="1"/>
  <c r="BR446" i="5"/>
  <c r="BS446" i="5" s="1"/>
  <c r="BF446" i="5"/>
  <c r="BA446" i="5"/>
  <c r="BB446" i="5" s="1"/>
  <c r="AV446" i="5"/>
  <c r="AW446" i="5" s="1"/>
  <c r="AQ446" i="5"/>
  <c r="AR446" i="5" s="1"/>
  <c r="AL446" i="5"/>
  <c r="AM446" i="5" s="1"/>
  <c r="AG446" i="5"/>
  <c r="CV213" i="5"/>
  <c r="CW213" i="5" s="1"/>
  <c r="CQ213" i="5"/>
  <c r="CR213" i="5" s="1"/>
  <c r="CL213" i="5"/>
  <c r="CM213" i="5" s="1"/>
  <c r="CG213" i="5"/>
  <c r="CH213" i="5" s="1"/>
  <c r="CB213" i="5"/>
  <c r="CC213" i="5" s="1"/>
  <c r="BW213" i="5"/>
  <c r="BX213" i="5" s="1"/>
  <c r="BR213" i="5"/>
  <c r="BS213" i="5" s="1"/>
  <c r="BF213" i="5"/>
  <c r="BA213" i="5"/>
  <c r="BB213" i="5" s="1"/>
  <c r="AV213" i="5"/>
  <c r="AW213" i="5" s="1"/>
  <c r="AQ213" i="5"/>
  <c r="AR213" i="5" s="1"/>
  <c r="AL213" i="5"/>
  <c r="AM213" i="5" s="1"/>
  <c r="AG213" i="5"/>
  <c r="AH213" i="5" s="1"/>
  <c r="CV436" i="5"/>
  <c r="CW436" i="5" s="1"/>
  <c r="CQ436" i="5"/>
  <c r="CR436" i="5" s="1"/>
  <c r="CL436" i="5"/>
  <c r="CM436" i="5" s="1"/>
  <c r="CG436" i="5"/>
  <c r="CH436" i="5" s="1"/>
  <c r="CB436" i="5"/>
  <c r="CC436" i="5" s="1"/>
  <c r="BW436" i="5"/>
  <c r="BX436" i="5" s="1"/>
  <c r="BR436" i="5"/>
  <c r="BS436" i="5" s="1"/>
  <c r="BF436" i="5"/>
  <c r="BA436" i="5"/>
  <c r="BB436" i="5" s="1"/>
  <c r="AV436" i="5"/>
  <c r="AW436" i="5" s="1"/>
  <c r="AQ436" i="5"/>
  <c r="AR436" i="5" s="1"/>
  <c r="AL436" i="5"/>
  <c r="AM436" i="5" s="1"/>
  <c r="AG436" i="5"/>
  <c r="AH436" i="5" s="1"/>
  <c r="CV453" i="5"/>
  <c r="CW453" i="5" s="1"/>
  <c r="CQ453" i="5"/>
  <c r="CR453" i="5" s="1"/>
  <c r="CL453" i="5"/>
  <c r="CM453" i="5" s="1"/>
  <c r="CG453" i="5"/>
  <c r="CH453" i="5" s="1"/>
  <c r="CB453" i="5"/>
  <c r="CC453" i="5" s="1"/>
  <c r="BW453" i="5"/>
  <c r="BX453" i="5" s="1"/>
  <c r="BR453" i="5"/>
  <c r="BS453" i="5" s="1"/>
  <c r="BF453" i="5"/>
  <c r="BA453" i="5"/>
  <c r="BB453" i="5" s="1"/>
  <c r="AV453" i="5"/>
  <c r="AW453" i="5" s="1"/>
  <c r="AQ453" i="5"/>
  <c r="AR453" i="5" s="1"/>
  <c r="AL453" i="5"/>
  <c r="AM453" i="5" s="1"/>
  <c r="AG453" i="5"/>
  <c r="AH453" i="5" s="1"/>
  <c r="CV27" i="5"/>
  <c r="CW27" i="5" s="1"/>
  <c r="CQ27" i="5"/>
  <c r="CR27" i="5" s="1"/>
  <c r="CL27" i="5"/>
  <c r="CM27" i="5" s="1"/>
  <c r="CG27" i="5"/>
  <c r="CH27" i="5" s="1"/>
  <c r="CB27" i="5"/>
  <c r="CC27" i="5" s="1"/>
  <c r="BW27" i="5"/>
  <c r="BX27" i="5" s="1"/>
  <c r="BR27" i="5"/>
  <c r="BS27" i="5" s="1"/>
  <c r="BF27" i="5"/>
  <c r="BA27" i="5"/>
  <c r="BB27" i="5" s="1"/>
  <c r="AV27" i="5"/>
  <c r="AQ27" i="5"/>
  <c r="AR27" i="5" s="1"/>
  <c r="AL27" i="5"/>
  <c r="AM27" i="5" s="1"/>
  <c r="AG27" i="5"/>
  <c r="AH27" i="5" s="1"/>
  <c r="CZ26" i="5"/>
  <c r="CV26" i="5"/>
  <c r="CW26" i="5" s="1"/>
  <c r="CQ26" i="5"/>
  <c r="CR26" i="5" s="1"/>
  <c r="CL26" i="5"/>
  <c r="CM26" i="5" s="1"/>
  <c r="CG26" i="5"/>
  <c r="CH26" i="5" s="1"/>
  <c r="CB26" i="5"/>
  <c r="CC26" i="5" s="1"/>
  <c r="BW26" i="5"/>
  <c r="BX26" i="5" s="1"/>
  <c r="BR26" i="5"/>
  <c r="BS26" i="5" s="1"/>
  <c r="BF26" i="5"/>
  <c r="BA26" i="5"/>
  <c r="BB26" i="5" s="1"/>
  <c r="AV26" i="5"/>
  <c r="AW26" i="5" s="1"/>
  <c r="AQ26" i="5"/>
  <c r="AR26" i="5" s="1"/>
  <c r="AL26" i="5"/>
  <c r="AM26" i="5" s="1"/>
  <c r="AG26" i="5"/>
  <c r="AH26" i="5" s="1"/>
  <c r="CV29" i="5"/>
  <c r="CW29" i="5" s="1"/>
  <c r="CQ29" i="5"/>
  <c r="CR29" i="5" s="1"/>
  <c r="CL29" i="5"/>
  <c r="CM29" i="5" s="1"/>
  <c r="CG29" i="5"/>
  <c r="CH29" i="5" s="1"/>
  <c r="CB29" i="5"/>
  <c r="CC29" i="5" s="1"/>
  <c r="BW29" i="5"/>
  <c r="BX29" i="5" s="1"/>
  <c r="BR29" i="5"/>
  <c r="BS29" i="5" s="1"/>
  <c r="BF29" i="5"/>
  <c r="BA29" i="5"/>
  <c r="BB29" i="5" s="1"/>
  <c r="AV29" i="5"/>
  <c r="AW29" i="5" s="1"/>
  <c r="AQ29" i="5"/>
  <c r="AR29" i="5" s="1"/>
  <c r="AL29" i="5"/>
  <c r="AM29" i="5" s="1"/>
  <c r="AG29" i="5"/>
  <c r="AH29" i="5" s="1"/>
  <c r="CV28" i="5"/>
  <c r="CW28" i="5" s="1"/>
  <c r="CQ28" i="5"/>
  <c r="CR28" i="5" s="1"/>
  <c r="CL28" i="5"/>
  <c r="CM28" i="5" s="1"/>
  <c r="CG28" i="5"/>
  <c r="CH28" i="5" s="1"/>
  <c r="CB28" i="5"/>
  <c r="CC28" i="5" s="1"/>
  <c r="BW28" i="5"/>
  <c r="BX28" i="5" s="1"/>
  <c r="BR28" i="5"/>
  <c r="BS28" i="5" s="1"/>
  <c r="BF28" i="5"/>
  <c r="BA28" i="5"/>
  <c r="BB28" i="5" s="1"/>
  <c r="AV28" i="5"/>
  <c r="AW28" i="5" s="1"/>
  <c r="AQ28" i="5"/>
  <c r="AR28" i="5" s="1"/>
  <c r="AL28" i="5"/>
  <c r="AM28" i="5" s="1"/>
  <c r="AG28" i="5"/>
  <c r="CV40" i="5"/>
  <c r="CW40" i="5" s="1"/>
  <c r="CQ40" i="5"/>
  <c r="CR40" i="5" s="1"/>
  <c r="CL40" i="5"/>
  <c r="CM40" i="5" s="1"/>
  <c r="CG40" i="5"/>
  <c r="CH40" i="5" s="1"/>
  <c r="CB40" i="5"/>
  <c r="CC40" i="5" s="1"/>
  <c r="BW40" i="5"/>
  <c r="BX40" i="5" s="1"/>
  <c r="BR40" i="5"/>
  <c r="BS40" i="5" s="1"/>
  <c r="BF40" i="5"/>
  <c r="BA40" i="5"/>
  <c r="BB40" i="5" s="1"/>
  <c r="AV40" i="5"/>
  <c r="AW40" i="5" s="1"/>
  <c r="AQ40" i="5"/>
  <c r="AR40" i="5" s="1"/>
  <c r="AL40" i="5"/>
  <c r="AM40" i="5" s="1"/>
  <c r="AG40" i="5"/>
  <c r="AH40" i="5" s="1"/>
  <c r="CV39" i="5"/>
  <c r="CW39" i="5" s="1"/>
  <c r="CQ39" i="5"/>
  <c r="CR39" i="5" s="1"/>
  <c r="CL39" i="5"/>
  <c r="CM39" i="5" s="1"/>
  <c r="CG39" i="5"/>
  <c r="CH39" i="5" s="1"/>
  <c r="CB39" i="5"/>
  <c r="CC39" i="5" s="1"/>
  <c r="BW39" i="5"/>
  <c r="BX39" i="5" s="1"/>
  <c r="BR39" i="5"/>
  <c r="BS39" i="5" s="1"/>
  <c r="BF39" i="5"/>
  <c r="BA39" i="5"/>
  <c r="BB39" i="5" s="1"/>
  <c r="AV39" i="5"/>
  <c r="AQ39" i="5"/>
  <c r="AR39" i="5" s="1"/>
  <c r="AL39" i="5"/>
  <c r="AM39" i="5" s="1"/>
  <c r="AG39" i="5"/>
  <c r="AH39" i="5" s="1"/>
  <c r="CV202" i="5"/>
  <c r="CW202" i="5" s="1"/>
  <c r="CQ202" i="5"/>
  <c r="CR202" i="5" s="1"/>
  <c r="CL202" i="5"/>
  <c r="CM202" i="5" s="1"/>
  <c r="CG202" i="5"/>
  <c r="CH202" i="5" s="1"/>
  <c r="CB202" i="5"/>
  <c r="CC202" i="5" s="1"/>
  <c r="BW202" i="5"/>
  <c r="BX202" i="5" s="1"/>
  <c r="BR202" i="5"/>
  <c r="BS202" i="5" s="1"/>
  <c r="BF202" i="5"/>
  <c r="BA202" i="5"/>
  <c r="BB202" i="5" s="1"/>
  <c r="AV202" i="5"/>
  <c r="AW202" i="5" s="1"/>
  <c r="AQ202" i="5"/>
  <c r="AR202" i="5" s="1"/>
  <c r="AL202" i="5"/>
  <c r="AM202" i="5" s="1"/>
  <c r="AG202" i="5"/>
  <c r="AH202" i="5" s="1"/>
  <c r="CV397" i="5"/>
  <c r="CW397" i="5" s="1"/>
  <c r="CQ397" i="5"/>
  <c r="CR397" i="5" s="1"/>
  <c r="CL397" i="5"/>
  <c r="CM397" i="5" s="1"/>
  <c r="CG397" i="5"/>
  <c r="CH397" i="5" s="1"/>
  <c r="CB397" i="5"/>
  <c r="CC397" i="5" s="1"/>
  <c r="BW397" i="5"/>
  <c r="BX397" i="5" s="1"/>
  <c r="BR397" i="5"/>
  <c r="BS397" i="5" s="1"/>
  <c r="BF397" i="5"/>
  <c r="BA397" i="5"/>
  <c r="BB397" i="5" s="1"/>
  <c r="AV397" i="5"/>
  <c r="AW397" i="5" s="1"/>
  <c r="AQ397" i="5"/>
  <c r="AR397" i="5" s="1"/>
  <c r="AL397" i="5"/>
  <c r="AM397" i="5" s="1"/>
  <c r="AG397" i="5"/>
  <c r="AH397" i="5" s="1"/>
  <c r="CV393" i="5"/>
  <c r="CW393" i="5" s="1"/>
  <c r="CQ393" i="5"/>
  <c r="CR393" i="5" s="1"/>
  <c r="CL393" i="5"/>
  <c r="CM393" i="5" s="1"/>
  <c r="CG393" i="5"/>
  <c r="CH393" i="5" s="1"/>
  <c r="CB393" i="5"/>
  <c r="CC393" i="5" s="1"/>
  <c r="BW393" i="5"/>
  <c r="BX393" i="5" s="1"/>
  <c r="BR393" i="5"/>
  <c r="BS393" i="5" s="1"/>
  <c r="BF393" i="5"/>
  <c r="BA393" i="5"/>
  <c r="BB393" i="5" s="1"/>
  <c r="AV393" i="5"/>
  <c r="AQ393" i="5"/>
  <c r="AR393" i="5" s="1"/>
  <c r="AL393" i="5"/>
  <c r="AM393" i="5" s="1"/>
  <c r="AG393" i="5"/>
  <c r="AH393" i="5" s="1"/>
  <c r="CV390" i="5"/>
  <c r="CW390" i="5" s="1"/>
  <c r="CQ390" i="5"/>
  <c r="CR390" i="5" s="1"/>
  <c r="CL390" i="5"/>
  <c r="CM390" i="5" s="1"/>
  <c r="CG390" i="5"/>
  <c r="CH390" i="5" s="1"/>
  <c r="CB390" i="5"/>
  <c r="CC390" i="5" s="1"/>
  <c r="BW390" i="5"/>
  <c r="BX390" i="5" s="1"/>
  <c r="BR390" i="5"/>
  <c r="BS390" i="5" s="1"/>
  <c r="BF390" i="5"/>
  <c r="BA390" i="5"/>
  <c r="BB390" i="5" s="1"/>
  <c r="AV390" i="5"/>
  <c r="AW390" i="5" s="1"/>
  <c r="AQ390" i="5"/>
  <c r="AR390" i="5" s="1"/>
  <c r="AL390" i="5"/>
  <c r="AM390" i="5" s="1"/>
  <c r="AG390" i="5"/>
  <c r="AH390" i="5" s="1"/>
  <c r="CV386" i="5"/>
  <c r="CW386" i="5" s="1"/>
  <c r="CQ386" i="5"/>
  <c r="CR386" i="5" s="1"/>
  <c r="CL386" i="5"/>
  <c r="CM386" i="5" s="1"/>
  <c r="CG386" i="5"/>
  <c r="CH386" i="5" s="1"/>
  <c r="CB386" i="5"/>
  <c r="CC386" i="5" s="1"/>
  <c r="BW386" i="5"/>
  <c r="BX386" i="5" s="1"/>
  <c r="BR386" i="5"/>
  <c r="BS386" i="5" s="1"/>
  <c r="BF386" i="5"/>
  <c r="BA386" i="5"/>
  <c r="BB386" i="5" s="1"/>
  <c r="AV386" i="5"/>
  <c r="AW386" i="5" s="1"/>
  <c r="AQ386" i="5"/>
  <c r="AR386" i="5" s="1"/>
  <c r="AL386" i="5"/>
  <c r="AM386" i="5" s="1"/>
  <c r="AG386" i="5"/>
  <c r="CV396" i="5"/>
  <c r="CW396" i="5" s="1"/>
  <c r="CQ396" i="5"/>
  <c r="CR396" i="5" s="1"/>
  <c r="CL396" i="5"/>
  <c r="CM396" i="5" s="1"/>
  <c r="CG396" i="5"/>
  <c r="CH396" i="5" s="1"/>
  <c r="CB396" i="5"/>
  <c r="CC396" i="5" s="1"/>
  <c r="BW396" i="5"/>
  <c r="BX396" i="5" s="1"/>
  <c r="BR396" i="5"/>
  <c r="BS396" i="5" s="1"/>
  <c r="BF396" i="5"/>
  <c r="BA396" i="5"/>
  <c r="BB396" i="5" s="1"/>
  <c r="AV396" i="5"/>
  <c r="AW396" i="5" s="1"/>
  <c r="AQ396" i="5"/>
  <c r="AR396" i="5" s="1"/>
  <c r="AL396" i="5"/>
  <c r="AG396" i="5"/>
  <c r="AH396" i="5" s="1"/>
  <c r="CV389" i="5"/>
  <c r="CW389" i="5" s="1"/>
  <c r="CQ389" i="5"/>
  <c r="CR389" i="5" s="1"/>
  <c r="CL389" i="5"/>
  <c r="CM389" i="5" s="1"/>
  <c r="CG389" i="5"/>
  <c r="CH389" i="5" s="1"/>
  <c r="CB389" i="5"/>
  <c r="CC389" i="5" s="1"/>
  <c r="BW389" i="5"/>
  <c r="BX389" i="5" s="1"/>
  <c r="BR389" i="5"/>
  <c r="BS389" i="5" s="1"/>
  <c r="BF389" i="5"/>
  <c r="BA389" i="5"/>
  <c r="BB389" i="5" s="1"/>
  <c r="AV389" i="5"/>
  <c r="AW389" i="5" s="1"/>
  <c r="AQ389" i="5"/>
  <c r="AR389" i="5" s="1"/>
  <c r="AL389" i="5"/>
  <c r="AM389" i="5" s="1"/>
  <c r="AG389" i="5"/>
  <c r="AH389" i="5" s="1"/>
  <c r="CV385" i="5"/>
  <c r="CW385" i="5" s="1"/>
  <c r="CQ385" i="5"/>
  <c r="CR385" i="5" s="1"/>
  <c r="CL385" i="5"/>
  <c r="CM385" i="5" s="1"/>
  <c r="CG385" i="5"/>
  <c r="CH385" i="5" s="1"/>
  <c r="CB385" i="5"/>
  <c r="CC385" i="5" s="1"/>
  <c r="BW385" i="5"/>
  <c r="BX385" i="5" s="1"/>
  <c r="BR385" i="5"/>
  <c r="BS385" i="5" s="1"/>
  <c r="BF385" i="5"/>
  <c r="BA385" i="5"/>
  <c r="BB385" i="5" s="1"/>
  <c r="AV385" i="5"/>
  <c r="AW385" i="5" s="1"/>
  <c r="AQ385" i="5"/>
  <c r="AR385" i="5" s="1"/>
  <c r="AL385" i="5"/>
  <c r="AM385" i="5" s="1"/>
  <c r="AG385" i="5"/>
  <c r="AH385" i="5" s="1"/>
  <c r="CV401" i="5"/>
  <c r="CW401" i="5" s="1"/>
  <c r="CQ401" i="5"/>
  <c r="CR401" i="5" s="1"/>
  <c r="CL401" i="5"/>
  <c r="CM401" i="5" s="1"/>
  <c r="CG401" i="5"/>
  <c r="CH401" i="5" s="1"/>
  <c r="CB401" i="5"/>
  <c r="CC401" i="5" s="1"/>
  <c r="BW401" i="5"/>
  <c r="BX401" i="5" s="1"/>
  <c r="BR401" i="5"/>
  <c r="BS401" i="5" s="1"/>
  <c r="BF401" i="5"/>
  <c r="BA401" i="5"/>
  <c r="BB401" i="5" s="1"/>
  <c r="AV401" i="5"/>
  <c r="AW401" i="5" s="1"/>
  <c r="AQ401" i="5"/>
  <c r="AR401" i="5" s="1"/>
  <c r="AL401" i="5"/>
  <c r="AM401" i="5" s="1"/>
  <c r="AG401" i="5"/>
  <c r="CV388" i="5"/>
  <c r="CW388" i="5" s="1"/>
  <c r="CQ388" i="5"/>
  <c r="CR388" i="5" s="1"/>
  <c r="CL388" i="5"/>
  <c r="CM388" i="5" s="1"/>
  <c r="CG388" i="5"/>
  <c r="CH388" i="5" s="1"/>
  <c r="CB388" i="5"/>
  <c r="CC388" i="5" s="1"/>
  <c r="BW388" i="5"/>
  <c r="BX388" i="5" s="1"/>
  <c r="BR388" i="5"/>
  <c r="BS388" i="5" s="1"/>
  <c r="BF388" i="5"/>
  <c r="BA388" i="5"/>
  <c r="BB388" i="5" s="1"/>
  <c r="AV388" i="5"/>
  <c r="AW388" i="5" s="1"/>
  <c r="AQ388" i="5"/>
  <c r="AR388" i="5" s="1"/>
  <c r="AL388" i="5"/>
  <c r="AM388" i="5" s="1"/>
  <c r="AG388" i="5"/>
  <c r="CV395" i="5"/>
  <c r="CW395" i="5" s="1"/>
  <c r="CQ395" i="5"/>
  <c r="CR395" i="5" s="1"/>
  <c r="CL395" i="5"/>
  <c r="CM395" i="5" s="1"/>
  <c r="CG395" i="5"/>
  <c r="CH395" i="5" s="1"/>
  <c r="CB395" i="5"/>
  <c r="CC395" i="5" s="1"/>
  <c r="BW395" i="5"/>
  <c r="BX395" i="5" s="1"/>
  <c r="BR395" i="5"/>
  <c r="BS395" i="5" s="1"/>
  <c r="BF395" i="5"/>
  <c r="BA395" i="5"/>
  <c r="BB395" i="5" s="1"/>
  <c r="AV395" i="5"/>
  <c r="AW395" i="5" s="1"/>
  <c r="AQ395" i="5"/>
  <c r="AR395" i="5" s="1"/>
  <c r="AL395" i="5"/>
  <c r="AM395" i="5" s="1"/>
  <c r="AG395" i="5"/>
  <c r="AH395" i="5" s="1"/>
  <c r="CV392" i="5"/>
  <c r="CW392" i="5" s="1"/>
  <c r="CQ392" i="5"/>
  <c r="CR392" i="5" s="1"/>
  <c r="CL392" i="5"/>
  <c r="CM392" i="5" s="1"/>
  <c r="CG392" i="5"/>
  <c r="CH392" i="5" s="1"/>
  <c r="CB392" i="5"/>
  <c r="CC392" i="5" s="1"/>
  <c r="BW392" i="5"/>
  <c r="BX392" i="5" s="1"/>
  <c r="BR392" i="5"/>
  <c r="BS392" i="5" s="1"/>
  <c r="BF392" i="5"/>
  <c r="BA392" i="5"/>
  <c r="BB392" i="5" s="1"/>
  <c r="AV392" i="5"/>
  <c r="AW392" i="5" s="1"/>
  <c r="AQ392" i="5"/>
  <c r="AR392" i="5" s="1"/>
  <c r="AL392" i="5"/>
  <c r="AM392" i="5" s="1"/>
  <c r="AG392" i="5"/>
  <c r="AH392" i="5" s="1"/>
  <c r="CV400" i="5"/>
  <c r="CW400" i="5" s="1"/>
  <c r="CQ400" i="5"/>
  <c r="CR400" i="5" s="1"/>
  <c r="CL400" i="5"/>
  <c r="CM400" i="5" s="1"/>
  <c r="CG400" i="5"/>
  <c r="CH400" i="5" s="1"/>
  <c r="CB400" i="5"/>
  <c r="CC400" i="5" s="1"/>
  <c r="BW400" i="5"/>
  <c r="BX400" i="5" s="1"/>
  <c r="BR400" i="5"/>
  <c r="BS400" i="5" s="1"/>
  <c r="BF400" i="5"/>
  <c r="BA400" i="5"/>
  <c r="BB400" i="5" s="1"/>
  <c r="AV400" i="5"/>
  <c r="AW400" i="5" s="1"/>
  <c r="AQ400" i="5"/>
  <c r="AR400" i="5" s="1"/>
  <c r="AL400" i="5"/>
  <c r="AM400" i="5" s="1"/>
  <c r="AG400" i="5"/>
  <c r="CV399" i="5"/>
  <c r="CW399" i="5" s="1"/>
  <c r="CQ399" i="5"/>
  <c r="CR399" i="5" s="1"/>
  <c r="CL399" i="5"/>
  <c r="CM399" i="5" s="1"/>
  <c r="CG399" i="5"/>
  <c r="CH399" i="5" s="1"/>
  <c r="CB399" i="5"/>
  <c r="CC399" i="5" s="1"/>
  <c r="BW399" i="5"/>
  <c r="BX399" i="5" s="1"/>
  <c r="BR399" i="5"/>
  <c r="BS399" i="5" s="1"/>
  <c r="BF399" i="5"/>
  <c r="BA399" i="5"/>
  <c r="BB399" i="5" s="1"/>
  <c r="AV399" i="5"/>
  <c r="AW399" i="5" s="1"/>
  <c r="AQ399" i="5"/>
  <c r="AR399" i="5" s="1"/>
  <c r="AL399" i="5"/>
  <c r="AM399" i="5" s="1"/>
  <c r="AG399" i="5"/>
  <c r="AH399" i="5" s="1"/>
  <c r="CV387" i="5"/>
  <c r="CW387" i="5" s="1"/>
  <c r="CQ387" i="5"/>
  <c r="CR387" i="5" s="1"/>
  <c r="CL387" i="5"/>
  <c r="CM387" i="5" s="1"/>
  <c r="CG387" i="5"/>
  <c r="CH387" i="5" s="1"/>
  <c r="CB387" i="5"/>
  <c r="CC387" i="5" s="1"/>
  <c r="BW387" i="5"/>
  <c r="BX387" i="5" s="1"/>
  <c r="BR387" i="5"/>
  <c r="BS387" i="5" s="1"/>
  <c r="BF387" i="5"/>
  <c r="BA387" i="5"/>
  <c r="BB387" i="5" s="1"/>
  <c r="AV387" i="5"/>
  <c r="AW387" i="5" s="1"/>
  <c r="AQ387" i="5"/>
  <c r="AR387" i="5" s="1"/>
  <c r="AL387" i="5"/>
  <c r="AG387" i="5"/>
  <c r="AH387" i="5" s="1"/>
  <c r="CV391" i="5"/>
  <c r="CW391" i="5" s="1"/>
  <c r="CQ391" i="5"/>
  <c r="CR391" i="5" s="1"/>
  <c r="CL391" i="5"/>
  <c r="CM391" i="5" s="1"/>
  <c r="CG391" i="5"/>
  <c r="CH391" i="5" s="1"/>
  <c r="CB391" i="5"/>
  <c r="CC391" i="5" s="1"/>
  <c r="BW391" i="5"/>
  <c r="BX391" i="5" s="1"/>
  <c r="BR391" i="5"/>
  <c r="BS391" i="5" s="1"/>
  <c r="BF391" i="5"/>
  <c r="BA391" i="5"/>
  <c r="BB391" i="5" s="1"/>
  <c r="AV391" i="5"/>
  <c r="AW391" i="5" s="1"/>
  <c r="AQ391" i="5"/>
  <c r="AR391" i="5" s="1"/>
  <c r="AL391" i="5"/>
  <c r="AM391" i="5" s="1"/>
  <c r="AG391" i="5"/>
  <c r="AH391" i="5" s="1"/>
  <c r="CV384" i="5"/>
  <c r="CW384" i="5" s="1"/>
  <c r="CQ384" i="5"/>
  <c r="CR384" i="5" s="1"/>
  <c r="CL384" i="5"/>
  <c r="CM384" i="5" s="1"/>
  <c r="CG384" i="5"/>
  <c r="CH384" i="5" s="1"/>
  <c r="CB384" i="5"/>
  <c r="CC384" i="5" s="1"/>
  <c r="BW384" i="5"/>
  <c r="BX384" i="5" s="1"/>
  <c r="BR384" i="5"/>
  <c r="BS384" i="5" s="1"/>
  <c r="BF384" i="5"/>
  <c r="BA384" i="5"/>
  <c r="BB384" i="5" s="1"/>
  <c r="AV384" i="5"/>
  <c r="AW384" i="5" s="1"/>
  <c r="AQ384" i="5"/>
  <c r="AR384" i="5" s="1"/>
  <c r="AL384" i="5"/>
  <c r="AM384" i="5" s="1"/>
  <c r="AG384" i="5"/>
  <c r="CV394" i="5"/>
  <c r="CW394" i="5" s="1"/>
  <c r="CQ394" i="5"/>
  <c r="CR394" i="5" s="1"/>
  <c r="CL394" i="5"/>
  <c r="CM394" i="5" s="1"/>
  <c r="CG394" i="5"/>
  <c r="CH394" i="5" s="1"/>
  <c r="CB394" i="5"/>
  <c r="CC394" i="5" s="1"/>
  <c r="BW394" i="5"/>
  <c r="BX394" i="5" s="1"/>
  <c r="BR394" i="5"/>
  <c r="BS394" i="5" s="1"/>
  <c r="BF394" i="5"/>
  <c r="BA394" i="5"/>
  <c r="BB394" i="5" s="1"/>
  <c r="AV394" i="5"/>
  <c r="AW394" i="5" s="1"/>
  <c r="AQ394" i="5"/>
  <c r="AR394" i="5" s="1"/>
  <c r="AL394" i="5"/>
  <c r="AM394" i="5" s="1"/>
  <c r="AG394" i="5"/>
  <c r="AH394" i="5" s="1"/>
  <c r="CV383" i="5"/>
  <c r="CW383" i="5" s="1"/>
  <c r="CQ383" i="5"/>
  <c r="CR383" i="5" s="1"/>
  <c r="CL383" i="5"/>
  <c r="CM383" i="5" s="1"/>
  <c r="CG383" i="5"/>
  <c r="CH383" i="5" s="1"/>
  <c r="CB383" i="5"/>
  <c r="CC383" i="5" s="1"/>
  <c r="BW383" i="5"/>
  <c r="BX383" i="5" s="1"/>
  <c r="BR383" i="5"/>
  <c r="BS383" i="5" s="1"/>
  <c r="BF383" i="5"/>
  <c r="BA383" i="5"/>
  <c r="BB383" i="5" s="1"/>
  <c r="AV383" i="5"/>
  <c r="AW383" i="5" s="1"/>
  <c r="AQ383" i="5"/>
  <c r="AR383" i="5" s="1"/>
  <c r="AL383" i="5"/>
  <c r="AG383" i="5"/>
  <c r="AH383" i="5" s="1"/>
  <c r="CV398" i="5"/>
  <c r="CW398" i="5" s="1"/>
  <c r="CQ398" i="5"/>
  <c r="CR398" i="5" s="1"/>
  <c r="CL398" i="5"/>
  <c r="CM398" i="5" s="1"/>
  <c r="CG398" i="5"/>
  <c r="CH398" i="5" s="1"/>
  <c r="CB398" i="5"/>
  <c r="CC398" i="5" s="1"/>
  <c r="BW398" i="5"/>
  <c r="BX398" i="5" s="1"/>
  <c r="BR398" i="5"/>
  <c r="BS398" i="5" s="1"/>
  <c r="BF398" i="5"/>
  <c r="BA398" i="5"/>
  <c r="BB398" i="5" s="1"/>
  <c r="AV398" i="5"/>
  <c r="AW398" i="5" s="1"/>
  <c r="AQ398" i="5"/>
  <c r="AR398" i="5" s="1"/>
  <c r="AL398" i="5"/>
  <c r="AM398" i="5" s="1"/>
  <c r="AG398" i="5"/>
  <c r="CV426" i="5"/>
  <c r="CW426" i="5" s="1"/>
  <c r="CQ426" i="5"/>
  <c r="CR426" i="5" s="1"/>
  <c r="CL426" i="5"/>
  <c r="CM426" i="5" s="1"/>
  <c r="CG426" i="5"/>
  <c r="CH426" i="5" s="1"/>
  <c r="CB426" i="5"/>
  <c r="CC426" i="5" s="1"/>
  <c r="BW426" i="5"/>
  <c r="BX426" i="5" s="1"/>
  <c r="BR426" i="5"/>
  <c r="BS426" i="5" s="1"/>
  <c r="BF426" i="5"/>
  <c r="BA426" i="5"/>
  <c r="BB426" i="5" s="1"/>
  <c r="AV426" i="5"/>
  <c r="AW426" i="5" s="1"/>
  <c r="AQ426" i="5"/>
  <c r="AR426" i="5" s="1"/>
  <c r="AL426" i="5"/>
  <c r="AM426" i="5" s="1"/>
  <c r="AG426" i="5"/>
  <c r="AH426" i="5" s="1"/>
  <c r="CV437" i="5"/>
  <c r="CW437" i="5" s="1"/>
  <c r="CQ437" i="5"/>
  <c r="CR437" i="5" s="1"/>
  <c r="CL437" i="5"/>
  <c r="CM437" i="5" s="1"/>
  <c r="CG437" i="5"/>
  <c r="CH437" i="5" s="1"/>
  <c r="CB437" i="5"/>
  <c r="CC437" i="5" s="1"/>
  <c r="BW437" i="5"/>
  <c r="BX437" i="5" s="1"/>
  <c r="BR437" i="5"/>
  <c r="BS437" i="5" s="1"/>
  <c r="BF437" i="5"/>
  <c r="BA437" i="5"/>
  <c r="BB437" i="5" s="1"/>
  <c r="AV437" i="5"/>
  <c r="AW437" i="5" s="1"/>
  <c r="AQ437" i="5"/>
  <c r="AR437" i="5" s="1"/>
  <c r="AL437" i="5"/>
  <c r="AG437" i="5"/>
  <c r="AH437" i="5" s="1"/>
  <c r="CV445" i="5"/>
  <c r="CW445" i="5" s="1"/>
  <c r="CQ445" i="5"/>
  <c r="CR445" i="5" s="1"/>
  <c r="CL445" i="5"/>
  <c r="CM445" i="5" s="1"/>
  <c r="CG445" i="5"/>
  <c r="CH445" i="5" s="1"/>
  <c r="CB445" i="5"/>
  <c r="CC445" i="5" s="1"/>
  <c r="BW445" i="5"/>
  <c r="BX445" i="5" s="1"/>
  <c r="BR445" i="5"/>
  <c r="BS445" i="5" s="1"/>
  <c r="BF445" i="5"/>
  <c r="BA445" i="5"/>
  <c r="BB445" i="5" s="1"/>
  <c r="AV445" i="5"/>
  <c r="AW445" i="5" s="1"/>
  <c r="AQ445" i="5"/>
  <c r="AR445" i="5" s="1"/>
  <c r="AL445" i="5"/>
  <c r="AG445" i="5"/>
  <c r="AH445" i="5" s="1"/>
  <c r="CV452" i="5"/>
  <c r="CW452" i="5" s="1"/>
  <c r="CQ452" i="5"/>
  <c r="CR452" i="5" s="1"/>
  <c r="CL452" i="5"/>
  <c r="CM452" i="5" s="1"/>
  <c r="CG452" i="5"/>
  <c r="CH452" i="5" s="1"/>
  <c r="CB452" i="5"/>
  <c r="CC452" i="5" s="1"/>
  <c r="BW452" i="5"/>
  <c r="BX452" i="5" s="1"/>
  <c r="BR452" i="5"/>
  <c r="BS452" i="5" s="1"/>
  <c r="BF452" i="5"/>
  <c r="BA452" i="5"/>
  <c r="BB452" i="5" s="1"/>
  <c r="AV452" i="5"/>
  <c r="AW452" i="5" s="1"/>
  <c r="AQ452" i="5"/>
  <c r="AR452" i="5" s="1"/>
  <c r="AL452" i="5"/>
  <c r="AM452" i="5" s="1"/>
  <c r="AG452" i="5"/>
  <c r="CV451" i="5"/>
  <c r="CW451" i="5" s="1"/>
  <c r="CQ451" i="5"/>
  <c r="CR451" i="5" s="1"/>
  <c r="CL451" i="5"/>
  <c r="CM451" i="5" s="1"/>
  <c r="CG451" i="5"/>
  <c r="CH451" i="5" s="1"/>
  <c r="CB451" i="5"/>
  <c r="CC451" i="5" s="1"/>
  <c r="BW451" i="5"/>
  <c r="BX451" i="5" s="1"/>
  <c r="BR451" i="5"/>
  <c r="BS451" i="5" s="1"/>
  <c r="BF451" i="5"/>
  <c r="BA451" i="5"/>
  <c r="BB451" i="5" s="1"/>
  <c r="AV451" i="5"/>
  <c r="AW451" i="5" s="1"/>
  <c r="AQ451" i="5"/>
  <c r="AR451" i="5" s="1"/>
  <c r="AL451" i="5"/>
  <c r="AM451" i="5" s="1"/>
  <c r="AG451" i="5"/>
  <c r="CV444" i="5"/>
  <c r="CW444" i="5" s="1"/>
  <c r="CQ444" i="5"/>
  <c r="CR444" i="5" s="1"/>
  <c r="CL444" i="5"/>
  <c r="CM444" i="5" s="1"/>
  <c r="CG444" i="5"/>
  <c r="CH444" i="5" s="1"/>
  <c r="CB444" i="5"/>
  <c r="CC444" i="5" s="1"/>
  <c r="BW444" i="5"/>
  <c r="BX444" i="5" s="1"/>
  <c r="BR444" i="5"/>
  <c r="BS444" i="5" s="1"/>
  <c r="BF444" i="5"/>
  <c r="BA444" i="5"/>
  <c r="BB444" i="5" s="1"/>
  <c r="AV444" i="5"/>
  <c r="AW444" i="5" s="1"/>
  <c r="AQ444" i="5"/>
  <c r="AR444" i="5" s="1"/>
  <c r="AL444" i="5"/>
  <c r="AM444" i="5" s="1"/>
  <c r="AG444" i="5"/>
  <c r="AH444" i="5" s="1"/>
  <c r="CV320" i="5"/>
  <c r="CW320" i="5" s="1"/>
  <c r="CQ320" i="5"/>
  <c r="CR320" i="5" s="1"/>
  <c r="CL320" i="5"/>
  <c r="CM320" i="5" s="1"/>
  <c r="CG320" i="5"/>
  <c r="CH320" i="5" s="1"/>
  <c r="CB320" i="5"/>
  <c r="CC320" i="5" s="1"/>
  <c r="BW320" i="5"/>
  <c r="BX320" i="5" s="1"/>
  <c r="BR320" i="5"/>
  <c r="BS320" i="5" s="1"/>
  <c r="BF320" i="5"/>
  <c r="BA320" i="5"/>
  <c r="BB320" i="5" s="1"/>
  <c r="AV320" i="5"/>
  <c r="AW320" i="5" s="1"/>
  <c r="AQ320" i="5"/>
  <c r="AR320" i="5" s="1"/>
  <c r="AL320" i="5"/>
  <c r="AM320" i="5" s="1"/>
  <c r="AG320" i="5"/>
  <c r="CV322" i="5"/>
  <c r="CW322" i="5" s="1"/>
  <c r="CQ322" i="5"/>
  <c r="CR322" i="5" s="1"/>
  <c r="CL322" i="5"/>
  <c r="CM322" i="5" s="1"/>
  <c r="CG322" i="5"/>
  <c r="CH322" i="5" s="1"/>
  <c r="CB322" i="5"/>
  <c r="CC322" i="5" s="1"/>
  <c r="BW322" i="5"/>
  <c r="BX322" i="5" s="1"/>
  <c r="BR322" i="5"/>
  <c r="BS322" i="5" s="1"/>
  <c r="BF322" i="5"/>
  <c r="BA322" i="5"/>
  <c r="BB322" i="5" s="1"/>
  <c r="AV322" i="5"/>
  <c r="AW322" i="5" s="1"/>
  <c r="AQ322" i="5"/>
  <c r="AR322" i="5" s="1"/>
  <c r="AL322" i="5"/>
  <c r="AM322" i="5" s="1"/>
  <c r="AG322" i="5"/>
  <c r="CV319" i="5"/>
  <c r="CW319" i="5" s="1"/>
  <c r="CQ319" i="5"/>
  <c r="CR319" i="5" s="1"/>
  <c r="CL319" i="5"/>
  <c r="CM319" i="5" s="1"/>
  <c r="CG319" i="5"/>
  <c r="CH319" i="5" s="1"/>
  <c r="CB319" i="5"/>
  <c r="CC319" i="5" s="1"/>
  <c r="BW319" i="5"/>
  <c r="BX319" i="5" s="1"/>
  <c r="BR319" i="5"/>
  <c r="BS319" i="5" s="1"/>
  <c r="BF319" i="5"/>
  <c r="BA319" i="5"/>
  <c r="BB319" i="5" s="1"/>
  <c r="AV319" i="5"/>
  <c r="AW319" i="5" s="1"/>
  <c r="AQ319" i="5"/>
  <c r="AR319" i="5" s="1"/>
  <c r="AL319" i="5"/>
  <c r="AM319" i="5" s="1"/>
  <c r="AG319" i="5"/>
  <c r="AH319" i="5" s="1"/>
  <c r="CV321" i="5"/>
  <c r="CW321" i="5" s="1"/>
  <c r="CQ321" i="5"/>
  <c r="CR321" i="5" s="1"/>
  <c r="CL321" i="5"/>
  <c r="CM321" i="5" s="1"/>
  <c r="CG321" i="5"/>
  <c r="CH321" i="5" s="1"/>
  <c r="CB321" i="5"/>
  <c r="CC321" i="5" s="1"/>
  <c r="BW321" i="5"/>
  <c r="BX321" i="5" s="1"/>
  <c r="BR321" i="5"/>
  <c r="BS321" i="5" s="1"/>
  <c r="BF321" i="5"/>
  <c r="BA321" i="5"/>
  <c r="BB321" i="5" s="1"/>
  <c r="AV321" i="5"/>
  <c r="AW321" i="5" s="1"/>
  <c r="AQ321" i="5"/>
  <c r="AR321" i="5" s="1"/>
  <c r="AL321" i="5"/>
  <c r="AG321" i="5"/>
  <c r="AH321" i="5" s="1"/>
  <c r="CV194" i="5"/>
  <c r="CW194" i="5" s="1"/>
  <c r="CQ194" i="5"/>
  <c r="CR194" i="5" s="1"/>
  <c r="CL194" i="5"/>
  <c r="CM194" i="5" s="1"/>
  <c r="CG194" i="5"/>
  <c r="CH194" i="5" s="1"/>
  <c r="CB194" i="5"/>
  <c r="CC194" i="5" s="1"/>
  <c r="BW194" i="5"/>
  <c r="BX194" i="5" s="1"/>
  <c r="BR194" i="5"/>
  <c r="BS194" i="5" s="1"/>
  <c r="BF194" i="5"/>
  <c r="BA194" i="5"/>
  <c r="BB194" i="5" s="1"/>
  <c r="AV194" i="5"/>
  <c r="AW194" i="5" s="1"/>
  <c r="AQ194" i="5"/>
  <c r="AR194" i="5" s="1"/>
  <c r="AL194" i="5"/>
  <c r="AM194" i="5" s="1"/>
  <c r="AG194" i="5"/>
  <c r="AH194" i="5" s="1"/>
  <c r="CV193" i="5"/>
  <c r="CW193" i="5" s="1"/>
  <c r="CQ193" i="5"/>
  <c r="CR193" i="5" s="1"/>
  <c r="CL193" i="5"/>
  <c r="CM193" i="5" s="1"/>
  <c r="CG193" i="5"/>
  <c r="CH193" i="5" s="1"/>
  <c r="CB193" i="5"/>
  <c r="CC193" i="5" s="1"/>
  <c r="BW193" i="5"/>
  <c r="BX193" i="5" s="1"/>
  <c r="BR193" i="5"/>
  <c r="BS193" i="5" s="1"/>
  <c r="BF193" i="5"/>
  <c r="BA193" i="5"/>
  <c r="BB193" i="5" s="1"/>
  <c r="AV193" i="5"/>
  <c r="AW193" i="5" s="1"/>
  <c r="AQ193" i="5"/>
  <c r="AR193" i="5" s="1"/>
  <c r="AL193" i="5"/>
  <c r="AM193" i="5" s="1"/>
  <c r="AG193" i="5"/>
  <c r="AH193" i="5" s="1"/>
  <c r="CV192" i="5"/>
  <c r="CW192" i="5" s="1"/>
  <c r="CQ192" i="5"/>
  <c r="CR192" i="5" s="1"/>
  <c r="CL192" i="5"/>
  <c r="CM192" i="5" s="1"/>
  <c r="CG192" i="5"/>
  <c r="CH192" i="5" s="1"/>
  <c r="CB192" i="5"/>
  <c r="CC192" i="5" s="1"/>
  <c r="BW192" i="5"/>
  <c r="BX192" i="5" s="1"/>
  <c r="BR192" i="5"/>
  <c r="BS192" i="5" s="1"/>
  <c r="BF192" i="5"/>
  <c r="BA192" i="5"/>
  <c r="BB192" i="5" s="1"/>
  <c r="AV192" i="5"/>
  <c r="AW192" i="5" s="1"/>
  <c r="AQ192" i="5"/>
  <c r="AR192" i="5" s="1"/>
  <c r="AL192" i="5"/>
  <c r="AM192" i="5" s="1"/>
  <c r="AG192" i="5"/>
  <c r="AH192" i="5" s="1"/>
  <c r="CV191" i="5"/>
  <c r="CW191" i="5" s="1"/>
  <c r="CQ191" i="5"/>
  <c r="CR191" i="5" s="1"/>
  <c r="CL191" i="5"/>
  <c r="CM191" i="5" s="1"/>
  <c r="CG191" i="5"/>
  <c r="CH191" i="5" s="1"/>
  <c r="CB191" i="5"/>
  <c r="CC191" i="5" s="1"/>
  <c r="BW191" i="5"/>
  <c r="BX191" i="5" s="1"/>
  <c r="BR191" i="5"/>
  <c r="BS191" i="5" s="1"/>
  <c r="BF191" i="5"/>
  <c r="BA191" i="5"/>
  <c r="BB191" i="5" s="1"/>
  <c r="AV191" i="5"/>
  <c r="AW191" i="5" s="1"/>
  <c r="AQ191" i="5"/>
  <c r="AR191" i="5" s="1"/>
  <c r="AL191" i="5"/>
  <c r="AM191" i="5" s="1"/>
  <c r="AG191" i="5"/>
  <c r="AH191" i="5" s="1"/>
  <c r="CV190" i="5"/>
  <c r="CW190" i="5" s="1"/>
  <c r="CQ190" i="5"/>
  <c r="CR190" i="5" s="1"/>
  <c r="CL190" i="5"/>
  <c r="CM190" i="5" s="1"/>
  <c r="CG190" i="5"/>
  <c r="CH190" i="5" s="1"/>
  <c r="CB190" i="5"/>
  <c r="CC190" i="5" s="1"/>
  <c r="BW190" i="5"/>
  <c r="BX190" i="5" s="1"/>
  <c r="BR190" i="5"/>
  <c r="BS190" i="5" s="1"/>
  <c r="BF190" i="5"/>
  <c r="BA190" i="5"/>
  <c r="BB190" i="5" s="1"/>
  <c r="AV190" i="5"/>
  <c r="AW190" i="5" s="1"/>
  <c r="AQ190" i="5"/>
  <c r="AR190" i="5" s="1"/>
  <c r="AL190" i="5"/>
  <c r="AM190" i="5" s="1"/>
  <c r="AG190" i="5"/>
  <c r="AH190" i="5" s="1"/>
  <c r="CV421" i="5"/>
  <c r="CW421" i="5" s="1"/>
  <c r="CQ421" i="5"/>
  <c r="CR421" i="5" s="1"/>
  <c r="CL421" i="5"/>
  <c r="CM421" i="5" s="1"/>
  <c r="CG421" i="5"/>
  <c r="CH421" i="5" s="1"/>
  <c r="CB421" i="5"/>
  <c r="CC421" i="5" s="1"/>
  <c r="BW421" i="5"/>
  <c r="BX421" i="5" s="1"/>
  <c r="BR421" i="5"/>
  <c r="BS421" i="5" s="1"/>
  <c r="BF421" i="5"/>
  <c r="BA421" i="5"/>
  <c r="BB421" i="5" s="1"/>
  <c r="AV421" i="5"/>
  <c r="AW421" i="5" s="1"/>
  <c r="AQ421" i="5"/>
  <c r="AR421" i="5" s="1"/>
  <c r="AL421" i="5"/>
  <c r="AG421" i="5"/>
  <c r="AH421" i="5" s="1"/>
  <c r="CV420" i="5"/>
  <c r="CW420" i="5" s="1"/>
  <c r="CQ420" i="5"/>
  <c r="CR420" i="5" s="1"/>
  <c r="CL420" i="5"/>
  <c r="CM420" i="5" s="1"/>
  <c r="CG420" i="5"/>
  <c r="CH420" i="5" s="1"/>
  <c r="CB420" i="5"/>
  <c r="CC420" i="5" s="1"/>
  <c r="BW420" i="5"/>
  <c r="BX420" i="5" s="1"/>
  <c r="BR420" i="5"/>
  <c r="BS420" i="5" s="1"/>
  <c r="BF420" i="5"/>
  <c r="BA420" i="5"/>
  <c r="BB420" i="5" s="1"/>
  <c r="AV420" i="5"/>
  <c r="AW420" i="5" s="1"/>
  <c r="AQ420" i="5"/>
  <c r="AR420" i="5" s="1"/>
  <c r="AL420" i="5"/>
  <c r="AM420" i="5" s="1"/>
  <c r="AG420" i="5"/>
  <c r="AH420" i="5" s="1"/>
  <c r="CV419" i="5"/>
  <c r="CW419" i="5" s="1"/>
  <c r="CQ419" i="5"/>
  <c r="CR419" i="5" s="1"/>
  <c r="CL419" i="5"/>
  <c r="CM419" i="5" s="1"/>
  <c r="CG419" i="5"/>
  <c r="CH419" i="5" s="1"/>
  <c r="CB419" i="5"/>
  <c r="CC419" i="5" s="1"/>
  <c r="BW419" i="5"/>
  <c r="BX419" i="5" s="1"/>
  <c r="BR419" i="5"/>
  <c r="BS419" i="5" s="1"/>
  <c r="BF419" i="5"/>
  <c r="BA419" i="5"/>
  <c r="BB419" i="5" s="1"/>
  <c r="AV419" i="5"/>
  <c r="AW419" i="5" s="1"/>
  <c r="AQ419" i="5"/>
  <c r="AR419" i="5" s="1"/>
  <c r="AL419" i="5"/>
  <c r="AM419" i="5" s="1"/>
  <c r="AG419" i="5"/>
  <c r="AH419" i="5" s="1"/>
  <c r="CV418" i="5"/>
  <c r="CW418" i="5" s="1"/>
  <c r="CQ418" i="5"/>
  <c r="CR418" i="5" s="1"/>
  <c r="CL418" i="5"/>
  <c r="CM418" i="5" s="1"/>
  <c r="CG418" i="5"/>
  <c r="CH418" i="5" s="1"/>
  <c r="CB418" i="5"/>
  <c r="CC418" i="5" s="1"/>
  <c r="BW418" i="5"/>
  <c r="BX418" i="5" s="1"/>
  <c r="BR418" i="5"/>
  <c r="BS418" i="5" s="1"/>
  <c r="BF418" i="5"/>
  <c r="BA418" i="5"/>
  <c r="BB418" i="5" s="1"/>
  <c r="AV418" i="5"/>
  <c r="AW418" i="5" s="1"/>
  <c r="AQ418" i="5"/>
  <c r="AR418" i="5" s="1"/>
  <c r="AL418" i="5"/>
  <c r="AG418" i="5"/>
  <c r="AH418" i="5" s="1"/>
  <c r="CV417" i="5"/>
  <c r="CW417" i="5" s="1"/>
  <c r="CQ417" i="5"/>
  <c r="CR417" i="5" s="1"/>
  <c r="CL417" i="5"/>
  <c r="CM417" i="5" s="1"/>
  <c r="CG417" i="5"/>
  <c r="CH417" i="5" s="1"/>
  <c r="CB417" i="5"/>
  <c r="CC417" i="5" s="1"/>
  <c r="BW417" i="5"/>
  <c r="BX417" i="5" s="1"/>
  <c r="BR417" i="5"/>
  <c r="BS417" i="5" s="1"/>
  <c r="BF417" i="5"/>
  <c r="BA417" i="5"/>
  <c r="BB417" i="5" s="1"/>
  <c r="AV417" i="5"/>
  <c r="AW417" i="5" s="1"/>
  <c r="AQ417" i="5"/>
  <c r="AR417" i="5" s="1"/>
  <c r="AL417" i="5"/>
  <c r="AM417" i="5" s="1"/>
  <c r="AG417" i="5"/>
  <c r="AH417" i="5" s="1"/>
  <c r="CV416" i="5"/>
  <c r="CW416" i="5" s="1"/>
  <c r="CQ416" i="5"/>
  <c r="CR416" i="5" s="1"/>
  <c r="CL416" i="5"/>
  <c r="CM416" i="5" s="1"/>
  <c r="CG416" i="5"/>
  <c r="CH416" i="5" s="1"/>
  <c r="CB416" i="5"/>
  <c r="CC416" i="5" s="1"/>
  <c r="BW416" i="5"/>
  <c r="BX416" i="5" s="1"/>
  <c r="BR416" i="5"/>
  <c r="BS416" i="5" s="1"/>
  <c r="BF416" i="5"/>
  <c r="BA416" i="5"/>
  <c r="BB416" i="5" s="1"/>
  <c r="AV416" i="5"/>
  <c r="AW416" i="5" s="1"/>
  <c r="AQ416" i="5"/>
  <c r="AR416" i="5" s="1"/>
  <c r="AL416" i="5"/>
  <c r="AM416" i="5" s="1"/>
  <c r="AG416" i="5"/>
  <c r="AH416" i="5" s="1"/>
  <c r="CV326" i="5"/>
  <c r="CW326" i="5" s="1"/>
  <c r="CQ326" i="5"/>
  <c r="CR326" i="5" s="1"/>
  <c r="CL326" i="5"/>
  <c r="CM326" i="5" s="1"/>
  <c r="CG326" i="5"/>
  <c r="CH326" i="5" s="1"/>
  <c r="CB326" i="5"/>
  <c r="CC326" i="5" s="1"/>
  <c r="BW326" i="5"/>
  <c r="BX326" i="5" s="1"/>
  <c r="BR326" i="5"/>
  <c r="BS326" i="5" s="1"/>
  <c r="BF326" i="5"/>
  <c r="BA326" i="5"/>
  <c r="BB326" i="5" s="1"/>
  <c r="AV326" i="5"/>
  <c r="AW326" i="5" s="1"/>
  <c r="AQ326" i="5"/>
  <c r="AR326" i="5" s="1"/>
  <c r="AL326" i="5"/>
  <c r="AM326" i="5" s="1"/>
  <c r="AG326" i="5"/>
  <c r="CV305" i="5"/>
  <c r="CW305" i="5" s="1"/>
  <c r="CQ305" i="5"/>
  <c r="CR305" i="5" s="1"/>
  <c r="CL305" i="5"/>
  <c r="CM305" i="5" s="1"/>
  <c r="CG305" i="5"/>
  <c r="CH305" i="5" s="1"/>
  <c r="CB305" i="5"/>
  <c r="CC305" i="5" s="1"/>
  <c r="BW305" i="5"/>
  <c r="BX305" i="5" s="1"/>
  <c r="BR305" i="5"/>
  <c r="BS305" i="5" s="1"/>
  <c r="BF305" i="5"/>
  <c r="BA305" i="5"/>
  <c r="BB305" i="5" s="1"/>
  <c r="AV305" i="5"/>
  <c r="AW305" i="5" s="1"/>
  <c r="AQ305" i="5"/>
  <c r="AR305" i="5" s="1"/>
  <c r="AL305" i="5"/>
  <c r="AG305" i="5"/>
  <c r="AH305" i="5" s="1"/>
  <c r="CV318" i="5"/>
  <c r="CW318" i="5" s="1"/>
  <c r="CQ318" i="5"/>
  <c r="CR318" i="5" s="1"/>
  <c r="CL318" i="5"/>
  <c r="CM318" i="5" s="1"/>
  <c r="CG318" i="5"/>
  <c r="CH318" i="5" s="1"/>
  <c r="CB318" i="5"/>
  <c r="CC318" i="5" s="1"/>
  <c r="BW318" i="5"/>
  <c r="BX318" i="5" s="1"/>
  <c r="BR318" i="5"/>
  <c r="BS318" i="5" s="1"/>
  <c r="BF318" i="5"/>
  <c r="BA318" i="5"/>
  <c r="AV318" i="5"/>
  <c r="AW318" i="5" s="1"/>
  <c r="AQ318" i="5"/>
  <c r="AR318" i="5" s="1"/>
  <c r="AL318" i="5"/>
  <c r="AM318" i="5" s="1"/>
  <c r="AG318" i="5"/>
  <c r="AH318" i="5" s="1"/>
  <c r="CV325" i="5"/>
  <c r="CW325" i="5" s="1"/>
  <c r="CQ325" i="5"/>
  <c r="CR325" i="5" s="1"/>
  <c r="CL325" i="5"/>
  <c r="CM325" i="5" s="1"/>
  <c r="CG325" i="5"/>
  <c r="CH325" i="5" s="1"/>
  <c r="CB325" i="5"/>
  <c r="CC325" i="5" s="1"/>
  <c r="BW325" i="5"/>
  <c r="BX325" i="5" s="1"/>
  <c r="BR325" i="5"/>
  <c r="BS325" i="5" s="1"/>
  <c r="BF325" i="5"/>
  <c r="BA325" i="5"/>
  <c r="BB325" i="5" s="1"/>
  <c r="AV325" i="5"/>
  <c r="AW325" i="5" s="1"/>
  <c r="AQ325" i="5"/>
  <c r="AR325" i="5" s="1"/>
  <c r="AL325" i="5"/>
  <c r="AM325" i="5" s="1"/>
  <c r="AG325" i="5"/>
  <c r="AH325" i="5" s="1"/>
  <c r="CV312" i="5"/>
  <c r="CW312" i="5" s="1"/>
  <c r="CQ312" i="5"/>
  <c r="CR312" i="5" s="1"/>
  <c r="CL312" i="5"/>
  <c r="CM312" i="5" s="1"/>
  <c r="CG312" i="5"/>
  <c r="CH312" i="5" s="1"/>
  <c r="CB312" i="5"/>
  <c r="CC312" i="5" s="1"/>
  <c r="BW312" i="5"/>
  <c r="BX312" i="5" s="1"/>
  <c r="BR312" i="5"/>
  <c r="BS312" i="5" s="1"/>
  <c r="BF312" i="5"/>
  <c r="BA312" i="5"/>
  <c r="BB312" i="5" s="1"/>
  <c r="AV312" i="5"/>
  <c r="AW312" i="5" s="1"/>
  <c r="AQ312" i="5"/>
  <c r="AR312" i="5" s="1"/>
  <c r="AL312" i="5"/>
  <c r="AM312" i="5" s="1"/>
  <c r="AG312" i="5"/>
  <c r="AH312" i="5" s="1"/>
  <c r="CV315" i="5"/>
  <c r="CW315" i="5" s="1"/>
  <c r="CQ315" i="5"/>
  <c r="CR315" i="5" s="1"/>
  <c r="CL315" i="5"/>
  <c r="CM315" i="5" s="1"/>
  <c r="CG315" i="5"/>
  <c r="CH315" i="5" s="1"/>
  <c r="CB315" i="5"/>
  <c r="CC315" i="5" s="1"/>
  <c r="BW315" i="5"/>
  <c r="BX315" i="5" s="1"/>
  <c r="BR315" i="5"/>
  <c r="BS315" i="5" s="1"/>
  <c r="BF315" i="5"/>
  <c r="BA315" i="5"/>
  <c r="BB315" i="5" s="1"/>
  <c r="AV315" i="5"/>
  <c r="AW315" i="5" s="1"/>
  <c r="AQ315" i="5"/>
  <c r="AR315" i="5" s="1"/>
  <c r="AL315" i="5"/>
  <c r="AG315" i="5"/>
  <c r="AH315" i="5" s="1"/>
  <c r="CV314" i="5"/>
  <c r="CW314" i="5" s="1"/>
  <c r="CQ314" i="5"/>
  <c r="CR314" i="5" s="1"/>
  <c r="CL314" i="5"/>
  <c r="CM314" i="5" s="1"/>
  <c r="CG314" i="5"/>
  <c r="CH314" i="5" s="1"/>
  <c r="CB314" i="5"/>
  <c r="CC314" i="5" s="1"/>
  <c r="BW314" i="5"/>
  <c r="BX314" i="5" s="1"/>
  <c r="BR314" i="5"/>
  <c r="BS314" i="5" s="1"/>
  <c r="BF314" i="5"/>
  <c r="BA314" i="5"/>
  <c r="BB314" i="5" s="1"/>
  <c r="AV314" i="5"/>
  <c r="AW314" i="5" s="1"/>
  <c r="AQ314" i="5"/>
  <c r="AL314" i="5"/>
  <c r="AM314" i="5" s="1"/>
  <c r="AG314" i="5"/>
  <c r="AH314" i="5" s="1"/>
  <c r="CV304" i="5"/>
  <c r="CW304" i="5" s="1"/>
  <c r="CQ304" i="5"/>
  <c r="CR304" i="5" s="1"/>
  <c r="CL304" i="5"/>
  <c r="CM304" i="5" s="1"/>
  <c r="CG304" i="5"/>
  <c r="CH304" i="5" s="1"/>
  <c r="CB304" i="5"/>
  <c r="CC304" i="5" s="1"/>
  <c r="BW304" i="5"/>
  <c r="BX304" i="5" s="1"/>
  <c r="BR304" i="5"/>
  <c r="BS304" i="5" s="1"/>
  <c r="BF304" i="5"/>
  <c r="BA304" i="5"/>
  <c r="BB304" i="5" s="1"/>
  <c r="AV304" i="5"/>
  <c r="AW304" i="5" s="1"/>
  <c r="AQ304" i="5"/>
  <c r="AR304" i="5" s="1"/>
  <c r="AL304" i="5"/>
  <c r="AM304" i="5" s="1"/>
  <c r="AG304" i="5"/>
  <c r="AH304" i="5" s="1"/>
  <c r="CV303" i="5"/>
  <c r="CW303" i="5" s="1"/>
  <c r="CQ303" i="5"/>
  <c r="CR303" i="5" s="1"/>
  <c r="CL303" i="5"/>
  <c r="CM303" i="5" s="1"/>
  <c r="CG303" i="5"/>
  <c r="CH303" i="5" s="1"/>
  <c r="CB303" i="5"/>
  <c r="CC303" i="5" s="1"/>
  <c r="BW303" i="5"/>
  <c r="BX303" i="5" s="1"/>
  <c r="BR303" i="5"/>
  <c r="BS303" i="5" s="1"/>
  <c r="BF303" i="5"/>
  <c r="BA303" i="5"/>
  <c r="BB303" i="5" s="1"/>
  <c r="AV303" i="5"/>
  <c r="AW303" i="5" s="1"/>
  <c r="AQ303" i="5"/>
  <c r="AR303" i="5" s="1"/>
  <c r="AL303" i="5"/>
  <c r="AM303" i="5" s="1"/>
  <c r="AG303" i="5"/>
  <c r="AH303" i="5" s="1"/>
  <c r="CV311" i="5"/>
  <c r="CW311" i="5" s="1"/>
  <c r="CQ311" i="5"/>
  <c r="CR311" i="5" s="1"/>
  <c r="CL311" i="5"/>
  <c r="CM311" i="5" s="1"/>
  <c r="CG311" i="5"/>
  <c r="CH311" i="5" s="1"/>
  <c r="CB311" i="5"/>
  <c r="CC311" i="5" s="1"/>
  <c r="BW311" i="5"/>
  <c r="BX311" i="5" s="1"/>
  <c r="BR311" i="5"/>
  <c r="BS311" i="5" s="1"/>
  <c r="BF311" i="5"/>
  <c r="BA311" i="5"/>
  <c r="BB311" i="5" s="1"/>
  <c r="AV311" i="5"/>
  <c r="AW311" i="5" s="1"/>
  <c r="AQ311" i="5"/>
  <c r="AR311" i="5" s="1"/>
  <c r="AL311" i="5"/>
  <c r="AM311" i="5" s="1"/>
  <c r="AG311" i="5"/>
  <c r="AH311" i="5" s="1"/>
  <c r="CV313" i="5"/>
  <c r="CW313" i="5" s="1"/>
  <c r="CQ313" i="5"/>
  <c r="CR313" i="5" s="1"/>
  <c r="CL313" i="5"/>
  <c r="CM313" i="5" s="1"/>
  <c r="CG313" i="5"/>
  <c r="CH313" i="5" s="1"/>
  <c r="CB313" i="5"/>
  <c r="CC313" i="5" s="1"/>
  <c r="BW313" i="5"/>
  <c r="BX313" i="5" s="1"/>
  <c r="BR313" i="5"/>
  <c r="BS313" i="5" s="1"/>
  <c r="BF313" i="5"/>
  <c r="BA313" i="5"/>
  <c r="BB313" i="5" s="1"/>
  <c r="AV313" i="5"/>
  <c r="AW313" i="5" s="1"/>
  <c r="AQ313" i="5"/>
  <c r="AR313" i="5" s="1"/>
  <c r="AL313" i="5"/>
  <c r="AM313" i="5" s="1"/>
  <c r="AG313" i="5"/>
  <c r="AH313" i="5" s="1"/>
  <c r="CV433" i="5"/>
  <c r="CW433" i="5" s="1"/>
  <c r="CQ433" i="5"/>
  <c r="CR433" i="5" s="1"/>
  <c r="CL433" i="5"/>
  <c r="CM433" i="5" s="1"/>
  <c r="CG433" i="5"/>
  <c r="CH433" i="5" s="1"/>
  <c r="CB433" i="5"/>
  <c r="CC433" i="5" s="1"/>
  <c r="BW433" i="5"/>
  <c r="BX433" i="5" s="1"/>
  <c r="BR433" i="5"/>
  <c r="BS433" i="5" s="1"/>
  <c r="BF433" i="5"/>
  <c r="BA433" i="5"/>
  <c r="BB433" i="5" s="1"/>
  <c r="AV433" i="5"/>
  <c r="AW433" i="5" s="1"/>
  <c r="AQ433" i="5"/>
  <c r="AR433" i="5" s="1"/>
  <c r="AL433" i="5"/>
  <c r="AM433" i="5" s="1"/>
  <c r="AG433" i="5"/>
  <c r="AH433" i="5" s="1"/>
  <c r="CV160" i="5"/>
  <c r="CW160" i="5" s="1"/>
  <c r="CQ160" i="5"/>
  <c r="CR160" i="5" s="1"/>
  <c r="CL160" i="5"/>
  <c r="CM160" i="5" s="1"/>
  <c r="CG160" i="5"/>
  <c r="CH160" i="5" s="1"/>
  <c r="CB160" i="5"/>
  <c r="CC160" i="5" s="1"/>
  <c r="BW160" i="5"/>
  <c r="BX160" i="5" s="1"/>
  <c r="BR160" i="5"/>
  <c r="BS160" i="5" s="1"/>
  <c r="BF160" i="5"/>
  <c r="BA160" i="5"/>
  <c r="BB160" i="5" s="1"/>
  <c r="AV160" i="5"/>
  <c r="AW160" i="5" s="1"/>
  <c r="AQ160" i="5"/>
  <c r="AR160" i="5" s="1"/>
  <c r="AL160" i="5"/>
  <c r="AM160" i="5" s="1"/>
  <c r="AG160" i="5"/>
  <c r="AH160" i="5" s="1"/>
  <c r="CV450" i="5"/>
  <c r="CW450" i="5" s="1"/>
  <c r="CQ450" i="5"/>
  <c r="CR450" i="5" s="1"/>
  <c r="CL450" i="5"/>
  <c r="CM450" i="5" s="1"/>
  <c r="CG450" i="5"/>
  <c r="CH450" i="5" s="1"/>
  <c r="CB450" i="5"/>
  <c r="CC450" i="5" s="1"/>
  <c r="BW450" i="5"/>
  <c r="BX450" i="5" s="1"/>
  <c r="BR450" i="5"/>
  <c r="BS450" i="5" s="1"/>
  <c r="BF450" i="5"/>
  <c r="BA450" i="5"/>
  <c r="BB450" i="5" s="1"/>
  <c r="AV450" i="5"/>
  <c r="AW450" i="5" s="1"/>
  <c r="AQ450" i="5"/>
  <c r="AR450" i="5" s="1"/>
  <c r="AL450" i="5"/>
  <c r="AG450" i="5"/>
  <c r="AH450" i="5" s="1"/>
  <c r="CV201" i="5"/>
  <c r="CW201" i="5" s="1"/>
  <c r="CQ201" i="5"/>
  <c r="CR201" i="5" s="1"/>
  <c r="CL201" i="5"/>
  <c r="CM201" i="5" s="1"/>
  <c r="CG201" i="5"/>
  <c r="CH201" i="5" s="1"/>
  <c r="CB201" i="5"/>
  <c r="CC201" i="5" s="1"/>
  <c r="BW201" i="5"/>
  <c r="BX201" i="5" s="1"/>
  <c r="BR201" i="5"/>
  <c r="BS201" i="5" s="1"/>
  <c r="BF201" i="5"/>
  <c r="BA201" i="5"/>
  <c r="BB201" i="5" s="1"/>
  <c r="AV201" i="5"/>
  <c r="AW201" i="5" s="1"/>
  <c r="AQ201" i="5"/>
  <c r="AR201" i="5" s="1"/>
  <c r="AL201" i="5"/>
  <c r="AM201" i="5" s="1"/>
  <c r="AG201" i="5"/>
  <c r="CV189" i="5"/>
  <c r="CW189" i="5" s="1"/>
  <c r="CQ189" i="5"/>
  <c r="CR189" i="5" s="1"/>
  <c r="CL189" i="5"/>
  <c r="CM189" i="5" s="1"/>
  <c r="CG189" i="5"/>
  <c r="CH189" i="5" s="1"/>
  <c r="CB189" i="5"/>
  <c r="CC189" i="5" s="1"/>
  <c r="BW189" i="5"/>
  <c r="BX189" i="5" s="1"/>
  <c r="BR189" i="5"/>
  <c r="BS189" i="5" s="1"/>
  <c r="BF189" i="5"/>
  <c r="BA189" i="5"/>
  <c r="BB189" i="5" s="1"/>
  <c r="AV189" i="5"/>
  <c r="AW189" i="5" s="1"/>
  <c r="AQ189" i="5"/>
  <c r="AR189" i="5" s="1"/>
  <c r="AL189" i="5"/>
  <c r="AM189" i="5" s="1"/>
  <c r="AG189" i="5"/>
  <c r="AH189" i="5" s="1"/>
  <c r="CV217" i="5"/>
  <c r="CW217" i="5" s="1"/>
  <c r="CQ217" i="5"/>
  <c r="CR217" i="5" s="1"/>
  <c r="CL217" i="5"/>
  <c r="CM217" i="5" s="1"/>
  <c r="CG217" i="5"/>
  <c r="CH217" i="5" s="1"/>
  <c r="CB217" i="5"/>
  <c r="CC217" i="5" s="1"/>
  <c r="BW217" i="5"/>
  <c r="BX217" i="5" s="1"/>
  <c r="BR217" i="5"/>
  <c r="BS217" i="5" s="1"/>
  <c r="BF217" i="5"/>
  <c r="BA217" i="5"/>
  <c r="BB217" i="5" s="1"/>
  <c r="AV217" i="5"/>
  <c r="AW217" i="5" s="1"/>
  <c r="AQ217" i="5"/>
  <c r="AR217" i="5" s="1"/>
  <c r="AL217" i="5"/>
  <c r="AG217" i="5"/>
  <c r="AH217" i="5" s="1"/>
  <c r="CV111" i="5"/>
  <c r="CW111" i="5" s="1"/>
  <c r="CQ111" i="5"/>
  <c r="CR111" i="5" s="1"/>
  <c r="CL111" i="5"/>
  <c r="CM111" i="5" s="1"/>
  <c r="CG111" i="5"/>
  <c r="CH111" i="5" s="1"/>
  <c r="CB111" i="5"/>
  <c r="CC111" i="5" s="1"/>
  <c r="BW111" i="5"/>
  <c r="BX111" i="5" s="1"/>
  <c r="BR111" i="5"/>
  <c r="BS111" i="5" s="1"/>
  <c r="BF111" i="5"/>
  <c r="BA111" i="5"/>
  <c r="BB111" i="5" s="1"/>
  <c r="AV111" i="5"/>
  <c r="AW111" i="5" s="1"/>
  <c r="AQ111" i="5"/>
  <c r="AR111" i="5" s="1"/>
  <c r="AL111" i="5"/>
  <c r="AM111" i="5" s="1"/>
  <c r="AG111" i="5"/>
  <c r="AH111" i="5" s="1"/>
  <c r="CV12" i="5"/>
  <c r="CW12" i="5" s="1"/>
  <c r="CQ12" i="5"/>
  <c r="CL12" i="5"/>
  <c r="CG12" i="5"/>
  <c r="CB12" i="5"/>
  <c r="BW12" i="5"/>
  <c r="BR12" i="5"/>
  <c r="BF12" i="5"/>
  <c r="BA12" i="5"/>
  <c r="AV12" i="5"/>
  <c r="AQ12" i="5"/>
  <c r="AL12" i="5"/>
  <c r="AG12" i="5"/>
  <c r="CV11" i="5"/>
  <c r="CW11" i="5" s="1"/>
  <c r="CQ11" i="5"/>
  <c r="CR11" i="5" s="1"/>
  <c r="CL11" i="5"/>
  <c r="CM11" i="5" s="1"/>
  <c r="CG11" i="5"/>
  <c r="CH11" i="5" s="1"/>
  <c r="CB11" i="5"/>
  <c r="CC11" i="5" s="1"/>
  <c r="BW11" i="5"/>
  <c r="BX11" i="5" s="1"/>
  <c r="BR11" i="5"/>
  <c r="BS11" i="5" s="1"/>
  <c r="BF11" i="5"/>
  <c r="BA11" i="5"/>
  <c r="BB11" i="5" s="1"/>
  <c r="AV11" i="5"/>
  <c r="AW11" i="5" s="1"/>
  <c r="AQ11" i="5"/>
  <c r="AR11" i="5" s="1"/>
  <c r="AL11" i="5"/>
  <c r="AM11" i="5" s="1"/>
  <c r="AG11" i="5"/>
  <c r="CV10" i="5"/>
  <c r="CW10" i="5" s="1"/>
  <c r="CQ10" i="5"/>
  <c r="CR10" i="5" s="1"/>
  <c r="CL10" i="5"/>
  <c r="CM10" i="5" s="1"/>
  <c r="CG10" i="5"/>
  <c r="CH10" i="5" s="1"/>
  <c r="CB10" i="5"/>
  <c r="CC10" i="5" s="1"/>
  <c r="BW10" i="5"/>
  <c r="BX10" i="5" s="1"/>
  <c r="BR10" i="5"/>
  <c r="BS10" i="5" s="1"/>
  <c r="BF10" i="5"/>
  <c r="BA10" i="5"/>
  <c r="BB10" i="5" s="1"/>
  <c r="AV10" i="5"/>
  <c r="AW10" i="5" s="1"/>
  <c r="AQ10" i="5"/>
  <c r="AR10" i="5" s="1"/>
  <c r="AL10" i="5"/>
  <c r="AM10" i="5" s="1"/>
  <c r="AG10" i="5"/>
  <c r="AH10" i="5" s="1"/>
  <c r="CV8" i="5"/>
  <c r="CW8" i="5" s="1"/>
  <c r="CQ8" i="5"/>
  <c r="CR8" i="5" s="1"/>
  <c r="CL8" i="5"/>
  <c r="CM8" i="5" s="1"/>
  <c r="CG8" i="5"/>
  <c r="CH8" i="5" s="1"/>
  <c r="CB8" i="5"/>
  <c r="CC8" i="5" s="1"/>
  <c r="BW8" i="5"/>
  <c r="BX8" i="5" s="1"/>
  <c r="BR8" i="5"/>
  <c r="BS8" i="5" s="1"/>
  <c r="BF8" i="5"/>
  <c r="BA8" i="5"/>
  <c r="BB8" i="5" s="1"/>
  <c r="AV8" i="5"/>
  <c r="AW8" i="5" s="1"/>
  <c r="AQ8" i="5"/>
  <c r="AR8" i="5" s="1"/>
  <c r="AL8" i="5"/>
  <c r="AM8" i="5" s="1"/>
  <c r="AG8" i="5"/>
  <c r="CV7" i="5"/>
  <c r="CW7" i="5" s="1"/>
  <c r="CQ7" i="5"/>
  <c r="CL7" i="5"/>
  <c r="CG7" i="5"/>
  <c r="CB7" i="5"/>
  <c r="BW7" i="5"/>
  <c r="BR7" i="5"/>
  <c r="BF7" i="5"/>
  <c r="BA7" i="5"/>
  <c r="BB7" i="5" s="1"/>
  <c r="AV7" i="5"/>
  <c r="AQ7" i="5"/>
  <c r="AL7" i="5"/>
  <c r="AG7" i="5"/>
  <c r="CV9" i="5"/>
  <c r="CW9" i="5" s="1"/>
  <c r="CQ9" i="5"/>
  <c r="CR9" i="5" s="1"/>
  <c r="CL9" i="5"/>
  <c r="CM9" i="5" s="1"/>
  <c r="CG9" i="5"/>
  <c r="CH9" i="5" s="1"/>
  <c r="CB9" i="5"/>
  <c r="CC9" i="5" s="1"/>
  <c r="BW9" i="5"/>
  <c r="BX9" i="5" s="1"/>
  <c r="BR9" i="5"/>
  <c r="BS9" i="5" s="1"/>
  <c r="BF9" i="5"/>
  <c r="BA9" i="5"/>
  <c r="BB9" i="5" s="1"/>
  <c r="AV9" i="5"/>
  <c r="AW9" i="5" s="1"/>
  <c r="AQ9" i="5"/>
  <c r="AR9" i="5" s="1"/>
  <c r="AL9" i="5"/>
  <c r="AM9" i="5" s="1"/>
  <c r="AG9" i="5"/>
  <c r="CV166" i="5"/>
  <c r="CW166" i="5" s="1"/>
  <c r="CQ166" i="5"/>
  <c r="CR166" i="5" s="1"/>
  <c r="CL166" i="5"/>
  <c r="CM166" i="5" s="1"/>
  <c r="CG166" i="5"/>
  <c r="CH166" i="5" s="1"/>
  <c r="CB166" i="5"/>
  <c r="CC166" i="5" s="1"/>
  <c r="BW166" i="5"/>
  <c r="BX166" i="5" s="1"/>
  <c r="BR166" i="5"/>
  <c r="BS166" i="5" s="1"/>
  <c r="BF166" i="5"/>
  <c r="BA166" i="5"/>
  <c r="BB166" i="5" s="1"/>
  <c r="AV166" i="5"/>
  <c r="AW166" i="5" s="1"/>
  <c r="AQ166" i="5"/>
  <c r="AR166" i="5" s="1"/>
  <c r="AL166" i="5"/>
  <c r="AM166" i="5" s="1"/>
  <c r="AG166" i="5"/>
  <c r="AH166" i="5" s="1"/>
  <c r="CV159" i="5"/>
  <c r="CW159" i="5" s="1"/>
  <c r="CQ159" i="5"/>
  <c r="CR159" i="5" s="1"/>
  <c r="CL159" i="5"/>
  <c r="CM159" i="5" s="1"/>
  <c r="CG159" i="5"/>
  <c r="CH159" i="5" s="1"/>
  <c r="CB159" i="5"/>
  <c r="CC159" i="5" s="1"/>
  <c r="BW159" i="5"/>
  <c r="BX159" i="5" s="1"/>
  <c r="BR159" i="5"/>
  <c r="BS159" i="5" s="1"/>
  <c r="BF159" i="5"/>
  <c r="BA159" i="5"/>
  <c r="BB159" i="5" s="1"/>
  <c r="AV159" i="5"/>
  <c r="AW159" i="5" s="1"/>
  <c r="AQ159" i="5"/>
  <c r="AR159" i="5" s="1"/>
  <c r="AL159" i="5"/>
  <c r="AM159" i="5" s="1"/>
  <c r="AG159" i="5"/>
  <c r="CV158" i="5"/>
  <c r="CW158" i="5" s="1"/>
  <c r="CQ158" i="5"/>
  <c r="CR158" i="5" s="1"/>
  <c r="CL158" i="5"/>
  <c r="CM158" i="5" s="1"/>
  <c r="CG158" i="5"/>
  <c r="CH158" i="5" s="1"/>
  <c r="CB158" i="5"/>
  <c r="CC158" i="5" s="1"/>
  <c r="BW158" i="5"/>
  <c r="BX158" i="5" s="1"/>
  <c r="BR158" i="5"/>
  <c r="BS158" i="5" s="1"/>
  <c r="BF158" i="5"/>
  <c r="BA158" i="5"/>
  <c r="BB158" i="5" s="1"/>
  <c r="AV158" i="5"/>
  <c r="AW158" i="5" s="1"/>
  <c r="AQ158" i="5"/>
  <c r="AR158" i="5" s="1"/>
  <c r="AL158" i="5"/>
  <c r="AM158" i="5" s="1"/>
  <c r="AG158" i="5"/>
  <c r="AH158" i="5" s="1"/>
  <c r="CV157" i="5"/>
  <c r="CW157" i="5" s="1"/>
  <c r="CQ157" i="5"/>
  <c r="CR157" i="5" s="1"/>
  <c r="CL157" i="5"/>
  <c r="CM157" i="5" s="1"/>
  <c r="CG157" i="5"/>
  <c r="CH157" i="5" s="1"/>
  <c r="CB157" i="5"/>
  <c r="CC157" i="5" s="1"/>
  <c r="BW157" i="5"/>
  <c r="BX157" i="5" s="1"/>
  <c r="BR157" i="5"/>
  <c r="BS157" i="5" s="1"/>
  <c r="BF157" i="5"/>
  <c r="BA157" i="5"/>
  <c r="BB157" i="5" s="1"/>
  <c r="AV157" i="5"/>
  <c r="AW157" i="5" s="1"/>
  <c r="AQ157" i="5"/>
  <c r="AR157" i="5" s="1"/>
  <c r="AL157" i="5"/>
  <c r="AM157" i="5" s="1"/>
  <c r="AG157" i="5"/>
  <c r="AH157" i="5" s="1"/>
  <c r="CV165" i="5"/>
  <c r="CW165" i="5" s="1"/>
  <c r="CQ165" i="5"/>
  <c r="CR165" i="5" s="1"/>
  <c r="CL165" i="5"/>
  <c r="CM165" i="5" s="1"/>
  <c r="CG165" i="5"/>
  <c r="CH165" i="5" s="1"/>
  <c r="CB165" i="5"/>
  <c r="CC165" i="5" s="1"/>
  <c r="BW165" i="5"/>
  <c r="BX165" i="5" s="1"/>
  <c r="BR165" i="5"/>
  <c r="BS165" i="5" s="1"/>
  <c r="BF165" i="5"/>
  <c r="BA165" i="5"/>
  <c r="BB165" i="5" s="1"/>
  <c r="AV165" i="5"/>
  <c r="AW165" i="5" s="1"/>
  <c r="AQ165" i="5"/>
  <c r="AR165" i="5" s="1"/>
  <c r="AL165" i="5"/>
  <c r="AM165" i="5" s="1"/>
  <c r="AG165" i="5"/>
  <c r="CV164" i="5"/>
  <c r="CW164" i="5" s="1"/>
  <c r="CQ164" i="5"/>
  <c r="CR164" i="5" s="1"/>
  <c r="CL164" i="5"/>
  <c r="CM164" i="5" s="1"/>
  <c r="CG164" i="5"/>
  <c r="CH164" i="5" s="1"/>
  <c r="CB164" i="5"/>
  <c r="CC164" i="5" s="1"/>
  <c r="BW164" i="5"/>
  <c r="BX164" i="5" s="1"/>
  <c r="BR164" i="5"/>
  <c r="BS164" i="5" s="1"/>
  <c r="BF164" i="5"/>
  <c r="BA164" i="5"/>
  <c r="BB164" i="5" s="1"/>
  <c r="AV164" i="5"/>
  <c r="AW164" i="5" s="1"/>
  <c r="AQ164" i="5"/>
  <c r="AR164" i="5" s="1"/>
  <c r="AL164" i="5"/>
  <c r="AM164" i="5" s="1"/>
  <c r="AG164" i="5"/>
  <c r="CV163" i="5"/>
  <c r="CW163" i="5" s="1"/>
  <c r="CQ163" i="5"/>
  <c r="CR163" i="5" s="1"/>
  <c r="CL163" i="5"/>
  <c r="CM163" i="5" s="1"/>
  <c r="CG163" i="5"/>
  <c r="CH163" i="5" s="1"/>
  <c r="CB163" i="5"/>
  <c r="CC163" i="5" s="1"/>
  <c r="BW163" i="5"/>
  <c r="BX163" i="5" s="1"/>
  <c r="BR163" i="5"/>
  <c r="BS163" i="5" s="1"/>
  <c r="BF163" i="5"/>
  <c r="BA163" i="5"/>
  <c r="BB163" i="5" s="1"/>
  <c r="AV163" i="5"/>
  <c r="AW163" i="5" s="1"/>
  <c r="AQ163" i="5"/>
  <c r="AR163" i="5" s="1"/>
  <c r="AL163" i="5"/>
  <c r="AG163" i="5"/>
  <c r="AH163" i="5" s="1"/>
  <c r="CV156" i="5"/>
  <c r="CW156" i="5" s="1"/>
  <c r="CQ156" i="5"/>
  <c r="CR156" i="5" s="1"/>
  <c r="CL156" i="5"/>
  <c r="CM156" i="5" s="1"/>
  <c r="CG156" i="5"/>
  <c r="CH156" i="5" s="1"/>
  <c r="CB156" i="5"/>
  <c r="CC156" i="5" s="1"/>
  <c r="BW156" i="5"/>
  <c r="BX156" i="5" s="1"/>
  <c r="BR156" i="5"/>
  <c r="BS156" i="5" s="1"/>
  <c r="BF156" i="5"/>
  <c r="BA156" i="5"/>
  <c r="BB156" i="5" s="1"/>
  <c r="AV156" i="5"/>
  <c r="AW156" i="5" s="1"/>
  <c r="AQ156" i="5"/>
  <c r="AR156" i="5" s="1"/>
  <c r="AL156" i="5"/>
  <c r="AM156" i="5" s="1"/>
  <c r="AG156" i="5"/>
  <c r="AH156" i="5" s="1"/>
  <c r="CV162" i="5"/>
  <c r="CW162" i="5" s="1"/>
  <c r="CQ162" i="5"/>
  <c r="CR162" i="5" s="1"/>
  <c r="CL162" i="5"/>
  <c r="CM162" i="5" s="1"/>
  <c r="CG162" i="5"/>
  <c r="CH162" i="5" s="1"/>
  <c r="CB162" i="5"/>
  <c r="CC162" i="5" s="1"/>
  <c r="BW162" i="5"/>
  <c r="BX162" i="5" s="1"/>
  <c r="BR162" i="5"/>
  <c r="BS162" i="5" s="1"/>
  <c r="BF162" i="5"/>
  <c r="BA162" i="5"/>
  <c r="BB162" i="5" s="1"/>
  <c r="AV162" i="5"/>
  <c r="AW162" i="5" s="1"/>
  <c r="AQ162" i="5"/>
  <c r="AR162" i="5" s="1"/>
  <c r="AL162" i="5"/>
  <c r="AM162" i="5" s="1"/>
  <c r="AG162" i="5"/>
  <c r="AH162" i="5" s="1"/>
  <c r="CV155" i="5"/>
  <c r="CW155" i="5" s="1"/>
  <c r="CQ155" i="5"/>
  <c r="CR155" i="5" s="1"/>
  <c r="CL155" i="5"/>
  <c r="CM155" i="5" s="1"/>
  <c r="CG155" i="5"/>
  <c r="CH155" i="5" s="1"/>
  <c r="CB155" i="5"/>
  <c r="CC155" i="5" s="1"/>
  <c r="BW155" i="5"/>
  <c r="BX155" i="5" s="1"/>
  <c r="BR155" i="5"/>
  <c r="BS155" i="5" s="1"/>
  <c r="BF155" i="5"/>
  <c r="BA155" i="5"/>
  <c r="BB155" i="5" s="1"/>
  <c r="AV155" i="5"/>
  <c r="AW155" i="5" s="1"/>
  <c r="AQ155" i="5"/>
  <c r="AR155" i="5" s="1"/>
  <c r="AL155" i="5"/>
  <c r="AM155" i="5" s="1"/>
  <c r="AG155" i="5"/>
  <c r="AH155" i="5" s="1"/>
  <c r="CV154" i="5"/>
  <c r="CW154" i="5" s="1"/>
  <c r="CQ154" i="5"/>
  <c r="CR154" i="5" s="1"/>
  <c r="CL154" i="5"/>
  <c r="CM154" i="5" s="1"/>
  <c r="CG154" i="5"/>
  <c r="CH154" i="5" s="1"/>
  <c r="CB154" i="5"/>
  <c r="CC154" i="5" s="1"/>
  <c r="BW154" i="5"/>
  <c r="BX154" i="5" s="1"/>
  <c r="BR154" i="5"/>
  <c r="BS154" i="5" s="1"/>
  <c r="BF154" i="5"/>
  <c r="BA154" i="5"/>
  <c r="BB154" i="5" s="1"/>
  <c r="AV154" i="5"/>
  <c r="AW154" i="5" s="1"/>
  <c r="AQ154" i="5"/>
  <c r="AR154" i="5" s="1"/>
  <c r="AL154" i="5"/>
  <c r="AG154" i="5"/>
  <c r="AH154" i="5" s="1"/>
  <c r="CV153" i="5"/>
  <c r="CW153" i="5" s="1"/>
  <c r="CQ153" i="5"/>
  <c r="CR153" i="5" s="1"/>
  <c r="CL153" i="5"/>
  <c r="CM153" i="5" s="1"/>
  <c r="CG153" i="5"/>
  <c r="CH153" i="5" s="1"/>
  <c r="CB153" i="5"/>
  <c r="CC153" i="5" s="1"/>
  <c r="BW153" i="5"/>
  <c r="BX153" i="5" s="1"/>
  <c r="BR153" i="5"/>
  <c r="BS153" i="5" s="1"/>
  <c r="BF153" i="5"/>
  <c r="BA153" i="5"/>
  <c r="BB153" i="5" s="1"/>
  <c r="AV153" i="5"/>
  <c r="AW153" i="5" s="1"/>
  <c r="AQ153" i="5"/>
  <c r="AR153" i="5" s="1"/>
  <c r="AL153" i="5"/>
  <c r="AM153" i="5" s="1"/>
  <c r="AG153" i="5"/>
  <c r="AH153" i="5" s="1"/>
  <c r="CV161" i="5"/>
  <c r="CW161" i="5" s="1"/>
  <c r="CQ161" i="5"/>
  <c r="CR161" i="5" s="1"/>
  <c r="CL161" i="5"/>
  <c r="CM161" i="5" s="1"/>
  <c r="CG161" i="5"/>
  <c r="CH161" i="5" s="1"/>
  <c r="CB161" i="5"/>
  <c r="CC161" i="5" s="1"/>
  <c r="BW161" i="5"/>
  <c r="BX161" i="5" s="1"/>
  <c r="BR161" i="5"/>
  <c r="BS161" i="5" s="1"/>
  <c r="BF161" i="5"/>
  <c r="BA161" i="5"/>
  <c r="BB161" i="5" s="1"/>
  <c r="AV161" i="5"/>
  <c r="AW161" i="5" s="1"/>
  <c r="AQ161" i="5"/>
  <c r="AR161" i="5" s="1"/>
  <c r="AL161" i="5"/>
  <c r="AM161" i="5" s="1"/>
  <c r="AG161" i="5"/>
  <c r="CV268" i="5"/>
  <c r="CW268" i="5" s="1"/>
  <c r="CQ268" i="5"/>
  <c r="CR268" i="5" s="1"/>
  <c r="CL268" i="5"/>
  <c r="CM268" i="5" s="1"/>
  <c r="CG268" i="5"/>
  <c r="CH268" i="5" s="1"/>
  <c r="CB268" i="5"/>
  <c r="CC268" i="5" s="1"/>
  <c r="BW268" i="5"/>
  <c r="BX268" i="5" s="1"/>
  <c r="BR268" i="5"/>
  <c r="BS268" i="5" s="1"/>
  <c r="BF268" i="5"/>
  <c r="BA268" i="5"/>
  <c r="BB268" i="5" s="1"/>
  <c r="AV268" i="5"/>
  <c r="AW268" i="5" s="1"/>
  <c r="AQ268" i="5"/>
  <c r="AR268" i="5" s="1"/>
  <c r="AL268" i="5"/>
  <c r="AM268" i="5" s="1"/>
  <c r="AG268" i="5"/>
  <c r="AH268" i="5" s="1"/>
  <c r="CV317" i="5"/>
  <c r="CW317" i="5" s="1"/>
  <c r="CQ317" i="5"/>
  <c r="CR317" i="5" s="1"/>
  <c r="CL317" i="5"/>
  <c r="CM317" i="5" s="1"/>
  <c r="CG317" i="5"/>
  <c r="CH317" i="5" s="1"/>
  <c r="CB317" i="5"/>
  <c r="CC317" i="5" s="1"/>
  <c r="BW317" i="5"/>
  <c r="BX317" i="5" s="1"/>
  <c r="BR317" i="5"/>
  <c r="BS317" i="5" s="1"/>
  <c r="BF317" i="5"/>
  <c r="BA317" i="5"/>
  <c r="BB317" i="5" s="1"/>
  <c r="AV317" i="5"/>
  <c r="AW317" i="5" s="1"/>
  <c r="AQ317" i="5"/>
  <c r="AR317" i="5" s="1"/>
  <c r="AL317" i="5"/>
  <c r="AM317" i="5" s="1"/>
  <c r="AG317" i="5"/>
  <c r="AH317" i="5" s="1"/>
  <c r="CV307" i="5"/>
  <c r="CW307" i="5" s="1"/>
  <c r="CQ307" i="5"/>
  <c r="CR307" i="5" s="1"/>
  <c r="CL307" i="5"/>
  <c r="CM307" i="5" s="1"/>
  <c r="CG307" i="5"/>
  <c r="CH307" i="5" s="1"/>
  <c r="CB307" i="5"/>
  <c r="CC307" i="5" s="1"/>
  <c r="BW307" i="5"/>
  <c r="BX307" i="5" s="1"/>
  <c r="BR307" i="5"/>
  <c r="BS307" i="5" s="1"/>
  <c r="BF307" i="5"/>
  <c r="BA307" i="5"/>
  <c r="BB307" i="5" s="1"/>
  <c r="AV307" i="5"/>
  <c r="AW307" i="5" s="1"/>
  <c r="AQ307" i="5"/>
  <c r="AR307" i="5" s="1"/>
  <c r="AL307" i="5"/>
  <c r="AM307" i="5" s="1"/>
  <c r="AG307" i="5"/>
  <c r="AH307" i="5" s="1"/>
  <c r="CV316" i="5"/>
  <c r="CW316" i="5" s="1"/>
  <c r="CQ316" i="5"/>
  <c r="CR316" i="5" s="1"/>
  <c r="CL316" i="5"/>
  <c r="CM316" i="5" s="1"/>
  <c r="CG316" i="5"/>
  <c r="CH316" i="5" s="1"/>
  <c r="CB316" i="5"/>
  <c r="CC316" i="5" s="1"/>
  <c r="BW316" i="5"/>
  <c r="BX316" i="5" s="1"/>
  <c r="BR316" i="5"/>
  <c r="BS316" i="5" s="1"/>
  <c r="BF316" i="5"/>
  <c r="BA316" i="5"/>
  <c r="BB316" i="5" s="1"/>
  <c r="AV316" i="5"/>
  <c r="AW316" i="5" s="1"/>
  <c r="AQ316" i="5"/>
  <c r="AL316" i="5"/>
  <c r="AM316" i="5" s="1"/>
  <c r="AG316" i="5"/>
  <c r="AH316" i="5" s="1"/>
  <c r="CV306" i="5"/>
  <c r="CW306" i="5" s="1"/>
  <c r="CQ306" i="5"/>
  <c r="CR306" i="5" s="1"/>
  <c r="CL306" i="5"/>
  <c r="CM306" i="5" s="1"/>
  <c r="CG306" i="5"/>
  <c r="CH306" i="5" s="1"/>
  <c r="CB306" i="5"/>
  <c r="CC306" i="5" s="1"/>
  <c r="BW306" i="5"/>
  <c r="BX306" i="5" s="1"/>
  <c r="BR306" i="5"/>
  <c r="BS306" i="5" s="1"/>
  <c r="BF306" i="5"/>
  <c r="BA306" i="5"/>
  <c r="BB306" i="5" s="1"/>
  <c r="AV306" i="5"/>
  <c r="AW306" i="5" s="1"/>
  <c r="AQ306" i="5"/>
  <c r="AR306" i="5" s="1"/>
  <c r="AL306" i="5"/>
  <c r="AM306" i="5" s="1"/>
  <c r="AG306" i="5"/>
  <c r="AH306" i="5" s="1"/>
  <c r="CV267" i="5"/>
  <c r="CW267" i="5" s="1"/>
  <c r="CQ267" i="5"/>
  <c r="CR267" i="5" s="1"/>
  <c r="CL267" i="5"/>
  <c r="CM267" i="5" s="1"/>
  <c r="CG267" i="5"/>
  <c r="CH267" i="5" s="1"/>
  <c r="CB267" i="5"/>
  <c r="CC267" i="5" s="1"/>
  <c r="BW267" i="5"/>
  <c r="BX267" i="5" s="1"/>
  <c r="BR267" i="5"/>
  <c r="BS267" i="5" s="1"/>
  <c r="BF267" i="5"/>
  <c r="BA267" i="5"/>
  <c r="BB267" i="5" s="1"/>
  <c r="AV267" i="5"/>
  <c r="AW267" i="5" s="1"/>
  <c r="AQ267" i="5"/>
  <c r="AR267" i="5" s="1"/>
  <c r="AL267" i="5"/>
  <c r="AM267" i="5" s="1"/>
  <c r="AG267" i="5"/>
  <c r="AH267" i="5" s="1"/>
  <c r="CV123" i="5"/>
  <c r="CW123" i="5" s="1"/>
  <c r="CQ123" i="5"/>
  <c r="CR123" i="5" s="1"/>
  <c r="CL123" i="5"/>
  <c r="CM123" i="5" s="1"/>
  <c r="CG123" i="5"/>
  <c r="CH123" i="5" s="1"/>
  <c r="CB123" i="5"/>
  <c r="CC123" i="5" s="1"/>
  <c r="BW123" i="5"/>
  <c r="BX123" i="5" s="1"/>
  <c r="BR123" i="5"/>
  <c r="BS123" i="5" s="1"/>
  <c r="BF123" i="5"/>
  <c r="BA123" i="5"/>
  <c r="BB123" i="5" s="1"/>
  <c r="AV123" i="5"/>
  <c r="AW123" i="5" s="1"/>
  <c r="AQ123" i="5"/>
  <c r="AR123" i="5" s="1"/>
  <c r="AL123" i="5"/>
  <c r="AM123" i="5" s="1"/>
  <c r="AG123" i="5"/>
  <c r="AH123" i="5" s="1"/>
  <c r="CV119" i="5"/>
  <c r="CW119" i="5" s="1"/>
  <c r="CQ119" i="5"/>
  <c r="CR119" i="5" s="1"/>
  <c r="CL119" i="5"/>
  <c r="CM119" i="5" s="1"/>
  <c r="CG119" i="5"/>
  <c r="CH119" i="5" s="1"/>
  <c r="CB119" i="5"/>
  <c r="CC119" i="5" s="1"/>
  <c r="BW119" i="5"/>
  <c r="BX119" i="5" s="1"/>
  <c r="BR119" i="5"/>
  <c r="BS119" i="5" s="1"/>
  <c r="BF119" i="5"/>
  <c r="BA119" i="5"/>
  <c r="BB119" i="5" s="1"/>
  <c r="AV119" i="5"/>
  <c r="AW119" i="5" s="1"/>
  <c r="AQ119" i="5"/>
  <c r="AR119" i="5" s="1"/>
  <c r="AL119" i="5"/>
  <c r="AM119" i="5" s="1"/>
  <c r="AG119" i="5"/>
  <c r="AH119" i="5" s="1"/>
  <c r="CV110" i="5"/>
  <c r="CW110" i="5" s="1"/>
  <c r="CQ110" i="5"/>
  <c r="CR110" i="5" s="1"/>
  <c r="CL110" i="5"/>
  <c r="CM110" i="5" s="1"/>
  <c r="CG110" i="5"/>
  <c r="CH110" i="5" s="1"/>
  <c r="CB110" i="5"/>
  <c r="CC110" i="5" s="1"/>
  <c r="BW110" i="5"/>
  <c r="BX110" i="5" s="1"/>
  <c r="BR110" i="5"/>
  <c r="BS110" i="5" s="1"/>
  <c r="BF110" i="5"/>
  <c r="BA110" i="5"/>
  <c r="BB110" i="5" s="1"/>
  <c r="AV110" i="5"/>
  <c r="AW110" i="5" s="1"/>
  <c r="AQ110" i="5"/>
  <c r="AR110" i="5" s="1"/>
  <c r="AL110" i="5"/>
  <c r="AM110" i="5" s="1"/>
  <c r="AG110" i="5"/>
  <c r="AH110" i="5" s="1"/>
  <c r="CV122" i="5"/>
  <c r="CW122" i="5" s="1"/>
  <c r="CQ122" i="5"/>
  <c r="CR122" i="5" s="1"/>
  <c r="CL122" i="5"/>
  <c r="CM122" i="5" s="1"/>
  <c r="CG122" i="5"/>
  <c r="CH122" i="5" s="1"/>
  <c r="CB122" i="5"/>
  <c r="CC122" i="5" s="1"/>
  <c r="BW122" i="5"/>
  <c r="BX122" i="5" s="1"/>
  <c r="BR122" i="5"/>
  <c r="BS122" i="5" s="1"/>
  <c r="BF122" i="5"/>
  <c r="BA122" i="5"/>
  <c r="BB122" i="5" s="1"/>
  <c r="AV122" i="5"/>
  <c r="AW122" i="5" s="1"/>
  <c r="AQ122" i="5"/>
  <c r="AR122" i="5" s="1"/>
  <c r="AL122" i="5"/>
  <c r="AM122" i="5" s="1"/>
  <c r="AG122" i="5"/>
  <c r="CV118" i="5"/>
  <c r="CW118" i="5" s="1"/>
  <c r="CQ118" i="5"/>
  <c r="CR118" i="5" s="1"/>
  <c r="CL118" i="5"/>
  <c r="CM118" i="5" s="1"/>
  <c r="CG118" i="5"/>
  <c r="CH118" i="5" s="1"/>
  <c r="CB118" i="5"/>
  <c r="CC118" i="5" s="1"/>
  <c r="BW118" i="5"/>
  <c r="BX118" i="5" s="1"/>
  <c r="BR118" i="5"/>
  <c r="BS118" i="5" s="1"/>
  <c r="BF118" i="5"/>
  <c r="BA118" i="5"/>
  <c r="BB118" i="5" s="1"/>
  <c r="AV118" i="5"/>
  <c r="AW118" i="5" s="1"/>
  <c r="AQ118" i="5"/>
  <c r="AR118" i="5" s="1"/>
  <c r="AL118" i="5"/>
  <c r="AM118" i="5" s="1"/>
  <c r="AG118" i="5"/>
  <c r="AH118" i="5" s="1"/>
  <c r="CV121" i="5"/>
  <c r="CW121" i="5" s="1"/>
  <c r="CQ121" i="5"/>
  <c r="CR121" i="5" s="1"/>
  <c r="CL121" i="5"/>
  <c r="CM121" i="5" s="1"/>
  <c r="CG121" i="5"/>
  <c r="CH121" i="5" s="1"/>
  <c r="CB121" i="5"/>
  <c r="CC121" i="5" s="1"/>
  <c r="BW121" i="5"/>
  <c r="BX121" i="5" s="1"/>
  <c r="BR121" i="5"/>
  <c r="BS121" i="5" s="1"/>
  <c r="BF121" i="5"/>
  <c r="BA121" i="5"/>
  <c r="BB121" i="5" s="1"/>
  <c r="AV121" i="5"/>
  <c r="AW121" i="5" s="1"/>
  <c r="AQ121" i="5"/>
  <c r="AR121" i="5" s="1"/>
  <c r="AL121" i="5"/>
  <c r="AM121" i="5" s="1"/>
  <c r="AG121" i="5"/>
  <c r="AH121" i="5" s="1"/>
  <c r="CV113" i="5"/>
  <c r="CW113" i="5" s="1"/>
  <c r="CQ113" i="5"/>
  <c r="CR113" i="5" s="1"/>
  <c r="CL113" i="5"/>
  <c r="CM113" i="5" s="1"/>
  <c r="CG113" i="5"/>
  <c r="CH113" i="5" s="1"/>
  <c r="CB113" i="5"/>
  <c r="CC113" i="5" s="1"/>
  <c r="BW113" i="5"/>
  <c r="BX113" i="5" s="1"/>
  <c r="BR113" i="5"/>
  <c r="BS113" i="5" s="1"/>
  <c r="BF113" i="5"/>
  <c r="BA113" i="5"/>
  <c r="BB113" i="5" s="1"/>
  <c r="AV113" i="5"/>
  <c r="AW113" i="5" s="1"/>
  <c r="AQ113" i="5"/>
  <c r="AR113" i="5" s="1"/>
  <c r="AL113" i="5"/>
  <c r="AM113" i="5" s="1"/>
  <c r="AG113" i="5"/>
  <c r="AH113" i="5" s="1"/>
  <c r="CV112" i="5"/>
  <c r="CW112" i="5" s="1"/>
  <c r="CQ112" i="5"/>
  <c r="CR112" i="5" s="1"/>
  <c r="CL112" i="5"/>
  <c r="CM112" i="5" s="1"/>
  <c r="CG112" i="5"/>
  <c r="CH112" i="5" s="1"/>
  <c r="CB112" i="5"/>
  <c r="CC112" i="5" s="1"/>
  <c r="BW112" i="5"/>
  <c r="BX112" i="5" s="1"/>
  <c r="BR112" i="5"/>
  <c r="BS112" i="5" s="1"/>
  <c r="BF112" i="5"/>
  <c r="BA112" i="5"/>
  <c r="BB112" i="5" s="1"/>
  <c r="AV112" i="5"/>
  <c r="AW112" i="5" s="1"/>
  <c r="AQ112" i="5"/>
  <c r="AR112" i="5" s="1"/>
  <c r="AL112" i="5"/>
  <c r="AG112" i="5"/>
  <c r="AH112" i="5" s="1"/>
  <c r="CV120" i="5"/>
  <c r="CW120" i="5" s="1"/>
  <c r="CQ120" i="5"/>
  <c r="CR120" i="5" s="1"/>
  <c r="CL120" i="5"/>
  <c r="CM120" i="5" s="1"/>
  <c r="CG120" i="5"/>
  <c r="CH120" i="5" s="1"/>
  <c r="CB120" i="5"/>
  <c r="CC120" i="5" s="1"/>
  <c r="BW120" i="5"/>
  <c r="BX120" i="5" s="1"/>
  <c r="BR120" i="5"/>
  <c r="BS120" i="5" s="1"/>
  <c r="BF120" i="5"/>
  <c r="BA120" i="5"/>
  <c r="BB120" i="5" s="1"/>
  <c r="AV120" i="5"/>
  <c r="AW120" i="5" s="1"/>
  <c r="AQ120" i="5"/>
  <c r="AR120" i="5" s="1"/>
  <c r="AL120" i="5"/>
  <c r="AM120" i="5" s="1"/>
  <c r="AG120" i="5"/>
  <c r="AH120" i="5" s="1"/>
  <c r="CV117" i="5"/>
  <c r="CW117" i="5" s="1"/>
  <c r="CQ117" i="5"/>
  <c r="CR117" i="5" s="1"/>
  <c r="CL117" i="5"/>
  <c r="CM117" i="5" s="1"/>
  <c r="CG117" i="5"/>
  <c r="CH117" i="5" s="1"/>
  <c r="CB117" i="5"/>
  <c r="CC117" i="5" s="1"/>
  <c r="BW117" i="5"/>
  <c r="BX117" i="5" s="1"/>
  <c r="BR117" i="5"/>
  <c r="BF117" i="5"/>
  <c r="BA117" i="5"/>
  <c r="BB117" i="5" s="1"/>
  <c r="AV117" i="5"/>
  <c r="AW117" i="5" s="1"/>
  <c r="AQ117" i="5"/>
  <c r="AR117" i="5" s="1"/>
  <c r="AL117" i="5"/>
  <c r="AM117" i="5" s="1"/>
  <c r="AG117" i="5"/>
  <c r="CV109" i="5"/>
  <c r="CW109" i="5" s="1"/>
  <c r="CQ109" i="5"/>
  <c r="CL109" i="5"/>
  <c r="CM109" i="5" s="1"/>
  <c r="CG109" i="5"/>
  <c r="CH109" i="5" s="1"/>
  <c r="CB109" i="5"/>
  <c r="CC109" i="5" s="1"/>
  <c r="BW109" i="5"/>
  <c r="BR109" i="5"/>
  <c r="BS109" i="5" s="1"/>
  <c r="BF109" i="5"/>
  <c r="BA109" i="5"/>
  <c r="BB109" i="5" s="1"/>
  <c r="AV109" i="5"/>
  <c r="AW109" i="5" s="1"/>
  <c r="AQ109" i="5"/>
  <c r="AR109" i="5" s="1"/>
  <c r="AL109" i="5"/>
  <c r="AM109" i="5" s="1"/>
  <c r="AG109" i="5"/>
  <c r="AH109" i="5" s="1"/>
  <c r="CV116" i="5"/>
  <c r="CW116" i="5" s="1"/>
  <c r="CQ116" i="5"/>
  <c r="CR116" i="5" s="1"/>
  <c r="CL116" i="5"/>
  <c r="CM116" i="5" s="1"/>
  <c r="CG116" i="5"/>
  <c r="CH116" i="5" s="1"/>
  <c r="CB116" i="5"/>
  <c r="CC116" i="5" s="1"/>
  <c r="BW116" i="5"/>
  <c r="BX116" i="5" s="1"/>
  <c r="BR116" i="5"/>
  <c r="BS116" i="5" s="1"/>
  <c r="BF116" i="5"/>
  <c r="BA116" i="5"/>
  <c r="BB116" i="5" s="1"/>
  <c r="AV116" i="5"/>
  <c r="AQ116" i="5"/>
  <c r="AL116" i="5"/>
  <c r="AM116" i="5" s="1"/>
  <c r="AG116" i="5"/>
  <c r="AH116" i="5" s="1"/>
  <c r="K12" i="17"/>
  <c r="L12" i="17" s="1"/>
  <c r="I12" i="17"/>
  <c r="L10" i="17"/>
  <c r="L9" i="17"/>
  <c r="L8" i="17"/>
  <c r="L7" i="17"/>
  <c r="CC7" i="5" l="1"/>
  <c r="CB4" i="5"/>
  <c r="AM7" i="5"/>
  <c r="AL4" i="5"/>
  <c r="CH7" i="5"/>
  <c r="CG4" i="5"/>
  <c r="AR7" i="5"/>
  <c r="AQ4" i="5"/>
  <c r="CM7" i="5"/>
  <c r="CL4" i="5"/>
  <c r="AW7" i="5"/>
  <c r="AV4" i="5"/>
  <c r="CR7" i="5"/>
  <c r="CQ4" i="5"/>
  <c r="BF4" i="5"/>
  <c r="AH7" i="5"/>
  <c r="AG4" i="5"/>
  <c r="BS7" i="5"/>
  <c r="BR4" i="5"/>
  <c r="BX7" i="5"/>
  <c r="BW4" i="5"/>
  <c r="BB257" i="5"/>
  <c r="BA4" i="5"/>
  <c r="BB12" i="5"/>
  <c r="BS12" i="5"/>
  <c r="BX12" i="5"/>
  <c r="AH12" i="5"/>
  <c r="CC12" i="5"/>
  <c r="AM12" i="5"/>
  <c r="CH12" i="5"/>
  <c r="AR12" i="5"/>
  <c r="CM12" i="5"/>
  <c r="AW12" i="5"/>
  <c r="CR12" i="5"/>
  <c r="BG117" i="5"/>
  <c r="BG11" i="5"/>
  <c r="BS30" i="5"/>
  <c r="BG109" i="5"/>
  <c r="BG110" i="5"/>
  <c r="BG161" i="5"/>
  <c r="BG165" i="5"/>
  <c r="BG10" i="5"/>
  <c r="BG160" i="5"/>
  <c r="BG312" i="5"/>
  <c r="BG419" i="5"/>
  <c r="BG321" i="5"/>
  <c r="BG437" i="5"/>
  <c r="BG399" i="5"/>
  <c r="BG396" i="5"/>
  <c r="BG28" i="5"/>
  <c r="BG410" i="5"/>
  <c r="BG414" i="5"/>
  <c r="BG438" i="5"/>
  <c r="BG131" i="5"/>
  <c r="BG31" i="5"/>
  <c r="AH30" i="5"/>
  <c r="BX30" i="5"/>
  <c r="BG135" i="5"/>
  <c r="BG211" i="5"/>
  <c r="BG188" i="5"/>
  <c r="BG280" i="5"/>
  <c r="BG90" i="5"/>
  <c r="BG57" i="5"/>
  <c r="BG377" i="5"/>
  <c r="BG247" i="5"/>
  <c r="BG25" i="5"/>
  <c r="BG433" i="5"/>
  <c r="BG325" i="5"/>
  <c r="BG29" i="5"/>
  <c r="BG132" i="5"/>
  <c r="BG37" i="5"/>
  <c r="BG116" i="5"/>
  <c r="BG122" i="5"/>
  <c r="BG268" i="5"/>
  <c r="BG164" i="5"/>
  <c r="BG8" i="5"/>
  <c r="BG450" i="5"/>
  <c r="BG315" i="5"/>
  <c r="BG418" i="5"/>
  <c r="BG194" i="5"/>
  <c r="BG445" i="5"/>
  <c r="BG387" i="5"/>
  <c r="BG389" i="5"/>
  <c r="BG40" i="5"/>
  <c r="BG409" i="5"/>
  <c r="BG413" i="5"/>
  <c r="BG432" i="5"/>
  <c r="BG125" i="5"/>
  <c r="BG324" i="5"/>
  <c r="CC30" i="5"/>
  <c r="BG400" i="5"/>
  <c r="BG118" i="5"/>
  <c r="BG317" i="5"/>
  <c r="BG163" i="5"/>
  <c r="BG7" i="5"/>
  <c r="BG201" i="5"/>
  <c r="BG314" i="5"/>
  <c r="BG417" i="5"/>
  <c r="BG193" i="5"/>
  <c r="BG452" i="5"/>
  <c r="BG391" i="5"/>
  <c r="BG385" i="5"/>
  <c r="BG39" i="5"/>
  <c r="BG446" i="5"/>
  <c r="BG405" i="5"/>
  <c r="BG431" i="5"/>
  <c r="BG130" i="5"/>
  <c r="BG310" i="5"/>
  <c r="AR30" i="5"/>
  <c r="CH30" i="5"/>
  <c r="BG333" i="5"/>
  <c r="BG136" i="5"/>
  <c r="BG204" i="5"/>
  <c r="BG171" i="5"/>
  <c r="BG288" i="5"/>
  <c r="BG98" i="5"/>
  <c r="BG353" i="5"/>
  <c r="BG223" i="5"/>
  <c r="BG254" i="5"/>
  <c r="BG153" i="5"/>
  <c r="BG157" i="5"/>
  <c r="BG420" i="5"/>
  <c r="BG406" i="5"/>
  <c r="BG121" i="5"/>
  <c r="BG307" i="5"/>
  <c r="BG156" i="5"/>
  <c r="BG9" i="5"/>
  <c r="BG189" i="5"/>
  <c r="BG304" i="5"/>
  <c r="BG416" i="5"/>
  <c r="BG192" i="5"/>
  <c r="BG451" i="5"/>
  <c r="BG384" i="5"/>
  <c r="BG401" i="5"/>
  <c r="BG202" i="5"/>
  <c r="BG213" i="5"/>
  <c r="BG404" i="5"/>
  <c r="BG427" i="5"/>
  <c r="BG127" i="5"/>
  <c r="BG309" i="5"/>
  <c r="AW30" i="5"/>
  <c r="CM30" i="5"/>
  <c r="BG113" i="5"/>
  <c r="BG316" i="5"/>
  <c r="BG162" i="5"/>
  <c r="BG166" i="5"/>
  <c r="BG217" i="5"/>
  <c r="BG303" i="5"/>
  <c r="BG326" i="5"/>
  <c r="BG191" i="5"/>
  <c r="BG444" i="5"/>
  <c r="BG394" i="5"/>
  <c r="BG388" i="5"/>
  <c r="BG397" i="5"/>
  <c r="BG436" i="5"/>
  <c r="BG412" i="5"/>
  <c r="BG415" i="5"/>
  <c r="BG129" i="5"/>
  <c r="BG323" i="5"/>
  <c r="BB30" i="5"/>
  <c r="CR30" i="5"/>
  <c r="BG72" i="5"/>
  <c r="BG342" i="5"/>
  <c r="BG330" i="5"/>
  <c r="BG43" i="5"/>
  <c r="BG296" i="5"/>
  <c r="BG13" i="5"/>
  <c r="BG361" i="5"/>
  <c r="BG231" i="5"/>
  <c r="BG180" i="5"/>
  <c r="BG319" i="5"/>
  <c r="BG426" i="5"/>
  <c r="BG411" i="5"/>
  <c r="BG112" i="5"/>
  <c r="BG306" i="5"/>
  <c r="BG155" i="5"/>
  <c r="BG159" i="5"/>
  <c r="BG111" i="5"/>
  <c r="BG311" i="5"/>
  <c r="BG305" i="5"/>
  <c r="BG190" i="5"/>
  <c r="BG320" i="5"/>
  <c r="BG383" i="5"/>
  <c r="BG395" i="5"/>
  <c r="BG393" i="5"/>
  <c r="BG453" i="5"/>
  <c r="BG403" i="5"/>
  <c r="BG408" i="5"/>
  <c r="BG126" i="5"/>
  <c r="BG42" i="5"/>
  <c r="BG30" i="5"/>
  <c r="BG119" i="5"/>
  <c r="BG386" i="5"/>
  <c r="BG128" i="5"/>
  <c r="BG120" i="5"/>
  <c r="BG123" i="5"/>
  <c r="BG267" i="5"/>
  <c r="BG154" i="5"/>
  <c r="BG158" i="5"/>
  <c r="BG12" i="5"/>
  <c r="BG313" i="5"/>
  <c r="BG318" i="5"/>
  <c r="BG421" i="5"/>
  <c r="BG322" i="5"/>
  <c r="BG398" i="5"/>
  <c r="BG392" i="5"/>
  <c r="BG390" i="5"/>
  <c r="BG26" i="5"/>
  <c r="BG27" i="5"/>
  <c r="BG402" i="5"/>
  <c r="BG407" i="5"/>
  <c r="BG124" i="5"/>
  <c r="BG41" i="5"/>
  <c r="BG36" i="5"/>
  <c r="BG430" i="5"/>
  <c r="BG75" i="5"/>
  <c r="BG263" i="5"/>
  <c r="BG271" i="5"/>
  <c r="BG82" i="5"/>
  <c r="BG49" i="5"/>
  <c r="BG369" i="5"/>
  <c r="BG239" i="5"/>
  <c r="BG17" i="5"/>
  <c r="BG332" i="5"/>
  <c r="BG71" i="5"/>
  <c r="BG448" i="5"/>
  <c r="BG134" i="5"/>
  <c r="BG107" i="5"/>
  <c r="BG341" i="5"/>
  <c r="BG74" i="5"/>
  <c r="BG220" i="5"/>
  <c r="BG196" i="5"/>
  <c r="BG329" i="5"/>
  <c r="BG262" i="5"/>
  <c r="BG200" i="5"/>
  <c r="BG170" i="5"/>
  <c r="BG178" i="5"/>
  <c r="BG270" i="5"/>
  <c r="BG279" i="5"/>
  <c r="BG287" i="5"/>
  <c r="BG295" i="5"/>
  <c r="BG81" i="5"/>
  <c r="BG89" i="5"/>
  <c r="BG97" i="5"/>
  <c r="BG106" i="5"/>
  <c r="BG48" i="5"/>
  <c r="BG56" i="5"/>
  <c r="BG352" i="5"/>
  <c r="BG360" i="5"/>
  <c r="BG368" i="5"/>
  <c r="BG376" i="5"/>
  <c r="BG222" i="5"/>
  <c r="BG230" i="5"/>
  <c r="BG238" i="5"/>
  <c r="BG246" i="5"/>
  <c r="BG253" i="5"/>
  <c r="BG179" i="5"/>
  <c r="BG16" i="5"/>
  <c r="BG24" i="5"/>
  <c r="BG331" i="5"/>
  <c r="BG67" i="5"/>
  <c r="BG440" i="5"/>
  <c r="BG133" i="5"/>
  <c r="BG114" i="5"/>
  <c r="BG340" i="5"/>
  <c r="BG73" i="5"/>
  <c r="BG210" i="5"/>
  <c r="BG203" i="5"/>
  <c r="BG328" i="5"/>
  <c r="BG261" i="5"/>
  <c r="BG199" i="5"/>
  <c r="BG169" i="5"/>
  <c r="BG177" i="5"/>
  <c r="BG269" i="5"/>
  <c r="BG278" i="5"/>
  <c r="BG286" i="5"/>
  <c r="BG294" i="5"/>
  <c r="BG302" i="5"/>
  <c r="BG88" i="5"/>
  <c r="BG96" i="5"/>
  <c r="BG104" i="5"/>
  <c r="BG47" i="5"/>
  <c r="BG55" i="5"/>
  <c r="BG351" i="5"/>
  <c r="BG359" i="5"/>
  <c r="BG367" i="5"/>
  <c r="BG375" i="5"/>
  <c r="BG221" i="5"/>
  <c r="BG229" i="5"/>
  <c r="BG237" i="5"/>
  <c r="BG245" i="5"/>
  <c r="BG252" i="5"/>
  <c r="BG259" i="5"/>
  <c r="BG186" i="5"/>
  <c r="BG23" i="5"/>
  <c r="BG335" i="5"/>
  <c r="BG439" i="5"/>
  <c r="BG425" i="5"/>
  <c r="BG443" i="5"/>
  <c r="BG339" i="5"/>
  <c r="BG428" i="5"/>
  <c r="BG219" i="5"/>
  <c r="BG195" i="5"/>
  <c r="BG208" i="5"/>
  <c r="BG260" i="5"/>
  <c r="BG187" i="5"/>
  <c r="BG168" i="5"/>
  <c r="BG176" i="5"/>
  <c r="BG63" i="5"/>
  <c r="BG277" i="5"/>
  <c r="BG285" i="5"/>
  <c r="BG293" i="5"/>
  <c r="BG301" i="5"/>
  <c r="BG87" i="5"/>
  <c r="BG95" i="5"/>
  <c r="BG103" i="5"/>
  <c r="BG46" i="5"/>
  <c r="BG54" i="5"/>
  <c r="BG350" i="5"/>
  <c r="BG358" i="5"/>
  <c r="BG366" i="5"/>
  <c r="BG374" i="5"/>
  <c r="BG382" i="5"/>
  <c r="BG228" i="5"/>
  <c r="BG236" i="5"/>
  <c r="BG244" i="5"/>
  <c r="BG251" i="5"/>
  <c r="BG258" i="5"/>
  <c r="BG185" i="5"/>
  <c r="BG22" i="5"/>
  <c r="BG337" i="5"/>
  <c r="BG70" i="5"/>
  <c r="BG447" i="5"/>
  <c r="BG424" i="5"/>
  <c r="BG442" i="5"/>
  <c r="BG108" i="5"/>
  <c r="BG346" i="5"/>
  <c r="BG218" i="5"/>
  <c r="BG216" i="5"/>
  <c r="BG207" i="5"/>
  <c r="BG35" i="5"/>
  <c r="BG198" i="5"/>
  <c r="BG167" i="5"/>
  <c r="BG175" i="5"/>
  <c r="BG61" i="5"/>
  <c r="BG276" i="5"/>
  <c r="BG284" i="5"/>
  <c r="BG292" i="5"/>
  <c r="BG300" i="5"/>
  <c r="BG86" i="5"/>
  <c r="BG94" i="5"/>
  <c r="BG102" i="5"/>
  <c r="BG45" i="5"/>
  <c r="BG53" i="5"/>
  <c r="BG349" i="5"/>
  <c r="BG357" i="5"/>
  <c r="BG365" i="5"/>
  <c r="BG373" i="5"/>
  <c r="BG381" i="5"/>
  <c r="BG227" i="5"/>
  <c r="BG235" i="5"/>
  <c r="BG243" i="5"/>
  <c r="BG257" i="5"/>
  <c r="BG184" i="5"/>
  <c r="BG21" i="5"/>
  <c r="BG308" i="5"/>
  <c r="BG334" i="5"/>
  <c r="BG429" i="5"/>
  <c r="BG423" i="5"/>
  <c r="BG435" i="5"/>
  <c r="BG138" i="5"/>
  <c r="BG345" i="5"/>
  <c r="BG209" i="5"/>
  <c r="BG215" i="5"/>
  <c r="BG197" i="5"/>
  <c r="BG34" i="5"/>
  <c r="BG266" i="5"/>
  <c r="BG80" i="5"/>
  <c r="BG174" i="5"/>
  <c r="BG65" i="5"/>
  <c r="BG275" i="5"/>
  <c r="BG283" i="5"/>
  <c r="BG291" i="5"/>
  <c r="BG299" i="5"/>
  <c r="BG85" i="5"/>
  <c r="BG93" i="5"/>
  <c r="BG101" i="5"/>
  <c r="BG44" i="5"/>
  <c r="BG52" i="5"/>
  <c r="BG348" i="5"/>
  <c r="BG356" i="5"/>
  <c r="BG364" i="5"/>
  <c r="BG372" i="5"/>
  <c r="BG380" i="5"/>
  <c r="BG226" i="5"/>
  <c r="BG234" i="5"/>
  <c r="BG242" i="5"/>
  <c r="BG250" i="5"/>
  <c r="BG347" i="5"/>
  <c r="BG183" i="5"/>
  <c r="BG20" i="5"/>
  <c r="BG38" i="5"/>
  <c r="BG338" i="5"/>
  <c r="BG327" i="5"/>
  <c r="BG422" i="5"/>
  <c r="BG441" i="5"/>
  <c r="BG137" i="5"/>
  <c r="BG344" i="5"/>
  <c r="BG214" i="5"/>
  <c r="BG206" i="5"/>
  <c r="BG33" i="5"/>
  <c r="BG265" i="5"/>
  <c r="BG79" i="5"/>
  <c r="BG173" i="5"/>
  <c r="BG60" i="5"/>
  <c r="BG274" i="5"/>
  <c r="BG282" i="5"/>
  <c r="BG290" i="5"/>
  <c r="BG298" i="5"/>
  <c r="BG84" i="5"/>
  <c r="BG92" i="5"/>
  <c r="BG100" i="5"/>
  <c r="BG15" i="5"/>
  <c r="BG51" i="5"/>
  <c r="BG59" i="5"/>
  <c r="BG355" i="5"/>
  <c r="BG363" i="5"/>
  <c r="BG371" i="5"/>
  <c r="BG379" i="5"/>
  <c r="BG225" i="5"/>
  <c r="BG233" i="5"/>
  <c r="BG241" i="5"/>
  <c r="BG249" i="5"/>
  <c r="BG256" i="5"/>
  <c r="BG182" i="5"/>
  <c r="BG19" i="5"/>
  <c r="BG336" i="5"/>
  <c r="BG69" i="5"/>
  <c r="BG449" i="5"/>
  <c r="BG434" i="5"/>
  <c r="BG115" i="5"/>
  <c r="BG343" i="5"/>
  <c r="BG76" i="5"/>
  <c r="BG212" i="5"/>
  <c r="BG205" i="5"/>
  <c r="BG32" i="5"/>
  <c r="BG264" i="5"/>
  <c r="BG78" i="5"/>
  <c r="BG172" i="5"/>
  <c r="BG62" i="5"/>
  <c r="BG273" i="5"/>
  <c r="BG281" i="5"/>
  <c r="BG289" i="5"/>
  <c r="BG297" i="5"/>
  <c r="BG83" i="5"/>
  <c r="BG91" i="5"/>
  <c r="BG99" i="5"/>
  <c r="BG14" i="5"/>
  <c r="BG50" i="5"/>
  <c r="BG58" i="5"/>
  <c r="BG354" i="5"/>
  <c r="BG362" i="5"/>
  <c r="BG370" i="5"/>
  <c r="BG378" i="5"/>
  <c r="BG224" i="5"/>
  <c r="BG232" i="5"/>
  <c r="BG240" i="5"/>
  <c r="BG248" i="5"/>
  <c r="BG255" i="5"/>
  <c r="BG181" i="5"/>
  <c r="BG18" i="5"/>
  <c r="CZ437" i="5"/>
  <c r="CZ318" i="5"/>
  <c r="CZ30" i="5"/>
  <c r="CZ326" i="5"/>
  <c r="CZ38" i="5"/>
  <c r="CZ219" i="5"/>
  <c r="CZ129" i="5"/>
  <c r="CZ122" i="5"/>
  <c r="CZ426" i="5"/>
  <c r="CZ214" i="5"/>
  <c r="CZ125" i="5"/>
  <c r="CZ110" i="5"/>
  <c r="CZ39" i="5"/>
  <c r="CZ210" i="5"/>
  <c r="CZ311" i="5"/>
  <c r="CZ435" i="5"/>
  <c r="CZ207" i="5"/>
  <c r="CZ324" i="5"/>
  <c r="CZ430" i="5"/>
  <c r="CZ325" i="5"/>
  <c r="CZ36" i="5"/>
  <c r="CZ439" i="5"/>
  <c r="CZ339" i="5"/>
  <c r="CZ260" i="5"/>
  <c r="BN25" i="5" a="1"/>
  <c r="BN25" i="5" s="1"/>
  <c r="BN105" i="5" a="1"/>
  <c r="BN105" i="5" s="1"/>
  <c r="BN272" i="5" a="1"/>
  <c r="BN272" i="5" s="1"/>
  <c r="AR116" i="5"/>
  <c r="BN68" i="5" a="1"/>
  <c r="BN68" i="5" s="1"/>
  <c r="CC66" i="5"/>
  <c r="AR66" i="5"/>
  <c r="CH66" i="5"/>
  <c r="BS66" i="5"/>
  <c r="AH66" i="5"/>
  <c r="AW66" i="5"/>
  <c r="CM66" i="5"/>
  <c r="BB66" i="5"/>
  <c r="CR66" i="5"/>
  <c r="BN116" i="5" a="1"/>
  <c r="BN116" i="5" s="1"/>
  <c r="BX66" i="5"/>
  <c r="BG66" i="5"/>
  <c r="CZ340" i="5"/>
  <c r="CZ312" i="5"/>
  <c r="CZ117" i="5"/>
  <c r="CZ208" i="5"/>
  <c r="CZ107" i="5"/>
  <c r="CZ63" i="5"/>
  <c r="CZ262" i="5"/>
  <c r="BN10" i="5" a="1"/>
  <c r="BN10" i="5" s="1"/>
  <c r="BN307" i="5" a="1"/>
  <c r="BN307" i="5" s="1"/>
  <c r="BN325" i="5" a="1"/>
  <c r="BN325" i="5" s="1"/>
  <c r="BN394" i="5" a="1"/>
  <c r="BN394" i="5" s="1"/>
  <c r="BN180" i="5" a="1"/>
  <c r="BN180" i="5" s="1"/>
  <c r="BN316" i="5" a="1"/>
  <c r="BN316" i="5" s="1"/>
  <c r="AM154" i="5"/>
  <c r="AR316" i="5"/>
  <c r="BN122" i="5" a="1"/>
  <c r="BN122" i="5" s="1"/>
  <c r="BN123" i="5" a="1"/>
  <c r="BN123" i="5" s="1"/>
  <c r="BN303" i="5" a="1"/>
  <c r="BN303" i="5" s="1"/>
  <c r="BN260" i="5" a="1"/>
  <c r="BN260" i="5" s="1"/>
  <c r="AH86" i="5"/>
  <c r="AR356" i="5"/>
  <c r="AH355" i="5"/>
  <c r="BN358" i="5" a="1"/>
  <c r="BN358" i="5" s="1"/>
  <c r="BN179" i="5" a="1"/>
  <c r="BN179" i="5" s="1"/>
  <c r="AH359" i="5"/>
  <c r="BN185" i="5" a="1"/>
  <c r="BN185" i="5" s="1"/>
  <c r="AM45" i="5"/>
  <c r="BN109" i="5" a="1"/>
  <c r="BN109" i="5" s="1"/>
  <c r="BN306" i="5" a="1"/>
  <c r="BN306" i="5" s="1"/>
  <c r="AH159" i="5"/>
  <c r="AH8" i="5"/>
  <c r="AH122" i="5"/>
  <c r="CR109" i="5"/>
  <c r="AM305" i="5"/>
  <c r="BX109" i="5"/>
  <c r="AM321" i="5"/>
  <c r="BN153" i="5" a="1"/>
  <c r="BN153" i="5" s="1"/>
  <c r="AH201" i="5"/>
  <c r="AH41" i="5"/>
  <c r="BN318" i="5" a="1"/>
  <c r="BN318" i="5" s="1"/>
  <c r="AM445" i="5"/>
  <c r="AM396" i="5"/>
  <c r="AH9" i="5"/>
  <c r="BN156" i="5" a="1"/>
  <c r="BN156" i="5" s="1"/>
  <c r="AM383" i="5"/>
  <c r="AH401" i="5"/>
  <c r="AH78" i="5"/>
  <c r="BN177" i="5" a="1"/>
  <c r="BN177" i="5" s="1"/>
  <c r="AH296" i="5"/>
  <c r="AH415" i="5"/>
  <c r="AH131" i="5"/>
  <c r="AH37" i="5"/>
  <c r="AH107" i="5"/>
  <c r="AR350" i="5"/>
  <c r="BN39" i="5" a="1"/>
  <c r="BN39" i="5" s="1"/>
  <c r="BN414" i="5" a="1"/>
  <c r="BN414" i="5" s="1"/>
  <c r="BN431" i="5" a="1"/>
  <c r="BN431" i="5" s="1"/>
  <c r="AM440" i="5"/>
  <c r="AH328" i="5"/>
  <c r="AR79" i="5"/>
  <c r="BB200" i="5"/>
  <c r="AH188" i="5"/>
  <c r="AW167" i="5"/>
  <c r="AH81" i="5"/>
  <c r="AW102" i="5"/>
  <c r="BN187" i="5" a="1"/>
  <c r="BN187" i="5" s="1"/>
  <c r="AR301" i="5"/>
  <c r="BN160" i="5" a="1"/>
  <c r="BN160" i="5" s="1"/>
  <c r="AH216" i="5"/>
  <c r="AH198" i="5"/>
  <c r="AH172" i="5"/>
  <c r="BN424" i="5" a="1"/>
  <c r="BN424" i="5" s="1"/>
  <c r="AR87" i="5"/>
  <c r="AH175" i="5"/>
  <c r="AW371" i="5"/>
  <c r="AM280" i="5"/>
  <c r="BN371" i="5" a="1"/>
  <c r="BN371" i="5" s="1"/>
  <c r="AH100" i="5"/>
  <c r="BN57" i="5" a="1"/>
  <c r="BN57" i="5" s="1"/>
  <c r="AH95" i="5"/>
  <c r="AH103" i="5"/>
  <c r="AH15" i="5"/>
  <c r="AM104" i="5"/>
  <c r="BN56" i="5" a="1"/>
  <c r="BN56" i="5" s="1"/>
  <c r="AH58" i="5"/>
  <c r="BN381" i="5" a="1"/>
  <c r="BN381" i="5" s="1"/>
  <c r="BN222" i="5" a="1"/>
  <c r="BN222" i="5" s="1"/>
  <c r="AM230" i="5"/>
  <c r="BN236" i="5" a="1"/>
  <c r="BN236" i="5" s="1"/>
  <c r="BN328" i="5" a="1"/>
  <c r="BN328" i="5" s="1"/>
  <c r="AH221" i="5"/>
  <c r="BN251" i="5" a="1"/>
  <c r="BN251" i="5" s="1"/>
  <c r="BN54" i="5" a="1"/>
  <c r="BN54" i="5" s="1"/>
  <c r="BN349" i="5" a="1"/>
  <c r="BN349" i="5" s="1"/>
  <c r="BN234" i="5" a="1"/>
  <c r="BN234" i="5" s="1"/>
  <c r="BN253" i="5" a="1"/>
  <c r="BN253" i="5" s="1"/>
  <c r="AW352" i="5"/>
  <c r="AH354" i="5"/>
  <c r="BN229" i="5" a="1"/>
  <c r="BN229" i="5" s="1"/>
  <c r="BN377" i="5" a="1"/>
  <c r="BN377" i="5" s="1"/>
  <c r="AH378" i="5"/>
  <c r="BN376" i="5" a="1"/>
  <c r="BN376" i="5" s="1"/>
  <c r="BN252" i="5" a="1"/>
  <c r="BN252" i="5" s="1"/>
  <c r="BN226" i="5" a="1"/>
  <c r="BN226" i="5" s="1"/>
  <c r="BN227" i="5" a="1"/>
  <c r="BN227" i="5" s="1"/>
  <c r="AH18" i="5"/>
  <c r="BN223" i="5" a="1"/>
  <c r="BN223" i="5" s="1"/>
  <c r="BN235" i="5" a="1"/>
  <c r="BN235" i="5" s="1"/>
  <c r="AM16" i="5"/>
  <c r="BN242" i="5" a="1"/>
  <c r="BN242" i="5" s="1"/>
  <c r="BN378" i="5" a="1"/>
  <c r="BN378" i="5" s="1"/>
  <c r="BN237" i="5" a="1"/>
  <c r="BN237" i="5" s="1"/>
  <c r="BN245" i="5" a="1"/>
  <c r="BN245" i="5" s="1"/>
  <c r="BN181" i="5" a="1"/>
  <c r="BN181" i="5" s="1"/>
  <c r="CW4" i="5"/>
  <c r="BN110" i="5" a="1"/>
  <c r="BN110" i="5" s="1"/>
  <c r="AW116" i="5"/>
  <c r="BN112" i="5" a="1"/>
  <c r="BN112" i="5" s="1"/>
  <c r="BN317" i="5" a="1"/>
  <c r="BN317" i="5" s="1"/>
  <c r="CV4" i="5"/>
  <c r="BN11" i="5" a="1"/>
  <c r="BN11" i="5" s="1"/>
  <c r="BN189" i="5" a="1"/>
  <c r="BN189" i="5" s="1"/>
  <c r="AR314" i="5"/>
  <c r="AM421" i="5"/>
  <c r="AH322" i="5"/>
  <c r="AH320" i="5"/>
  <c r="AH446" i="5"/>
  <c r="AW412" i="5"/>
  <c r="BN408" i="5" a="1"/>
  <c r="BN408" i="5" s="1"/>
  <c r="BN427" i="5" a="1"/>
  <c r="BN427" i="5" s="1"/>
  <c r="AH124" i="5"/>
  <c r="BN440" i="5" a="1"/>
  <c r="BN440" i="5" s="1"/>
  <c r="BN165" i="5" a="1"/>
  <c r="BN165" i="5" s="1"/>
  <c r="BN159" i="5" a="1"/>
  <c r="BN159" i="5" s="1"/>
  <c r="BN166" i="5" a="1"/>
  <c r="BN166" i="5" s="1"/>
  <c r="AM450" i="5"/>
  <c r="BN312" i="5" a="1"/>
  <c r="BN312" i="5" s="1"/>
  <c r="BN397" i="5" a="1"/>
  <c r="BN397" i="5" s="1"/>
  <c r="BN202" i="5" a="1"/>
  <c r="BN202" i="5" s="1"/>
  <c r="BN390" i="5" a="1"/>
  <c r="BN390" i="5" s="1"/>
  <c r="BN389" i="5" a="1"/>
  <c r="BN389" i="5" s="1"/>
  <c r="AW39" i="5"/>
  <c r="BN27" i="5" a="1"/>
  <c r="BN27" i="5" s="1"/>
  <c r="BB429" i="5"/>
  <c r="BN428" i="5" a="1"/>
  <c r="BN428" i="5" s="1"/>
  <c r="AW169" i="5"/>
  <c r="AH164" i="5"/>
  <c r="BG64" i="5"/>
  <c r="AW428" i="5"/>
  <c r="AH161" i="5"/>
  <c r="BN9" i="5" a="1"/>
  <c r="BN9" i="5" s="1"/>
  <c r="BN450" i="5" a="1"/>
  <c r="BN450" i="5" s="1"/>
  <c r="BN433" i="5" a="1"/>
  <c r="BN433" i="5" s="1"/>
  <c r="BN314" i="5" a="1"/>
  <c r="BN314" i="5" s="1"/>
  <c r="BN416" i="5" a="1"/>
  <c r="BN416" i="5" s="1"/>
  <c r="BN418" i="5" a="1"/>
  <c r="BN418" i="5" s="1"/>
  <c r="BN391" i="5" a="1"/>
  <c r="BN391" i="5" s="1"/>
  <c r="BN131" i="5" a="1"/>
  <c r="BN131" i="5" s="1"/>
  <c r="AM30" i="5"/>
  <c r="BN73" i="5" a="1"/>
  <c r="BN73" i="5" s="1"/>
  <c r="AM112" i="5"/>
  <c r="BN155" i="5" a="1"/>
  <c r="BN155" i="5" s="1"/>
  <c r="BN12" i="5" a="1"/>
  <c r="BN12" i="5" s="1"/>
  <c r="AM217" i="5"/>
  <c r="AH117" i="5"/>
  <c r="BN118" i="5" a="1"/>
  <c r="BN118" i="5" s="1"/>
  <c r="BN421" i="5" a="1"/>
  <c r="BN421" i="5" s="1"/>
  <c r="BN383" i="5" a="1"/>
  <c r="BN383" i="5" s="1"/>
  <c r="BN393" i="5" a="1"/>
  <c r="BN393" i="5" s="1"/>
  <c r="BN40" i="5" a="1"/>
  <c r="BN40" i="5" s="1"/>
  <c r="AH432" i="5"/>
  <c r="AM130" i="5"/>
  <c r="BN337" i="5" a="1"/>
  <c r="BN337" i="5" s="1"/>
  <c r="BN66" i="5" a="1"/>
  <c r="BN66" i="5" s="1"/>
  <c r="BN120" i="5" a="1"/>
  <c r="BN120" i="5" s="1"/>
  <c r="BN119" i="5" a="1"/>
  <c r="BN119" i="5" s="1"/>
  <c r="BN162" i="5" a="1"/>
  <c r="BN162" i="5" s="1"/>
  <c r="BN7" i="5" a="1"/>
  <c r="BN7" i="5" s="1"/>
  <c r="AH11" i="5"/>
  <c r="BN121" i="5" a="1"/>
  <c r="BN121" i="5" s="1"/>
  <c r="BN164" i="5" a="1"/>
  <c r="BN164" i="5" s="1"/>
  <c r="BN268" i="5" a="1"/>
  <c r="BN268" i="5" s="1"/>
  <c r="AM163" i="5"/>
  <c r="BN217" i="5" a="1"/>
  <c r="BN217" i="5" s="1"/>
  <c r="BN313" i="5" a="1"/>
  <c r="BN313" i="5" s="1"/>
  <c r="BB318" i="5"/>
  <c r="BN419" i="5" a="1"/>
  <c r="BN419" i="5" s="1"/>
  <c r="BN437" i="5" a="1"/>
  <c r="BN437" i="5" s="1"/>
  <c r="BN398" i="5" a="1"/>
  <c r="BN398" i="5" s="1"/>
  <c r="BN426" i="5" a="1"/>
  <c r="BN426" i="5" s="1"/>
  <c r="BN444" i="5" a="1"/>
  <c r="BN444" i="5" s="1"/>
  <c r="AH400" i="5"/>
  <c r="AW393" i="5"/>
  <c r="BN404" i="5" a="1"/>
  <c r="BN404" i="5" s="1"/>
  <c r="BN402" i="5" a="1"/>
  <c r="BN402" i="5" s="1"/>
  <c r="BN405" i="5" a="1"/>
  <c r="BN405" i="5" s="1"/>
  <c r="BN411" i="5" a="1"/>
  <c r="BN411" i="5" s="1"/>
  <c r="BN124" i="5" a="1"/>
  <c r="BN124" i="5" s="1"/>
  <c r="BN128" i="5" a="1"/>
  <c r="BN128" i="5" s="1"/>
  <c r="BN129" i="5" a="1"/>
  <c r="BN129" i="5" s="1"/>
  <c r="BN310" i="5" a="1"/>
  <c r="BN310" i="5" s="1"/>
  <c r="BN324" i="5" a="1"/>
  <c r="BN324" i="5" s="1"/>
  <c r="BS117" i="5"/>
  <c r="BN117" i="5" a="1"/>
  <c r="BN117" i="5" s="1"/>
  <c r="BN161" i="5" a="1"/>
  <c r="BN161" i="5" s="1"/>
  <c r="BN163" i="5" a="1"/>
  <c r="BN163" i="5" s="1"/>
  <c r="AH165" i="5"/>
  <c r="BN157" i="5" a="1"/>
  <c r="BN157" i="5" s="1"/>
  <c r="BN158" i="5" a="1"/>
  <c r="BN158" i="5" s="1"/>
  <c r="BN8" i="5" a="1"/>
  <c r="BN8" i="5" s="1"/>
  <c r="BN111" i="5" a="1"/>
  <c r="BN111" i="5" s="1"/>
  <c r="BN201" i="5" a="1"/>
  <c r="BN201" i="5" s="1"/>
  <c r="BN311" i="5" a="1"/>
  <c r="BN311" i="5" s="1"/>
  <c r="BN304" i="5" a="1"/>
  <c r="BN304" i="5" s="1"/>
  <c r="BN326" i="5" a="1"/>
  <c r="BN326" i="5" s="1"/>
  <c r="BN190" i="5" a="1"/>
  <c r="BN190" i="5" s="1"/>
  <c r="BN322" i="5" a="1"/>
  <c r="BN322" i="5" s="1"/>
  <c r="BN319" i="5" a="1"/>
  <c r="BN319" i="5" s="1"/>
  <c r="AH384" i="5"/>
  <c r="BN409" i="5" a="1"/>
  <c r="BN409" i="5" s="1"/>
  <c r="BN213" i="5" a="1"/>
  <c r="BN213" i="5" s="1"/>
  <c r="BN331" i="5" a="1"/>
  <c r="BN331" i="5" s="1"/>
  <c r="BN38" i="5" a="1"/>
  <c r="BN38" i="5" s="1"/>
  <c r="BN113" i="5" a="1"/>
  <c r="BN113" i="5" s="1"/>
  <c r="BN154" i="5" a="1"/>
  <c r="BN154" i="5" s="1"/>
  <c r="AM315" i="5"/>
  <c r="AH326" i="5"/>
  <c r="AM418" i="5"/>
  <c r="BN191" i="5" a="1"/>
  <c r="BN191" i="5" s="1"/>
  <c r="BN192" i="5" a="1"/>
  <c r="BN192" i="5" s="1"/>
  <c r="AH398" i="5"/>
  <c r="BN399" i="5" a="1"/>
  <c r="BN399" i="5" s="1"/>
  <c r="BN388" i="5" a="1"/>
  <c r="BN388" i="5" s="1"/>
  <c r="BN401" i="5" a="1"/>
  <c r="BN401" i="5" s="1"/>
  <c r="BN412" i="5" a="1"/>
  <c r="BN412" i="5" s="1"/>
  <c r="AW430" i="5"/>
  <c r="AH452" i="5"/>
  <c r="BN400" i="5" a="1"/>
  <c r="BN400" i="5" s="1"/>
  <c r="AH386" i="5"/>
  <c r="AH28" i="5"/>
  <c r="AR129" i="5"/>
  <c r="BN114" i="5" a="1"/>
  <c r="BN114" i="5" s="1"/>
  <c r="BN194" i="5" a="1"/>
  <c r="BN194" i="5" s="1"/>
  <c r="BN321" i="5" a="1"/>
  <c r="BN321" i="5" s="1"/>
  <c r="BN386" i="5" a="1"/>
  <c r="BN386" i="5" s="1"/>
  <c r="BN403" i="5" a="1"/>
  <c r="BN403" i="5" s="1"/>
  <c r="BN406" i="5" a="1"/>
  <c r="BN406" i="5" s="1"/>
  <c r="BN130" i="5" a="1"/>
  <c r="BN130" i="5" s="1"/>
  <c r="BN37" i="5" a="1"/>
  <c r="BN37" i="5" s="1"/>
  <c r="AH36" i="5"/>
  <c r="AM66" i="5"/>
  <c r="BN447" i="5" a="1"/>
  <c r="BN447" i="5" s="1"/>
  <c r="AW424" i="5"/>
  <c r="AM114" i="5"/>
  <c r="BN315" i="5" a="1"/>
  <c r="BN315" i="5" s="1"/>
  <c r="BN417" i="5" a="1"/>
  <c r="BN417" i="5" s="1"/>
  <c r="BN420" i="5" a="1"/>
  <c r="BN420" i="5" s="1"/>
  <c r="BN445" i="5" a="1"/>
  <c r="BN445" i="5" s="1"/>
  <c r="BN392" i="5" a="1"/>
  <c r="BN392" i="5" s="1"/>
  <c r="BN385" i="5" a="1"/>
  <c r="BN385" i="5" s="1"/>
  <c r="BN396" i="5" a="1"/>
  <c r="BN396" i="5" s="1"/>
  <c r="AW27" i="5"/>
  <c r="BN436" i="5" a="1"/>
  <c r="BN436" i="5" s="1"/>
  <c r="AH126" i="5"/>
  <c r="BN28" i="5" a="1"/>
  <c r="BN28" i="5" s="1"/>
  <c r="BN407" i="5" a="1"/>
  <c r="BN407" i="5" s="1"/>
  <c r="AH125" i="5"/>
  <c r="BN323" i="5" a="1"/>
  <c r="BN323" i="5" s="1"/>
  <c r="AH309" i="5"/>
  <c r="BN70" i="5" a="1"/>
  <c r="BN70" i="5" s="1"/>
  <c r="AM343" i="5"/>
  <c r="BN305" i="5" a="1"/>
  <c r="BN305" i="5" s="1"/>
  <c r="BN320" i="5" a="1"/>
  <c r="BN320" i="5" s="1"/>
  <c r="BN451" i="5" a="1"/>
  <c r="BN451" i="5" s="1"/>
  <c r="BN452" i="5" a="1"/>
  <c r="BN452" i="5" s="1"/>
  <c r="BN384" i="5" a="1"/>
  <c r="BN384" i="5" s="1"/>
  <c r="BN395" i="5" a="1"/>
  <c r="BN395" i="5" s="1"/>
  <c r="AH388" i="5"/>
  <c r="AH406" i="5"/>
  <c r="AM427" i="5"/>
  <c r="AW438" i="5"/>
  <c r="BN41" i="5" a="1"/>
  <c r="BN41" i="5" s="1"/>
  <c r="AR336" i="5"/>
  <c r="AR434" i="5"/>
  <c r="BN210" i="5" a="1"/>
  <c r="BN210" i="5" s="1"/>
  <c r="BN193" i="5" a="1"/>
  <c r="BN193" i="5" s="1"/>
  <c r="AH451" i="5"/>
  <c r="AM437" i="5"/>
  <c r="AM387" i="5"/>
  <c r="BN29" i="5" a="1"/>
  <c r="BN29" i="5" s="1"/>
  <c r="BN453" i="5" a="1"/>
  <c r="BN453" i="5" s="1"/>
  <c r="BN446" i="5" a="1"/>
  <c r="BN446" i="5" s="1"/>
  <c r="BN415" i="5" a="1"/>
  <c r="BN415" i="5" s="1"/>
  <c r="AR128" i="5"/>
  <c r="BN127" i="5" a="1"/>
  <c r="BN127" i="5" s="1"/>
  <c r="BN30" i="5" a="1"/>
  <c r="BN30" i="5" s="1"/>
  <c r="BN425" i="5" a="1"/>
  <c r="BN425" i="5" s="1"/>
  <c r="AR339" i="5"/>
  <c r="BG77" i="5"/>
  <c r="BN387" i="5" a="1"/>
  <c r="BN387" i="5" s="1"/>
  <c r="AH42" i="5"/>
  <c r="BN31" i="5" a="1"/>
  <c r="BN31" i="5" s="1"/>
  <c r="AH308" i="5"/>
  <c r="AH335" i="5"/>
  <c r="AH71" i="5"/>
  <c r="AM76" i="5"/>
  <c r="AM212" i="5"/>
  <c r="BN26" i="5" a="1"/>
  <c r="BN26" i="5" s="1"/>
  <c r="BN410" i="5" a="1"/>
  <c r="BN410" i="5" s="1"/>
  <c r="BN413" i="5" a="1"/>
  <c r="BN413" i="5" s="1"/>
  <c r="BN125" i="5" a="1"/>
  <c r="BN125" i="5" s="1"/>
  <c r="AH439" i="5"/>
  <c r="AM346" i="5"/>
  <c r="BB65" i="5"/>
  <c r="BN432" i="5" a="1"/>
  <c r="BN432" i="5" s="1"/>
  <c r="AH132" i="5"/>
  <c r="BN132" i="5" a="1"/>
  <c r="BN132" i="5" s="1"/>
  <c r="BN64" i="5" a="1"/>
  <c r="BN64" i="5" s="1"/>
  <c r="BN36" i="5" a="1"/>
  <c r="BN36" i="5" s="1"/>
  <c r="BN340" i="5" a="1"/>
  <c r="BN340" i="5" s="1"/>
  <c r="AH35" i="5"/>
  <c r="AH261" i="5"/>
  <c r="AR174" i="5"/>
  <c r="BN438" i="5" a="1"/>
  <c r="BN438" i="5" s="1"/>
  <c r="BN126" i="5" a="1"/>
  <c r="BN126" i="5" s="1"/>
  <c r="BN309" i="5" a="1"/>
  <c r="BN309" i="5" s="1"/>
  <c r="AH310" i="5"/>
  <c r="AH67" i="5"/>
  <c r="AH72" i="5"/>
  <c r="AH447" i="5"/>
  <c r="AH215" i="5"/>
  <c r="BN42" i="5" a="1"/>
  <c r="BN42" i="5" s="1"/>
  <c r="BN308" i="5" a="1"/>
  <c r="BN308" i="5" s="1"/>
  <c r="BN335" i="5" a="1"/>
  <c r="BN335" i="5" s="1"/>
  <c r="BN133" i="5" a="1"/>
  <c r="BN133" i="5" s="1"/>
  <c r="BN443" i="5" a="1"/>
  <c r="BN443" i="5" s="1"/>
  <c r="AM136" i="5"/>
  <c r="AH31" i="5"/>
  <c r="BN439" i="5" a="1"/>
  <c r="BN439" i="5" s="1"/>
  <c r="AH422" i="5"/>
  <c r="AR133" i="5"/>
  <c r="AH441" i="5"/>
  <c r="AM138" i="5"/>
  <c r="BN219" i="5" a="1"/>
  <c r="BN219" i="5" s="1"/>
  <c r="BN277" i="5" a="1"/>
  <c r="BN277" i="5" s="1"/>
  <c r="BN15" i="5" a="1"/>
  <c r="BN15" i="5" s="1"/>
  <c r="BN106" i="5" a="1"/>
  <c r="BN106" i="5" s="1"/>
  <c r="BN14" i="5" a="1"/>
  <c r="BN14" i="5" s="1"/>
  <c r="BN67" i="5" a="1"/>
  <c r="BN67" i="5" s="1"/>
  <c r="AM342" i="5"/>
  <c r="BN168" i="5" a="1"/>
  <c r="BN168" i="5" s="1"/>
  <c r="BN339" i="5" a="1"/>
  <c r="BN339" i="5" s="1"/>
  <c r="BB195" i="5"/>
  <c r="BN208" i="5" a="1"/>
  <c r="BN208" i="5" s="1"/>
  <c r="AR264" i="5"/>
  <c r="AW266" i="5"/>
  <c r="AR178" i="5"/>
  <c r="AM277" i="5"/>
  <c r="AH74" i="5"/>
  <c r="BN261" i="5" a="1"/>
  <c r="BN261" i="5" s="1"/>
  <c r="BN63" i="5" a="1"/>
  <c r="BN63" i="5" s="1"/>
  <c r="BB289" i="5"/>
  <c r="BB99" i="5"/>
  <c r="AH341" i="5"/>
  <c r="AH220" i="5"/>
  <c r="AW205" i="5"/>
  <c r="AH263" i="5"/>
  <c r="BN169" i="5" a="1"/>
  <c r="BN169" i="5" s="1"/>
  <c r="BN203" i="5" a="1"/>
  <c r="BN203" i="5" s="1"/>
  <c r="BN195" i="5" a="1"/>
  <c r="BN195" i="5" s="1"/>
  <c r="BN176" i="5" a="1"/>
  <c r="BN176" i="5" s="1"/>
  <c r="BN49" i="5" a="1"/>
  <c r="BN49" i="5" s="1"/>
  <c r="AH329" i="5"/>
  <c r="AR275" i="5"/>
  <c r="AR199" i="5"/>
  <c r="BN199" i="5" a="1"/>
  <c r="BN199" i="5" s="1"/>
  <c r="AH270" i="5"/>
  <c r="BN55" i="5" a="1"/>
  <c r="BN55" i="5" s="1"/>
  <c r="BN50" i="5" a="1"/>
  <c r="BN50" i="5" s="1"/>
  <c r="AH351" i="5"/>
  <c r="AR364" i="5"/>
  <c r="AH23" i="5"/>
  <c r="AR92" i="5"/>
  <c r="BN47" i="5" a="1"/>
  <c r="BN47" i="5" s="1"/>
  <c r="AM380" i="5"/>
  <c r="AH93" i="5"/>
  <c r="AH271" i="5"/>
  <c r="AH89" i="5"/>
  <c r="BN48" i="5" a="1"/>
  <c r="BN48" i="5" s="1"/>
  <c r="BN51" i="5" a="1"/>
  <c r="BN51" i="5" s="1"/>
  <c r="AH57" i="5"/>
  <c r="AH278" i="5"/>
  <c r="BN298" i="5" a="1"/>
  <c r="BN298" i="5" s="1"/>
  <c r="AH96" i="5"/>
  <c r="BB53" i="5"/>
  <c r="AM365" i="5"/>
  <c r="AH367" i="5"/>
  <c r="AH288" i="5"/>
  <c r="AH97" i="5"/>
  <c r="BN45" i="5" a="1"/>
  <c r="BN45" i="5" s="1"/>
  <c r="AH377" i="5"/>
  <c r="BN58" i="5" a="1"/>
  <c r="BN58" i="5" s="1"/>
  <c r="AM348" i="5"/>
  <c r="AM227" i="5"/>
  <c r="BN103" i="5" a="1"/>
  <c r="BN103" i="5" s="1"/>
  <c r="BN352" i="5" a="1"/>
  <c r="BN352" i="5" s="1"/>
  <c r="BN356" i="5" a="1"/>
  <c r="BN356" i="5" s="1"/>
  <c r="BN355" i="5" a="1"/>
  <c r="BN355" i="5" s="1"/>
  <c r="BN353" i="5" a="1"/>
  <c r="BN353" i="5" s="1"/>
  <c r="BN361" i="5" a="1"/>
  <c r="BN361" i="5" s="1"/>
  <c r="BN360" i="5" a="1"/>
  <c r="BN360" i="5" s="1"/>
  <c r="AH101" i="5"/>
  <c r="AR47" i="5"/>
  <c r="BN359" i="5" a="1"/>
  <c r="BN359" i="5" s="1"/>
  <c r="AH362" i="5"/>
  <c r="BN370" i="5" a="1"/>
  <c r="BN370" i="5" s="1"/>
  <c r="BN369" i="5" a="1"/>
  <c r="BN369" i="5" s="1"/>
  <c r="BN366" i="5" a="1"/>
  <c r="BN366" i="5" s="1"/>
  <c r="BN364" i="5" a="1"/>
  <c r="BN364" i="5" s="1"/>
  <c r="BN368" i="5" a="1"/>
  <c r="BN368" i="5" s="1"/>
  <c r="BN278" i="5" a="1"/>
  <c r="BN278" i="5" s="1"/>
  <c r="BN13" i="5" a="1"/>
  <c r="BN13" i="5" s="1"/>
  <c r="BN46" i="5" a="1"/>
  <c r="BN46" i="5" s="1"/>
  <c r="BN59" i="5" a="1"/>
  <c r="BN59" i="5" s="1"/>
  <c r="BN348" i="5" a="1"/>
  <c r="BN348" i="5" s="1"/>
  <c r="AH358" i="5"/>
  <c r="AH360" i="5"/>
  <c r="AH361" i="5"/>
  <c r="AR249" i="5"/>
  <c r="BN52" i="5" a="1"/>
  <c r="BN52" i="5" s="1"/>
  <c r="BN44" i="5" a="1"/>
  <c r="BN44" i="5" s="1"/>
  <c r="BN53" i="5" a="1"/>
  <c r="BN53" i="5" s="1"/>
  <c r="BN372" i="5" a="1"/>
  <c r="BN372" i="5" s="1"/>
  <c r="AH375" i="5"/>
  <c r="AM222" i="5"/>
  <c r="AH242" i="5"/>
  <c r="AH244" i="5"/>
  <c r="BN350" i="5" a="1"/>
  <c r="BN350" i="5" s="1"/>
  <c r="BN351" i="5" a="1"/>
  <c r="BN351" i="5" s="1"/>
  <c r="BN354" i="5" a="1"/>
  <c r="BN354" i="5" s="1"/>
  <c r="AM357" i="5"/>
  <c r="BN362" i="5" a="1"/>
  <c r="BN362" i="5" s="1"/>
  <c r="AM373" i="5"/>
  <c r="AM231" i="5"/>
  <c r="BN363" i="5" a="1"/>
  <c r="BN363" i="5" s="1"/>
  <c r="AM238" i="5"/>
  <c r="AW239" i="5"/>
  <c r="BN365" i="5" a="1"/>
  <c r="BN365" i="5" s="1"/>
  <c r="BN367" i="5" a="1"/>
  <c r="BN367" i="5" s="1"/>
  <c r="AH368" i="5"/>
  <c r="BN379" i="5" a="1"/>
  <c r="BN379" i="5" s="1"/>
  <c r="AH234" i="5"/>
  <c r="AH237" i="5"/>
  <c r="AW254" i="5"/>
  <c r="AH382" i="5"/>
  <c r="BN238" i="5" a="1"/>
  <c r="BN238" i="5" s="1"/>
  <c r="BN231" i="5" a="1"/>
  <c r="BN231" i="5" s="1"/>
  <c r="BN244" i="5" a="1"/>
  <c r="BN244" i="5" s="1"/>
  <c r="BN246" i="5" a="1"/>
  <c r="BN246" i="5" s="1"/>
  <c r="BN239" i="5" a="1"/>
  <c r="BN239" i="5" s="1"/>
  <c r="BN249" i="5" a="1"/>
  <c r="BN249" i="5" s="1"/>
  <c r="BN247" i="5" a="1"/>
  <c r="BN247" i="5" s="1"/>
  <c r="AR19" i="5"/>
  <c r="BN374" i="5" a="1"/>
  <c r="BN374" i="5" s="1"/>
  <c r="BN375" i="5" a="1"/>
  <c r="BN375" i="5" s="1"/>
  <c r="BN380" i="5" a="1"/>
  <c r="BN380" i="5" s="1"/>
  <c r="BN221" i="5" a="1"/>
  <c r="BN221" i="5" s="1"/>
  <c r="AH226" i="5"/>
  <c r="AH376" i="5"/>
  <c r="BN224" i="5" a="1"/>
  <c r="BN224" i="5" s="1"/>
  <c r="BN225" i="5" a="1"/>
  <c r="BN225" i="5" s="1"/>
  <c r="AH229" i="5"/>
  <c r="AH248" i="5"/>
  <c r="BN357" i="5" a="1"/>
  <c r="BN357" i="5" s="1"/>
  <c r="BN382" i="5" a="1"/>
  <c r="BN382" i="5" s="1"/>
  <c r="BN230" i="5" a="1"/>
  <c r="BN230" i="5" s="1"/>
  <c r="BN228" i="5" a="1"/>
  <c r="BN228" i="5" s="1"/>
  <c r="BN182" i="5" a="1"/>
  <c r="BN182" i="5" s="1"/>
  <c r="BN258" i="5" a="1"/>
  <c r="BN258" i="5" s="1"/>
  <c r="BN254" i="5" a="1"/>
  <c r="BN254" i="5" s="1"/>
  <c r="BN373" i="5" a="1"/>
  <c r="BN373" i="5" s="1"/>
  <c r="BN232" i="5" a="1"/>
  <c r="BN232" i="5" s="1"/>
  <c r="BN233" i="5" a="1"/>
  <c r="BN233" i="5" s="1"/>
  <c r="BN240" i="5" a="1"/>
  <c r="BN240" i="5" s="1"/>
  <c r="BN241" i="5" a="1"/>
  <c r="BN241" i="5" s="1"/>
  <c r="BN184" i="5" a="1"/>
  <c r="BN184" i="5" s="1"/>
  <c r="BN183" i="5" a="1"/>
  <c r="BN183" i="5" s="1"/>
  <c r="AW25" i="5"/>
  <c r="BN24" i="5" a="1"/>
  <c r="BN24" i="5" s="1"/>
  <c r="BN17" i="5" a="1"/>
  <c r="BN17" i="5" s="1"/>
  <c r="AH233" i="5"/>
  <c r="AH241" i="5"/>
  <c r="BN243" i="5" a="1"/>
  <c r="BN243" i="5" s="1"/>
  <c r="BN347" i="5" a="1"/>
  <c r="BN347" i="5" s="1"/>
  <c r="AW180" i="5"/>
  <c r="AH181" i="5"/>
  <c r="BN22" i="5" a="1"/>
  <c r="BN22" i="5" s="1"/>
  <c r="AH186" i="5"/>
  <c r="AH20" i="5"/>
  <c r="AH258" i="5"/>
  <c r="BN255" i="5" a="1"/>
  <c r="BN255" i="5" s="1"/>
  <c r="BN256" i="5" a="1"/>
  <c r="BN256" i="5" s="1"/>
  <c r="BN259" i="5" a="1"/>
  <c r="BN259" i="5" s="1"/>
  <c r="BN16" i="5" a="1"/>
  <c r="BN16" i="5" s="1"/>
  <c r="BN248" i="5" a="1"/>
  <c r="BN248" i="5" s="1"/>
  <c r="BN250" i="5" a="1"/>
  <c r="BN250" i="5" s="1"/>
  <c r="AH185" i="5"/>
  <c r="AH251" i="5"/>
  <c r="BN257" i="5" a="1"/>
  <c r="BN257" i="5" s="1"/>
  <c r="BN186" i="5" a="1"/>
  <c r="BN186" i="5" s="1"/>
  <c r="BN18" i="5" a="1"/>
  <c r="BN18" i="5" s="1"/>
  <c r="BN19" i="5" a="1"/>
  <c r="BN19" i="5" s="1"/>
  <c r="BN21" i="5" a="1"/>
  <c r="BN21" i="5" s="1"/>
  <c r="BN20" i="5" a="1"/>
  <c r="BN20" i="5" s="1"/>
  <c r="BN23" i="5" a="1"/>
  <c r="BN23" i="5" s="1"/>
  <c r="AR24" i="5"/>
  <c r="AH21" i="5"/>
  <c r="BN100" i="5" a="1"/>
  <c r="BN100" i="5" s="1"/>
  <c r="BN99" i="5" a="1"/>
  <c r="BN99" i="5" s="1"/>
  <c r="BN97" i="5" a="1"/>
  <c r="BN97" i="5" s="1"/>
  <c r="BN98" i="5" a="1"/>
  <c r="BN98" i="5" s="1"/>
  <c r="BN81" i="5" a="1"/>
  <c r="BN81" i="5" s="1"/>
  <c r="BN87" i="5" a="1"/>
  <c r="BN87" i="5" s="1"/>
  <c r="BN269" i="5" a="1"/>
  <c r="BN269" i="5" s="1"/>
  <c r="BN92" i="5" a="1"/>
  <c r="BN92" i="5" s="1"/>
  <c r="BN91" i="5" a="1"/>
  <c r="BN91" i="5" s="1"/>
  <c r="BN82" i="5" a="1"/>
  <c r="BN82" i="5" s="1"/>
  <c r="BN280" i="5" a="1"/>
  <c r="BN280" i="5" s="1"/>
  <c r="BN271" i="5" a="1"/>
  <c r="BN271" i="5" s="1"/>
  <c r="BN43" i="5" a="1"/>
  <c r="BN43" i="5" s="1"/>
  <c r="BN171" i="5" a="1"/>
  <c r="BN171" i="5" s="1"/>
  <c r="BN188" i="5" a="1"/>
  <c r="BN188" i="5" s="1"/>
  <c r="BN263" i="5" a="1"/>
  <c r="BN263" i="5" s="1"/>
  <c r="BN330" i="5" a="1"/>
  <c r="BN330" i="5" s="1"/>
  <c r="BN204" i="5" a="1"/>
  <c r="BN204" i="5" s="1"/>
  <c r="BN211" i="5" a="1"/>
  <c r="BN211" i="5" s="1"/>
  <c r="BN75" i="5" a="1"/>
  <c r="BN75" i="5" s="1"/>
  <c r="BN342" i="5" a="1"/>
  <c r="BN342" i="5" s="1"/>
  <c r="BN136" i="5" a="1"/>
  <c r="BN136" i="5" s="1"/>
  <c r="BN135" i="5" a="1"/>
  <c r="BN135" i="5" s="1"/>
  <c r="BN430" i="5" a="1"/>
  <c r="BN430" i="5" s="1"/>
  <c r="BN72" i="5" a="1"/>
  <c r="BN72" i="5" s="1"/>
  <c r="BN333" i="5" a="1"/>
  <c r="BN333" i="5" s="1"/>
  <c r="BN281" i="5" a="1"/>
  <c r="BN281" i="5" s="1"/>
  <c r="BN273" i="5" a="1"/>
  <c r="BN273" i="5" s="1"/>
  <c r="BN62" i="5" a="1"/>
  <c r="BN62" i="5" s="1"/>
  <c r="BN172" i="5" a="1"/>
  <c r="BN172" i="5" s="1"/>
  <c r="BN78" i="5" a="1"/>
  <c r="BN78" i="5" s="1"/>
  <c r="BN264" i="5" a="1"/>
  <c r="BN264" i="5" s="1"/>
  <c r="BN32" i="5" a="1"/>
  <c r="BN32" i="5" s="1"/>
  <c r="BN205" i="5" a="1"/>
  <c r="BN205" i="5" s="1"/>
  <c r="BN212" i="5" a="1"/>
  <c r="BN212" i="5" s="1"/>
  <c r="BN76" i="5" a="1"/>
  <c r="BN76" i="5" s="1"/>
  <c r="BN343" i="5" a="1"/>
  <c r="BN343" i="5" s="1"/>
  <c r="BN115" i="5" a="1"/>
  <c r="BN115" i="5" s="1"/>
  <c r="BN434" i="5" a="1"/>
  <c r="BN434" i="5" s="1"/>
  <c r="BN449" i="5" a="1"/>
  <c r="BN449" i="5" s="1"/>
  <c r="BN69" i="5" a="1"/>
  <c r="BN69" i="5" s="1"/>
  <c r="BN336" i="5" a="1"/>
  <c r="BN336" i="5" s="1"/>
  <c r="BN89" i="5" a="1"/>
  <c r="BN89" i="5" s="1"/>
  <c r="BN296" i="5" a="1"/>
  <c r="BN296" i="5" s="1"/>
  <c r="BN282" i="5" a="1"/>
  <c r="BN282" i="5" s="1"/>
  <c r="BN274" i="5" a="1"/>
  <c r="BN274" i="5" s="1"/>
  <c r="BN60" i="5" a="1"/>
  <c r="BN60" i="5" s="1"/>
  <c r="BN173" i="5" a="1"/>
  <c r="BN173" i="5" s="1"/>
  <c r="BN79" i="5" a="1"/>
  <c r="BN79" i="5" s="1"/>
  <c r="BN265" i="5" a="1"/>
  <c r="BN265" i="5" s="1"/>
  <c r="BN33" i="5" a="1"/>
  <c r="BN33" i="5" s="1"/>
  <c r="BN206" i="5" a="1"/>
  <c r="BN206" i="5" s="1"/>
  <c r="BN214" i="5" a="1"/>
  <c r="BN214" i="5" s="1"/>
  <c r="BN77" i="5" a="1"/>
  <c r="BN77" i="5" s="1"/>
  <c r="BN344" i="5" a="1"/>
  <c r="BN344" i="5" s="1"/>
  <c r="BN137" i="5" a="1"/>
  <c r="BN137" i="5" s="1"/>
  <c r="BN441" i="5" a="1"/>
  <c r="BN441" i="5" s="1"/>
  <c r="BN422" i="5" a="1"/>
  <c r="BN422" i="5" s="1"/>
  <c r="BN327" i="5" a="1"/>
  <c r="BN327" i="5" s="1"/>
  <c r="BN338" i="5" a="1"/>
  <c r="BN338" i="5" s="1"/>
  <c r="BN138" i="5" a="1"/>
  <c r="BN138" i="5" s="1"/>
  <c r="BN435" i="5" a="1"/>
  <c r="BN435" i="5" s="1"/>
  <c r="BN423" i="5" a="1"/>
  <c r="BN423" i="5" s="1"/>
  <c r="BN334" i="5" a="1"/>
  <c r="BN334" i="5" s="1"/>
  <c r="BN275" i="5" a="1"/>
  <c r="BN275" i="5" s="1"/>
  <c r="BN65" i="5" a="1"/>
  <c r="BN65" i="5" s="1"/>
  <c r="BN174" i="5" a="1"/>
  <c r="BN174" i="5" s="1"/>
  <c r="BN80" i="5" a="1"/>
  <c r="BN80" i="5" s="1"/>
  <c r="BN266" i="5" a="1"/>
  <c r="BN266" i="5" s="1"/>
  <c r="BN34" i="5" a="1"/>
  <c r="BN34" i="5" s="1"/>
  <c r="BN197" i="5" a="1"/>
  <c r="BN197" i="5" s="1"/>
  <c r="BN215" i="5" a="1"/>
  <c r="BN215" i="5" s="1"/>
  <c r="BN209" i="5" a="1"/>
  <c r="BN209" i="5" s="1"/>
  <c r="BN345" i="5" a="1"/>
  <c r="BN345" i="5" s="1"/>
  <c r="BN429" i="5" a="1"/>
  <c r="BN429" i="5" s="1"/>
  <c r="BN90" i="5" a="1"/>
  <c r="BN90" i="5" s="1"/>
  <c r="BN297" i="5" a="1"/>
  <c r="BN297" i="5" s="1"/>
  <c r="BN276" i="5" a="1"/>
  <c r="BN276" i="5" s="1"/>
  <c r="BN61" i="5" a="1"/>
  <c r="BN61" i="5" s="1"/>
  <c r="BN175" i="5" a="1"/>
  <c r="BN175" i="5" s="1"/>
  <c r="BN167" i="5" a="1"/>
  <c r="BN167" i="5" s="1"/>
  <c r="BN198" i="5" a="1"/>
  <c r="BN198" i="5" s="1"/>
  <c r="BN35" i="5" a="1"/>
  <c r="BN35" i="5" s="1"/>
  <c r="BN207" i="5" a="1"/>
  <c r="BN207" i="5" s="1"/>
  <c r="BN216" i="5" a="1"/>
  <c r="BN216" i="5" s="1"/>
  <c r="BN218" i="5" a="1"/>
  <c r="BN218" i="5" s="1"/>
  <c r="BN346" i="5" a="1"/>
  <c r="BN346" i="5" s="1"/>
  <c r="BN108" i="5" a="1"/>
  <c r="BN108" i="5" s="1"/>
  <c r="BN442" i="5" a="1"/>
  <c r="BN442" i="5" s="1"/>
  <c r="BN279" i="5" a="1"/>
  <c r="BN279" i="5" s="1"/>
  <c r="BN270" i="5" a="1"/>
  <c r="BN270" i="5" s="1"/>
  <c r="BN178" i="5" a="1"/>
  <c r="BN178" i="5" s="1"/>
  <c r="BN170" i="5" a="1"/>
  <c r="BN170" i="5" s="1"/>
  <c r="BN200" i="5" a="1"/>
  <c r="BN200" i="5" s="1"/>
  <c r="BN262" i="5" a="1"/>
  <c r="BN262" i="5" s="1"/>
  <c r="BN329" i="5" a="1"/>
  <c r="BN329" i="5" s="1"/>
  <c r="BN196" i="5" a="1"/>
  <c r="BN196" i="5" s="1"/>
  <c r="BN220" i="5" a="1"/>
  <c r="BN220" i="5" s="1"/>
  <c r="BN74" i="5" a="1"/>
  <c r="BN74" i="5" s="1"/>
  <c r="BN341" i="5" a="1"/>
  <c r="BN341" i="5" s="1"/>
  <c r="BN107" i="5" a="1"/>
  <c r="BN107" i="5" s="1"/>
  <c r="BN134" i="5" a="1"/>
  <c r="BN134" i="5" s="1"/>
  <c r="BN448" i="5" a="1"/>
  <c r="BN448" i="5" s="1"/>
  <c r="BN71" i="5" a="1"/>
  <c r="BN71" i="5" s="1"/>
  <c r="BN332" i="5" a="1"/>
  <c r="BN332" i="5" s="1"/>
  <c r="BN95" i="5" a="1"/>
  <c r="BN95" i="5" s="1"/>
  <c r="BN85" i="5" a="1"/>
  <c r="BN85" i="5" s="1"/>
  <c r="BN83" i="5" a="1"/>
  <c r="BN83" i="5" s="1"/>
  <c r="BN93" i="5" a="1"/>
  <c r="BN93" i="5" s="1"/>
  <c r="BN101" i="5" a="1"/>
  <c r="BN101" i="5" s="1"/>
  <c r="BN84" i="5" a="1"/>
  <c r="BN84" i="5" s="1"/>
  <c r="BN299" i="5" a="1"/>
  <c r="BN299" i="5" s="1"/>
  <c r="BN292" i="5" a="1"/>
  <c r="BN292" i="5" s="1"/>
  <c r="BN291" i="5" a="1"/>
  <c r="BN291" i="5" s="1"/>
  <c r="BN290" i="5" a="1"/>
  <c r="BN290" i="5" s="1"/>
  <c r="BN289" i="5" a="1"/>
  <c r="BN289" i="5" s="1"/>
  <c r="BN288" i="5" a="1"/>
  <c r="BN288" i="5" s="1"/>
  <c r="BN287" i="5" a="1"/>
  <c r="BN287" i="5" s="1"/>
  <c r="BN286" i="5" a="1"/>
  <c r="BN286" i="5" s="1"/>
  <c r="BN285" i="5" a="1"/>
  <c r="BN285" i="5" s="1"/>
  <c r="BN284" i="5" a="1"/>
  <c r="BN284" i="5" s="1"/>
  <c r="BN283" i="5" a="1"/>
  <c r="BN283" i="5" s="1"/>
  <c r="BN300" i="5" a="1"/>
  <c r="BN300" i="5" s="1"/>
  <c r="BN293" i="5" a="1"/>
  <c r="BN293" i="5" s="1"/>
  <c r="BN301" i="5" a="1"/>
  <c r="BN301" i="5" s="1"/>
  <c r="BN294" i="5" a="1"/>
  <c r="BN294" i="5" s="1"/>
  <c r="BN302" i="5" a="1"/>
  <c r="BN302" i="5" s="1"/>
  <c r="BN295" i="5" a="1"/>
  <c r="BN295" i="5" s="1"/>
  <c r="BN86" i="5" a="1"/>
  <c r="BN86" i="5" s="1"/>
  <c r="BN88" i="5" a="1"/>
  <c r="BN88" i="5" s="1"/>
  <c r="BN96" i="5" a="1"/>
  <c r="BN96" i="5" s="1"/>
  <c r="BN104" i="5" a="1"/>
  <c r="BN104" i="5" s="1"/>
  <c r="BN94" i="5" a="1"/>
  <c r="BN94" i="5" s="1"/>
  <c r="BN102" i="5" a="1"/>
  <c r="BN102" i="5" s="1"/>
  <c r="BG4" i="5" l="1"/>
  <c r="AR4" i="5"/>
  <c r="BB4" i="5"/>
  <c r="CR4" i="5"/>
  <c r="CH4" i="5"/>
  <c r="BX4" i="5"/>
  <c r="AH4" i="5"/>
  <c r="AW4" i="5"/>
  <c r="AM4" i="5"/>
  <c r="BS4" i="5"/>
  <c r="CM4" i="5"/>
  <c r="CC4" i="5"/>
  <c r="W30" i="5"/>
  <c r="Z30" i="5" s="1"/>
  <c r="B18" i="5"/>
  <c r="W18" i="5"/>
  <c r="Z18" i="5" s="1"/>
  <c r="BK18" i="5"/>
  <c r="B232" i="5"/>
  <c r="W232" i="5"/>
  <c r="Z232" i="5" s="1"/>
  <c r="BK232" i="5"/>
  <c r="B83" i="5"/>
  <c r="W83" i="5"/>
  <c r="Z83" i="5" s="1"/>
  <c r="BK83" i="5"/>
  <c r="B62" i="5"/>
  <c r="W62" i="5"/>
  <c r="Z62" i="5" s="1"/>
  <c r="BK62" i="5"/>
  <c r="B449" i="5"/>
  <c r="W449" i="5"/>
  <c r="Z449" i="5" s="1"/>
  <c r="BK449" i="5"/>
  <c r="B256" i="5"/>
  <c r="BK256" i="5"/>
  <c r="W256" i="5"/>
  <c r="Z256" i="5" s="1"/>
  <c r="B15" i="5"/>
  <c r="BK15" i="5"/>
  <c r="W15" i="5"/>
  <c r="Z15" i="5" s="1"/>
  <c r="B290" i="5"/>
  <c r="BK290" i="5"/>
  <c r="W290" i="5"/>
  <c r="Z290" i="5" s="1"/>
  <c r="B65" i="5"/>
  <c r="W65" i="5"/>
  <c r="Z65" i="5" s="1"/>
  <c r="BK65" i="5"/>
  <c r="B300" i="5"/>
  <c r="W300" i="5"/>
  <c r="Z300" i="5" s="1"/>
  <c r="BK300" i="5"/>
  <c r="B46" i="5"/>
  <c r="W46" i="5"/>
  <c r="Z46" i="5" s="1"/>
  <c r="BK46" i="5"/>
  <c r="B259" i="5"/>
  <c r="W259" i="5"/>
  <c r="Z259" i="5" s="1"/>
  <c r="BK259" i="5"/>
  <c r="B221" i="5"/>
  <c r="W221" i="5"/>
  <c r="Z221" i="5" s="1"/>
  <c r="BK221" i="5"/>
  <c r="B294" i="5"/>
  <c r="W294" i="5"/>
  <c r="Z294" i="5" s="1"/>
  <c r="BK294" i="5"/>
  <c r="B169" i="5"/>
  <c r="W169" i="5"/>
  <c r="Z169" i="5" s="1"/>
  <c r="BK169" i="5"/>
  <c r="B67" i="5"/>
  <c r="W67" i="5"/>
  <c r="Z67" i="5" s="1"/>
  <c r="BK67" i="5"/>
  <c r="B253" i="5"/>
  <c r="W253" i="5"/>
  <c r="Z253" i="5" s="1"/>
  <c r="BK253" i="5"/>
  <c r="B106" i="5"/>
  <c r="W106" i="5"/>
  <c r="Z106" i="5" s="1"/>
  <c r="BK106" i="5"/>
  <c r="B287" i="5"/>
  <c r="W287" i="5"/>
  <c r="Z287" i="5" s="1"/>
  <c r="BK287" i="5"/>
  <c r="B341" i="5"/>
  <c r="W341" i="5"/>
  <c r="Z341" i="5" s="1"/>
  <c r="BK341" i="5"/>
  <c r="B332" i="5"/>
  <c r="W332" i="5"/>
  <c r="Z332" i="5" s="1"/>
  <c r="BK332" i="5"/>
  <c r="B41" i="5"/>
  <c r="BK41" i="5"/>
  <c r="W41" i="5"/>
  <c r="Z41" i="5" s="1"/>
  <c r="B320" i="5"/>
  <c r="BK320" i="5"/>
  <c r="W320" i="5"/>
  <c r="Z320" i="5" s="1"/>
  <c r="B411" i="5"/>
  <c r="W411" i="5"/>
  <c r="Z411" i="5" s="1"/>
  <c r="BK411" i="5"/>
  <c r="B166" i="5"/>
  <c r="W166" i="5"/>
  <c r="Z166" i="5" s="1"/>
  <c r="BK166" i="5"/>
  <c r="B384" i="5"/>
  <c r="W384" i="5"/>
  <c r="Z384" i="5" s="1"/>
  <c r="BK384" i="5"/>
  <c r="B431" i="5"/>
  <c r="W431" i="5"/>
  <c r="Z431" i="5" s="1"/>
  <c r="BK431" i="5"/>
  <c r="B314" i="5"/>
  <c r="W314" i="5"/>
  <c r="Z314" i="5" s="1"/>
  <c r="BK314" i="5"/>
  <c r="B268" i="5"/>
  <c r="W268" i="5"/>
  <c r="Z268" i="5" s="1"/>
  <c r="BK268" i="5"/>
  <c r="B247" i="5"/>
  <c r="W247" i="5"/>
  <c r="Z247" i="5" s="1"/>
  <c r="BK247" i="5"/>
  <c r="B109" i="5"/>
  <c r="W109" i="5"/>
  <c r="Z109" i="5" s="1"/>
  <c r="BK109" i="5"/>
  <c r="B58" i="5"/>
  <c r="W58" i="5"/>
  <c r="Z58" i="5" s="1"/>
  <c r="BK58" i="5"/>
  <c r="B212" i="5"/>
  <c r="W212" i="5"/>
  <c r="Z212" i="5" s="1"/>
  <c r="BK212" i="5"/>
  <c r="B371" i="5"/>
  <c r="BK371" i="5"/>
  <c r="W371" i="5"/>
  <c r="Z371" i="5" s="1"/>
  <c r="B265" i="5"/>
  <c r="BK265" i="5"/>
  <c r="W265" i="5"/>
  <c r="Z265" i="5" s="1"/>
  <c r="B299" i="5"/>
  <c r="W299" i="5"/>
  <c r="Z299" i="5" s="1"/>
  <c r="BK299" i="5"/>
  <c r="B45" i="5"/>
  <c r="W45" i="5"/>
  <c r="Z45" i="5" s="1"/>
  <c r="BK45" i="5"/>
  <c r="B366" i="5"/>
  <c r="W366" i="5"/>
  <c r="Z366" i="5" s="1"/>
  <c r="BK366" i="5"/>
  <c r="B47" i="5"/>
  <c r="W47" i="5"/>
  <c r="Z47" i="5" s="1"/>
  <c r="BK47" i="5"/>
  <c r="B73" i="5"/>
  <c r="W73" i="5"/>
  <c r="Z73" i="5" s="1"/>
  <c r="BK73" i="5"/>
  <c r="B368" i="5"/>
  <c r="W368" i="5"/>
  <c r="Z368" i="5" s="1"/>
  <c r="BK368" i="5"/>
  <c r="B262" i="5"/>
  <c r="W262" i="5"/>
  <c r="Z262" i="5" s="1"/>
  <c r="BK262" i="5"/>
  <c r="B271" i="5"/>
  <c r="W271" i="5"/>
  <c r="Z271" i="5" s="1"/>
  <c r="BK271" i="5"/>
  <c r="B453" i="5"/>
  <c r="BK453" i="5"/>
  <c r="W453" i="5"/>
  <c r="Z453" i="5" s="1"/>
  <c r="B159" i="5"/>
  <c r="BK159" i="5"/>
  <c r="W159" i="5"/>
  <c r="Z159" i="5" s="1"/>
  <c r="B191" i="5"/>
  <c r="W191" i="5"/>
  <c r="Z191" i="5" s="1"/>
  <c r="BK191" i="5"/>
  <c r="B404" i="5"/>
  <c r="W404" i="5"/>
  <c r="Z404" i="5" s="1"/>
  <c r="BK404" i="5"/>
  <c r="B171" i="5"/>
  <c r="W171" i="5"/>
  <c r="Z171" i="5" s="1"/>
  <c r="BK171" i="5"/>
  <c r="B391" i="5"/>
  <c r="W391" i="5"/>
  <c r="Z391" i="5" s="1"/>
  <c r="BK391" i="5"/>
  <c r="B315" i="5"/>
  <c r="W315" i="5"/>
  <c r="Z315" i="5" s="1"/>
  <c r="BK315" i="5"/>
  <c r="B29" i="5"/>
  <c r="W29" i="5"/>
  <c r="Z29" i="5" s="1"/>
  <c r="BK29" i="5"/>
  <c r="B10" i="5"/>
  <c r="W10" i="5"/>
  <c r="Z10" i="5" s="1"/>
  <c r="BK10" i="5"/>
  <c r="B66" i="5"/>
  <c r="W66" i="5"/>
  <c r="Z66" i="5" s="1"/>
  <c r="BK66" i="5"/>
  <c r="B181" i="5"/>
  <c r="W181" i="5"/>
  <c r="Z181" i="5" s="1"/>
  <c r="BK181" i="5"/>
  <c r="B50" i="5"/>
  <c r="W50" i="5"/>
  <c r="Z50" i="5" s="1"/>
  <c r="BK50" i="5"/>
  <c r="B297" i="5"/>
  <c r="W297" i="5"/>
  <c r="Z297" i="5" s="1"/>
  <c r="BK297" i="5"/>
  <c r="B76" i="5"/>
  <c r="W76" i="5"/>
  <c r="Z76" i="5" s="1"/>
  <c r="BK76" i="5"/>
  <c r="B69" i="5"/>
  <c r="W69" i="5"/>
  <c r="Z69" i="5" s="1"/>
  <c r="BK69" i="5"/>
  <c r="B363" i="5"/>
  <c r="BK363" i="5"/>
  <c r="W363" i="5"/>
  <c r="Z363" i="5" s="1"/>
  <c r="B100" i="5"/>
  <c r="BK100" i="5"/>
  <c r="W100" i="5"/>
  <c r="Z100" i="5" s="1"/>
  <c r="B33" i="5"/>
  <c r="BK33" i="5"/>
  <c r="W33" i="5"/>
  <c r="Z33" i="5" s="1"/>
  <c r="B44" i="5"/>
  <c r="W44" i="5"/>
  <c r="Z44" i="5" s="1"/>
  <c r="BK44" i="5"/>
  <c r="B365" i="5"/>
  <c r="W365" i="5"/>
  <c r="Z365" i="5" s="1"/>
  <c r="BK365" i="5"/>
  <c r="B236" i="5"/>
  <c r="W236" i="5"/>
  <c r="Z236" i="5" s="1"/>
  <c r="BK236" i="5"/>
  <c r="B252" i="5"/>
  <c r="W252" i="5"/>
  <c r="Z252" i="5" s="1"/>
  <c r="BK252" i="5"/>
  <c r="B104" i="5"/>
  <c r="W104" i="5"/>
  <c r="Z104" i="5" s="1"/>
  <c r="BK104" i="5"/>
  <c r="B286" i="5"/>
  <c r="W286" i="5"/>
  <c r="Z286" i="5" s="1"/>
  <c r="BK286" i="5"/>
  <c r="B340" i="5"/>
  <c r="W340" i="5"/>
  <c r="Z340" i="5" s="1"/>
  <c r="BK340" i="5"/>
  <c r="B331" i="5"/>
  <c r="W331" i="5"/>
  <c r="Z331" i="5" s="1"/>
  <c r="BK331" i="5"/>
  <c r="B360" i="5"/>
  <c r="W360" i="5"/>
  <c r="Z360" i="5" s="1"/>
  <c r="BK360" i="5"/>
  <c r="B97" i="5"/>
  <c r="W97" i="5"/>
  <c r="Z97" i="5" s="1"/>
  <c r="BK97" i="5"/>
  <c r="B329" i="5"/>
  <c r="W329" i="5"/>
  <c r="Z329" i="5" s="1"/>
  <c r="BK329" i="5"/>
  <c r="B107" i="5"/>
  <c r="W107" i="5"/>
  <c r="Z107" i="5" s="1"/>
  <c r="BK107" i="5"/>
  <c r="B263" i="5"/>
  <c r="W263" i="5"/>
  <c r="Z263" i="5" s="1"/>
  <c r="BK263" i="5"/>
  <c r="B128" i="5"/>
  <c r="W128" i="5"/>
  <c r="Z128" i="5" s="1"/>
  <c r="BK128" i="5"/>
  <c r="B42" i="5"/>
  <c r="BK42" i="5"/>
  <c r="W42" i="5"/>
  <c r="Z42" i="5" s="1"/>
  <c r="B190" i="5"/>
  <c r="BK190" i="5"/>
  <c r="W190" i="5"/>
  <c r="Z190" i="5" s="1"/>
  <c r="B397" i="5"/>
  <c r="W397" i="5"/>
  <c r="Z397" i="5" s="1"/>
  <c r="BK397" i="5"/>
  <c r="B162" i="5"/>
  <c r="W162" i="5"/>
  <c r="Z162" i="5" s="1"/>
  <c r="BK162" i="5"/>
  <c r="B223" i="5"/>
  <c r="W223" i="5"/>
  <c r="Z223" i="5" s="1"/>
  <c r="BK223" i="5"/>
  <c r="B405" i="5"/>
  <c r="W405" i="5"/>
  <c r="Z405" i="5" s="1"/>
  <c r="BK405" i="5"/>
  <c r="B387" i="5"/>
  <c r="W387" i="5"/>
  <c r="Z387" i="5" s="1"/>
  <c r="BK387" i="5"/>
  <c r="B122" i="5"/>
  <c r="W122" i="5"/>
  <c r="Z122" i="5" s="1"/>
  <c r="BK122" i="5"/>
  <c r="B321" i="5"/>
  <c r="W321" i="5"/>
  <c r="Z321" i="5" s="1"/>
  <c r="BK321" i="5"/>
  <c r="B378" i="5"/>
  <c r="W378" i="5"/>
  <c r="Z378" i="5" s="1"/>
  <c r="BK378" i="5"/>
  <c r="B78" i="5"/>
  <c r="W78" i="5"/>
  <c r="Z78" i="5" s="1"/>
  <c r="BK78" i="5"/>
  <c r="B241" i="5"/>
  <c r="BK241" i="5"/>
  <c r="W241" i="5"/>
  <c r="Z241" i="5" s="1"/>
  <c r="B274" i="5"/>
  <c r="BK274" i="5"/>
  <c r="W274" i="5"/>
  <c r="Z274" i="5" s="1"/>
  <c r="B364" i="5"/>
  <c r="W364" i="5"/>
  <c r="Z364" i="5" s="1"/>
  <c r="BK364" i="5"/>
  <c r="B235" i="5"/>
  <c r="W235" i="5"/>
  <c r="Z235" i="5" s="1"/>
  <c r="BK235" i="5"/>
  <c r="B185" i="5"/>
  <c r="W185" i="5"/>
  <c r="Z185" i="5" s="1"/>
  <c r="BK185" i="5"/>
  <c r="B439" i="5"/>
  <c r="W439" i="5"/>
  <c r="Z439" i="5" s="1"/>
  <c r="BK439" i="5"/>
  <c r="B367" i="5"/>
  <c r="W367" i="5"/>
  <c r="Z367" i="5" s="1"/>
  <c r="BK367" i="5"/>
  <c r="B261" i="5"/>
  <c r="W261" i="5"/>
  <c r="Z261" i="5" s="1"/>
  <c r="BK261" i="5"/>
  <c r="B238" i="5"/>
  <c r="W238" i="5"/>
  <c r="Z238" i="5" s="1"/>
  <c r="BK238" i="5"/>
  <c r="B270" i="5"/>
  <c r="W270" i="5"/>
  <c r="Z270" i="5" s="1"/>
  <c r="BK270" i="5"/>
  <c r="B239" i="5"/>
  <c r="W239" i="5"/>
  <c r="Z239" i="5" s="1"/>
  <c r="BK239" i="5"/>
  <c r="B154" i="5"/>
  <c r="BK154" i="5"/>
  <c r="W154" i="5"/>
  <c r="Z154" i="5" s="1"/>
  <c r="B393" i="5"/>
  <c r="BK393" i="5"/>
  <c r="W393" i="5"/>
  <c r="Z393" i="5" s="1"/>
  <c r="B72" i="5"/>
  <c r="W72" i="5"/>
  <c r="Z72" i="5" s="1"/>
  <c r="BK72" i="5"/>
  <c r="B129" i="5"/>
  <c r="W129" i="5"/>
  <c r="Z129" i="5" s="1"/>
  <c r="BK129" i="5"/>
  <c r="B326" i="5"/>
  <c r="W326" i="5"/>
  <c r="Z326" i="5" s="1"/>
  <c r="BK326" i="5"/>
  <c r="B420" i="5"/>
  <c r="W420" i="5"/>
  <c r="Z420" i="5" s="1"/>
  <c r="BK420" i="5"/>
  <c r="B204" i="5"/>
  <c r="W204" i="5"/>
  <c r="Z204" i="5" s="1"/>
  <c r="BK204" i="5"/>
  <c r="B413" i="5"/>
  <c r="W413" i="5"/>
  <c r="Z413" i="5" s="1"/>
  <c r="BK413" i="5"/>
  <c r="B450" i="5"/>
  <c r="W450" i="5"/>
  <c r="Z450" i="5" s="1"/>
  <c r="BK450" i="5"/>
  <c r="B28" i="5"/>
  <c r="W28" i="5"/>
  <c r="Z28" i="5" s="1"/>
  <c r="BK28" i="5"/>
  <c r="B165" i="5"/>
  <c r="W165" i="5"/>
  <c r="Z165" i="5" s="1"/>
  <c r="BK165" i="5"/>
  <c r="B370" i="5"/>
  <c r="W370" i="5"/>
  <c r="Z370" i="5" s="1"/>
  <c r="BK370" i="5"/>
  <c r="B14" i="5"/>
  <c r="W14" i="5"/>
  <c r="Z14" i="5" s="1"/>
  <c r="BK14" i="5"/>
  <c r="B264" i="5"/>
  <c r="W264" i="5"/>
  <c r="Z264" i="5" s="1"/>
  <c r="BK264" i="5"/>
  <c r="B343" i="5"/>
  <c r="W343" i="5"/>
  <c r="Z343" i="5" s="1"/>
  <c r="BK343" i="5"/>
  <c r="B233" i="5"/>
  <c r="BK233" i="5"/>
  <c r="W233" i="5"/>
  <c r="Z233" i="5" s="1"/>
  <c r="B355" i="5"/>
  <c r="BK355" i="5"/>
  <c r="W355" i="5"/>
  <c r="Z355" i="5" s="1"/>
  <c r="B60" i="5"/>
  <c r="BK60" i="5"/>
  <c r="W60" i="5"/>
  <c r="Z60" i="5" s="1"/>
  <c r="B206" i="5"/>
  <c r="BK206" i="5"/>
  <c r="W206" i="5"/>
  <c r="Z206" i="5" s="1"/>
  <c r="B234" i="5"/>
  <c r="W234" i="5"/>
  <c r="Z234" i="5" s="1"/>
  <c r="BK234" i="5"/>
  <c r="B184" i="5"/>
  <c r="W184" i="5"/>
  <c r="Z184" i="5" s="1"/>
  <c r="BK184" i="5"/>
  <c r="B447" i="5"/>
  <c r="W447" i="5"/>
  <c r="Z447" i="5" s="1"/>
  <c r="BK447" i="5"/>
  <c r="B428" i="5"/>
  <c r="W428" i="5"/>
  <c r="Z428" i="5" s="1"/>
  <c r="BK428" i="5"/>
  <c r="B335" i="5"/>
  <c r="W335" i="5"/>
  <c r="Z335" i="5" s="1"/>
  <c r="BK335" i="5"/>
  <c r="B359" i="5"/>
  <c r="W359" i="5"/>
  <c r="Z359" i="5" s="1"/>
  <c r="BK359" i="5"/>
  <c r="B96" i="5"/>
  <c r="W96" i="5"/>
  <c r="Z96" i="5" s="1"/>
  <c r="BK96" i="5"/>
  <c r="B328" i="5"/>
  <c r="W328" i="5"/>
  <c r="Z328" i="5" s="1"/>
  <c r="BK328" i="5"/>
  <c r="B114" i="5"/>
  <c r="W114" i="5"/>
  <c r="Z114" i="5" s="1"/>
  <c r="BK114" i="5"/>
  <c r="B230" i="5"/>
  <c r="W230" i="5"/>
  <c r="Z230" i="5" s="1"/>
  <c r="BK230" i="5"/>
  <c r="B352" i="5"/>
  <c r="W352" i="5"/>
  <c r="Z352" i="5" s="1"/>
  <c r="BK352" i="5"/>
  <c r="B178" i="5"/>
  <c r="W178" i="5"/>
  <c r="Z178" i="5" s="1"/>
  <c r="BK178" i="5"/>
  <c r="B196" i="5"/>
  <c r="W196" i="5"/>
  <c r="Z196" i="5" s="1"/>
  <c r="BK196" i="5"/>
  <c r="B369" i="5"/>
  <c r="W369" i="5"/>
  <c r="Z369" i="5" s="1"/>
  <c r="BK369" i="5"/>
  <c r="B75" i="5"/>
  <c r="W75" i="5"/>
  <c r="Z75" i="5" s="1"/>
  <c r="BK75" i="5"/>
  <c r="B318" i="5"/>
  <c r="BK318" i="5"/>
  <c r="W318" i="5"/>
  <c r="Z318" i="5" s="1"/>
  <c r="B126" i="5"/>
  <c r="BK126" i="5"/>
  <c r="W126" i="5"/>
  <c r="Z126" i="5" s="1"/>
  <c r="B296" i="5"/>
  <c r="W296" i="5"/>
  <c r="Z296" i="5" s="1"/>
  <c r="BK296" i="5"/>
  <c r="B388" i="5"/>
  <c r="W388" i="5"/>
  <c r="Z388" i="5" s="1"/>
  <c r="BK388" i="5"/>
  <c r="B156" i="5"/>
  <c r="W156" i="5"/>
  <c r="Z156" i="5" s="1"/>
  <c r="BK156" i="5"/>
  <c r="B353" i="5"/>
  <c r="W353" i="5"/>
  <c r="Z353" i="5" s="1"/>
  <c r="BK353" i="5"/>
  <c r="B445" i="5"/>
  <c r="W445" i="5"/>
  <c r="Z445" i="5" s="1"/>
  <c r="BK445" i="5"/>
  <c r="B135" i="5"/>
  <c r="W135" i="5"/>
  <c r="Z135" i="5" s="1"/>
  <c r="BK135" i="5"/>
  <c r="B131" i="5"/>
  <c r="W131" i="5"/>
  <c r="Z131" i="5" s="1"/>
  <c r="BK131" i="5"/>
  <c r="B419" i="5"/>
  <c r="W419" i="5"/>
  <c r="Z419" i="5" s="1"/>
  <c r="BK419" i="5"/>
  <c r="B248" i="5"/>
  <c r="W248" i="5"/>
  <c r="Z248" i="5" s="1"/>
  <c r="BK248" i="5"/>
  <c r="B281" i="5"/>
  <c r="W281" i="5"/>
  <c r="Z281" i="5" s="1"/>
  <c r="BK281" i="5"/>
  <c r="B19" i="5"/>
  <c r="BK19" i="5"/>
  <c r="W19" i="5"/>
  <c r="Z19" i="5" s="1"/>
  <c r="B84" i="5"/>
  <c r="BK84" i="5"/>
  <c r="W84" i="5"/>
  <c r="Z84" i="5" s="1"/>
  <c r="B183" i="5"/>
  <c r="W183" i="5"/>
  <c r="Z183" i="5" s="1"/>
  <c r="BK183" i="5"/>
  <c r="B429" i="5"/>
  <c r="W429" i="5"/>
  <c r="Z429" i="5" s="1"/>
  <c r="BK429" i="5"/>
  <c r="B346" i="5"/>
  <c r="W346" i="5"/>
  <c r="Z346" i="5" s="1"/>
  <c r="BK346" i="5"/>
  <c r="B260" i="5"/>
  <c r="W260" i="5"/>
  <c r="Z260" i="5" s="1"/>
  <c r="BK260" i="5"/>
  <c r="B237" i="5"/>
  <c r="W237" i="5"/>
  <c r="Z237" i="5" s="1"/>
  <c r="BK237" i="5"/>
  <c r="B269" i="5"/>
  <c r="W269" i="5"/>
  <c r="Z269" i="5" s="1"/>
  <c r="BK269" i="5"/>
  <c r="B16" i="5"/>
  <c r="W16" i="5"/>
  <c r="Z16" i="5" s="1"/>
  <c r="BK16" i="5"/>
  <c r="B81" i="5"/>
  <c r="W81" i="5"/>
  <c r="Z81" i="5" s="1"/>
  <c r="BK81" i="5"/>
  <c r="B448" i="5"/>
  <c r="W448" i="5"/>
  <c r="Z448" i="5" s="1"/>
  <c r="BK448" i="5"/>
  <c r="B392" i="5"/>
  <c r="BK392" i="5"/>
  <c r="W392" i="5"/>
  <c r="Z392" i="5" s="1"/>
  <c r="B180" i="5"/>
  <c r="W180" i="5"/>
  <c r="Z180" i="5" s="1"/>
  <c r="BK180" i="5"/>
  <c r="B415" i="5"/>
  <c r="W415" i="5"/>
  <c r="Z415" i="5" s="1"/>
  <c r="BK415" i="5"/>
  <c r="B416" i="5"/>
  <c r="W416" i="5"/>
  <c r="Z416" i="5" s="1"/>
  <c r="BK416" i="5"/>
  <c r="B157" i="5"/>
  <c r="W157" i="5"/>
  <c r="Z157" i="5" s="1"/>
  <c r="BK157" i="5"/>
  <c r="B163" i="5"/>
  <c r="W163" i="5"/>
  <c r="Z163" i="5" s="1"/>
  <c r="BK163" i="5"/>
  <c r="B409" i="5"/>
  <c r="W409" i="5"/>
  <c r="Z409" i="5" s="1"/>
  <c r="BK409" i="5"/>
  <c r="B90" i="5"/>
  <c r="W90" i="5"/>
  <c r="Z90" i="5" s="1"/>
  <c r="BK90" i="5"/>
  <c r="B396" i="5"/>
  <c r="W396" i="5"/>
  <c r="Z396" i="5" s="1"/>
  <c r="BK396" i="5"/>
  <c r="B240" i="5"/>
  <c r="W240" i="5"/>
  <c r="Z240" i="5" s="1"/>
  <c r="BK240" i="5"/>
  <c r="B362" i="5"/>
  <c r="W362" i="5"/>
  <c r="Z362" i="5" s="1"/>
  <c r="BK362" i="5"/>
  <c r="B273" i="5"/>
  <c r="W273" i="5"/>
  <c r="Z273" i="5" s="1"/>
  <c r="BK273" i="5"/>
  <c r="B32" i="5"/>
  <c r="W32" i="5"/>
  <c r="Z32" i="5" s="1"/>
  <c r="BK32" i="5"/>
  <c r="B182" i="5"/>
  <c r="BK182" i="5"/>
  <c r="W182" i="5"/>
  <c r="Z182" i="5" s="1"/>
  <c r="B225" i="5"/>
  <c r="BK225" i="5"/>
  <c r="W225" i="5"/>
  <c r="Z225" i="5" s="1"/>
  <c r="B298" i="5"/>
  <c r="BK298" i="5"/>
  <c r="W298" i="5"/>
  <c r="Z298" i="5" s="1"/>
  <c r="B173" i="5"/>
  <c r="BK173" i="5"/>
  <c r="W173" i="5"/>
  <c r="Z173" i="5" s="1"/>
  <c r="B327" i="5"/>
  <c r="BK327" i="5"/>
  <c r="W327" i="5"/>
  <c r="Z327" i="5" s="1"/>
  <c r="B345" i="5"/>
  <c r="W345" i="5"/>
  <c r="Z345" i="5" s="1"/>
  <c r="BK345" i="5"/>
  <c r="B35" i="5"/>
  <c r="W35" i="5"/>
  <c r="Z35" i="5" s="1"/>
  <c r="BK35" i="5"/>
  <c r="B63" i="5"/>
  <c r="W63" i="5"/>
  <c r="Z63" i="5" s="1"/>
  <c r="BK63" i="5"/>
  <c r="B229" i="5"/>
  <c r="W229" i="5"/>
  <c r="Z229" i="5" s="1"/>
  <c r="BK229" i="5"/>
  <c r="B351" i="5"/>
  <c r="W351" i="5"/>
  <c r="Z351" i="5" s="1"/>
  <c r="BK351" i="5"/>
  <c r="B177" i="5"/>
  <c r="W177" i="5"/>
  <c r="Z177" i="5" s="1"/>
  <c r="BK177" i="5"/>
  <c r="B203" i="5"/>
  <c r="W203" i="5"/>
  <c r="Z203" i="5" s="1"/>
  <c r="BK203" i="5"/>
  <c r="B179" i="5"/>
  <c r="W179" i="5"/>
  <c r="Z179" i="5" s="1"/>
  <c r="BK179" i="5"/>
  <c r="B222" i="5"/>
  <c r="W222" i="5"/>
  <c r="Z222" i="5" s="1"/>
  <c r="BK222" i="5"/>
  <c r="B295" i="5"/>
  <c r="W295" i="5"/>
  <c r="Z295" i="5" s="1"/>
  <c r="BK295" i="5"/>
  <c r="B170" i="5"/>
  <c r="W170" i="5"/>
  <c r="Z170" i="5" s="1"/>
  <c r="BK170" i="5"/>
  <c r="B71" i="5"/>
  <c r="W71" i="5"/>
  <c r="Z71" i="5" s="1"/>
  <c r="BK71" i="5"/>
  <c r="B49" i="5"/>
  <c r="W49" i="5"/>
  <c r="Z49" i="5" s="1"/>
  <c r="BK49" i="5"/>
  <c r="B402" i="5"/>
  <c r="BK402" i="5"/>
  <c r="W402" i="5"/>
  <c r="Z402" i="5" s="1"/>
  <c r="B112" i="5"/>
  <c r="BK112" i="5"/>
  <c r="W112" i="5"/>
  <c r="Z112" i="5" s="1"/>
  <c r="B43" i="5"/>
  <c r="W43" i="5"/>
  <c r="Z43" i="5" s="1"/>
  <c r="BK43" i="5"/>
  <c r="B401" i="5"/>
  <c r="W401" i="5"/>
  <c r="Z401" i="5" s="1"/>
  <c r="BK401" i="5"/>
  <c r="B307" i="5"/>
  <c r="W307" i="5"/>
  <c r="Z307" i="5" s="1"/>
  <c r="BK307" i="5"/>
  <c r="B417" i="5"/>
  <c r="W417" i="5"/>
  <c r="Z417" i="5" s="1"/>
  <c r="BK417" i="5"/>
  <c r="B324" i="5"/>
  <c r="W324" i="5"/>
  <c r="Z324" i="5" s="1"/>
  <c r="BK324" i="5"/>
  <c r="B25" i="5"/>
  <c r="W25" i="5"/>
  <c r="Z25" i="5" s="1"/>
  <c r="BK25" i="5"/>
  <c r="B438" i="5"/>
  <c r="W438" i="5"/>
  <c r="Z438" i="5" s="1"/>
  <c r="BK438" i="5"/>
  <c r="B91" i="5"/>
  <c r="W91" i="5"/>
  <c r="Z91" i="5" s="1"/>
  <c r="BK91" i="5"/>
  <c r="B434" i="5"/>
  <c r="W434" i="5"/>
  <c r="Z434" i="5" s="1"/>
  <c r="BK434" i="5"/>
  <c r="B51" i="5"/>
  <c r="BK51" i="5"/>
  <c r="W51" i="5"/>
  <c r="Z51" i="5" s="1"/>
  <c r="B344" i="5"/>
  <c r="BK344" i="5"/>
  <c r="W344" i="5"/>
  <c r="Z344" i="5" s="1"/>
  <c r="B34" i="5"/>
  <c r="W34" i="5"/>
  <c r="Z34" i="5" s="1"/>
  <c r="BK34" i="5"/>
  <c r="B61" i="5"/>
  <c r="W61" i="5"/>
  <c r="Z61" i="5" s="1"/>
  <c r="BK61" i="5"/>
  <c r="B301" i="5"/>
  <c r="W301" i="5"/>
  <c r="Z301" i="5" s="1"/>
  <c r="BK301" i="5"/>
  <c r="B186" i="5"/>
  <c r="W186" i="5"/>
  <c r="Z186" i="5" s="1"/>
  <c r="BK186" i="5"/>
  <c r="B302" i="5"/>
  <c r="W302" i="5"/>
  <c r="Z302" i="5" s="1"/>
  <c r="BK302" i="5"/>
  <c r="B440" i="5"/>
  <c r="W440" i="5"/>
  <c r="Z440" i="5" s="1"/>
  <c r="BK440" i="5"/>
  <c r="B48" i="5"/>
  <c r="W48" i="5"/>
  <c r="Z48" i="5" s="1"/>
  <c r="BK48" i="5"/>
  <c r="B74" i="5"/>
  <c r="W74" i="5"/>
  <c r="Z74" i="5" s="1"/>
  <c r="BK74" i="5"/>
  <c r="B36" i="5"/>
  <c r="BK36" i="5"/>
  <c r="W36" i="5"/>
  <c r="Z36" i="5" s="1"/>
  <c r="B111" i="5"/>
  <c r="BK111" i="5"/>
  <c r="W111" i="5"/>
  <c r="Z111" i="5" s="1"/>
  <c r="B231" i="5"/>
  <c r="W231" i="5"/>
  <c r="Z231" i="5" s="1"/>
  <c r="BK231" i="5"/>
  <c r="B427" i="5"/>
  <c r="W427" i="5"/>
  <c r="Z427" i="5" s="1"/>
  <c r="BK427" i="5"/>
  <c r="B304" i="5"/>
  <c r="W304" i="5"/>
  <c r="Z304" i="5" s="1"/>
  <c r="BK304" i="5"/>
  <c r="B385" i="5"/>
  <c r="W385" i="5"/>
  <c r="Z385" i="5" s="1"/>
  <c r="BK385" i="5"/>
  <c r="B317" i="5"/>
  <c r="W317" i="5"/>
  <c r="Z317" i="5" s="1"/>
  <c r="BK317" i="5"/>
  <c r="B132" i="5"/>
  <c r="W132" i="5"/>
  <c r="Z132" i="5" s="1"/>
  <c r="BK132" i="5"/>
  <c r="B280" i="5"/>
  <c r="W280" i="5"/>
  <c r="Z280" i="5" s="1"/>
  <c r="BK280" i="5"/>
  <c r="B137" i="5"/>
  <c r="BK137" i="5"/>
  <c r="W137" i="5"/>
  <c r="Z137" i="5" s="1"/>
  <c r="B338" i="5"/>
  <c r="BK338" i="5"/>
  <c r="W338" i="5"/>
  <c r="Z338" i="5" s="1"/>
  <c r="B347" i="5"/>
  <c r="W347" i="5"/>
  <c r="Z347" i="5" s="1"/>
  <c r="BK347" i="5"/>
  <c r="B226" i="5"/>
  <c r="W226" i="5"/>
  <c r="Z226" i="5" s="1"/>
  <c r="BK226" i="5"/>
  <c r="B356" i="5"/>
  <c r="W356" i="5"/>
  <c r="Z356" i="5" s="1"/>
  <c r="BK356" i="5"/>
  <c r="B101" i="5"/>
  <c r="W101" i="5"/>
  <c r="Z101" i="5" s="1"/>
  <c r="BK101" i="5"/>
  <c r="B291" i="5"/>
  <c r="W291" i="5"/>
  <c r="Z291" i="5" s="1"/>
  <c r="BK291" i="5"/>
  <c r="B174" i="5"/>
  <c r="W174" i="5"/>
  <c r="Z174" i="5" s="1"/>
  <c r="BK174" i="5"/>
  <c r="B197" i="5"/>
  <c r="W197" i="5"/>
  <c r="Z197" i="5" s="1"/>
  <c r="BK197" i="5"/>
  <c r="B138" i="5"/>
  <c r="W138" i="5"/>
  <c r="Z138" i="5" s="1"/>
  <c r="BK138" i="5"/>
  <c r="B334" i="5"/>
  <c r="W334" i="5"/>
  <c r="Z334" i="5" s="1"/>
  <c r="BK334" i="5"/>
  <c r="B257" i="5"/>
  <c r="W257" i="5"/>
  <c r="Z257" i="5" s="1"/>
  <c r="BK257" i="5"/>
  <c r="B227" i="5"/>
  <c r="W227" i="5"/>
  <c r="Z227" i="5" s="1"/>
  <c r="BK227" i="5"/>
  <c r="B357" i="5"/>
  <c r="W357" i="5"/>
  <c r="Z357" i="5" s="1"/>
  <c r="BK357" i="5"/>
  <c r="B102" i="5"/>
  <c r="W102" i="5"/>
  <c r="Z102" i="5" s="1"/>
  <c r="BK102" i="5"/>
  <c r="B292" i="5"/>
  <c r="W292" i="5"/>
  <c r="Z292" i="5" s="1"/>
  <c r="BK292" i="5"/>
  <c r="B175" i="5"/>
  <c r="W175" i="5"/>
  <c r="Z175" i="5" s="1"/>
  <c r="BK175" i="5"/>
  <c r="B207" i="5"/>
  <c r="W207" i="5"/>
  <c r="Z207" i="5" s="1"/>
  <c r="BK207" i="5"/>
  <c r="B108" i="5"/>
  <c r="W108" i="5"/>
  <c r="Z108" i="5" s="1"/>
  <c r="BK108" i="5"/>
  <c r="B70" i="5"/>
  <c r="W70" i="5"/>
  <c r="Z70" i="5" s="1"/>
  <c r="BK70" i="5"/>
  <c r="B258" i="5"/>
  <c r="W258" i="5"/>
  <c r="Z258" i="5" s="1"/>
  <c r="BK258" i="5"/>
  <c r="B228" i="5"/>
  <c r="W228" i="5"/>
  <c r="Z228" i="5" s="1"/>
  <c r="BK228" i="5"/>
  <c r="B358" i="5"/>
  <c r="W358" i="5"/>
  <c r="Z358" i="5" s="1"/>
  <c r="BK358" i="5"/>
  <c r="B103" i="5"/>
  <c r="W103" i="5"/>
  <c r="Z103" i="5" s="1"/>
  <c r="BK103" i="5"/>
  <c r="B293" i="5"/>
  <c r="W293" i="5"/>
  <c r="Z293" i="5" s="1"/>
  <c r="BK293" i="5"/>
  <c r="B176" i="5"/>
  <c r="W176" i="5"/>
  <c r="Z176" i="5" s="1"/>
  <c r="BK176" i="5"/>
  <c r="B208" i="5"/>
  <c r="W208" i="5"/>
  <c r="Z208" i="5" s="1"/>
  <c r="BK208" i="5"/>
  <c r="B339" i="5"/>
  <c r="W339" i="5"/>
  <c r="Z339" i="5" s="1"/>
  <c r="BK339" i="5"/>
  <c r="B27" i="5"/>
  <c r="BK27" i="5"/>
  <c r="W27" i="5"/>
  <c r="Z27" i="5" s="1"/>
  <c r="B398" i="5"/>
  <c r="BK398" i="5"/>
  <c r="W398" i="5"/>
  <c r="Z398" i="5" s="1"/>
  <c r="B313" i="5"/>
  <c r="W313" i="5"/>
  <c r="Z313" i="5" s="1"/>
  <c r="BK313" i="5"/>
  <c r="B267" i="5"/>
  <c r="BK267" i="5"/>
  <c r="W267" i="5"/>
  <c r="Z267" i="5" s="1"/>
  <c r="B386" i="5"/>
  <c r="W386" i="5"/>
  <c r="Z386" i="5" s="1"/>
  <c r="BK386" i="5"/>
  <c r="B441" i="5"/>
  <c r="BK441" i="5"/>
  <c r="W441" i="5"/>
  <c r="Z441" i="5" s="1"/>
  <c r="B38" i="5"/>
  <c r="BK38" i="5"/>
  <c r="W38" i="5"/>
  <c r="Z38" i="5" s="1"/>
  <c r="B250" i="5"/>
  <c r="W250" i="5"/>
  <c r="Z250" i="5" s="1"/>
  <c r="BK250" i="5"/>
  <c r="B380" i="5"/>
  <c r="W380" i="5"/>
  <c r="Z380" i="5" s="1"/>
  <c r="BK380" i="5"/>
  <c r="B348" i="5"/>
  <c r="W348" i="5"/>
  <c r="Z348" i="5" s="1"/>
  <c r="BK348" i="5"/>
  <c r="B93" i="5"/>
  <c r="W93" i="5"/>
  <c r="Z93" i="5" s="1"/>
  <c r="BK93" i="5"/>
  <c r="B283" i="5"/>
  <c r="W283" i="5"/>
  <c r="Z283" i="5" s="1"/>
  <c r="BK283" i="5"/>
  <c r="B80" i="5"/>
  <c r="W80" i="5"/>
  <c r="Z80" i="5" s="1"/>
  <c r="BK80" i="5"/>
  <c r="B215" i="5"/>
  <c r="W215" i="5"/>
  <c r="Z215" i="5" s="1"/>
  <c r="BK215" i="5"/>
  <c r="B435" i="5"/>
  <c r="W435" i="5"/>
  <c r="Z435" i="5" s="1"/>
  <c r="BK435" i="5"/>
  <c r="B308" i="5"/>
  <c r="W308" i="5"/>
  <c r="Z308" i="5" s="1"/>
  <c r="BK308" i="5"/>
  <c r="B381" i="5"/>
  <c r="W381" i="5"/>
  <c r="Z381" i="5" s="1"/>
  <c r="BK381" i="5"/>
  <c r="B349" i="5"/>
  <c r="W349" i="5"/>
  <c r="Z349" i="5" s="1"/>
  <c r="BK349" i="5"/>
  <c r="B94" i="5"/>
  <c r="W94" i="5"/>
  <c r="Z94" i="5" s="1"/>
  <c r="BK94" i="5"/>
  <c r="B284" i="5"/>
  <c r="W284" i="5"/>
  <c r="Z284" i="5" s="1"/>
  <c r="BK284" i="5"/>
  <c r="B167" i="5"/>
  <c r="W167" i="5"/>
  <c r="Z167" i="5" s="1"/>
  <c r="BK167" i="5"/>
  <c r="B216" i="5"/>
  <c r="W216" i="5"/>
  <c r="Z216" i="5" s="1"/>
  <c r="BK216" i="5"/>
  <c r="B442" i="5"/>
  <c r="W442" i="5"/>
  <c r="Z442" i="5" s="1"/>
  <c r="BK442" i="5"/>
  <c r="B337" i="5"/>
  <c r="W337" i="5"/>
  <c r="Z337" i="5" s="1"/>
  <c r="BK337" i="5"/>
  <c r="B251" i="5"/>
  <c r="W251" i="5"/>
  <c r="Z251" i="5" s="1"/>
  <c r="BK251" i="5"/>
  <c r="B382" i="5"/>
  <c r="W382" i="5"/>
  <c r="Z382" i="5" s="1"/>
  <c r="BK382" i="5"/>
  <c r="B350" i="5"/>
  <c r="W350" i="5"/>
  <c r="Z350" i="5" s="1"/>
  <c r="BK350" i="5"/>
  <c r="B95" i="5"/>
  <c r="W95" i="5"/>
  <c r="Z95" i="5" s="1"/>
  <c r="BK95" i="5"/>
  <c r="B285" i="5"/>
  <c r="W285" i="5"/>
  <c r="Z285" i="5" s="1"/>
  <c r="BK285" i="5"/>
  <c r="B168" i="5"/>
  <c r="W168" i="5"/>
  <c r="Z168" i="5" s="1"/>
  <c r="BK168" i="5"/>
  <c r="B195" i="5"/>
  <c r="W195" i="5"/>
  <c r="Z195" i="5" s="1"/>
  <c r="BK195" i="5"/>
  <c r="B443" i="5"/>
  <c r="W443" i="5"/>
  <c r="Z443" i="5" s="1"/>
  <c r="BK443" i="5"/>
  <c r="B124" i="5"/>
  <c r="BK124" i="5"/>
  <c r="W124" i="5"/>
  <c r="Z124" i="5" s="1"/>
  <c r="B26" i="5"/>
  <c r="BK26" i="5"/>
  <c r="W26" i="5"/>
  <c r="Z26" i="5" s="1"/>
  <c r="B322" i="5"/>
  <c r="BK322" i="5"/>
  <c r="W322" i="5"/>
  <c r="Z322" i="5" s="1"/>
  <c r="B12" i="5"/>
  <c r="BK12" i="5"/>
  <c r="W12" i="5"/>
  <c r="Z12" i="5" s="1"/>
  <c r="B123" i="5"/>
  <c r="W123" i="5"/>
  <c r="Z123" i="5" s="1"/>
  <c r="BK123" i="5"/>
  <c r="B119" i="5"/>
  <c r="W119" i="5"/>
  <c r="Z119" i="5" s="1"/>
  <c r="BK119" i="5"/>
  <c r="B255" i="5"/>
  <c r="W255" i="5"/>
  <c r="Z255" i="5" s="1"/>
  <c r="BK255" i="5"/>
  <c r="B224" i="5"/>
  <c r="W224" i="5"/>
  <c r="Z224" i="5" s="1"/>
  <c r="BK224" i="5"/>
  <c r="B354" i="5"/>
  <c r="W354" i="5"/>
  <c r="Z354" i="5" s="1"/>
  <c r="BK354" i="5"/>
  <c r="B99" i="5"/>
  <c r="W99" i="5"/>
  <c r="Z99" i="5" s="1"/>
  <c r="BK99" i="5"/>
  <c r="B289" i="5"/>
  <c r="W289" i="5"/>
  <c r="Z289" i="5" s="1"/>
  <c r="BK289" i="5"/>
  <c r="B172" i="5"/>
  <c r="W172" i="5"/>
  <c r="Z172" i="5" s="1"/>
  <c r="BK172" i="5"/>
  <c r="B205" i="5"/>
  <c r="W205" i="5"/>
  <c r="Z205" i="5" s="1"/>
  <c r="BK205" i="5"/>
  <c r="B115" i="5"/>
  <c r="W115" i="5"/>
  <c r="Z115" i="5" s="1"/>
  <c r="BK115" i="5"/>
  <c r="B336" i="5"/>
  <c r="W336" i="5"/>
  <c r="Z336" i="5" s="1"/>
  <c r="BK336" i="5"/>
  <c r="B249" i="5"/>
  <c r="BK249" i="5"/>
  <c r="W249" i="5"/>
  <c r="Z249" i="5" s="1"/>
  <c r="B379" i="5"/>
  <c r="BK379" i="5"/>
  <c r="W379" i="5"/>
  <c r="Z379" i="5" s="1"/>
  <c r="B59" i="5"/>
  <c r="BK59" i="5"/>
  <c r="W59" i="5"/>
  <c r="Z59" i="5" s="1"/>
  <c r="B92" i="5"/>
  <c r="BK92" i="5"/>
  <c r="W92" i="5"/>
  <c r="Z92" i="5" s="1"/>
  <c r="B282" i="5"/>
  <c r="BK282" i="5"/>
  <c r="W282" i="5"/>
  <c r="Z282" i="5" s="1"/>
  <c r="B79" i="5"/>
  <c r="BK79" i="5"/>
  <c r="W79" i="5"/>
  <c r="Z79" i="5" s="1"/>
  <c r="B214" i="5"/>
  <c r="BK214" i="5"/>
  <c r="W214" i="5"/>
  <c r="Z214" i="5" s="1"/>
  <c r="B23" i="5"/>
  <c r="W23" i="5"/>
  <c r="Z23" i="5" s="1"/>
  <c r="BK23" i="5"/>
  <c r="B245" i="5"/>
  <c r="W245" i="5"/>
  <c r="Z245" i="5" s="1"/>
  <c r="BK245" i="5"/>
  <c r="B375" i="5"/>
  <c r="W375" i="5"/>
  <c r="Z375" i="5" s="1"/>
  <c r="BK375" i="5"/>
  <c r="B55" i="5"/>
  <c r="W55" i="5"/>
  <c r="Z55" i="5" s="1"/>
  <c r="BK55" i="5"/>
  <c r="B88" i="5"/>
  <c r="W88" i="5"/>
  <c r="Z88" i="5" s="1"/>
  <c r="BK88" i="5"/>
  <c r="B278" i="5"/>
  <c r="W278" i="5"/>
  <c r="Z278" i="5" s="1"/>
  <c r="BK278" i="5"/>
  <c r="B199" i="5"/>
  <c r="W199" i="5"/>
  <c r="Z199" i="5" s="1"/>
  <c r="BK199" i="5"/>
  <c r="B210" i="5"/>
  <c r="W210" i="5"/>
  <c r="Z210" i="5" s="1"/>
  <c r="BK210" i="5"/>
  <c r="B133" i="5"/>
  <c r="W133" i="5"/>
  <c r="Z133" i="5" s="1"/>
  <c r="BK133" i="5"/>
  <c r="B24" i="5"/>
  <c r="W24" i="5"/>
  <c r="Z24" i="5" s="1"/>
  <c r="BK24" i="5"/>
  <c r="B246" i="5"/>
  <c r="W246" i="5"/>
  <c r="Z246" i="5" s="1"/>
  <c r="BK246" i="5"/>
  <c r="B376" i="5"/>
  <c r="W376" i="5"/>
  <c r="Z376" i="5" s="1"/>
  <c r="BK376" i="5"/>
  <c r="B56" i="5"/>
  <c r="W56" i="5"/>
  <c r="Z56" i="5" s="1"/>
  <c r="BK56" i="5"/>
  <c r="B89" i="5"/>
  <c r="W89" i="5"/>
  <c r="Z89" i="5" s="1"/>
  <c r="BK89" i="5"/>
  <c r="B279" i="5"/>
  <c r="W279" i="5"/>
  <c r="Z279" i="5" s="1"/>
  <c r="BK279" i="5"/>
  <c r="B200" i="5"/>
  <c r="W200" i="5"/>
  <c r="Z200" i="5" s="1"/>
  <c r="BK200" i="5"/>
  <c r="B220" i="5"/>
  <c r="W220" i="5"/>
  <c r="Z220" i="5" s="1"/>
  <c r="BK220" i="5"/>
  <c r="B134" i="5"/>
  <c r="W134" i="5"/>
  <c r="Z134" i="5" s="1"/>
  <c r="BK134" i="5"/>
  <c r="B17" i="5"/>
  <c r="W17" i="5"/>
  <c r="Z17" i="5" s="1"/>
  <c r="BK17" i="5"/>
  <c r="B82" i="5"/>
  <c r="W82" i="5"/>
  <c r="Z82" i="5" s="1"/>
  <c r="BK82" i="5"/>
  <c r="B430" i="5"/>
  <c r="W430" i="5"/>
  <c r="Z430" i="5" s="1"/>
  <c r="BK430" i="5"/>
  <c r="B408" i="5"/>
  <c r="BK408" i="5"/>
  <c r="W408" i="5"/>
  <c r="Z408" i="5" s="1"/>
  <c r="B395" i="5"/>
  <c r="BK395" i="5"/>
  <c r="W395" i="5"/>
  <c r="Z395" i="5" s="1"/>
  <c r="B305" i="5"/>
  <c r="BK305" i="5"/>
  <c r="W305" i="5"/>
  <c r="Z305" i="5" s="1"/>
  <c r="B155" i="5"/>
  <c r="BK155" i="5"/>
  <c r="W155" i="5"/>
  <c r="Z155" i="5" s="1"/>
  <c r="B426" i="5"/>
  <c r="W426" i="5"/>
  <c r="Z426" i="5" s="1"/>
  <c r="BK426" i="5"/>
  <c r="B361" i="5"/>
  <c r="W361" i="5"/>
  <c r="Z361" i="5" s="1"/>
  <c r="BK361" i="5"/>
  <c r="B330" i="5"/>
  <c r="W330" i="5"/>
  <c r="Z330" i="5" s="1"/>
  <c r="BK330" i="5"/>
  <c r="B412" i="5"/>
  <c r="W412" i="5"/>
  <c r="Z412" i="5" s="1"/>
  <c r="BK412" i="5"/>
  <c r="B394" i="5"/>
  <c r="W394" i="5"/>
  <c r="Z394" i="5" s="1"/>
  <c r="BK394" i="5"/>
  <c r="B303" i="5"/>
  <c r="W303" i="5"/>
  <c r="Z303" i="5" s="1"/>
  <c r="BK303" i="5"/>
  <c r="B316" i="5"/>
  <c r="W316" i="5"/>
  <c r="Z316" i="5" s="1"/>
  <c r="BK316" i="5"/>
  <c r="B309" i="5"/>
  <c r="W309" i="5"/>
  <c r="Z309" i="5" s="1"/>
  <c r="BK309" i="5"/>
  <c r="B213" i="5"/>
  <c r="W213" i="5"/>
  <c r="Z213" i="5" s="1"/>
  <c r="BK213" i="5"/>
  <c r="B451" i="5"/>
  <c r="W451" i="5"/>
  <c r="Z451" i="5" s="1"/>
  <c r="BK451" i="5"/>
  <c r="B189" i="5"/>
  <c r="W189" i="5"/>
  <c r="Z189" i="5" s="1"/>
  <c r="BK189" i="5"/>
  <c r="B121" i="5"/>
  <c r="W121" i="5"/>
  <c r="Z121" i="5" s="1"/>
  <c r="BK121" i="5"/>
  <c r="B153" i="5"/>
  <c r="W153" i="5"/>
  <c r="Z153" i="5" s="1"/>
  <c r="BK153" i="5"/>
  <c r="B98" i="5"/>
  <c r="W98" i="5"/>
  <c r="Z98" i="5" s="1"/>
  <c r="BK98" i="5"/>
  <c r="B136" i="5"/>
  <c r="W136" i="5"/>
  <c r="Z136" i="5" s="1"/>
  <c r="BK136" i="5"/>
  <c r="B310" i="5"/>
  <c r="W310" i="5"/>
  <c r="Z310" i="5" s="1"/>
  <c r="BK310" i="5"/>
  <c r="B446" i="5"/>
  <c r="W446" i="5"/>
  <c r="Z446" i="5" s="1"/>
  <c r="BK446" i="5"/>
  <c r="B452" i="5"/>
  <c r="W452" i="5"/>
  <c r="Z452" i="5" s="1"/>
  <c r="BK452" i="5"/>
  <c r="B201" i="5"/>
  <c r="W201" i="5"/>
  <c r="Z201" i="5" s="1"/>
  <c r="BK201" i="5"/>
  <c r="B118" i="5"/>
  <c r="W118" i="5"/>
  <c r="Z118" i="5" s="1"/>
  <c r="BK118" i="5"/>
  <c r="B125" i="5"/>
  <c r="W125" i="5"/>
  <c r="Z125" i="5" s="1"/>
  <c r="BK125" i="5"/>
  <c r="B40" i="5"/>
  <c r="W40" i="5"/>
  <c r="Z40" i="5" s="1"/>
  <c r="BK40" i="5"/>
  <c r="B194" i="5"/>
  <c r="W194" i="5"/>
  <c r="Z194" i="5" s="1"/>
  <c r="BK194" i="5"/>
  <c r="B8" i="5"/>
  <c r="W8" i="5"/>
  <c r="Z8" i="5" s="1"/>
  <c r="BK8" i="5"/>
  <c r="B116" i="5"/>
  <c r="W116" i="5"/>
  <c r="Z116" i="5" s="1"/>
  <c r="BK116" i="5"/>
  <c r="B325" i="5"/>
  <c r="W325" i="5"/>
  <c r="Z325" i="5" s="1"/>
  <c r="BK325" i="5"/>
  <c r="B377" i="5"/>
  <c r="W377" i="5"/>
  <c r="Z377" i="5" s="1"/>
  <c r="BK377" i="5"/>
  <c r="B188" i="5"/>
  <c r="W188" i="5"/>
  <c r="Z188" i="5" s="1"/>
  <c r="BK188" i="5"/>
  <c r="B414" i="5"/>
  <c r="W414" i="5"/>
  <c r="Z414" i="5" s="1"/>
  <c r="BK414" i="5"/>
  <c r="B399" i="5"/>
  <c r="W399" i="5"/>
  <c r="Z399" i="5" s="1"/>
  <c r="BK399" i="5"/>
  <c r="B312" i="5"/>
  <c r="W312" i="5"/>
  <c r="Z312" i="5" s="1"/>
  <c r="BK312" i="5"/>
  <c r="B161" i="5"/>
  <c r="W161" i="5"/>
  <c r="Z161" i="5" s="1"/>
  <c r="BK161" i="5"/>
  <c r="B11" i="5"/>
  <c r="W11" i="5"/>
  <c r="Z11" i="5" s="1"/>
  <c r="BK11" i="5"/>
  <c r="B422" i="5"/>
  <c r="BK422" i="5"/>
  <c r="W422" i="5"/>
  <c r="Z422" i="5" s="1"/>
  <c r="B20" i="5"/>
  <c r="W20" i="5"/>
  <c r="Z20" i="5" s="1"/>
  <c r="BK20" i="5"/>
  <c r="B242" i="5"/>
  <c r="W242" i="5"/>
  <c r="Z242" i="5" s="1"/>
  <c r="BK242" i="5"/>
  <c r="B372" i="5"/>
  <c r="W372" i="5"/>
  <c r="Z372" i="5" s="1"/>
  <c r="BK372" i="5"/>
  <c r="B52" i="5"/>
  <c r="W52" i="5"/>
  <c r="Z52" i="5" s="1"/>
  <c r="BK52" i="5"/>
  <c r="B85" i="5"/>
  <c r="W85" i="5"/>
  <c r="Z85" i="5" s="1"/>
  <c r="BK85" i="5"/>
  <c r="B275" i="5"/>
  <c r="W275" i="5"/>
  <c r="Z275" i="5" s="1"/>
  <c r="BK275" i="5"/>
  <c r="B266" i="5"/>
  <c r="W266" i="5"/>
  <c r="Z266" i="5" s="1"/>
  <c r="BK266" i="5"/>
  <c r="B209" i="5"/>
  <c r="W209" i="5"/>
  <c r="Z209" i="5" s="1"/>
  <c r="BK209" i="5"/>
  <c r="B423" i="5"/>
  <c r="W423" i="5"/>
  <c r="Z423" i="5" s="1"/>
  <c r="BK423" i="5"/>
  <c r="B21" i="5"/>
  <c r="W21" i="5"/>
  <c r="Z21" i="5" s="1"/>
  <c r="BK21" i="5"/>
  <c r="B243" i="5"/>
  <c r="W243" i="5"/>
  <c r="Z243" i="5" s="1"/>
  <c r="BK243" i="5"/>
  <c r="B373" i="5"/>
  <c r="W373" i="5"/>
  <c r="Z373" i="5" s="1"/>
  <c r="BK373" i="5"/>
  <c r="B53" i="5"/>
  <c r="W53" i="5"/>
  <c r="Z53" i="5" s="1"/>
  <c r="BK53" i="5"/>
  <c r="B86" i="5"/>
  <c r="W86" i="5"/>
  <c r="Z86" i="5" s="1"/>
  <c r="BK86" i="5"/>
  <c r="B276" i="5"/>
  <c r="W276" i="5"/>
  <c r="Z276" i="5" s="1"/>
  <c r="BK276" i="5"/>
  <c r="B198" i="5"/>
  <c r="W198" i="5"/>
  <c r="Z198" i="5" s="1"/>
  <c r="BK198" i="5"/>
  <c r="B218" i="5"/>
  <c r="W218" i="5"/>
  <c r="Z218" i="5" s="1"/>
  <c r="BK218" i="5"/>
  <c r="B424" i="5"/>
  <c r="W424" i="5"/>
  <c r="Z424" i="5" s="1"/>
  <c r="BK424" i="5"/>
  <c r="B22" i="5"/>
  <c r="W22" i="5"/>
  <c r="Z22" i="5" s="1"/>
  <c r="BK22" i="5"/>
  <c r="B244" i="5"/>
  <c r="W244" i="5"/>
  <c r="Z244" i="5" s="1"/>
  <c r="BK244" i="5"/>
  <c r="B374" i="5"/>
  <c r="W374" i="5"/>
  <c r="Z374" i="5" s="1"/>
  <c r="BK374" i="5"/>
  <c r="B54" i="5"/>
  <c r="W54" i="5"/>
  <c r="Z54" i="5" s="1"/>
  <c r="BK54" i="5"/>
  <c r="B87" i="5"/>
  <c r="W87" i="5"/>
  <c r="Z87" i="5" s="1"/>
  <c r="BK87" i="5"/>
  <c r="B277" i="5"/>
  <c r="W277" i="5"/>
  <c r="Z277" i="5" s="1"/>
  <c r="BK277" i="5"/>
  <c r="B187" i="5"/>
  <c r="W187" i="5"/>
  <c r="Z187" i="5" s="1"/>
  <c r="BK187" i="5"/>
  <c r="B219" i="5"/>
  <c r="W219" i="5"/>
  <c r="Z219" i="5" s="1"/>
  <c r="BK219" i="5"/>
  <c r="B425" i="5"/>
  <c r="W425" i="5"/>
  <c r="Z425" i="5" s="1"/>
  <c r="BK425" i="5"/>
  <c r="B407" i="5"/>
  <c r="BK407" i="5"/>
  <c r="W407" i="5"/>
  <c r="Z407" i="5" s="1"/>
  <c r="B390" i="5"/>
  <c r="BK390" i="5"/>
  <c r="W390" i="5"/>
  <c r="Z390" i="5" s="1"/>
  <c r="B421" i="5"/>
  <c r="BK421" i="5"/>
  <c r="W421" i="5"/>
  <c r="Z421" i="5" s="1"/>
  <c r="B158" i="5"/>
  <c r="BK158" i="5"/>
  <c r="W158" i="5"/>
  <c r="Z158" i="5" s="1"/>
  <c r="B120" i="5"/>
  <c r="BK120" i="5"/>
  <c r="W120" i="5"/>
  <c r="Z120" i="5" s="1"/>
  <c r="B403" i="5"/>
  <c r="BK403" i="5"/>
  <c r="W403" i="5"/>
  <c r="Z403" i="5" s="1"/>
  <c r="B383" i="5"/>
  <c r="BK383" i="5"/>
  <c r="W383" i="5"/>
  <c r="Z383" i="5" s="1"/>
  <c r="B311" i="5"/>
  <c r="BK311" i="5"/>
  <c r="W311" i="5"/>
  <c r="Z311" i="5" s="1"/>
  <c r="B306" i="5"/>
  <c r="BK306" i="5"/>
  <c r="W306" i="5"/>
  <c r="Z306" i="5" s="1"/>
  <c r="B319" i="5"/>
  <c r="W319" i="5"/>
  <c r="Z319" i="5" s="1"/>
  <c r="BK319" i="5"/>
  <c r="B13" i="5"/>
  <c r="W13" i="5"/>
  <c r="Z13" i="5" s="1"/>
  <c r="BK13" i="5"/>
  <c r="B342" i="5"/>
  <c r="W342" i="5"/>
  <c r="Z342" i="5" s="1"/>
  <c r="BK342" i="5"/>
  <c r="B323" i="5"/>
  <c r="W323" i="5"/>
  <c r="Z323" i="5" s="1"/>
  <c r="BK323" i="5"/>
  <c r="B436" i="5"/>
  <c r="W436" i="5"/>
  <c r="Z436" i="5" s="1"/>
  <c r="BK436" i="5"/>
  <c r="B444" i="5"/>
  <c r="W444" i="5"/>
  <c r="Z444" i="5" s="1"/>
  <c r="BK444" i="5"/>
  <c r="B217" i="5"/>
  <c r="W217" i="5"/>
  <c r="Z217" i="5" s="1"/>
  <c r="BK217" i="5"/>
  <c r="B113" i="5"/>
  <c r="W113" i="5"/>
  <c r="Z113" i="5" s="1"/>
  <c r="BK113" i="5"/>
  <c r="B127" i="5"/>
  <c r="W127" i="5"/>
  <c r="Z127" i="5" s="1"/>
  <c r="BK127" i="5"/>
  <c r="B202" i="5"/>
  <c r="W202" i="5"/>
  <c r="Z202" i="5" s="1"/>
  <c r="BK202" i="5"/>
  <c r="B192" i="5"/>
  <c r="W192" i="5"/>
  <c r="Z192" i="5" s="1"/>
  <c r="BK192" i="5"/>
  <c r="B9" i="5"/>
  <c r="W9" i="5"/>
  <c r="Z9" i="5" s="1"/>
  <c r="BK9" i="5"/>
  <c r="B406" i="5"/>
  <c r="W406" i="5"/>
  <c r="Z406" i="5" s="1"/>
  <c r="BK406" i="5"/>
  <c r="B254" i="5"/>
  <c r="W254" i="5"/>
  <c r="Z254" i="5" s="1"/>
  <c r="BK254" i="5"/>
  <c r="B288" i="5"/>
  <c r="W288" i="5"/>
  <c r="Z288" i="5" s="1"/>
  <c r="BK288" i="5"/>
  <c r="B333" i="5"/>
  <c r="W333" i="5"/>
  <c r="Z333" i="5" s="1"/>
  <c r="BK333" i="5"/>
  <c r="B130" i="5"/>
  <c r="W130" i="5"/>
  <c r="Z130" i="5" s="1"/>
  <c r="BK130" i="5"/>
  <c r="B39" i="5"/>
  <c r="W39" i="5"/>
  <c r="Z39" i="5" s="1"/>
  <c r="BK39" i="5"/>
  <c r="B193" i="5"/>
  <c r="W193" i="5"/>
  <c r="Z193" i="5" s="1"/>
  <c r="BK193" i="5"/>
  <c r="B7" i="5"/>
  <c r="W7" i="5"/>
  <c r="Z7" i="5" s="1"/>
  <c r="BK7" i="5"/>
  <c r="B400" i="5"/>
  <c r="W400" i="5"/>
  <c r="Z400" i="5" s="1"/>
  <c r="BK400" i="5"/>
  <c r="B432" i="5"/>
  <c r="W432" i="5"/>
  <c r="Z432" i="5" s="1"/>
  <c r="BK432" i="5"/>
  <c r="B389" i="5"/>
  <c r="W389" i="5"/>
  <c r="Z389" i="5" s="1"/>
  <c r="BK389" i="5"/>
  <c r="B418" i="5"/>
  <c r="W418" i="5"/>
  <c r="Z418" i="5" s="1"/>
  <c r="BK418" i="5"/>
  <c r="B164" i="5"/>
  <c r="W164" i="5"/>
  <c r="Z164" i="5" s="1"/>
  <c r="BK164" i="5"/>
  <c r="B37" i="5"/>
  <c r="W37" i="5"/>
  <c r="Z37" i="5" s="1"/>
  <c r="BK37" i="5"/>
  <c r="B433" i="5"/>
  <c r="W433" i="5"/>
  <c r="Z433" i="5" s="1"/>
  <c r="BK433" i="5"/>
  <c r="B57" i="5"/>
  <c r="W57" i="5"/>
  <c r="Z57" i="5" s="1"/>
  <c r="BK57" i="5"/>
  <c r="B211" i="5"/>
  <c r="W211" i="5"/>
  <c r="Z211" i="5" s="1"/>
  <c r="BK211" i="5"/>
  <c r="B31" i="5"/>
  <c r="W31" i="5"/>
  <c r="Z31" i="5" s="1"/>
  <c r="BK31" i="5"/>
  <c r="B410" i="5"/>
  <c r="W410" i="5"/>
  <c r="Z410" i="5" s="1"/>
  <c r="BK410" i="5"/>
  <c r="B437" i="5"/>
  <c r="W437" i="5"/>
  <c r="Z437" i="5" s="1"/>
  <c r="BK437" i="5"/>
  <c r="B160" i="5"/>
  <c r="W160" i="5"/>
  <c r="Z160" i="5" s="1"/>
  <c r="BK160" i="5"/>
  <c r="B110" i="5"/>
  <c r="W110" i="5"/>
  <c r="Z110" i="5" s="1"/>
  <c r="BK110" i="5"/>
  <c r="B117" i="5"/>
  <c r="W117" i="5"/>
  <c r="Z117" i="5" s="1"/>
  <c r="BK117" i="5"/>
  <c r="BK30" i="5" l="1"/>
  <c r="BL30" i="5" s="1"/>
  <c r="B30" i="5"/>
  <c r="BL437" i="5"/>
  <c r="Y437" i="5" s="1"/>
  <c r="AB437" i="5"/>
  <c r="BL418" i="5"/>
  <c r="Y418" i="5" s="1"/>
  <c r="AB418" i="5"/>
  <c r="BL333" i="5"/>
  <c r="Y333" i="5" s="1"/>
  <c r="AB333" i="5"/>
  <c r="BL113" i="5"/>
  <c r="Y113" i="5" s="1"/>
  <c r="AB113" i="5"/>
  <c r="BL277" i="5"/>
  <c r="Y277" i="5" s="1"/>
  <c r="AB277" i="5"/>
  <c r="BL198" i="5"/>
  <c r="Y198" i="5" s="1"/>
  <c r="AB198" i="5"/>
  <c r="BL209" i="5"/>
  <c r="Y209" i="5" s="1"/>
  <c r="AB209" i="5"/>
  <c r="BL11" i="5"/>
  <c r="Y11" i="5" s="1"/>
  <c r="AB11" i="5"/>
  <c r="BL116" i="5"/>
  <c r="Y116" i="5" s="1"/>
  <c r="AB116" i="5"/>
  <c r="BL446" i="5"/>
  <c r="Y446" i="5" s="1"/>
  <c r="AB446" i="5"/>
  <c r="BL213" i="5"/>
  <c r="Y213" i="5" s="1"/>
  <c r="AB213" i="5"/>
  <c r="BL426" i="5"/>
  <c r="Y426" i="5" s="1"/>
  <c r="AB426" i="5"/>
  <c r="BL134" i="5"/>
  <c r="Y134" i="5" s="1"/>
  <c r="AB134" i="5"/>
  <c r="BL24" i="5"/>
  <c r="Y24" i="5" s="1"/>
  <c r="AB24" i="5"/>
  <c r="BL245" i="5"/>
  <c r="Y245" i="5" s="1"/>
  <c r="AB245" i="5"/>
  <c r="BL92" i="5"/>
  <c r="Y92" i="5" s="1"/>
  <c r="AB92" i="5"/>
  <c r="BL224" i="5"/>
  <c r="Y224" i="5" s="1"/>
  <c r="AB224" i="5"/>
  <c r="BL26" i="5"/>
  <c r="Y26" i="5" s="1"/>
  <c r="AB26" i="5"/>
  <c r="BL195" i="5"/>
  <c r="Y195" i="5" s="1"/>
  <c r="AB195" i="5"/>
  <c r="BL442" i="5"/>
  <c r="Y442" i="5" s="1"/>
  <c r="AB442" i="5"/>
  <c r="BL308" i="5"/>
  <c r="Y308" i="5" s="1"/>
  <c r="AB308" i="5"/>
  <c r="BL250" i="5"/>
  <c r="Y250" i="5" s="1"/>
  <c r="AB250" i="5"/>
  <c r="BL339" i="5"/>
  <c r="Y339" i="5" s="1"/>
  <c r="AB339" i="5"/>
  <c r="BL70" i="5"/>
  <c r="Y70" i="5" s="1"/>
  <c r="AB70" i="5"/>
  <c r="BL257" i="5"/>
  <c r="Y257" i="5" s="1"/>
  <c r="AB257" i="5"/>
  <c r="BL226" i="5"/>
  <c r="Y226" i="5" s="1"/>
  <c r="AB226" i="5"/>
  <c r="BL132" i="5"/>
  <c r="Y132" i="5" s="1"/>
  <c r="AB132" i="5"/>
  <c r="BL74" i="5"/>
  <c r="Y74" i="5" s="1"/>
  <c r="AB74" i="5"/>
  <c r="BL25" i="5"/>
  <c r="Y25" i="5" s="1"/>
  <c r="AB25" i="5"/>
  <c r="BL49" i="5"/>
  <c r="Y49" i="5" s="1"/>
  <c r="AB49" i="5"/>
  <c r="BL351" i="5"/>
  <c r="Y351" i="5" s="1"/>
  <c r="AB351" i="5"/>
  <c r="BL327" i="5"/>
  <c r="Y327" i="5" s="1"/>
  <c r="AB327" i="5"/>
  <c r="BL409" i="5"/>
  <c r="Y409" i="5" s="1"/>
  <c r="AB409" i="5"/>
  <c r="BL81" i="5"/>
  <c r="Y81" i="5" s="1"/>
  <c r="AB81" i="5"/>
  <c r="BL135" i="5"/>
  <c r="Y135" i="5" s="1"/>
  <c r="AB135" i="5"/>
  <c r="BL75" i="5"/>
  <c r="Y75" i="5" s="1"/>
  <c r="AB75" i="5"/>
  <c r="BL96" i="5"/>
  <c r="Y96" i="5" s="1"/>
  <c r="AB96" i="5"/>
  <c r="BL413" i="5"/>
  <c r="Y413" i="5" s="1"/>
  <c r="AB413" i="5"/>
  <c r="BL239" i="5"/>
  <c r="Y239" i="5" s="1"/>
  <c r="AB239" i="5"/>
  <c r="BL364" i="5"/>
  <c r="Y364" i="5" s="1"/>
  <c r="AB364" i="5"/>
  <c r="BL405" i="5"/>
  <c r="Y405" i="5" s="1"/>
  <c r="AB405" i="5"/>
  <c r="BL42" i="5"/>
  <c r="Y42" i="5" s="1"/>
  <c r="AB42" i="5"/>
  <c r="BL107" i="5"/>
  <c r="Y107" i="5" s="1"/>
  <c r="AB107" i="5"/>
  <c r="BL252" i="5"/>
  <c r="Y252" i="5" s="1"/>
  <c r="AB252" i="5"/>
  <c r="BL100" i="5"/>
  <c r="Y100" i="5" s="1"/>
  <c r="AB100" i="5"/>
  <c r="BL76" i="5"/>
  <c r="Y76" i="5" s="1"/>
  <c r="AB76" i="5"/>
  <c r="BL10" i="5"/>
  <c r="Y10" i="5" s="1"/>
  <c r="AB10" i="5"/>
  <c r="BL299" i="5"/>
  <c r="Y299" i="5" s="1"/>
  <c r="AB299" i="5"/>
  <c r="BL268" i="5"/>
  <c r="Y268" i="5" s="1"/>
  <c r="AB268" i="5"/>
  <c r="BL332" i="5"/>
  <c r="Y332" i="5" s="1"/>
  <c r="AB332" i="5"/>
  <c r="BL221" i="5"/>
  <c r="Y221" i="5" s="1"/>
  <c r="AB221" i="5"/>
  <c r="BL290" i="5"/>
  <c r="Y290" i="5" s="1"/>
  <c r="AB290" i="5"/>
  <c r="BL449" i="5"/>
  <c r="Y449" i="5" s="1"/>
  <c r="AB449" i="5"/>
  <c r="BL211" i="5"/>
  <c r="Y211" i="5" s="1"/>
  <c r="AB211" i="5"/>
  <c r="BL400" i="5"/>
  <c r="Y400" i="5" s="1"/>
  <c r="AB400" i="5"/>
  <c r="BL406" i="5"/>
  <c r="Y406" i="5" s="1"/>
  <c r="AB406" i="5"/>
  <c r="BL436" i="5"/>
  <c r="Y436" i="5" s="1"/>
  <c r="AB436" i="5"/>
  <c r="BL306" i="5"/>
  <c r="Y306" i="5" s="1"/>
  <c r="AB306" i="5"/>
  <c r="BL120" i="5"/>
  <c r="Y120" i="5" s="1"/>
  <c r="AB120" i="5"/>
  <c r="BL374" i="5"/>
  <c r="Y374" i="5" s="1"/>
  <c r="AB374" i="5"/>
  <c r="BL53" i="5"/>
  <c r="Y53" i="5" s="1"/>
  <c r="AB53" i="5"/>
  <c r="BL85" i="5"/>
  <c r="Y85" i="5" s="1"/>
  <c r="AB85" i="5"/>
  <c r="BL422" i="5"/>
  <c r="Y422" i="5" s="1"/>
  <c r="AB422" i="5"/>
  <c r="BL399" i="5"/>
  <c r="Y399" i="5" s="1"/>
  <c r="AB399" i="5"/>
  <c r="BL40" i="5"/>
  <c r="Y40" i="5" s="1"/>
  <c r="AB40" i="5"/>
  <c r="BL98" i="5"/>
  <c r="Y98" i="5" s="1"/>
  <c r="AB98" i="5"/>
  <c r="BL303" i="5"/>
  <c r="Y303" i="5" s="1"/>
  <c r="AB303" i="5"/>
  <c r="BL279" i="5"/>
  <c r="Y279" i="5" s="1"/>
  <c r="AB279" i="5"/>
  <c r="BL199" i="5"/>
  <c r="Y199" i="5" s="1"/>
  <c r="AB199" i="5"/>
  <c r="BL249" i="5"/>
  <c r="Y249" i="5" s="1"/>
  <c r="AB249" i="5"/>
  <c r="BL205" i="5"/>
  <c r="Y205" i="5" s="1"/>
  <c r="AB205" i="5"/>
  <c r="BL95" i="5"/>
  <c r="Y95" i="5" s="1"/>
  <c r="AB95" i="5"/>
  <c r="BL284" i="5"/>
  <c r="Y284" i="5" s="1"/>
  <c r="AB284" i="5"/>
  <c r="BL80" i="5"/>
  <c r="Y80" i="5" s="1"/>
  <c r="AB80" i="5"/>
  <c r="BL386" i="5"/>
  <c r="Y386" i="5" s="1"/>
  <c r="AB386" i="5"/>
  <c r="BL293" i="5"/>
  <c r="Y293" i="5" s="1"/>
  <c r="AB293" i="5"/>
  <c r="BL175" i="5"/>
  <c r="Y175" i="5" s="1"/>
  <c r="AB175" i="5"/>
  <c r="BL197" i="5"/>
  <c r="Y197" i="5" s="1"/>
  <c r="AB197" i="5"/>
  <c r="BL304" i="5"/>
  <c r="Y304" i="5" s="1"/>
  <c r="AB304" i="5"/>
  <c r="BL302" i="5"/>
  <c r="Y302" i="5" s="1"/>
  <c r="AB302" i="5"/>
  <c r="BL344" i="5"/>
  <c r="Y344" i="5" s="1"/>
  <c r="AB344" i="5"/>
  <c r="BL91" i="5"/>
  <c r="Y91" i="5" s="1"/>
  <c r="AB91" i="5"/>
  <c r="BL307" i="5"/>
  <c r="Y307" i="5" s="1"/>
  <c r="AB307" i="5"/>
  <c r="BL295" i="5"/>
  <c r="Y295" i="5" s="1"/>
  <c r="AB295" i="5"/>
  <c r="BL35" i="5"/>
  <c r="Y35" i="5" s="1"/>
  <c r="AB35" i="5"/>
  <c r="BL225" i="5"/>
  <c r="Y225" i="5" s="1"/>
  <c r="AB225" i="5"/>
  <c r="BL273" i="5"/>
  <c r="Y273" i="5" s="1"/>
  <c r="AB273" i="5"/>
  <c r="BL416" i="5"/>
  <c r="Y416" i="5" s="1"/>
  <c r="AB416" i="5"/>
  <c r="BL237" i="5"/>
  <c r="Y237" i="5" s="1"/>
  <c r="AB237" i="5"/>
  <c r="BL84" i="5"/>
  <c r="Y84" i="5" s="1"/>
  <c r="AB84" i="5"/>
  <c r="BL248" i="5"/>
  <c r="Y248" i="5" s="1"/>
  <c r="AB248" i="5"/>
  <c r="BL156" i="5"/>
  <c r="Y156" i="5" s="1"/>
  <c r="AB156" i="5"/>
  <c r="BL178" i="5"/>
  <c r="Y178" i="5" s="1"/>
  <c r="AB178" i="5"/>
  <c r="BL428" i="5"/>
  <c r="Y428" i="5" s="1"/>
  <c r="AB428" i="5"/>
  <c r="BL60" i="5"/>
  <c r="Y60" i="5" s="1"/>
  <c r="AB60" i="5"/>
  <c r="BL343" i="5"/>
  <c r="Y343" i="5" s="1"/>
  <c r="AB343" i="5"/>
  <c r="BL326" i="5"/>
  <c r="Y326" i="5" s="1"/>
  <c r="AB326" i="5"/>
  <c r="BL261" i="5"/>
  <c r="Y261" i="5" s="1"/>
  <c r="AB261" i="5"/>
  <c r="BL78" i="5"/>
  <c r="Y78" i="5" s="1"/>
  <c r="AB78" i="5"/>
  <c r="BL397" i="5"/>
  <c r="Y397" i="5" s="1"/>
  <c r="AB397" i="5"/>
  <c r="BL360" i="5"/>
  <c r="Y360" i="5" s="1"/>
  <c r="AB360" i="5"/>
  <c r="BL44" i="5"/>
  <c r="Y44" i="5" s="1"/>
  <c r="AB44" i="5"/>
  <c r="BL181" i="5"/>
  <c r="Y181" i="5" s="1"/>
  <c r="AB181" i="5"/>
  <c r="BL391" i="5"/>
  <c r="Y391" i="5" s="1"/>
  <c r="AB391" i="5"/>
  <c r="BL453" i="5"/>
  <c r="Y453" i="5" s="1"/>
  <c r="AB453" i="5"/>
  <c r="BL368" i="5"/>
  <c r="Y368" i="5" s="1"/>
  <c r="AB368" i="5"/>
  <c r="BL212" i="5"/>
  <c r="Y212" i="5" s="1"/>
  <c r="AB212" i="5"/>
  <c r="BL384" i="5"/>
  <c r="Y384" i="5" s="1"/>
  <c r="AB384" i="5"/>
  <c r="BL106" i="5"/>
  <c r="Y106" i="5" s="1"/>
  <c r="AB106" i="5"/>
  <c r="BL300" i="5"/>
  <c r="Y300" i="5" s="1"/>
  <c r="AB300" i="5"/>
  <c r="BL232" i="5"/>
  <c r="Y232" i="5" s="1"/>
  <c r="AB232" i="5"/>
  <c r="BL110" i="5"/>
  <c r="Y110" i="5" s="1"/>
  <c r="AB110" i="5"/>
  <c r="BL37" i="5"/>
  <c r="Y37" i="5" s="1"/>
  <c r="AB37" i="5"/>
  <c r="BL39" i="5"/>
  <c r="Y39" i="5" s="1"/>
  <c r="AB39" i="5"/>
  <c r="BL202" i="5"/>
  <c r="Y202" i="5" s="1"/>
  <c r="AB202" i="5"/>
  <c r="BL13" i="5"/>
  <c r="Y13" i="5" s="1"/>
  <c r="AB13" i="5"/>
  <c r="BL403" i="5"/>
  <c r="Y403" i="5" s="1"/>
  <c r="AB403" i="5"/>
  <c r="BL390" i="5"/>
  <c r="Y390" i="5" s="1"/>
  <c r="AB390" i="5"/>
  <c r="BL219" i="5"/>
  <c r="Y219" i="5" s="1"/>
  <c r="AB219" i="5"/>
  <c r="BL424" i="5"/>
  <c r="Y424" i="5" s="1"/>
  <c r="AB424" i="5"/>
  <c r="BL21" i="5"/>
  <c r="Y21" i="5" s="1"/>
  <c r="AB21" i="5"/>
  <c r="BL242" i="5"/>
  <c r="Y242" i="5" s="1"/>
  <c r="AB242" i="5"/>
  <c r="BL377" i="5"/>
  <c r="Y377" i="5" s="1"/>
  <c r="AB377" i="5"/>
  <c r="BL201" i="5"/>
  <c r="Y201" i="5" s="1"/>
  <c r="AB201" i="5"/>
  <c r="BL189" i="5"/>
  <c r="Y189" i="5" s="1"/>
  <c r="AB189" i="5"/>
  <c r="BL330" i="5"/>
  <c r="Y330" i="5" s="1"/>
  <c r="AB330" i="5"/>
  <c r="BL395" i="5"/>
  <c r="Y395" i="5" s="1"/>
  <c r="AB395" i="5"/>
  <c r="BL82" i="5"/>
  <c r="Y82" i="5" s="1"/>
  <c r="AB82" i="5"/>
  <c r="BL376" i="5"/>
  <c r="Y376" i="5" s="1"/>
  <c r="AB376" i="5"/>
  <c r="BL55" i="5"/>
  <c r="Y55" i="5" s="1"/>
  <c r="AB55" i="5"/>
  <c r="BL79" i="5"/>
  <c r="Y79" i="5" s="1"/>
  <c r="AB79" i="5"/>
  <c r="BL99" i="5"/>
  <c r="Y99" i="5" s="1"/>
  <c r="AB99" i="5"/>
  <c r="BL12" i="5"/>
  <c r="Y12" i="5" s="1"/>
  <c r="AB12" i="5"/>
  <c r="BL251" i="5"/>
  <c r="Y251" i="5" s="1"/>
  <c r="AB251" i="5"/>
  <c r="BL381" i="5"/>
  <c r="Y381" i="5" s="1"/>
  <c r="AB381" i="5"/>
  <c r="BL348" i="5"/>
  <c r="Y348" i="5" s="1"/>
  <c r="AB348" i="5"/>
  <c r="BL228" i="5"/>
  <c r="Y228" i="5" s="1"/>
  <c r="AB228" i="5"/>
  <c r="BL357" i="5"/>
  <c r="Y357" i="5" s="1"/>
  <c r="AB357" i="5"/>
  <c r="BL101" i="5"/>
  <c r="Y101" i="5" s="1"/>
  <c r="AB101" i="5"/>
  <c r="BL137" i="5"/>
  <c r="Y137" i="5" s="1"/>
  <c r="AB137" i="5"/>
  <c r="BL61" i="5"/>
  <c r="Y61" i="5" s="1"/>
  <c r="AB61" i="5"/>
  <c r="BL203" i="5"/>
  <c r="Y203" i="5" s="1"/>
  <c r="AB203" i="5"/>
  <c r="BL396" i="5"/>
  <c r="Y396" i="5" s="1"/>
  <c r="AB396" i="5"/>
  <c r="BL429" i="5"/>
  <c r="Y429" i="5" s="1"/>
  <c r="AB429" i="5"/>
  <c r="BL419" i="5"/>
  <c r="Y419" i="5" s="1"/>
  <c r="AB419" i="5"/>
  <c r="BL114" i="5"/>
  <c r="Y114" i="5" s="1"/>
  <c r="AB114" i="5"/>
  <c r="BL234" i="5"/>
  <c r="Y234" i="5" s="1"/>
  <c r="AB234" i="5"/>
  <c r="BL370" i="5"/>
  <c r="Y370" i="5" s="1"/>
  <c r="AB370" i="5"/>
  <c r="BL28" i="5"/>
  <c r="Y28" i="5" s="1"/>
  <c r="AB28" i="5"/>
  <c r="BL185" i="5"/>
  <c r="Y185" i="5" s="1"/>
  <c r="AB185" i="5"/>
  <c r="BL122" i="5"/>
  <c r="Y122" i="5" s="1"/>
  <c r="AB122" i="5"/>
  <c r="BL128" i="5"/>
  <c r="Y128" i="5" s="1"/>
  <c r="AB128" i="5"/>
  <c r="BL286" i="5"/>
  <c r="Y286" i="5" s="1"/>
  <c r="AB286" i="5"/>
  <c r="BL191" i="5"/>
  <c r="Y191" i="5" s="1"/>
  <c r="AB191" i="5"/>
  <c r="BL366" i="5"/>
  <c r="Y366" i="5" s="1"/>
  <c r="AB366" i="5"/>
  <c r="BL109" i="5"/>
  <c r="Y109" i="5" s="1"/>
  <c r="AB109" i="5"/>
  <c r="BL169" i="5"/>
  <c r="Y169" i="5" s="1"/>
  <c r="AB169" i="5"/>
  <c r="BL410" i="5"/>
  <c r="Y410" i="5" s="1"/>
  <c r="AB410" i="5"/>
  <c r="BL389" i="5"/>
  <c r="Y389" i="5" s="1"/>
  <c r="AB389" i="5"/>
  <c r="BL288" i="5"/>
  <c r="Y288" i="5" s="1"/>
  <c r="AB288" i="5"/>
  <c r="BL217" i="5"/>
  <c r="Y217" i="5" s="1"/>
  <c r="AB217" i="5"/>
  <c r="BL87" i="5"/>
  <c r="Y87" i="5" s="1"/>
  <c r="AB87" i="5"/>
  <c r="BL276" i="5"/>
  <c r="Y276" i="5" s="1"/>
  <c r="AB276" i="5"/>
  <c r="BL266" i="5"/>
  <c r="Y266" i="5" s="1"/>
  <c r="AB266" i="5"/>
  <c r="BL161" i="5"/>
  <c r="Y161" i="5" s="1"/>
  <c r="AB161" i="5"/>
  <c r="BL8" i="5"/>
  <c r="Y8" i="5" s="1"/>
  <c r="AB8" i="5"/>
  <c r="BL310" i="5"/>
  <c r="Y310" i="5" s="1"/>
  <c r="AB310" i="5"/>
  <c r="BL309" i="5"/>
  <c r="Y309" i="5" s="1"/>
  <c r="AB309" i="5"/>
  <c r="BL220" i="5"/>
  <c r="Y220" i="5" s="1"/>
  <c r="AB220" i="5"/>
  <c r="BL133" i="5"/>
  <c r="Y133" i="5" s="1"/>
  <c r="AB133" i="5"/>
  <c r="BL23" i="5"/>
  <c r="Y23" i="5" s="1"/>
  <c r="AB23" i="5"/>
  <c r="BL59" i="5"/>
  <c r="Y59" i="5" s="1"/>
  <c r="AB59" i="5"/>
  <c r="BL336" i="5"/>
  <c r="Y336" i="5" s="1"/>
  <c r="AB336" i="5"/>
  <c r="BL255" i="5"/>
  <c r="Y255" i="5" s="1"/>
  <c r="AB255" i="5"/>
  <c r="BL119" i="5"/>
  <c r="Y119" i="5" s="1"/>
  <c r="AB119" i="5"/>
  <c r="BL124" i="5"/>
  <c r="Y124" i="5" s="1"/>
  <c r="AB124" i="5"/>
  <c r="BL168" i="5"/>
  <c r="Y168" i="5" s="1"/>
  <c r="AB168" i="5"/>
  <c r="BL216" i="5"/>
  <c r="Y216" i="5" s="1"/>
  <c r="AB216" i="5"/>
  <c r="BL435" i="5"/>
  <c r="Y435" i="5" s="1"/>
  <c r="AB435" i="5"/>
  <c r="BL398" i="5"/>
  <c r="Y398" i="5" s="1"/>
  <c r="AB398" i="5"/>
  <c r="BL208" i="5"/>
  <c r="Y208" i="5" s="1"/>
  <c r="AB208" i="5"/>
  <c r="BL108" i="5"/>
  <c r="Y108" i="5" s="1"/>
  <c r="AB108" i="5"/>
  <c r="BL334" i="5"/>
  <c r="Y334" i="5" s="1"/>
  <c r="AB334" i="5"/>
  <c r="BL347" i="5"/>
  <c r="Y347" i="5" s="1"/>
  <c r="AB347" i="5"/>
  <c r="BL317" i="5"/>
  <c r="Y317" i="5" s="1"/>
  <c r="AB317" i="5"/>
  <c r="BL111" i="5"/>
  <c r="Y111" i="5" s="1"/>
  <c r="AB111" i="5"/>
  <c r="BL48" i="5"/>
  <c r="Y48" i="5" s="1"/>
  <c r="AB48" i="5"/>
  <c r="BL324" i="5"/>
  <c r="Y324" i="5" s="1"/>
  <c r="AB324" i="5"/>
  <c r="BL112" i="5"/>
  <c r="Y112" i="5" s="1"/>
  <c r="AB112" i="5"/>
  <c r="BL71" i="5"/>
  <c r="Y71" i="5" s="1"/>
  <c r="AB71" i="5"/>
  <c r="BL229" i="5"/>
  <c r="Y229" i="5" s="1"/>
  <c r="AB229" i="5"/>
  <c r="BL173" i="5"/>
  <c r="Y173" i="5" s="1"/>
  <c r="AB173" i="5"/>
  <c r="BL163" i="5"/>
  <c r="Y163" i="5" s="1"/>
  <c r="AB163" i="5"/>
  <c r="BL392" i="5"/>
  <c r="Y392" i="5" s="1"/>
  <c r="AB392" i="5"/>
  <c r="BL16" i="5"/>
  <c r="Y16" i="5" s="1"/>
  <c r="AB16" i="5"/>
  <c r="BL445" i="5"/>
  <c r="Y445" i="5" s="1"/>
  <c r="AB445" i="5"/>
  <c r="BL126" i="5"/>
  <c r="Y126" i="5" s="1"/>
  <c r="AB126" i="5"/>
  <c r="BL369" i="5"/>
  <c r="Y369" i="5" s="1"/>
  <c r="AB369" i="5"/>
  <c r="BL359" i="5"/>
  <c r="Y359" i="5" s="1"/>
  <c r="AB359" i="5"/>
  <c r="BL204" i="5"/>
  <c r="Y204" i="5" s="1"/>
  <c r="AB204" i="5"/>
  <c r="BL393" i="5"/>
  <c r="Y393" i="5" s="1"/>
  <c r="AB393" i="5"/>
  <c r="BL270" i="5"/>
  <c r="Y270" i="5" s="1"/>
  <c r="AB270" i="5"/>
  <c r="BL223" i="5"/>
  <c r="Y223" i="5" s="1"/>
  <c r="AB223" i="5"/>
  <c r="BL329" i="5"/>
  <c r="Y329" i="5" s="1"/>
  <c r="AB329" i="5"/>
  <c r="BL236" i="5"/>
  <c r="Y236" i="5" s="1"/>
  <c r="AB236" i="5"/>
  <c r="BL363" i="5"/>
  <c r="Y363" i="5" s="1"/>
  <c r="AB363" i="5"/>
  <c r="BL297" i="5"/>
  <c r="Y297" i="5" s="1"/>
  <c r="AB297" i="5"/>
  <c r="BL29" i="5"/>
  <c r="Y29" i="5" s="1"/>
  <c r="AB29" i="5"/>
  <c r="BL271" i="5"/>
  <c r="Y271" i="5" s="1"/>
  <c r="AB271" i="5"/>
  <c r="BL314" i="5"/>
  <c r="Y314" i="5" s="1"/>
  <c r="AB314" i="5"/>
  <c r="BL320" i="5"/>
  <c r="Y320" i="5" s="1"/>
  <c r="AB320" i="5"/>
  <c r="BL341" i="5"/>
  <c r="Y341" i="5" s="1"/>
  <c r="AB341" i="5"/>
  <c r="BL259" i="5"/>
  <c r="Y259" i="5" s="1"/>
  <c r="AB259" i="5"/>
  <c r="BL15" i="5"/>
  <c r="Y15" i="5" s="1"/>
  <c r="AB15" i="5"/>
  <c r="BL62" i="5"/>
  <c r="Y62" i="5" s="1"/>
  <c r="AB62" i="5"/>
  <c r="BL57" i="5"/>
  <c r="Y57" i="5" s="1"/>
  <c r="AB57" i="5"/>
  <c r="BL7" i="5"/>
  <c r="Y7" i="5" s="1"/>
  <c r="AB7" i="5"/>
  <c r="BL9" i="5"/>
  <c r="Y9" i="5" s="1"/>
  <c r="AB9" i="5"/>
  <c r="BL323" i="5"/>
  <c r="Y323" i="5" s="1"/>
  <c r="AB323" i="5"/>
  <c r="BL311" i="5"/>
  <c r="Y311" i="5" s="1"/>
  <c r="AB311" i="5"/>
  <c r="BL158" i="5"/>
  <c r="Y158" i="5" s="1"/>
  <c r="AB158" i="5"/>
  <c r="BL244" i="5"/>
  <c r="Y244" i="5" s="1"/>
  <c r="AB244" i="5"/>
  <c r="BL373" i="5"/>
  <c r="Y373" i="5" s="1"/>
  <c r="AB373" i="5"/>
  <c r="BL52" i="5"/>
  <c r="Y52" i="5" s="1"/>
  <c r="AB52" i="5"/>
  <c r="BL414" i="5"/>
  <c r="Y414" i="5" s="1"/>
  <c r="AB414" i="5"/>
  <c r="BL125" i="5"/>
  <c r="Y125" i="5" s="1"/>
  <c r="AB125" i="5"/>
  <c r="BL153" i="5"/>
  <c r="Y153" i="5" s="1"/>
  <c r="AB153" i="5"/>
  <c r="BL394" i="5"/>
  <c r="Y394" i="5" s="1"/>
  <c r="AB394" i="5"/>
  <c r="BL155" i="5"/>
  <c r="Y155" i="5" s="1"/>
  <c r="AB155" i="5"/>
  <c r="BL89" i="5"/>
  <c r="Y89" i="5" s="1"/>
  <c r="AB89" i="5"/>
  <c r="BL278" i="5"/>
  <c r="Y278" i="5" s="1"/>
  <c r="AB278" i="5"/>
  <c r="BL172" i="5"/>
  <c r="Y172" i="5" s="1"/>
  <c r="AB172" i="5"/>
  <c r="BL350" i="5"/>
  <c r="Y350" i="5" s="1"/>
  <c r="AB350" i="5"/>
  <c r="BL94" i="5"/>
  <c r="Y94" i="5" s="1"/>
  <c r="AB94" i="5"/>
  <c r="BL283" i="5"/>
  <c r="Y283" i="5" s="1"/>
  <c r="AB283" i="5"/>
  <c r="BL38" i="5"/>
  <c r="Y38" i="5" s="1"/>
  <c r="AB38" i="5"/>
  <c r="BL103" i="5"/>
  <c r="Y103" i="5" s="1"/>
  <c r="AB103" i="5"/>
  <c r="BL292" i="5"/>
  <c r="Y292" i="5" s="1"/>
  <c r="AB292" i="5"/>
  <c r="BL174" i="5"/>
  <c r="Y174" i="5" s="1"/>
  <c r="AB174" i="5"/>
  <c r="BL427" i="5"/>
  <c r="Y427" i="5" s="1"/>
  <c r="AB427" i="5"/>
  <c r="BL186" i="5"/>
  <c r="Y186" i="5" s="1"/>
  <c r="AB186" i="5"/>
  <c r="BL51" i="5"/>
  <c r="Y51" i="5" s="1"/>
  <c r="AB51" i="5"/>
  <c r="BL401" i="5"/>
  <c r="Y401" i="5" s="1"/>
  <c r="AB401" i="5"/>
  <c r="BL222" i="5"/>
  <c r="Y222" i="5" s="1"/>
  <c r="AB222" i="5"/>
  <c r="BL345" i="5"/>
  <c r="Y345" i="5" s="1"/>
  <c r="AB345" i="5"/>
  <c r="BL182" i="5"/>
  <c r="Y182" i="5" s="1"/>
  <c r="AB182" i="5"/>
  <c r="BL362" i="5"/>
  <c r="Y362" i="5" s="1"/>
  <c r="AB362" i="5"/>
  <c r="BL415" i="5"/>
  <c r="Y415" i="5" s="1"/>
  <c r="AB415" i="5"/>
  <c r="BL260" i="5"/>
  <c r="Y260" i="5" s="1"/>
  <c r="AB260" i="5"/>
  <c r="BL19" i="5"/>
  <c r="Y19" i="5" s="1"/>
  <c r="AB19" i="5"/>
  <c r="BL388" i="5"/>
  <c r="Y388" i="5" s="1"/>
  <c r="AB388" i="5"/>
  <c r="BL352" i="5"/>
  <c r="Y352" i="5" s="1"/>
  <c r="AB352" i="5"/>
  <c r="BL447" i="5"/>
  <c r="Y447" i="5" s="1"/>
  <c r="AB447" i="5"/>
  <c r="BL355" i="5"/>
  <c r="Y355" i="5" s="1"/>
  <c r="AB355" i="5"/>
  <c r="BL264" i="5"/>
  <c r="Y264" i="5" s="1"/>
  <c r="AB264" i="5"/>
  <c r="BL129" i="5"/>
  <c r="Y129" i="5" s="1"/>
  <c r="AB129" i="5"/>
  <c r="BL367" i="5"/>
  <c r="Y367" i="5" s="1"/>
  <c r="AB367" i="5"/>
  <c r="BL274" i="5"/>
  <c r="Y274" i="5" s="1"/>
  <c r="AB274" i="5"/>
  <c r="BL378" i="5"/>
  <c r="Y378" i="5" s="1"/>
  <c r="AB378" i="5"/>
  <c r="BL331" i="5"/>
  <c r="Y331" i="5" s="1"/>
  <c r="AB331" i="5"/>
  <c r="BL66" i="5"/>
  <c r="Y66" i="5" s="1"/>
  <c r="AB66" i="5"/>
  <c r="BL171" i="5"/>
  <c r="Y171" i="5" s="1"/>
  <c r="AB171" i="5"/>
  <c r="BL73" i="5"/>
  <c r="Y73" i="5" s="1"/>
  <c r="AB73" i="5"/>
  <c r="BL265" i="5"/>
  <c r="Y265" i="5" s="1"/>
  <c r="AB265" i="5"/>
  <c r="BL58" i="5"/>
  <c r="Y58" i="5" s="1"/>
  <c r="AB58" i="5"/>
  <c r="BL166" i="5"/>
  <c r="Y166" i="5" s="1"/>
  <c r="AB166" i="5"/>
  <c r="BL253" i="5"/>
  <c r="Y253" i="5" s="1"/>
  <c r="AB253" i="5"/>
  <c r="BL65" i="5"/>
  <c r="Y65" i="5" s="1"/>
  <c r="AB65" i="5"/>
  <c r="BL18" i="5"/>
  <c r="Y18" i="5" s="1"/>
  <c r="AB18" i="5"/>
  <c r="BL160" i="5"/>
  <c r="Y160" i="5" s="1"/>
  <c r="AB160" i="5"/>
  <c r="BL164" i="5"/>
  <c r="Y164" i="5" s="1"/>
  <c r="AB164" i="5"/>
  <c r="BL130" i="5"/>
  <c r="Y130" i="5" s="1"/>
  <c r="AB130" i="5"/>
  <c r="BL127" i="5"/>
  <c r="Y127" i="5" s="1"/>
  <c r="AB127" i="5"/>
  <c r="BL319" i="5"/>
  <c r="Y319" i="5" s="1"/>
  <c r="AB319" i="5"/>
  <c r="BL407" i="5"/>
  <c r="Y407" i="5" s="1"/>
  <c r="AB407" i="5"/>
  <c r="BL187" i="5"/>
  <c r="Y187" i="5" s="1"/>
  <c r="AB187" i="5"/>
  <c r="BL218" i="5"/>
  <c r="Y218" i="5" s="1"/>
  <c r="AB218" i="5"/>
  <c r="BL423" i="5"/>
  <c r="Y423" i="5" s="1"/>
  <c r="AB423" i="5"/>
  <c r="BL20" i="5"/>
  <c r="Y20" i="5" s="1"/>
  <c r="AB20" i="5"/>
  <c r="BL325" i="5"/>
  <c r="Y325" i="5" s="1"/>
  <c r="AB325" i="5"/>
  <c r="BL452" i="5"/>
  <c r="Y452" i="5" s="1"/>
  <c r="AB452" i="5"/>
  <c r="BL451" i="5"/>
  <c r="Y451" i="5" s="1"/>
  <c r="AB451" i="5"/>
  <c r="BL361" i="5"/>
  <c r="Y361" i="5" s="1"/>
  <c r="AB361" i="5"/>
  <c r="BL408" i="5"/>
  <c r="Y408" i="5" s="1"/>
  <c r="AB408" i="5"/>
  <c r="BL17" i="5"/>
  <c r="Y17" i="5" s="1"/>
  <c r="AB17" i="5"/>
  <c r="BL246" i="5"/>
  <c r="Y246" i="5" s="1"/>
  <c r="AB246" i="5"/>
  <c r="BL375" i="5"/>
  <c r="Y375" i="5" s="1"/>
  <c r="AB375" i="5"/>
  <c r="BL282" i="5"/>
  <c r="Y282" i="5" s="1"/>
  <c r="AB282" i="5"/>
  <c r="BL354" i="5"/>
  <c r="Y354" i="5" s="1"/>
  <c r="AB354" i="5"/>
  <c r="BL322" i="5"/>
  <c r="Y322" i="5" s="1"/>
  <c r="AB322" i="5"/>
  <c r="BL443" i="5"/>
  <c r="Y443" i="5" s="1"/>
  <c r="AB443" i="5"/>
  <c r="BL337" i="5"/>
  <c r="Y337" i="5" s="1"/>
  <c r="AB337" i="5"/>
  <c r="BL380" i="5"/>
  <c r="Y380" i="5" s="1"/>
  <c r="AB380" i="5"/>
  <c r="BL267" i="5"/>
  <c r="Y267" i="5" s="1"/>
  <c r="AB267" i="5"/>
  <c r="BL258" i="5"/>
  <c r="Y258" i="5" s="1"/>
  <c r="AB258" i="5"/>
  <c r="BL227" i="5"/>
  <c r="Y227" i="5" s="1"/>
  <c r="AB227" i="5"/>
  <c r="BL356" i="5"/>
  <c r="Y356" i="5" s="1"/>
  <c r="AB356" i="5"/>
  <c r="BL280" i="5"/>
  <c r="Y280" i="5" s="1"/>
  <c r="AB280" i="5"/>
  <c r="BL34" i="5"/>
  <c r="Y34" i="5" s="1"/>
  <c r="AB34" i="5"/>
  <c r="BL438" i="5"/>
  <c r="Y438" i="5" s="1"/>
  <c r="AB438" i="5"/>
  <c r="BL177" i="5"/>
  <c r="Y177" i="5" s="1"/>
  <c r="AB177" i="5"/>
  <c r="BL90" i="5"/>
  <c r="Y90" i="5" s="1"/>
  <c r="AB90" i="5"/>
  <c r="BL448" i="5"/>
  <c r="Y448" i="5" s="1"/>
  <c r="AB448" i="5"/>
  <c r="BL183" i="5"/>
  <c r="Y183" i="5" s="1"/>
  <c r="AB183" i="5"/>
  <c r="BL131" i="5"/>
  <c r="Y131" i="5" s="1"/>
  <c r="AB131" i="5"/>
  <c r="BL328" i="5"/>
  <c r="Y328" i="5" s="1"/>
  <c r="AB328" i="5"/>
  <c r="BL450" i="5"/>
  <c r="Y450" i="5" s="1"/>
  <c r="AB450" i="5"/>
  <c r="BL235" i="5"/>
  <c r="Y235" i="5" s="1"/>
  <c r="AB235" i="5"/>
  <c r="BL387" i="5"/>
  <c r="Y387" i="5" s="1"/>
  <c r="AB387" i="5"/>
  <c r="BL190" i="5"/>
  <c r="Y190" i="5" s="1"/>
  <c r="AB190" i="5"/>
  <c r="BL263" i="5"/>
  <c r="Y263" i="5" s="1"/>
  <c r="AB263" i="5"/>
  <c r="BL104" i="5"/>
  <c r="Y104" i="5" s="1"/>
  <c r="AB104" i="5"/>
  <c r="BL33" i="5"/>
  <c r="Y33" i="5" s="1"/>
  <c r="AB33" i="5"/>
  <c r="BL69" i="5"/>
  <c r="Y69" i="5" s="1"/>
  <c r="AB69" i="5"/>
  <c r="BL45" i="5"/>
  <c r="Y45" i="5" s="1"/>
  <c r="AB45" i="5"/>
  <c r="BL247" i="5"/>
  <c r="Y247" i="5" s="1"/>
  <c r="AB247" i="5"/>
  <c r="BL294" i="5"/>
  <c r="Y294" i="5" s="1"/>
  <c r="AB294" i="5"/>
  <c r="BL31" i="5"/>
  <c r="Y31" i="5" s="1"/>
  <c r="AB31" i="5"/>
  <c r="BL432" i="5"/>
  <c r="Y432" i="5" s="1"/>
  <c r="AB432" i="5"/>
  <c r="BL254" i="5"/>
  <c r="Y254" i="5" s="1"/>
  <c r="AB254" i="5"/>
  <c r="BL444" i="5"/>
  <c r="Y444" i="5" s="1"/>
  <c r="AB444" i="5"/>
  <c r="BL54" i="5"/>
  <c r="Y54" i="5" s="1"/>
  <c r="AB54" i="5"/>
  <c r="BL86" i="5"/>
  <c r="Y86" i="5" s="1"/>
  <c r="AB86" i="5"/>
  <c r="BL275" i="5"/>
  <c r="Y275" i="5" s="1"/>
  <c r="AB275" i="5"/>
  <c r="BL312" i="5"/>
  <c r="Y312" i="5" s="1"/>
  <c r="AB312" i="5"/>
  <c r="BL194" i="5"/>
  <c r="Y194" i="5" s="1"/>
  <c r="AB194" i="5"/>
  <c r="BL136" i="5"/>
  <c r="Y136" i="5" s="1"/>
  <c r="AB136" i="5"/>
  <c r="BL316" i="5"/>
  <c r="Y316" i="5" s="1"/>
  <c r="AB316" i="5"/>
  <c r="BL200" i="5"/>
  <c r="Y200" i="5" s="1"/>
  <c r="AB200" i="5"/>
  <c r="BL210" i="5"/>
  <c r="Y210" i="5" s="1"/>
  <c r="AB210" i="5"/>
  <c r="BL379" i="5"/>
  <c r="Y379" i="5" s="1"/>
  <c r="AB379" i="5"/>
  <c r="BL115" i="5"/>
  <c r="Y115" i="5" s="1"/>
  <c r="AB115" i="5"/>
  <c r="BL123" i="5"/>
  <c r="Y123" i="5" s="1"/>
  <c r="AB123" i="5"/>
  <c r="BL285" i="5"/>
  <c r="Y285" i="5" s="1"/>
  <c r="AB285" i="5"/>
  <c r="BL167" i="5"/>
  <c r="Y167" i="5" s="1"/>
  <c r="AB167" i="5"/>
  <c r="BL215" i="5"/>
  <c r="Y215" i="5" s="1"/>
  <c r="AB215" i="5"/>
  <c r="BL27" i="5"/>
  <c r="Y27" i="5" s="1"/>
  <c r="AB27" i="5"/>
  <c r="BL176" i="5"/>
  <c r="Y176" i="5" s="1"/>
  <c r="AB176" i="5"/>
  <c r="BL207" i="5"/>
  <c r="Y207" i="5" s="1"/>
  <c r="AB207" i="5"/>
  <c r="BL138" i="5"/>
  <c r="Y138" i="5" s="1"/>
  <c r="AB138" i="5"/>
  <c r="BL385" i="5"/>
  <c r="Y385" i="5" s="1"/>
  <c r="AB385" i="5"/>
  <c r="BL36" i="5"/>
  <c r="Y36" i="5" s="1"/>
  <c r="AC36" i="5" s="1"/>
  <c r="X36" i="5" s="1"/>
  <c r="AB36" i="5"/>
  <c r="BL440" i="5"/>
  <c r="Y440" i="5" s="1"/>
  <c r="AB440" i="5"/>
  <c r="BL434" i="5"/>
  <c r="Y434" i="5" s="1"/>
  <c r="AB434" i="5"/>
  <c r="BL417" i="5"/>
  <c r="Y417" i="5" s="1"/>
  <c r="AB417" i="5"/>
  <c r="BL402" i="5"/>
  <c r="Y402" i="5" s="1"/>
  <c r="AB402" i="5"/>
  <c r="BL170" i="5"/>
  <c r="Y170" i="5" s="1"/>
  <c r="AB170" i="5"/>
  <c r="BL63" i="5"/>
  <c r="Y63" i="5" s="1"/>
  <c r="AB63" i="5"/>
  <c r="BL298" i="5"/>
  <c r="Y298" i="5" s="1"/>
  <c r="AB298" i="5"/>
  <c r="BL32" i="5"/>
  <c r="Y32" i="5" s="1"/>
  <c r="AB32" i="5"/>
  <c r="B64" i="5"/>
  <c r="BK64" i="5"/>
  <c r="W64" i="5"/>
  <c r="Z64" i="5" s="1"/>
  <c r="BL157" i="5"/>
  <c r="Y157" i="5" s="1"/>
  <c r="AB157" i="5"/>
  <c r="BL269" i="5"/>
  <c r="Y269" i="5" s="1"/>
  <c r="AB269" i="5"/>
  <c r="BL281" i="5"/>
  <c r="Y281" i="5" s="1"/>
  <c r="AB281" i="5"/>
  <c r="BL353" i="5"/>
  <c r="Y353" i="5" s="1"/>
  <c r="AB353" i="5"/>
  <c r="BL318" i="5"/>
  <c r="Y318" i="5" s="1"/>
  <c r="AC318" i="5" s="1"/>
  <c r="X318" i="5" s="1"/>
  <c r="AB318" i="5"/>
  <c r="BL196" i="5"/>
  <c r="Y196" i="5" s="1"/>
  <c r="AB196" i="5"/>
  <c r="BL335" i="5"/>
  <c r="Y335" i="5" s="1"/>
  <c r="AB335" i="5"/>
  <c r="BL206" i="5"/>
  <c r="Y206" i="5" s="1"/>
  <c r="AB206" i="5"/>
  <c r="BL420" i="5"/>
  <c r="Y420" i="5" s="1"/>
  <c r="AB420" i="5"/>
  <c r="BL154" i="5"/>
  <c r="Y154" i="5" s="1"/>
  <c r="AB154" i="5"/>
  <c r="BL238" i="5"/>
  <c r="Y238" i="5" s="1"/>
  <c r="AB238" i="5"/>
  <c r="BL162" i="5"/>
  <c r="Y162" i="5" s="1"/>
  <c r="AB162" i="5"/>
  <c r="BL97" i="5"/>
  <c r="Y97" i="5" s="1"/>
  <c r="AB97" i="5"/>
  <c r="BL365" i="5"/>
  <c r="Y365" i="5" s="1"/>
  <c r="AB365" i="5"/>
  <c r="BL50" i="5"/>
  <c r="Y50" i="5" s="1"/>
  <c r="AB50" i="5"/>
  <c r="BL315" i="5"/>
  <c r="Y315" i="5" s="1"/>
  <c r="AB315" i="5"/>
  <c r="BL159" i="5"/>
  <c r="Y159" i="5" s="1"/>
  <c r="AB159" i="5"/>
  <c r="BL262" i="5"/>
  <c r="Y262" i="5" s="1"/>
  <c r="AB262" i="5"/>
  <c r="BL431" i="5"/>
  <c r="Y431" i="5" s="1"/>
  <c r="AB431" i="5"/>
  <c r="BL41" i="5"/>
  <c r="Y41" i="5" s="1"/>
  <c r="AB41" i="5"/>
  <c r="BL287" i="5"/>
  <c r="Y287" i="5" s="1"/>
  <c r="AB287" i="5"/>
  <c r="BL46" i="5"/>
  <c r="Y46" i="5" s="1"/>
  <c r="AB46" i="5"/>
  <c r="BL256" i="5"/>
  <c r="Y256" i="5" s="1"/>
  <c r="AB256" i="5"/>
  <c r="BL83" i="5"/>
  <c r="Y83" i="5" s="1"/>
  <c r="AB83" i="5"/>
  <c r="BL117" i="5"/>
  <c r="Y117" i="5" s="1"/>
  <c r="AC117" i="5" s="1"/>
  <c r="AB117" i="5"/>
  <c r="BL433" i="5"/>
  <c r="Y433" i="5" s="1"/>
  <c r="AB433" i="5"/>
  <c r="BL193" i="5"/>
  <c r="Y193" i="5" s="1"/>
  <c r="AB193" i="5"/>
  <c r="BL192" i="5"/>
  <c r="Y192" i="5" s="1"/>
  <c r="AB192" i="5"/>
  <c r="BL342" i="5"/>
  <c r="Y342" i="5" s="1"/>
  <c r="AB342" i="5"/>
  <c r="BL383" i="5"/>
  <c r="Y383" i="5" s="1"/>
  <c r="AB383" i="5"/>
  <c r="BL421" i="5"/>
  <c r="Y421" i="5" s="1"/>
  <c r="AB421" i="5"/>
  <c r="BL425" i="5"/>
  <c r="Y425" i="5" s="1"/>
  <c r="AB425" i="5"/>
  <c r="BL22" i="5"/>
  <c r="Y22" i="5" s="1"/>
  <c r="AB22" i="5"/>
  <c r="BL243" i="5"/>
  <c r="Y243" i="5" s="1"/>
  <c r="AB243" i="5"/>
  <c r="BL372" i="5"/>
  <c r="Y372" i="5" s="1"/>
  <c r="AB372" i="5"/>
  <c r="BL188" i="5"/>
  <c r="Y188" i="5" s="1"/>
  <c r="AB188" i="5"/>
  <c r="BL118" i="5"/>
  <c r="Y118" i="5" s="1"/>
  <c r="AB118" i="5"/>
  <c r="BL121" i="5"/>
  <c r="Y121" i="5" s="1"/>
  <c r="AB121" i="5"/>
  <c r="BL412" i="5"/>
  <c r="Y412" i="5" s="1"/>
  <c r="AB412" i="5"/>
  <c r="BL305" i="5"/>
  <c r="Y305" i="5" s="1"/>
  <c r="AB305" i="5"/>
  <c r="BL430" i="5"/>
  <c r="Y430" i="5" s="1"/>
  <c r="AB430" i="5"/>
  <c r="BL56" i="5"/>
  <c r="Y56" i="5" s="1"/>
  <c r="AB56" i="5"/>
  <c r="BL88" i="5"/>
  <c r="Y88" i="5" s="1"/>
  <c r="AB88" i="5"/>
  <c r="BL214" i="5"/>
  <c r="Y214" i="5" s="1"/>
  <c r="AB214" i="5"/>
  <c r="BL289" i="5"/>
  <c r="Y289" i="5" s="1"/>
  <c r="AB289" i="5"/>
  <c r="BL382" i="5"/>
  <c r="Y382" i="5" s="1"/>
  <c r="AB382" i="5"/>
  <c r="BL349" i="5"/>
  <c r="Y349" i="5" s="1"/>
  <c r="AB349" i="5"/>
  <c r="BL93" i="5"/>
  <c r="Y93" i="5" s="1"/>
  <c r="AB93" i="5"/>
  <c r="BL441" i="5"/>
  <c r="Y441" i="5" s="1"/>
  <c r="AB441" i="5"/>
  <c r="BL313" i="5"/>
  <c r="Y313" i="5" s="1"/>
  <c r="AB313" i="5"/>
  <c r="BL358" i="5"/>
  <c r="Y358" i="5" s="1"/>
  <c r="AB358" i="5"/>
  <c r="BL102" i="5"/>
  <c r="Y102" i="5" s="1"/>
  <c r="AB102" i="5"/>
  <c r="BL291" i="5"/>
  <c r="Y291" i="5" s="1"/>
  <c r="AB291" i="5"/>
  <c r="BL338" i="5"/>
  <c r="Y338" i="5" s="1"/>
  <c r="AB338" i="5"/>
  <c r="BL231" i="5"/>
  <c r="Y231" i="5" s="1"/>
  <c r="AB231" i="5"/>
  <c r="BL301" i="5"/>
  <c r="Y301" i="5" s="1"/>
  <c r="AB301" i="5"/>
  <c r="BL43" i="5"/>
  <c r="Y43" i="5" s="1"/>
  <c r="AB43" i="5"/>
  <c r="BL179" i="5"/>
  <c r="Y179" i="5" s="1"/>
  <c r="AB179" i="5"/>
  <c r="BL240" i="5"/>
  <c r="Y240" i="5" s="1"/>
  <c r="AB240" i="5"/>
  <c r="BL180" i="5"/>
  <c r="Y180" i="5" s="1"/>
  <c r="AB180" i="5"/>
  <c r="BL346" i="5"/>
  <c r="Y346" i="5" s="1"/>
  <c r="AB346" i="5"/>
  <c r="BL296" i="5"/>
  <c r="Y296" i="5" s="1"/>
  <c r="AB296" i="5"/>
  <c r="BL230" i="5"/>
  <c r="Y230" i="5" s="1"/>
  <c r="AB230" i="5"/>
  <c r="BL184" i="5"/>
  <c r="Y184" i="5" s="1"/>
  <c r="AB184" i="5"/>
  <c r="BL233" i="5"/>
  <c r="Y233" i="5" s="1"/>
  <c r="AB233" i="5"/>
  <c r="BL14" i="5"/>
  <c r="Y14" i="5" s="1"/>
  <c r="AB14" i="5"/>
  <c r="BL165" i="5"/>
  <c r="Y165" i="5" s="1"/>
  <c r="AB165" i="5"/>
  <c r="BL72" i="5"/>
  <c r="Y72" i="5" s="1"/>
  <c r="AB72" i="5"/>
  <c r="BL439" i="5"/>
  <c r="Y439" i="5" s="1"/>
  <c r="AB439" i="5"/>
  <c r="BL241" i="5"/>
  <c r="Y241" i="5" s="1"/>
  <c r="AB241" i="5"/>
  <c r="BL321" i="5"/>
  <c r="Y321" i="5" s="1"/>
  <c r="AB321" i="5"/>
  <c r="BL340" i="5"/>
  <c r="Y340" i="5" s="1"/>
  <c r="AB340" i="5"/>
  <c r="BL404" i="5"/>
  <c r="Y404" i="5" s="1"/>
  <c r="AB404" i="5"/>
  <c r="BL47" i="5"/>
  <c r="Y47" i="5" s="1"/>
  <c r="AB47" i="5"/>
  <c r="BL371" i="5"/>
  <c r="Y371" i="5" s="1"/>
  <c r="AB371" i="5"/>
  <c r="B77" i="5"/>
  <c r="BK77" i="5"/>
  <c r="W77" i="5"/>
  <c r="Z77" i="5" s="1"/>
  <c r="BL411" i="5"/>
  <c r="Y411" i="5" s="1"/>
  <c r="AB411" i="5"/>
  <c r="BL67" i="5"/>
  <c r="Y67" i="5" s="1"/>
  <c r="AB67" i="5"/>
  <c r="AC113" i="5" l="1"/>
  <c r="AC436" i="5"/>
  <c r="X436" i="5" s="1"/>
  <c r="AC308" i="5"/>
  <c r="X308" i="5" s="1"/>
  <c r="BK4" i="5"/>
  <c r="AC67" i="5"/>
  <c r="X67" i="5" s="1"/>
  <c r="AB30" i="5"/>
  <c r="AA117" i="5"/>
  <c r="AC87" i="5"/>
  <c r="AA87" i="5" s="1"/>
  <c r="AC423" i="5"/>
  <c r="AA423" i="5" s="1"/>
  <c r="AA36" i="5"/>
  <c r="AC421" i="5"/>
  <c r="X421" i="5" s="1"/>
  <c r="AC112" i="5"/>
  <c r="AA112" i="5" s="1"/>
  <c r="AC417" i="5"/>
  <c r="AA417" i="5" s="1"/>
  <c r="AA318" i="5"/>
  <c r="AC97" i="5"/>
  <c r="AA97" i="5" s="1"/>
  <c r="AC83" i="5"/>
  <c r="AA83" i="5" s="1"/>
  <c r="AC96" i="5"/>
  <c r="X96" i="5" s="1"/>
  <c r="AC335" i="5"/>
  <c r="AC336" i="5"/>
  <c r="AC102" i="5"/>
  <c r="X102" i="5" s="1"/>
  <c r="AC90" i="5"/>
  <c r="AA90" i="5" s="1"/>
  <c r="AC86" i="5"/>
  <c r="X86" i="5" s="1"/>
  <c r="AC416" i="5"/>
  <c r="X416" i="5" s="1"/>
  <c r="AC33" i="5"/>
  <c r="AC32" i="5"/>
  <c r="AC34" i="5"/>
  <c r="AC35" i="5"/>
  <c r="AC405" i="5"/>
  <c r="AC408" i="5"/>
  <c r="AC402" i="5"/>
  <c r="AC406" i="5"/>
  <c r="AC407" i="5"/>
  <c r="X407" i="5" s="1"/>
  <c r="AC404" i="5"/>
  <c r="AC403" i="5"/>
  <c r="AC267" i="5"/>
  <c r="X267" i="5" s="1"/>
  <c r="AC268" i="5"/>
  <c r="AC93" i="5"/>
  <c r="X93" i="5" s="1"/>
  <c r="AC81" i="5"/>
  <c r="AA81" i="5" s="1"/>
  <c r="AC88" i="5"/>
  <c r="X88" i="5" s="1"/>
  <c r="AC82" i="5"/>
  <c r="AA82" i="5" s="1"/>
  <c r="AC425" i="5"/>
  <c r="AA425" i="5" s="1"/>
  <c r="AC89" i="5"/>
  <c r="AA89" i="5" s="1"/>
  <c r="AC181" i="5"/>
  <c r="AC184" i="5"/>
  <c r="AC182" i="5"/>
  <c r="AC183" i="5"/>
  <c r="AC186" i="5"/>
  <c r="AA186" i="5" s="1"/>
  <c r="AC185" i="5"/>
  <c r="AC179" i="5"/>
  <c r="AC180" i="5"/>
  <c r="AC313" i="5"/>
  <c r="AC315" i="5"/>
  <c r="AC314" i="5"/>
  <c r="AC385" i="5"/>
  <c r="AC384" i="5"/>
  <c r="AC386" i="5"/>
  <c r="AC383" i="5"/>
  <c r="AC434" i="5"/>
  <c r="AC435" i="5"/>
  <c r="AC433" i="5"/>
  <c r="AC270" i="5"/>
  <c r="AC279" i="5"/>
  <c r="AC298" i="5"/>
  <c r="AC273" i="5"/>
  <c r="AC278" i="5"/>
  <c r="AC284" i="5"/>
  <c r="AA284" i="5" s="1"/>
  <c r="AC274" i="5"/>
  <c r="AC290" i="5"/>
  <c r="AC292" i="5"/>
  <c r="AC291" i="5"/>
  <c r="AC289" i="5"/>
  <c r="AC276" i="5"/>
  <c r="AC277" i="5"/>
  <c r="AC285" i="5"/>
  <c r="AC300" i="5"/>
  <c r="AC271" i="5"/>
  <c r="AA271" i="5" s="1"/>
  <c r="AC302" i="5"/>
  <c r="AC295" i="5"/>
  <c r="AC297" i="5"/>
  <c r="AC287" i="5"/>
  <c r="AC296" i="5"/>
  <c r="X296" i="5" s="1"/>
  <c r="AC288" i="5"/>
  <c r="AC281" i="5"/>
  <c r="AA281" i="5" s="1"/>
  <c r="AC294" i="5"/>
  <c r="AC286" i="5"/>
  <c r="AC269" i="5"/>
  <c r="AC299" i="5"/>
  <c r="AC283" i="5"/>
  <c r="AC282" i="5"/>
  <c r="AC275" i="5"/>
  <c r="AC280" i="5"/>
  <c r="AC301" i="5"/>
  <c r="AC293" i="5"/>
  <c r="AC333" i="5"/>
  <c r="AC331" i="5"/>
  <c r="AC332" i="5"/>
  <c r="AC334" i="5"/>
  <c r="AC394" i="5"/>
  <c r="AC395" i="5"/>
  <c r="AC397" i="5"/>
  <c r="AC396" i="5"/>
  <c r="AC311" i="5"/>
  <c r="AC312" i="5"/>
  <c r="AC398" i="5"/>
  <c r="AC399" i="5"/>
  <c r="AC400" i="5"/>
  <c r="AC401" i="5"/>
  <c r="AC125" i="5"/>
  <c r="AC124" i="5"/>
  <c r="AC310" i="5"/>
  <c r="AC309" i="5"/>
  <c r="AC110" i="5"/>
  <c r="AC109" i="5"/>
  <c r="AC129" i="5"/>
  <c r="AC128" i="5"/>
  <c r="AC130" i="5"/>
  <c r="AC430" i="5"/>
  <c r="AC429" i="5"/>
  <c r="AC354" i="5"/>
  <c r="AC359" i="5"/>
  <c r="AC352" i="5"/>
  <c r="AC348" i="5"/>
  <c r="AC378" i="5"/>
  <c r="AC379" i="5"/>
  <c r="AC350" i="5"/>
  <c r="AA350" i="5" s="1"/>
  <c r="AC375" i="5"/>
  <c r="AC366" i="5"/>
  <c r="AC358" i="5"/>
  <c r="AA358" i="5" s="1"/>
  <c r="AC353" i="5"/>
  <c r="AC368" i="5"/>
  <c r="AC367" i="5"/>
  <c r="AC374" i="5"/>
  <c r="AC363" i="5"/>
  <c r="AC356" i="5"/>
  <c r="AC382" i="5"/>
  <c r="AC371" i="5"/>
  <c r="AA371" i="5" s="1"/>
  <c r="AC361" i="5"/>
  <c r="AC373" i="5"/>
  <c r="AC355" i="5"/>
  <c r="AC360" i="5"/>
  <c r="AC357" i="5"/>
  <c r="AC349" i="5"/>
  <c r="AC372" i="5"/>
  <c r="AA372" i="5" s="1"/>
  <c r="AC381" i="5"/>
  <c r="AC362" i="5"/>
  <c r="AC370" i="5"/>
  <c r="AC369" i="5"/>
  <c r="AC376" i="5"/>
  <c r="AC380" i="5"/>
  <c r="AC351" i="5"/>
  <c r="AC364" i="5"/>
  <c r="AC365" i="5"/>
  <c r="AC377" i="5"/>
  <c r="AC201" i="5"/>
  <c r="AC202" i="5"/>
  <c r="AC391" i="5"/>
  <c r="AC392" i="5"/>
  <c r="AC393" i="5"/>
  <c r="AC328" i="5"/>
  <c r="AC327" i="5"/>
  <c r="AC330" i="5"/>
  <c r="AC329" i="5"/>
  <c r="AC71" i="5"/>
  <c r="AC70" i="5"/>
  <c r="AC72" i="5"/>
  <c r="AC428" i="5"/>
  <c r="AC426" i="5"/>
  <c r="AC427" i="5"/>
  <c r="AC104" i="5"/>
  <c r="X104" i="5" s="1"/>
  <c r="AC92" i="5"/>
  <c r="AA92" i="5" s="1"/>
  <c r="AC419" i="5"/>
  <c r="AA419" i="5" s="1"/>
  <c r="AC418" i="5"/>
  <c r="X418" i="5" s="1"/>
  <c r="AC66" i="5"/>
  <c r="AA66" i="5" s="1"/>
  <c r="AC444" i="5"/>
  <c r="AC446" i="5"/>
  <c r="AC445" i="5"/>
  <c r="AC389" i="5"/>
  <c r="AC387" i="5"/>
  <c r="AC390" i="5"/>
  <c r="AC388" i="5"/>
  <c r="AC131" i="5"/>
  <c r="AC132" i="5"/>
  <c r="AC322" i="5"/>
  <c r="AC321" i="5"/>
  <c r="AC94" i="5"/>
  <c r="AA94" i="5" s="1"/>
  <c r="AC69" i="5"/>
  <c r="X69" i="5" s="1"/>
  <c r="AC439" i="5"/>
  <c r="AA439" i="5" s="1"/>
  <c r="AC440" i="5"/>
  <c r="AC441" i="5"/>
  <c r="AC443" i="5"/>
  <c r="AC442" i="5"/>
  <c r="AC118" i="5"/>
  <c r="AC119" i="5"/>
  <c r="Y30" i="5"/>
  <c r="AC153" i="5"/>
  <c r="AC158" i="5"/>
  <c r="AA158" i="5" s="1"/>
  <c r="AC159" i="5"/>
  <c r="AC154" i="5"/>
  <c r="AC156" i="5"/>
  <c r="AC160" i="5"/>
  <c r="AC157" i="5"/>
  <c r="AC155" i="5"/>
  <c r="AA155" i="5" s="1"/>
  <c r="AC323" i="5"/>
  <c r="AC324" i="5"/>
  <c r="AC63" i="5"/>
  <c r="AC62" i="5"/>
  <c r="AC21" i="5"/>
  <c r="AC16" i="5"/>
  <c r="AC23" i="5"/>
  <c r="AC22" i="5"/>
  <c r="AA22" i="5" s="1"/>
  <c r="AC24" i="5"/>
  <c r="AC19" i="5"/>
  <c r="AC18" i="5"/>
  <c r="AC20" i="5"/>
  <c r="AC25" i="5"/>
  <c r="AC17" i="5"/>
  <c r="AC123" i="5"/>
  <c r="AC122" i="5"/>
  <c r="AC79" i="5"/>
  <c r="AC78" i="5"/>
  <c r="AC80" i="5"/>
  <c r="AC60" i="5"/>
  <c r="AC61" i="5"/>
  <c r="AA61" i="5" s="1"/>
  <c r="AC208" i="5"/>
  <c r="AA208" i="5" s="1"/>
  <c r="AC207" i="5"/>
  <c r="AC205" i="5"/>
  <c r="AC206" i="5"/>
  <c r="AC304" i="5"/>
  <c r="AC305" i="5"/>
  <c r="AC303" i="5"/>
  <c r="AC121" i="5"/>
  <c r="AC120" i="5"/>
  <c r="AC241" i="5"/>
  <c r="AC222" i="5"/>
  <c r="AC242" i="5"/>
  <c r="AC256" i="5"/>
  <c r="AA256" i="5" s="1"/>
  <c r="AC224" i="5"/>
  <c r="AC234" i="5"/>
  <c r="AC255" i="5"/>
  <c r="AC347" i="5"/>
  <c r="AC235" i="5"/>
  <c r="AC239" i="5"/>
  <c r="AC254" i="5"/>
  <c r="AC246" i="5"/>
  <c r="AC229" i="5"/>
  <c r="AC253" i="5"/>
  <c r="AC231" i="5"/>
  <c r="AC247" i="5"/>
  <c r="AC248" i="5"/>
  <c r="AC251" i="5"/>
  <c r="AC258" i="5"/>
  <c r="AC243" i="5"/>
  <c r="AC257" i="5"/>
  <c r="AC238" i="5"/>
  <c r="AC228" i="5"/>
  <c r="AA228" i="5" s="1"/>
  <c r="AC233" i="5"/>
  <c r="AC237" i="5"/>
  <c r="AC252" i="5"/>
  <c r="AC221" i="5"/>
  <c r="AC236" i="5"/>
  <c r="AA236" i="5" s="1"/>
  <c r="AC250" i="5"/>
  <c r="AC226" i="5"/>
  <c r="AC240" i="5"/>
  <c r="AA240" i="5" s="1"/>
  <c r="AC249" i="5"/>
  <c r="AC225" i="5"/>
  <c r="AC230" i="5"/>
  <c r="AC223" i="5"/>
  <c r="AC259" i="5"/>
  <c r="AA259" i="5" s="1"/>
  <c r="AC227" i="5"/>
  <c r="AC245" i="5"/>
  <c r="AC232" i="5"/>
  <c r="AC244" i="5"/>
  <c r="AC107" i="5"/>
  <c r="AC108" i="5"/>
  <c r="AC345" i="5"/>
  <c r="AA345" i="5" s="1"/>
  <c r="AC339" i="5"/>
  <c r="AC342" i="5"/>
  <c r="AC343" i="5"/>
  <c r="AC346" i="5"/>
  <c r="AC340" i="5"/>
  <c r="AC341" i="5"/>
  <c r="AC344" i="5"/>
  <c r="AC195" i="5"/>
  <c r="AC196" i="5"/>
  <c r="AC197" i="5"/>
  <c r="AC213" i="5"/>
  <c r="AA213" i="5" s="1"/>
  <c r="AC212" i="5"/>
  <c r="AC210" i="5"/>
  <c r="AC211" i="5"/>
  <c r="AC209" i="5"/>
  <c r="AC95" i="5"/>
  <c r="X95" i="5" s="1"/>
  <c r="AC420" i="5"/>
  <c r="X420" i="5" s="1"/>
  <c r="AC106" i="5"/>
  <c r="X106" i="5" s="1"/>
  <c r="AC424" i="5"/>
  <c r="AA424" i="5" s="1"/>
  <c r="BL77" i="5"/>
  <c r="Y77" i="5" s="1"/>
  <c r="AC77" i="5" s="1"/>
  <c r="X77" i="5" s="1"/>
  <c r="AB77" i="5"/>
  <c r="AC317" i="5"/>
  <c r="AC316" i="5"/>
  <c r="AC98" i="5"/>
  <c r="X98" i="5" s="1"/>
  <c r="AC84" i="5"/>
  <c r="X84" i="5" s="1"/>
  <c r="AC100" i="5"/>
  <c r="X100" i="5" s="1"/>
  <c r="AC422" i="5"/>
  <c r="AA422" i="5" s="1"/>
  <c r="AC214" i="5"/>
  <c r="AC216" i="5"/>
  <c r="AC215" i="5"/>
  <c r="AC51" i="5"/>
  <c r="AC59" i="5"/>
  <c r="AC57" i="5"/>
  <c r="AC46" i="5"/>
  <c r="AC54" i="5"/>
  <c r="AC45" i="5"/>
  <c r="AC47" i="5"/>
  <c r="AC50" i="5"/>
  <c r="AC41" i="5"/>
  <c r="AC42" i="5"/>
  <c r="AC48" i="5"/>
  <c r="AC43" i="5"/>
  <c r="AC49" i="5"/>
  <c r="AC52" i="5"/>
  <c r="AC55" i="5"/>
  <c r="AC53" i="5"/>
  <c r="AC58" i="5"/>
  <c r="AA58" i="5" s="1"/>
  <c r="AC44" i="5"/>
  <c r="AC56" i="5"/>
  <c r="BL64" i="5"/>
  <c r="Y64" i="5" s="1"/>
  <c r="AB64" i="5"/>
  <c r="AC319" i="5"/>
  <c r="AC320" i="5"/>
  <c r="AC10" i="5"/>
  <c r="AC11" i="5"/>
  <c r="AC9" i="5"/>
  <c r="AC12" i="5"/>
  <c r="AC111" i="5"/>
  <c r="AA111" i="5" s="1"/>
  <c r="AC133" i="5"/>
  <c r="AC135" i="5"/>
  <c r="AC134" i="5"/>
  <c r="AC114" i="5"/>
  <c r="AC115" i="5"/>
  <c r="AC204" i="5"/>
  <c r="AC203" i="5"/>
  <c r="AC39" i="5"/>
  <c r="AC40" i="5"/>
  <c r="AC306" i="5"/>
  <c r="AC307" i="5"/>
  <c r="AC27" i="5"/>
  <c r="AC26" i="5"/>
  <c r="AC199" i="5"/>
  <c r="AA199" i="5" s="1"/>
  <c r="AC198" i="5"/>
  <c r="AC200" i="5"/>
  <c r="AC431" i="5"/>
  <c r="AC432" i="5"/>
  <c r="AC101" i="5"/>
  <c r="X101" i="5" s="1"/>
  <c r="AC85" i="5"/>
  <c r="AA85" i="5" s="1"/>
  <c r="AC91" i="5"/>
  <c r="AA91" i="5" s="1"/>
  <c r="AC99" i="5"/>
  <c r="AA99" i="5" s="1"/>
  <c r="AC137" i="5"/>
  <c r="AC138" i="5"/>
  <c r="AC136" i="5"/>
  <c r="AC451" i="5"/>
  <c r="AC452" i="5"/>
  <c r="AC450" i="5"/>
  <c r="AC338" i="5"/>
  <c r="AC337" i="5"/>
  <c r="AC325" i="5"/>
  <c r="AC326" i="5"/>
  <c r="AC188" i="5"/>
  <c r="AC187" i="5"/>
  <c r="AA436" i="5"/>
  <c r="AA308" i="5"/>
  <c r="AC449" i="5"/>
  <c r="AC447" i="5"/>
  <c r="AA447" i="5" s="1"/>
  <c r="AC448" i="5"/>
  <c r="AC264" i="5"/>
  <c r="AC261" i="5"/>
  <c r="AC265" i="5"/>
  <c r="AC263" i="5"/>
  <c r="AC266" i="5"/>
  <c r="AC260" i="5"/>
  <c r="AA260" i="5" s="1"/>
  <c r="AC262" i="5"/>
  <c r="AC8" i="5"/>
  <c r="AC7" i="5"/>
  <c r="AC127" i="5"/>
  <c r="AC126" i="5"/>
  <c r="AA126" i="5" s="1"/>
  <c r="AC163" i="5"/>
  <c r="AC170" i="5"/>
  <c r="AC164" i="5"/>
  <c r="AC168" i="5"/>
  <c r="AA168" i="5" s="1"/>
  <c r="AC161" i="5"/>
  <c r="AC166" i="5"/>
  <c r="AC177" i="5"/>
  <c r="AC176" i="5"/>
  <c r="X176" i="5" s="1"/>
  <c r="AC178" i="5"/>
  <c r="AA178" i="5" s="1"/>
  <c r="AC165" i="5"/>
  <c r="AC174" i="5"/>
  <c r="AC167" i="5"/>
  <c r="AC175" i="5"/>
  <c r="AC173" i="5"/>
  <c r="AC171" i="5"/>
  <c r="AC169" i="5"/>
  <c r="AA169" i="5" s="1"/>
  <c r="AC172" i="5"/>
  <c r="AC162" i="5"/>
  <c r="AC219" i="5"/>
  <c r="AC217" i="5"/>
  <c r="AA217" i="5" s="1"/>
  <c r="AC218" i="5"/>
  <c r="AC220" i="5"/>
  <c r="AA220" i="5" s="1"/>
  <c r="AC29" i="5"/>
  <c r="AC28" i="5"/>
  <c r="AC194" i="5"/>
  <c r="X194" i="5" s="1"/>
  <c r="AC189" i="5"/>
  <c r="AA189" i="5" s="1"/>
  <c r="AC191" i="5"/>
  <c r="AC190" i="5"/>
  <c r="AC192" i="5"/>
  <c r="AC193" i="5"/>
  <c r="AC38" i="5"/>
  <c r="AC37" i="5"/>
  <c r="AC453" i="5"/>
  <c r="AA453" i="5" s="1"/>
  <c r="AC411" i="5"/>
  <c r="AC412" i="5"/>
  <c r="AC415" i="5"/>
  <c r="AC413" i="5"/>
  <c r="AC409" i="5"/>
  <c r="AC410" i="5"/>
  <c r="AC414" i="5"/>
  <c r="AC116" i="5"/>
  <c r="AC437" i="5"/>
  <c r="AC438" i="5"/>
  <c r="AC272" i="5"/>
  <c r="X272" i="5" s="1"/>
  <c r="AC105" i="5"/>
  <c r="AA67" i="5"/>
  <c r="AC68" i="5"/>
  <c r="X117" i="5"/>
  <c r="X113" i="5"/>
  <c r="AA113" i="5"/>
  <c r="AB5" i="5" l="1"/>
  <c r="Y5" i="5"/>
  <c r="AC454" i="5"/>
  <c r="BL4" i="5"/>
  <c r="AA416" i="5"/>
  <c r="X83" i="5"/>
  <c r="X87" i="5"/>
  <c r="AA96" i="5"/>
  <c r="X423" i="5"/>
  <c r="X425" i="5"/>
  <c r="AA421" i="5"/>
  <c r="X112" i="5"/>
  <c r="X81" i="5"/>
  <c r="AA86" i="5"/>
  <c r="X92" i="5"/>
  <c r="AA69" i="5"/>
  <c r="X89" i="5"/>
  <c r="X417" i="5"/>
  <c r="X422" i="5"/>
  <c r="AA93" i="5"/>
  <c r="X90" i="5"/>
  <c r="AA418" i="5"/>
  <c r="X419" i="5"/>
  <c r="X439" i="5"/>
  <c r="AA95" i="5"/>
  <c r="X66" i="5"/>
  <c r="X85" i="5"/>
  <c r="AA106" i="5"/>
  <c r="X82" i="5"/>
  <c r="AA84" i="5"/>
  <c r="X97" i="5"/>
  <c r="AA420" i="5"/>
  <c r="X91" i="5"/>
  <c r="AA88" i="5"/>
  <c r="AA98" i="5"/>
  <c r="AA101" i="5"/>
  <c r="X453" i="5"/>
  <c r="X94" i="5"/>
  <c r="AA102" i="5"/>
  <c r="AA104" i="5"/>
  <c r="AC75" i="5"/>
  <c r="AA75" i="5" s="1"/>
  <c r="X111" i="5"/>
  <c r="AA338" i="5"/>
  <c r="X338" i="5"/>
  <c r="AA48" i="5"/>
  <c r="X48" i="5"/>
  <c r="AA340" i="5"/>
  <c r="X340" i="5"/>
  <c r="X23" i="5"/>
  <c r="AA23" i="5"/>
  <c r="AA100" i="5"/>
  <c r="X424" i="5"/>
  <c r="X438" i="5"/>
  <c r="AA438" i="5"/>
  <c r="X412" i="5"/>
  <c r="AA412" i="5"/>
  <c r="AA190" i="5"/>
  <c r="X190" i="5"/>
  <c r="AA167" i="5"/>
  <c r="X167" i="5"/>
  <c r="X262" i="5"/>
  <c r="AA262" i="5"/>
  <c r="AA325" i="5"/>
  <c r="X325" i="5"/>
  <c r="AA137" i="5"/>
  <c r="X137" i="5"/>
  <c r="X200" i="5"/>
  <c r="AA200" i="5"/>
  <c r="X39" i="5"/>
  <c r="AA39" i="5"/>
  <c r="AA49" i="5"/>
  <c r="X49" i="5"/>
  <c r="AA54" i="5"/>
  <c r="X54" i="5"/>
  <c r="AA77" i="5"/>
  <c r="X211" i="5"/>
  <c r="AA211" i="5"/>
  <c r="AA344" i="5"/>
  <c r="X344" i="5"/>
  <c r="X108" i="5"/>
  <c r="AA108" i="5"/>
  <c r="X230" i="5"/>
  <c r="AA230" i="5"/>
  <c r="X252" i="5"/>
  <c r="AA252" i="5"/>
  <c r="X258" i="5"/>
  <c r="AA258" i="5"/>
  <c r="X254" i="5"/>
  <c r="AA254" i="5"/>
  <c r="X242" i="5"/>
  <c r="AA242" i="5"/>
  <c r="X206" i="5"/>
  <c r="AA206" i="5"/>
  <c r="AA79" i="5"/>
  <c r="X79" i="5"/>
  <c r="AA24" i="5"/>
  <c r="X24" i="5"/>
  <c r="X323" i="5"/>
  <c r="AA323" i="5"/>
  <c r="AA153" i="5"/>
  <c r="X153" i="5"/>
  <c r="X119" i="5"/>
  <c r="AA119" i="5"/>
  <c r="X387" i="5"/>
  <c r="AA387" i="5"/>
  <c r="AA71" i="5"/>
  <c r="X71" i="5"/>
  <c r="X202" i="5"/>
  <c r="AA202" i="5"/>
  <c r="X376" i="5"/>
  <c r="AA376" i="5"/>
  <c r="X360" i="5"/>
  <c r="AA360" i="5"/>
  <c r="AA374" i="5"/>
  <c r="X374" i="5"/>
  <c r="X379" i="5"/>
  <c r="AA379" i="5"/>
  <c r="X130" i="5"/>
  <c r="AA130" i="5"/>
  <c r="X125" i="5"/>
  <c r="AA125" i="5"/>
  <c r="AA397" i="5"/>
  <c r="X397" i="5"/>
  <c r="X293" i="5"/>
  <c r="AA293" i="5"/>
  <c r="X286" i="5"/>
  <c r="AA286" i="5"/>
  <c r="AA302" i="5"/>
  <c r="X302" i="5"/>
  <c r="AA292" i="5"/>
  <c r="X292" i="5"/>
  <c r="AA270" i="5"/>
  <c r="X270" i="5"/>
  <c r="X314" i="5"/>
  <c r="AA314" i="5"/>
  <c r="X182" i="5"/>
  <c r="AA182" i="5"/>
  <c r="AA408" i="5"/>
  <c r="X408" i="5"/>
  <c r="X228" i="5"/>
  <c r="X169" i="5"/>
  <c r="X22" i="5"/>
  <c r="X358" i="5"/>
  <c r="X170" i="5"/>
  <c r="AA170" i="5"/>
  <c r="AA12" i="5"/>
  <c r="X12" i="5"/>
  <c r="AA244" i="5"/>
  <c r="X244" i="5"/>
  <c r="AA207" i="5"/>
  <c r="X207" i="5"/>
  <c r="X437" i="5"/>
  <c r="AA437" i="5"/>
  <c r="X411" i="5"/>
  <c r="AA411" i="5"/>
  <c r="AA191" i="5"/>
  <c r="X191" i="5"/>
  <c r="X219" i="5"/>
  <c r="AA219" i="5"/>
  <c r="X174" i="5"/>
  <c r="AA174" i="5"/>
  <c r="AA164" i="5"/>
  <c r="X164" i="5"/>
  <c r="X449" i="5"/>
  <c r="AA449" i="5"/>
  <c r="X337" i="5"/>
  <c r="AA337" i="5"/>
  <c r="AA198" i="5"/>
  <c r="X198" i="5"/>
  <c r="AA203" i="5"/>
  <c r="X203" i="5"/>
  <c r="AC64" i="5"/>
  <c r="AA64" i="5" s="1"/>
  <c r="AC65" i="5"/>
  <c r="X43" i="5"/>
  <c r="AA43" i="5"/>
  <c r="AA46" i="5"/>
  <c r="X46" i="5"/>
  <c r="X210" i="5"/>
  <c r="AA210" i="5"/>
  <c r="AA341" i="5"/>
  <c r="X341" i="5"/>
  <c r="AA107" i="5"/>
  <c r="X107" i="5"/>
  <c r="X225" i="5"/>
  <c r="AA225" i="5"/>
  <c r="X237" i="5"/>
  <c r="AA237" i="5"/>
  <c r="X251" i="5"/>
  <c r="AA251" i="5"/>
  <c r="X239" i="5"/>
  <c r="AA239" i="5"/>
  <c r="X222" i="5"/>
  <c r="AA222" i="5"/>
  <c r="X205" i="5"/>
  <c r="AA205" i="5"/>
  <c r="X122" i="5"/>
  <c r="AA122" i="5"/>
  <c r="AC76" i="5"/>
  <c r="X118" i="5"/>
  <c r="AA118" i="5"/>
  <c r="X321" i="5"/>
  <c r="AA321" i="5"/>
  <c r="AA389" i="5"/>
  <c r="X389" i="5"/>
  <c r="AA329" i="5"/>
  <c r="X329" i="5"/>
  <c r="AA201" i="5"/>
  <c r="X201" i="5"/>
  <c r="AA369" i="5"/>
  <c r="X369" i="5"/>
  <c r="AA355" i="5"/>
  <c r="X355" i="5"/>
  <c r="X367" i="5"/>
  <c r="AA367" i="5"/>
  <c r="X378" i="5"/>
  <c r="AA378" i="5"/>
  <c r="X128" i="5"/>
  <c r="AA128" i="5"/>
  <c r="AA401" i="5"/>
  <c r="X401" i="5"/>
  <c r="AA395" i="5"/>
  <c r="X395" i="5"/>
  <c r="AA301" i="5"/>
  <c r="X301" i="5"/>
  <c r="AA294" i="5"/>
  <c r="X294" i="5"/>
  <c r="X290" i="5"/>
  <c r="AA290" i="5"/>
  <c r="X433" i="5"/>
  <c r="AA433" i="5"/>
  <c r="AA315" i="5"/>
  <c r="X315" i="5"/>
  <c r="AA184" i="5"/>
  <c r="X184" i="5"/>
  <c r="X268" i="5"/>
  <c r="AA268" i="5"/>
  <c r="X405" i="5"/>
  <c r="AA405" i="5"/>
  <c r="X61" i="5"/>
  <c r="X126" i="5"/>
  <c r="X168" i="5"/>
  <c r="X240" i="5"/>
  <c r="X300" i="5"/>
  <c r="AA300" i="5"/>
  <c r="X274" i="5"/>
  <c r="AA274" i="5"/>
  <c r="X435" i="5"/>
  <c r="AA435" i="5"/>
  <c r="X313" i="5"/>
  <c r="AA313" i="5"/>
  <c r="AA181" i="5"/>
  <c r="X181" i="5"/>
  <c r="AA35" i="5"/>
  <c r="X35" i="5"/>
  <c r="X336" i="5"/>
  <c r="AA336" i="5"/>
  <c r="X220" i="5"/>
  <c r="X345" i="5"/>
  <c r="X236" i="5"/>
  <c r="X371" i="5"/>
  <c r="X162" i="5"/>
  <c r="AA162" i="5"/>
  <c r="AA204" i="5"/>
  <c r="X204" i="5"/>
  <c r="AA235" i="5"/>
  <c r="X235" i="5"/>
  <c r="X330" i="5"/>
  <c r="AA330" i="5"/>
  <c r="AA370" i="5"/>
  <c r="X370" i="5"/>
  <c r="AA373" i="5"/>
  <c r="X373" i="5"/>
  <c r="AA368" i="5"/>
  <c r="X368" i="5"/>
  <c r="X348" i="5"/>
  <c r="AA348" i="5"/>
  <c r="AA129" i="5"/>
  <c r="X129" i="5"/>
  <c r="X400" i="5"/>
  <c r="AA400" i="5"/>
  <c r="X394" i="5"/>
  <c r="AA394" i="5"/>
  <c r="AA280" i="5"/>
  <c r="X280" i="5"/>
  <c r="X414" i="5"/>
  <c r="AA414" i="5"/>
  <c r="AA172" i="5"/>
  <c r="X172" i="5"/>
  <c r="X163" i="5"/>
  <c r="AA163" i="5"/>
  <c r="X263" i="5"/>
  <c r="AA263" i="5"/>
  <c r="AA450" i="5"/>
  <c r="X450" i="5"/>
  <c r="X26" i="5"/>
  <c r="AA26" i="5"/>
  <c r="AA115" i="5"/>
  <c r="X115" i="5"/>
  <c r="AA9" i="5"/>
  <c r="X9" i="5"/>
  <c r="AA44" i="5"/>
  <c r="X44" i="5"/>
  <c r="AA42" i="5"/>
  <c r="X42" i="5"/>
  <c r="AA59" i="5"/>
  <c r="X59" i="5"/>
  <c r="X213" i="5"/>
  <c r="AA346" i="5"/>
  <c r="X346" i="5"/>
  <c r="X232" i="5"/>
  <c r="AA232" i="5"/>
  <c r="AA247" i="5"/>
  <c r="X247" i="5"/>
  <c r="AA347" i="5"/>
  <c r="X347" i="5"/>
  <c r="X120" i="5"/>
  <c r="AA120" i="5"/>
  <c r="X17" i="5"/>
  <c r="AA17" i="5"/>
  <c r="X16" i="5"/>
  <c r="AA16" i="5"/>
  <c r="AA160" i="5"/>
  <c r="X160" i="5"/>
  <c r="AC73" i="5"/>
  <c r="AA443" i="5"/>
  <c r="X443" i="5"/>
  <c r="X446" i="5"/>
  <c r="AA446" i="5"/>
  <c r="X427" i="5"/>
  <c r="AA427" i="5"/>
  <c r="X327" i="5"/>
  <c r="AA327" i="5"/>
  <c r="X377" i="5"/>
  <c r="AA377" i="5"/>
  <c r="X362" i="5"/>
  <c r="AA362" i="5"/>
  <c r="X361" i="5"/>
  <c r="AA361" i="5"/>
  <c r="X353" i="5"/>
  <c r="AA353" i="5"/>
  <c r="X352" i="5"/>
  <c r="AA352" i="5"/>
  <c r="AA109" i="5"/>
  <c r="X109" i="5"/>
  <c r="X399" i="5"/>
  <c r="AA399" i="5"/>
  <c r="AA334" i="5"/>
  <c r="X334" i="5"/>
  <c r="X275" i="5"/>
  <c r="AA275" i="5"/>
  <c r="AA288" i="5"/>
  <c r="X288" i="5"/>
  <c r="AA285" i="5"/>
  <c r="X285" i="5"/>
  <c r="X434" i="5"/>
  <c r="AA434" i="5"/>
  <c r="AA180" i="5"/>
  <c r="X180" i="5"/>
  <c r="X403" i="5"/>
  <c r="AA403" i="5"/>
  <c r="X34" i="5"/>
  <c r="AA34" i="5"/>
  <c r="X335" i="5"/>
  <c r="AA335" i="5"/>
  <c r="X259" i="5"/>
  <c r="X447" i="5"/>
  <c r="X158" i="5"/>
  <c r="X208" i="5"/>
  <c r="AA212" i="5"/>
  <c r="X212" i="5"/>
  <c r="X241" i="5"/>
  <c r="AA241" i="5"/>
  <c r="X322" i="5"/>
  <c r="AA322" i="5"/>
  <c r="X410" i="5"/>
  <c r="AA410" i="5"/>
  <c r="X37" i="5"/>
  <c r="AA37" i="5"/>
  <c r="X28" i="5"/>
  <c r="AA28" i="5"/>
  <c r="AA265" i="5"/>
  <c r="X265" i="5"/>
  <c r="X452" i="5"/>
  <c r="AA452" i="5"/>
  <c r="AA27" i="5"/>
  <c r="X27" i="5"/>
  <c r="AA114" i="5"/>
  <c r="X114" i="5"/>
  <c r="AA11" i="5"/>
  <c r="X11" i="5"/>
  <c r="AA41" i="5"/>
  <c r="X41" i="5"/>
  <c r="X51" i="5"/>
  <c r="AA51" i="5"/>
  <c r="AA343" i="5"/>
  <c r="X343" i="5"/>
  <c r="AA245" i="5"/>
  <c r="X245" i="5"/>
  <c r="AA226" i="5"/>
  <c r="X226" i="5"/>
  <c r="X238" i="5"/>
  <c r="AA238" i="5"/>
  <c r="X231" i="5"/>
  <c r="AA231" i="5"/>
  <c r="X255" i="5"/>
  <c r="AA255" i="5"/>
  <c r="AA121" i="5"/>
  <c r="X121" i="5"/>
  <c r="AA25" i="5"/>
  <c r="X25" i="5"/>
  <c r="X21" i="5"/>
  <c r="AA21" i="5"/>
  <c r="X156" i="5"/>
  <c r="AA156" i="5"/>
  <c r="AC74" i="5"/>
  <c r="X441" i="5"/>
  <c r="AA441" i="5"/>
  <c r="X132" i="5"/>
  <c r="AA132" i="5"/>
  <c r="X444" i="5"/>
  <c r="AA444" i="5"/>
  <c r="X426" i="5"/>
  <c r="AA426" i="5"/>
  <c r="AA328" i="5"/>
  <c r="X328" i="5"/>
  <c r="AA365" i="5"/>
  <c r="X365" i="5"/>
  <c r="AA381" i="5"/>
  <c r="X381" i="5"/>
  <c r="AA359" i="5"/>
  <c r="X359" i="5"/>
  <c r="X110" i="5"/>
  <c r="AA110" i="5"/>
  <c r="X398" i="5"/>
  <c r="AA398" i="5"/>
  <c r="AA332" i="5"/>
  <c r="X332" i="5"/>
  <c r="X282" i="5"/>
  <c r="AA282" i="5"/>
  <c r="AA277" i="5"/>
  <c r="X277" i="5"/>
  <c r="X278" i="5"/>
  <c r="AA278" i="5"/>
  <c r="AA383" i="5"/>
  <c r="X383" i="5"/>
  <c r="X179" i="5"/>
  <c r="AA179" i="5"/>
  <c r="X404" i="5"/>
  <c r="AA404" i="5"/>
  <c r="AA32" i="5"/>
  <c r="X32" i="5"/>
  <c r="X199" i="5"/>
  <c r="X155" i="5"/>
  <c r="AA267" i="5"/>
  <c r="X186" i="5"/>
  <c r="X271" i="5"/>
  <c r="AA116" i="5"/>
  <c r="X116" i="5"/>
  <c r="AA266" i="5"/>
  <c r="X266" i="5"/>
  <c r="AA233" i="5"/>
  <c r="X233" i="5"/>
  <c r="X157" i="5"/>
  <c r="AA157" i="5"/>
  <c r="X409" i="5"/>
  <c r="AA409" i="5"/>
  <c r="AA38" i="5"/>
  <c r="X38" i="5"/>
  <c r="X29" i="5"/>
  <c r="AA29" i="5"/>
  <c r="AA171" i="5"/>
  <c r="X171" i="5"/>
  <c r="AA177" i="5"/>
  <c r="X177" i="5"/>
  <c r="X127" i="5"/>
  <c r="AA127" i="5"/>
  <c r="X261" i="5"/>
  <c r="AA261" i="5"/>
  <c r="AA187" i="5"/>
  <c r="X187" i="5"/>
  <c r="AA451" i="5"/>
  <c r="X451" i="5"/>
  <c r="X307" i="5"/>
  <c r="AA307" i="5"/>
  <c r="AA134" i="5"/>
  <c r="X134" i="5"/>
  <c r="AA10" i="5"/>
  <c r="X10" i="5"/>
  <c r="X53" i="5"/>
  <c r="AA53" i="5"/>
  <c r="X50" i="5"/>
  <c r="AA50" i="5"/>
  <c r="AA215" i="5"/>
  <c r="X215" i="5"/>
  <c r="AA197" i="5"/>
  <c r="X197" i="5"/>
  <c r="AA342" i="5"/>
  <c r="X342" i="5"/>
  <c r="AA227" i="5"/>
  <c r="X227" i="5"/>
  <c r="X250" i="5"/>
  <c r="AA250" i="5"/>
  <c r="X257" i="5"/>
  <c r="AA257" i="5"/>
  <c r="X253" i="5"/>
  <c r="AA253" i="5"/>
  <c r="AA234" i="5"/>
  <c r="X234" i="5"/>
  <c r="AA303" i="5"/>
  <c r="X303" i="5"/>
  <c r="AA60" i="5"/>
  <c r="X60" i="5"/>
  <c r="AA20" i="5"/>
  <c r="X20" i="5"/>
  <c r="AA62" i="5"/>
  <c r="X62" i="5"/>
  <c r="AA154" i="5"/>
  <c r="X154" i="5"/>
  <c r="X440" i="5"/>
  <c r="AA440" i="5"/>
  <c r="X131" i="5"/>
  <c r="AA131" i="5"/>
  <c r="AA428" i="5"/>
  <c r="X428" i="5"/>
  <c r="AA393" i="5"/>
  <c r="X393" i="5"/>
  <c r="X364" i="5"/>
  <c r="AA364" i="5"/>
  <c r="AA382" i="5"/>
  <c r="X382" i="5"/>
  <c r="AA366" i="5"/>
  <c r="X366" i="5"/>
  <c r="AA354" i="5"/>
  <c r="X354" i="5"/>
  <c r="AA309" i="5"/>
  <c r="X309" i="5"/>
  <c r="X312" i="5"/>
  <c r="AA312" i="5"/>
  <c r="AA331" i="5"/>
  <c r="X331" i="5"/>
  <c r="X283" i="5"/>
  <c r="AA283" i="5"/>
  <c r="X287" i="5"/>
  <c r="AA287" i="5"/>
  <c r="AA276" i="5"/>
  <c r="X276" i="5"/>
  <c r="X273" i="5"/>
  <c r="AA273" i="5"/>
  <c r="AA386" i="5"/>
  <c r="X386" i="5"/>
  <c r="AA185" i="5"/>
  <c r="X185" i="5"/>
  <c r="AA33" i="5"/>
  <c r="X33" i="5"/>
  <c r="X284" i="5"/>
  <c r="X260" i="5"/>
  <c r="AA194" i="5"/>
  <c r="X58" i="5"/>
  <c r="X350" i="5"/>
  <c r="AA57" i="5"/>
  <c r="X57" i="5"/>
  <c r="AA248" i="5"/>
  <c r="X248" i="5"/>
  <c r="AA442" i="5"/>
  <c r="X442" i="5"/>
  <c r="X193" i="5"/>
  <c r="AA193" i="5"/>
  <c r="X173" i="5"/>
  <c r="AA173" i="5"/>
  <c r="AA166" i="5"/>
  <c r="X166" i="5"/>
  <c r="X7" i="5"/>
  <c r="AA7" i="5"/>
  <c r="AA264" i="5"/>
  <c r="X264" i="5"/>
  <c r="AA188" i="5"/>
  <c r="X188" i="5"/>
  <c r="AA136" i="5"/>
  <c r="X136" i="5"/>
  <c r="X432" i="5"/>
  <c r="AA432" i="5"/>
  <c r="X306" i="5"/>
  <c r="AA306" i="5"/>
  <c r="AA135" i="5"/>
  <c r="X135" i="5"/>
  <c r="AA320" i="5"/>
  <c r="X320" i="5"/>
  <c r="X55" i="5"/>
  <c r="AA55" i="5"/>
  <c r="X47" i="5"/>
  <c r="AA47" i="5"/>
  <c r="X216" i="5"/>
  <c r="AA216" i="5"/>
  <c r="X316" i="5"/>
  <c r="AA316" i="5"/>
  <c r="AA196" i="5"/>
  <c r="X196" i="5"/>
  <c r="AA339" i="5"/>
  <c r="X339" i="5"/>
  <c r="X243" i="5"/>
  <c r="AA243" i="5"/>
  <c r="X229" i="5"/>
  <c r="AA229" i="5"/>
  <c r="AA224" i="5"/>
  <c r="X224" i="5"/>
  <c r="X305" i="5"/>
  <c r="AA305" i="5"/>
  <c r="AA80" i="5"/>
  <c r="X80" i="5"/>
  <c r="X18" i="5"/>
  <c r="AA18" i="5"/>
  <c r="X63" i="5"/>
  <c r="AA63" i="5"/>
  <c r="X159" i="5"/>
  <c r="AA159" i="5"/>
  <c r="X388" i="5"/>
  <c r="AA388" i="5"/>
  <c r="X72" i="5"/>
  <c r="AA72" i="5"/>
  <c r="X392" i="5"/>
  <c r="AA392" i="5"/>
  <c r="X351" i="5"/>
  <c r="AA351" i="5"/>
  <c r="X349" i="5"/>
  <c r="AA349" i="5"/>
  <c r="AA356" i="5"/>
  <c r="X356" i="5"/>
  <c r="AA375" i="5"/>
  <c r="X375" i="5"/>
  <c r="AA429" i="5"/>
  <c r="X429" i="5"/>
  <c r="AA310" i="5"/>
  <c r="X310" i="5"/>
  <c r="AA311" i="5"/>
  <c r="X311" i="5"/>
  <c r="AA333" i="5"/>
  <c r="X333" i="5"/>
  <c r="AA299" i="5"/>
  <c r="X299" i="5"/>
  <c r="AA297" i="5"/>
  <c r="X297" i="5"/>
  <c r="AA289" i="5"/>
  <c r="X289" i="5"/>
  <c r="AA298" i="5"/>
  <c r="X298" i="5"/>
  <c r="X384" i="5"/>
  <c r="AA384" i="5"/>
  <c r="X406" i="5"/>
  <c r="AA406" i="5"/>
  <c r="X178" i="5"/>
  <c r="X281" i="5"/>
  <c r="AA407" i="5"/>
  <c r="AA296" i="5"/>
  <c r="X165" i="5"/>
  <c r="AA165" i="5"/>
  <c r="X56" i="5"/>
  <c r="AA56" i="5"/>
  <c r="X249" i="5"/>
  <c r="AA249" i="5"/>
  <c r="X123" i="5"/>
  <c r="AA123" i="5"/>
  <c r="AA445" i="5"/>
  <c r="X445" i="5"/>
  <c r="X413" i="5"/>
  <c r="AA413" i="5"/>
  <c r="X99" i="5"/>
  <c r="AA415" i="5"/>
  <c r="X415" i="5"/>
  <c r="AA192" i="5"/>
  <c r="X192" i="5"/>
  <c r="AA218" i="5"/>
  <c r="X218" i="5"/>
  <c r="X175" i="5"/>
  <c r="AA175" i="5"/>
  <c r="AA161" i="5"/>
  <c r="X161" i="5"/>
  <c r="X8" i="5"/>
  <c r="AA8" i="5"/>
  <c r="X448" i="5"/>
  <c r="AA448" i="5"/>
  <c r="X326" i="5"/>
  <c r="AA326" i="5"/>
  <c r="AA138" i="5"/>
  <c r="X138" i="5"/>
  <c r="X431" i="5"/>
  <c r="AA431" i="5"/>
  <c r="X40" i="5"/>
  <c r="AA40" i="5"/>
  <c r="AA133" i="5"/>
  <c r="X133" i="5"/>
  <c r="X319" i="5"/>
  <c r="AA319" i="5"/>
  <c r="X52" i="5"/>
  <c r="AA52" i="5"/>
  <c r="X45" i="5"/>
  <c r="AA45" i="5"/>
  <c r="AA214" i="5"/>
  <c r="X214" i="5"/>
  <c r="X317" i="5"/>
  <c r="AA317" i="5"/>
  <c r="AA209" i="5"/>
  <c r="X209" i="5"/>
  <c r="X195" i="5"/>
  <c r="AA195" i="5"/>
  <c r="AA223" i="5"/>
  <c r="X223" i="5"/>
  <c r="AA221" i="5"/>
  <c r="X221" i="5"/>
  <c r="X246" i="5"/>
  <c r="AA246" i="5"/>
  <c r="X304" i="5"/>
  <c r="AA304" i="5"/>
  <c r="AA78" i="5"/>
  <c r="X78" i="5"/>
  <c r="X19" i="5"/>
  <c r="AA19" i="5"/>
  <c r="X324" i="5"/>
  <c r="AA324" i="5"/>
  <c r="AC30" i="5"/>
  <c r="AA30" i="5" s="1"/>
  <c r="AC31" i="5"/>
  <c r="X390" i="5"/>
  <c r="AA390" i="5"/>
  <c r="X70" i="5"/>
  <c r="AA70" i="5"/>
  <c r="X391" i="5"/>
  <c r="AA391" i="5"/>
  <c r="X380" i="5"/>
  <c r="AA380" i="5"/>
  <c r="X357" i="5"/>
  <c r="AA357" i="5"/>
  <c r="X363" i="5"/>
  <c r="AA363" i="5"/>
  <c r="X430" i="5"/>
  <c r="AA430" i="5"/>
  <c r="AA124" i="5"/>
  <c r="X124" i="5"/>
  <c r="X396" i="5"/>
  <c r="AA396" i="5"/>
  <c r="X269" i="5"/>
  <c r="AA269" i="5"/>
  <c r="X295" i="5"/>
  <c r="AA295" i="5"/>
  <c r="AA291" i="5"/>
  <c r="X291" i="5"/>
  <c r="X279" i="5"/>
  <c r="AA279" i="5"/>
  <c r="X385" i="5"/>
  <c r="AA385" i="5"/>
  <c r="X183" i="5"/>
  <c r="AA183" i="5"/>
  <c r="X402" i="5"/>
  <c r="AA402" i="5"/>
  <c r="X189" i="5"/>
  <c r="AA176" i="5"/>
  <c r="X256" i="5"/>
  <c r="X372" i="5"/>
  <c r="X217" i="5"/>
  <c r="AA272" i="5"/>
  <c r="AA105" i="5"/>
  <c r="X105" i="5"/>
  <c r="AA68" i="5"/>
  <c r="X68" i="5"/>
  <c r="AA454" i="5" l="1"/>
  <c r="X454" i="5"/>
  <c r="AC15" i="5"/>
  <c r="AC14" i="5"/>
  <c r="AC13" i="5"/>
  <c r="AC103" i="5"/>
  <c r="X75" i="5"/>
  <c r="X31" i="5"/>
  <c r="AA31" i="5"/>
  <c r="AA76" i="5"/>
  <c r="X76" i="5"/>
  <c r="X73" i="5"/>
  <c r="AA73" i="5"/>
  <c r="X30" i="5"/>
  <c r="X64" i="5"/>
  <c r="AA65" i="5"/>
  <c r="X65" i="5"/>
  <c r="X74" i="5"/>
  <c r="AA74" i="5"/>
  <c r="AA15" i="5" l="1"/>
  <c r="X15" i="5"/>
  <c r="AA103" i="5"/>
  <c r="X103" i="5"/>
  <c r="AA13" i="5"/>
  <c r="X13" i="5"/>
  <c r="X14" i="5"/>
  <c r="AA14" i="5"/>
  <c r="AA5" i="5" l="1"/>
  <c r="X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Perugachi</author>
  </authors>
  <commentList>
    <comment ref="L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Oscar Perugachi:</t>
        </r>
        <r>
          <rPr>
            <sz val="9"/>
            <color indexed="81"/>
            <rFont val="Tahoma"/>
            <family val="2"/>
          </rPr>
          <t xml:space="preserve">
CLAVE DEL EMPLEADO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Perugachi</author>
  </authors>
  <commentList>
    <comment ref="L6" authorId="0" shapeId="0" xr:uid="{2919B5D4-CA92-4271-8844-65A0B1F4DB67}">
      <text>
        <r>
          <rPr>
            <b/>
            <sz val="9"/>
            <color indexed="81"/>
            <rFont val="Tahoma"/>
            <family val="2"/>
          </rPr>
          <t>Oscar Perugachi:</t>
        </r>
        <r>
          <rPr>
            <sz val="9"/>
            <color indexed="81"/>
            <rFont val="Tahoma"/>
            <family val="2"/>
          </rPr>
          <t xml:space="preserve">
CLAVE DEL EMPLEADO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RUTA" description="Conexión a la consulta 'RUTA' en el libro." type="5" refreshedVersion="8" background="1" saveData="1">
    <dbPr connection="Provider=Microsoft.Mashup.OleDb.1;Data Source=$Workbook$;Location=RUTA;Extended Properties=&quot;&quot;" command="SELECT * FROM [RUTA]"/>
  </connection>
  <connection id="2" xr16:uid="{00000000-0015-0000-FFFF-FFFF01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Rutero Oct-22.xlsx!Tabla5" type="102" refreshedVersion="6" minRefreshableVersion="5">
    <extLst>
      <ext xmlns:x15="http://schemas.microsoft.com/office/spreadsheetml/2010/11/main" uri="{DE250136-89BD-433C-8126-D09CA5730AF9}">
        <x15:connection id="Tabla5" autoDelete="1">
          <x15:rangePr sourceName="_xlcn.WorksheetConnection_RuteroOct22.xlsxTabla51"/>
        </x15:connection>
      </ext>
    </extLst>
  </connection>
  <connection id="4" xr16:uid="{00000000-0015-0000-FFFF-FFFF03000000}" name="WorksheetConnection_Tabla2" type="102" refreshedVersion="6" minRefreshableVersion="5">
    <extLst>
      <ext xmlns:x15="http://schemas.microsoft.com/office/spreadsheetml/2010/11/main" uri="{DE250136-89BD-433C-8126-D09CA5730AF9}">
        <x15:connection id="Tabla2">
          <x15:rangePr sourceName="_xlcn.WorksheetConnection_Tabla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<sst xmlns="http://schemas.openxmlformats.org/spreadsheetml/2006/main" count="12528" uniqueCount="2547">
  <si>
    <t>FORMULAS</t>
  </si>
  <si>
    <t>SEMANAS DEL MES</t>
  </si>
  <si>
    <t>LUNES</t>
  </si>
  <si>
    <t>MARTES</t>
  </si>
  <si>
    <t>MIÉRCOLES</t>
  </si>
  <si>
    <t>JUEVES</t>
  </si>
  <si>
    <t>VIERNES</t>
  </si>
  <si>
    <t>SÁBADO</t>
  </si>
  <si>
    <t>DOMINGO</t>
  </si>
  <si>
    <t>DIAS DE VISITA</t>
  </si>
  <si>
    <t>CODIGO PDV</t>
  </si>
  <si>
    <t>NOMBRE PDV</t>
  </si>
  <si>
    <t>NOMBRE PDV HMPDV</t>
  </si>
  <si>
    <t>RETAIL MAPPING</t>
  </si>
  <si>
    <t>CLIENTE</t>
  </si>
  <si>
    <t>ZONA</t>
  </si>
  <si>
    <t>CIUDAD</t>
  </si>
  <si>
    <t>CANAL</t>
  </si>
  <si>
    <t>ID PROMOTOR</t>
  </si>
  <si>
    <t>NOMBRE COMPLETO PROMOTOR</t>
  </si>
  <si>
    <t>NOMBRE</t>
  </si>
  <si>
    <t>APELLIDO PATERNO</t>
  </si>
  <si>
    <t>APELLIDO MATERNO</t>
  </si>
  <si>
    <t>SUPERVISOR</t>
  </si>
  <si>
    <t>NOMBRE KAM / EJECUTIVO</t>
  </si>
  <si>
    <t>VENTA PROMEDIO ULTIMO SEMESTRE</t>
  </si>
  <si>
    <t xml:space="preserve">FRECUENCIA SEMANAL DE VISITA </t>
  </si>
  <si>
    <t>ASIGNACION SEMANAL</t>
  </si>
  <si>
    <t>TOTAL  HORAS A LA SEMANA</t>
  </si>
  <si>
    <t>FRECUENCIA MENSUAL DE VISITA</t>
  </si>
  <si>
    <t>ASIGNACION MENSUAL</t>
  </si>
  <si>
    <t>TOTAL  HORAS AL MES</t>
  </si>
  <si>
    <t>Total horas por Promotor</t>
  </si>
  <si>
    <t>CASOS Y OBSERVACIONES</t>
  </si>
  <si>
    <t>ORO</t>
  </si>
  <si>
    <t>QUITO</t>
  </si>
  <si>
    <t>CADENAS</t>
  </si>
  <si>
    <t>PLATA</t>
  </si>
  <si>
    <t>ICESA</t>
  </si>
  <si>
    <t>BRONCE</t>
  </si>
  <si>
    <t>LA GANGA</t>
  </si>
  <si>
    <t>MARCIMEX</t>
  </si>
  <si>
    <t>ARTEFACTA</t>
  </si>
  <si>
    <t>POINT</t>
  </si>
  <si>
    <t>MACHALA</t>
  </si>
  <si>
    <t>GUAYAQUIL</t>
  </si>
  <si>
    <t>PLATINO</t>
  </si>
  <si>
    <t>SAMBORONDON</t>
  </si>
  <si>
    <t>POINT AMBATO 3</t>
  </si>
  <si>
    <t>392 - POINT AMBATO 3</t>
  </si>
  <si>
    <t>AMBATO</t>
  </si>
  <si>
    <t>GANGA AMBATO 1</t>
  </si>
  <si>
    <t>205 - AMBATO 1</t>
  </si>
  <si>
    <t>POINT AMBATO</t>
  </si>
  <si>
    <t>CRECOS AMBATO</t>
  </si>
  <si>
    <t>198 - AMBATO</t>
  </si>
  <si>
    <t>GANGA AMBATO 2</t>
  </si>
  <si>
    <t>215 - Ambato 2</t>
  </si>
  <si>
    <t>378 - Point Ambato</t>
  </si>
  <si>
    <t>ARTEFACTA AMBATO 1818</t>
  </si>
  <si>
    <t>187 - 1818-TIENDA AMBATO NORTE 1818</t>
  </si>
  <si>
    <t>LIBERTAD</t>
  </si>
  <si>
    <t>ARTEFACTA TIENDA LIBERTAD 940</t>
  </si>
  <si>
    <t>472 - TIENDA LIBERTAD 940</t>
  </si>
  <si>
    <t>CRECOS DURAN</t>
  </si>
  <si>
    <t>491 - DURAN</t>
  </si>
  <si>
    <t>DURAN</t>
  </si>
  <si>
    <t>GANGA LIBERTAD 2 SHOPPING</t>
  </si>
  <si>
    <t>524 - LIBERTAD 2 SHOPPING</t>
  </si>
  <si>
    <t>CRECOS SALINAS</t>
  </si>
  <si>
    <t>507 - SALINAS</t>
  </si>
  <si>
    <t>POINT MILAGRO</t>
  </si>
  <si>
    <t>399 - POINT MILAGRO</t>
  </si>
  <si>
    <t>MILAGRO</t>
  </si>
  <si>
    <t>CRECOS MILAGRO</t>
  </si>
  <si>
    <t>498 - MILAGRO</t>
  </si>
  <si>
    <t>GANGA MILAGRO</t>
  </si>
  <si>
    <t>510 - MILAGRO</t>
  </si>
  <si>
    <t>TODOHOGAR PORTOVIEJO</t>
  </si>
  <si>
    <t>642 - TODOHOGAR PORTOVIEJO</t>
  </si>
  <si>
    <t>PORTOVIEJO</t>
  </si>
  <si>
    <t>SOLIS LAMAR</t>
  </si>
  <si>
    <t>CUENCA</t>
  </si>
  <si>
    <t>HORIZONTALES</t>
  </si>
  <si>
    <t>ALMACENES ESPAÑA</t>
  </si>
  <si>
    <t>MANTA</t>
  </si>
  <si>
    <t>ALM ESPAÑA MANTA CENTRO</t>
  </si>
  <si>
    <t>GANGA MANTA</t>
  </si>
  <si>
    <t>514 - MANTA</t>
  </si>
  <si>
    <t>TODOHOGAR MANTA</t>
  </si>
  <si>
    <t>641 - TODOHOGAR MANTA</t>
  </si>
  <si>
    <t>POINT MANTA CENTRO</t>
  </si>
  <si>
    <t>393 - POINT MANTA CENTRO</t>
  </si>
  <si>
    <t>ALM ESPAÑA LUIS CORDERO 2</t>
  </si>
  <si>
    <t>808 - ALM ESPAÑA LUIS CORDERO 2</t>
  </si>
  <si>
    <t>ALM ESPAÑA LUIS CORDERO 1</t>
  </si>
  <si>
    <t>813 - ALMACENES ESPAÑA LUIS CORDERO 1</t>
  </si>
  <si>
    <t>ALM ESPAÑA ARENAL</t>
  </si>
  <si>
    <t>781 - ALMA. ESPAÑA ARENAL</t>
  </si>
  <si>
    <t>GANGA CUENCA</t>
  </si>
  <si>
    <t>531 - CUENCA</t>
  </si>
  <si>
    <t>MIN MACHALA ROCAFUERTE</t>
  </si>
  <si>
    <t>MIN MACHALA PAEZ</t>
  </si>
  <si>
    <t>TODOHOGAR MACHALA</t>
  </si>
  <si>
    <t>643 - TODOHOGAR MACHALA</t>
  </si>
  <si>
    <t>CRECOS MACHALA</t>
  </si>
  <si>
    <t>495 - MACHALA</t>
  </si>
  <si>
    <t>POINT MACHALA</t>
  </si>
  <si>
    <t>395 - POINT MACHALA</t>
  </si>
  <si>
    <t>JAHER MACHALA II</t>
  </si>
  <si>
    <t>634 - MCH.MACHALA II</t>
  </si>
  <si>
    <t>TIENDA BARATODO MACHALA 719</t>
  </si>
  <si>
    <t>446 - TIENDA BARATODO MACHALA 719</t>
  </si>
  <si>
    <t>CRECOS MANTA</t>
  </si>
  <si>
    <t>497 - MANTA</t>
  </si>
  <si>
    <t>MIN MANTA CENTRO</t>
  </si>
  <si>
    <t>ALM ESPAÑA COLISEO</t>
  </si>
  <si>
    <t>814 - ALMACENES ESPAÑA COLISEO</t>
  </si>
  <si>
    <t>VEGA CUENCA</t>
  </si>
  <si>
    <t>721 - VEGA CUENCA</t>
  </si>
  <si>
    <t>ESPECIALIZADOS</t>
  </si>
  <si>
    <t>SUKASA CUENCA</t>
  </si>
  <si>
    <t>639 - SUKASA CUENCA</t>
  </si>
  <si>
    <t>RECREO</t>
  </si>
  <si>
    <t>CRECOS RECREO</t>
  </si>
  <si>
    <t>200 - RECREO</t>
  </si>
  <si>
    <t>GANGA QUIRECREO</t>
  </si>
  <si>
    <t>206 - QUIRECREO</t>
  </si>
  <si>
    <t>QUICENTRO SUR</t>
  </si>
  <si>
    <t>HIPERMERCADOS</t>
  </si>
  <si>
    <t>CREDITOS ECONOMICOS QUICENTRO SUR</t>
  </si>
  <si>
    <t>202 - Quicentro Sur</t>
  </si>
  <si>
    <t>NACIONES UNIDAS</t>
  </si>
  <si>
    <t>GANGA NACIONES UNIDAS</t>
  </si>
  <si>
    <t>17 - NACIONES UNIDAS</t>
  </si>
  <si>
    <t>POINT QUICENTRO SUR</t>
  </si>
  <si>
    <t>371 - POINT QUICENTRO SUR</t>
  </si>
  <si>
    <t>VEGA BOSQUE</t>
  </si>
  <si>
    <t>330 - VEGA BOSQUE</t>
  </si>
  <si>
    <t>ARTEFACTA TIENDA SANTO DOMINGO 1725</t>
  </si>
  <si>
    <t>1725 - TIENDA SANTO DOMINGO</t>
  </si>
  <si>
    <t>SANTO DOMINGO</t>
  </si>
  <si>
    <t>CRECOS SANTO DOMINGO 3</t>
  </si>
  <si>
    <t>517 - Créditos Económicos Santo Domingo 3</t>
  </si>
  <si>
    <t>GANGA SANTO DOMINGO 3</t>
  </si>
  <si>
    <t>40 - SANTO DOMINGO 3</t>
  </si>
  <si>
    <t xml:space="preserve">POINT SANTO DOMINGO </t>
  </si>
  <si>
    <t>159 - POINT STO DOMINGO</t>
  </si>
  <si>
    <t>POINT SANTO DOMINGO 2</t>
  </si>
  <si>
    <t>390 - POINT STO DOMINGO 2</t>
  </si>
  <si>
    <t>GANGA TUMBACO</t>
  </si>
  <si>
    <t>22 - TUMBACO</t>
  </si>
  <si>
    <t>TUMBACO</t>
  </si>
  <si>
    <t>VEGA TUMBACO</t>
  </si>
  <si>
    <t>127 - VEGA TUMBACO</t>
  </si>
  <si>
    <t>SUKASA C.C. EL JARDIN</t>
  </si>
  <si>
    <t>269 - C.C. EL JARDIN</t>
  </si>
  <si>
    <t>EL JARDIN</t>
  </si>
  <si>
    <t>ORVE RECREO III</t>
  </si>
  <si>
    <t>281 - Orve El Recreo Iii</t>
  </si>
  <si>
    <t>JAPON RECREO I</t>
  </si>
  <si>
    <t>288 - Japon El Recreo I</t>
  </si>
  <si>
    <t>LA PRENSA</t>
  </si>
  <si>
    <t>GANGA COTOCOLLAO</t>
  </si>
  <si>
    <t>217 - COTOCOLLAO</t>
  </si>
  <si>
    <t>TIENDA BARATODO PRENSA 1749</t>
  </si>
  <si>
    <t>180 - 1749-TIENDA BARATODO PRENSA 1749</t>
  </si>
  <si>
    <t>CHILLOS</t>
  </si>
  <si>
    <t>TODOHOGAR LOS CHILLOS</t>
  </si>
  <si>
    <t>273 - LOS CHILLOS</t>
  </si>
  <si>
    <t>POINT SAN LUIS</t>
  </si>
  <si>
    <t>377 - POINT SAN LUIS SHOPPING</t>
  </si>
  <si>
    <t>SUKASA EL BOSQUE</t>
  </si>
  <si>
    <t>71 - EL BOSQUE</t>
  </si>
  <si>
    <t>EL BOSQUE</t>
  </si>
  <si>
    <t>TODOHOGAR ELOY ALFARO</t>
  </si>
  <si>
    <t>72 - ELOY ALFARO</t>
  </si>
  <si>
    <t>ELOY ALFARO</t>
  </si>
  <si>
    <t>ARTEFACTA CONDADO</t>
  </si>
  <si>
    <t>176 - 1734-Tienda Condado 1734</t>
  </si>
  <si>
    <t>CONDADO</t>
  </si>
  <si>
    <t>JAPON CONDADO</t>
  </si>
  <si>
    <t>290 - Japon Condado</t>
  </si>
  <si>
    <t>ORVE CONDADO</t>
  </si>
  <si>
    <t>278 - Orve Condado</t>
  </si>
  <si>
    <t>TODOHOGAR C.C.CONDADO</t>
  </si>
  <si>
    <t>270 - C.C.CONDADO</t>
  </si>
  <si>
    <t>TODOHOGAR TUMBACO</t>
  </si>
  <si>
    <t>75 - Tumbaco</t>
  </si>
  <si>
    <t>SUKASA C.C. SCALA</t>
  </si>
  <si>
    <t>70 - C.C. SCALA</t>
  </si>
  <si>
    <t>CUMBAYA</t>
  </si>
  <si>
    <t>TODOHOGAR C.C.RECREO</t>
  </si>
  <si>
    <t>271 - C.C.RECREO</t>
  </si>
  <si>
    <t>POINT RECREO 4</t>
  </si>
  <si>
    <t>391 - POINT RECREO 4</t>
  </si>
  <si>
    <t>ORVE NACIONES UNIDAS</t>
  </si>
  <si>
    <t>88 - Orve Naciones Unidas</t>
  </si>
  <si>
    <t>CRECOS NACIONES UNIDAS</t>
  </si>
  <si>
    <t>522 - Créditos Económicos Naciones Unidas</t>
  </si>
  <si>
    <t>POINT IBARRA</t>
  </si>
  <si>
    <t>158 - Point Ibarra</t>
  </si>
  <si>
    <t>IBARRA</t>
  </si>
  <si>
    <t>ARTEFACTA TIENDA IBARRA 1013</t>
  </si>
  <si>
    <t>1013 - Tienda Ibarra</t>
  </si>
  <si>
    <t>TIENDA BARATODO IBARRA</t>
  </si>
  <si>
    <t>1101 - Tienda Baratodo Ibarra</t>
  </si>
  <si>
    <t>TODOHOGAR PLAZA SHOPPING IBARRA</t>
  </si>
  <si>
    <t>74 - PLAZA SHOPPING IBARRA</t>
  </si>
  <si>
    <t>GANGA IBARRA 2</t>
  </si>
  <si>
    <t>ARTEFACTA TIENDA RECREO 1790</t>
  </si>
  <si>
    <t>185 - 1790-TIENDA RECREO 1790</t>
  </si>
  <si>
    <t>TODOHOGAR PORTAL SHOPPING</t>
  </si>
  <si>
    <t>645 - Todohogar Portal Shopping</t>
  </si>
  <si>
    <t>PORTAL SHOPPING</t>
  </si>
  <si>
    <t>CRECOS PORTAL SHOPPING</t>
  </si>
  <si>
    <t>520 - Créditos Económicos Portal Shopping</t>
  </si>
  <si>
    <t>GANGA EL PORTAL</t>
  </si>
  <si>
    <t>967 - La Ganga Portal Shopping</t>
  </si>
  <si>
    <t>ARTEFACTA TIENDA C.C PORTAL SHOPPING</t>
  </si>
  <si>
    <t>156015 - TIENDA C.C PORTAL SHOPPING</t>
  </si>
  <si>
    <t>POINT TUMBACO</t>
  </si>
  <si>
    <t>157 - POINT TUMBACO</t>
  </si>
  <si>
    <t>ARTEFACTA TIENDA TUMBACO</t>
  </si>
  <si>
    <t>1741 - TIENDA TUMBACO</t>
  </si>
  <si>
    <t>GANGA NACIONES UNIDAS 2</t>
  </si>
  <si>
    <t>48 - NACIONES UNIDAS 2</t>
  </si>
  <si>
    <t>ARTEFACTA TIENDA PRENSA 1719</t>
  </si>
  <si>
    <t>173 - 1719-TIENDA PRENSA 1719</t>
  </si>
  <si>
    <t>POINT PRENSA</t>
  </si>
  <si>
    <t>368 - POINT PRENSA</t>
  </si>
  <si>
    <t>GANGA COTOCOLLAO 2</t>
  </si>
  <si>
    <t>244 - COTOCOLLAO 2</t>
  </si>
  <si>
    <t>COTOCOLLAO</t>
  </si>
  <si>
    <t>CRECOS LA PRENSA</t>
  </si>
  <si>
    <t>201 - LA PRENSA</t>
  </si>
  <si>
    <t>POINT RUMICHACA</t>
  </si>
  <si>
    <t>385 - 9 DE OCTUBRE</t>
  </si>
  <si>
    <t xml:space="preserve">9 DE OCTUBRE </t>
  </si>
  <si>
    <t>GANGA MATRIZ</t>
  </si>
  <si>
    <t>509 - Bahia</t>
  </si>
  <si>
    <t xml:space="preserve">BAHIA </t>
  </si>
  <si>
    <t>ALBORADA</t>
  </si>
  <si>
    <t>ARTEFACTA TIENDA ALBORADA 924</t>
  </si>
  <si>
    <t>467 - TIENDA ALBORADA 924</t>
  </si>
  <si>
    <t>GANGA C.C. CALIFORNIA 2</t>
  </si>
  <si>
    <t>517 - C.C. CALIFORNIA 2</t>
  </si>
  <si>
    <t>CALIFORNIA</t>
  </si>
  <si>
    <t>CRECOS EL DORADO</t>
  </si>
  <si>
    <t>492 - EL DORADO</t>
  </si>
  <si>
    <t>DORADO</t>
  </si>
  <si>
    <t>CRECOS 9 DE OCTUBRE 1</t>
  </si>
  <si>
    <t>482 - 9 DE OCTUBRE 1</t>
  </si>
  <si>
    <t>ARTEFACTA TIENDA MALL DEL SOL 923</t>
  </si>
  <si>
    <t>466 - TIENDA MALL DEL SOL 923</t>
  </si>
  <si>
    <t>MALL DEL SOL</t>
  </si>
  <si>
    <t>CRECOS MALL DEL SUR</t>
  </si>
  <si>
    <t>496 - MALL DEL SUR</t>
  </si>
  <si>
    <t>TIENDA RIOCENTRO EL DORADO 1059</t>
  </si>
  <si>
    <t>414 - TIENDA RIOCENTRO EL DORADO 1059</t>
  </si>
  <si>
    <t>TIENDA BARATODO CALIFORNIA 1025</t>
  </si>
  <si>
    <t>404 - TIENDA BARATODO CALIFORNIA 1025</t>
  </si>
  <si>
    <t>ARTEFACTA TIENDA 9 DE OCTUBRE 911</t>
  </si>
  <si>
    <t>462 - TIENDA 9 DE OCTUBRE 911</t>
  </si>
  <si>
    <t>CRECOS 9 DE OCTUBRE 2</t>
  </si>
  <si>
    <t>483 - 9 DE OCTUBRE 2</t>
  </si>
  <si>
    <t>VEGA SAMBORONDON</t>
  </si>
  <si>
    <t>722 - VEGA SAMBORONDON</t>
  </si>
  <si>
    <t xml:space="preserve">SUKASA VILLAGE </t>
  </si>
  <si>
    <t>640 - SUKOCINA</t>
  </si>
  <si>
    <t>CRECOS ALBORADA</t>
  </si>
  <si>
    <t>485 - ALBORADA</t>
  </si>
  <si>
    <t>ALM ESPAÑA CALIFORNIA</t>
  </si>
  <si>
    <t>956 - ALM ESPAÑA CALIFORNIA</t>
  </si>
  <si>
    <t>JAHER CALIFORNIA II</t>
  </si>
  <si>
    <t>616 - GYE.CALIFORNIA II</t>
  </si>
  <si>
    <t>ARTEFACTA TIENDA QUEVEDO 821</t>
  </si>
  <si>
    <t>458 - TIENDA QUEVEDO 821</t>
  </si>
  <si>
    <t>QUEVEDO</t>
  </si>
  <si>
    <t>CRECOS QUEVEDO</t>
  </si>
  <si>
    <t>504 - QUEVEDO</t>
  </si>
  <si>
    <t>ARTEFACTA TIENDA QUEVEDO 811</t>
  </si>
  <si>
    <t>453 - Tienda Quevedo 811</t>
  </si>
  <si>
    <t>POINT QUEVEDO</t>
  </si>
  <si>
    <t>MEGAMAXI MALL DEL SOL</t>
  </si>
  <si>
    <t>SUKASA GUAYAQUIL</t>
  </si>
  <si>
    <t>638 - SUKASA GUAYAQUIL</t>
  </si>
  <si>
    <t>TIENDA BARATODO DURAN</t>
  </si>
  <si>
    <t>407 - TIENDA BARATODO DURAN 1032</t>
  </si>
  <si>
    <t>ARTEFACTA TIENDA DURAN OUTLET 917</t>
  </si>
  <si>
    <t>463 - TIENDA DURAN OUTLET 917</t>
  </si>
  <si>
    <t>959 - ALM ESPAÑA MILAGRO</t>
  </si>
  <si>
    <t>ARTEFACTA TIENDA MILAGRO 952</t>
  </si>
  <si>
    <t>474 - TIENDA MILAGRO 952</t>
  </si>
  <si>
    <t>ARTEFACTA TIENDA MILAGRO 959</t>
  </si>
  <si>
    <t>476 - TIENDA MILAGRO 959</t>
  </si>
  <si>
    <t>BABAHOYO</t>
  </si>
  <si>
    <t>CRECOS BABAHOYO</t>
  </si>
  <si>
    <t>486 - BABAHOYO</t>
  </si>
  <si>
    <t>ALM ESPAÑA BABAHOYO</t>
  </si>
  <si>
    <t>960 - ALM ESPAÑA BABAHOYO</t>
  </si>
  <si>
    <t>GANGA BABAHOYO</t>
  </si>
  <si>
    <t>511 - BABAHOYO</t>
  </si>
  <si>
    <t>GANGA PORTOVIEJO 4</t>
  </si>
  <si>
    <t>CRECOS PORTOVIEJO 2</t>
  </si>
  <si>
    <t>510 - PORTOVIEJO 2</t>
  </si>
  <si>
    <t>ARTEFACTA TIENDA MANTA 1313</t>
  </si>
  <si>
    <t>423 - TIENDA MANTA 1313</t>
  </si>
  <si>
    <t>JAHER MEGA</t>
  </si>
  <si>
    <t>631 - MAN.MEGA</t>
  </si>
  <si>
    <t>POINT LIBERTAD 2</t>
  </si>
  <si>
    <t>394 - POINT LA LIBERTAD 2</t>
  </si>
  <si>
    <t>TIENDA BARATODO LIBERTAD 2625</t>
  </si>
  <si>
    <t>439 - TIENDA BARATODO LIBERTAD 2625</t>
  </si>
  <si>
    <t>GANGA MACHALA</t>
  </si>
  <si>
    <t>966 - LA GANGA 2</t>
  </si>
  <si>
    <t>ARTEFACTA TIENDA MACHALA 713</t>
  </si>
  <si>
    <t>441 - TIENDA MACHALA 713</t>
  </si>
  <si>
    <t>ARTEFACTA TIENDA BABAHOYO 960</t>
  </si>
  <si>
    <t>477 - TIENDA BABAHOYO 960</t>
  </si>
  <si>
    <t>POINT BABAHOYO</t>
  </si>
  <si>
    <t>397 - POINT BABAHOYO</t>
  </si>
  <si>
    <t>TIENDA BARATODO BABAHOYO 1033</t>
  </si>
  <si>
    <t>408 - TIENDA BARATODO BABAHOYO 1033</t>
  </si>
  <si>
    <t>GANGA LIBERTAD 1 CENTRO</t>
  </si>
  <si>
    <t>525 - LIBERTAD 1 CENTRO</t>
  </si>
  <si>
    <t>CRECOS LA LIBERTAD</t>
  </si>
  <si>
    <t>513 - SALINAS CE GYS</t>
  </si>
  <si>
    <t xml:space="preserve">LIBERTAD </t>
  </si>
  <si>
    <t>GANGA PLAYAS</t>
  </si>
  <si>
    <t>518 - PLAYAS</t>
  </si>
  <si>
    <t>PLAYAS</t>
  </si>
  <si>
    <t>CRECOS PLAYAS</t>
  </si>
  <si>
    <t>500 - PLAYAS</t>
  </si>
  <si>
    <t>ARTEFACTA TIENDA PLAYAS 945</t>
  </si>
  <si>
    <t>473 - TIENDA PLAYAS 945</t>
  </si>
  <si>
    <t>GANGA VINCES</t>
  </si>
  <si>
    <t>536 - VINCES</t>
  </si>
  <si>
    <t>VINCES</t>
  </si>
  <si>
    <t>ARTEFACTA TIENDA TROPIMOTOS VINCES 827</t>
  </si>
  <si>
    <t>454 - TIENDA VINCES 816</t>
  </si>
  <si>
    <t>ORVE HOGAR 9 DE OCTUBRE</t>
  </si>
  <si>
    <t>645 - ORVE 9 DE OCTUBRE Y BOYACA</t>
  </si>
  <si>
    <t>GANGA 9 DE OCTUBRE 5</t>
  </si>
  <si>
    <t>560 - 9 DE OCTUBRE Y BOYACÁ</t>
  </si>
  <si>
    <t>GANGA MALL DEL SUR</t>
  </si>
  <si>
    <t>532 - MALL DEL SUR</t>
  </si>
  <si>
    <t>GANGA ALBORADA 2</t>
  </si>
  <si>
    <t>521 - ALBORADA</t>
  </si>
  <si>
    <t>ORVE HOGAR MALL DEL SUR</t>
  </si>
  <si>
    <t>648 - ORVE MALL DEL SUR</t>
  </si>
  <si>
    <t>ARTEFACTA TIENDA MALL DEL SUR 921</t>
  </si>
  <si>
    <t>465 - TIENDA MALL DEL SUR 921</t>
  </si>
  <si>
    <t>CRECOS MUCHO LOTE</t>
  </si>
  <si>
    <t>499 - MUCHO LOTE</t>
  </si>
  <si>
    <t>MUCHO LOTE</t>
  </si>
  <si>
    <t>GANGA MALL DEL FORTIN</t>
  </si>
  <si>
    <t>580 - MALL DEL FORTIN</t>
  </si>
  <si>
    <t>ARTEFACTA TIENDA PORTETE 936</t>
  </si>
  <si>
    <t>469 - TIENDA PORTETE 936</t>
  </si>
  <si>
    <t>PORTETE</t>
  </si>
  <si>
    <t>POINT CALIFORNIA</t>
  </si>
  <si>
    <t>384 - CALIFORNIA</t>
  </si>
  <si>
    <t>MIN GUAYAQUIL PARQUE CALIFORNIA</t>
  </si>
  <si>
    <t>663 - JAPON PARQUE CALIFORNIA</t>
  </si>
  <si>
    <t>647 - ORVE PARQUE CALIFORNIA</t>
  </si>
  <si>
    <t>ARTEFACTA TIENDA PARQUE CALIFORNIA 932</t>
  </si>
  <si>
    <t>468 - TIENDA PARQUE CALIFORNIA 932</t>
  </si>
  <si>
    <t xml:space="preserve">JAHER 9 DE OCTUBRE I </t>
  </si>
  <si>
    <t>TIENDA BARATODO 9 DE OCTUBRE 1</t>
  </si>
  <si>
    <t>406 - TIENDA BARATODO 9 DE OCTUBRE 1</t>
  </si>
  <si>
    <t>CRECOS PORTETE</t>
  </si>
  <si>
    <t>502 - PORTETE</t>
  </si>
  <si>
    <t>CITY MALL</t>
  </si>
  <si>
    <t>GANGA CITY MALL</t>
  </si>
  <si>
    <t>571 - CITY MALL</t>
  </si>
  <si>
    <t>644 - TODOHOGAR CITY</t>
  </si>
  <si>
    <t>ARTEFACTA TIENDA CITY MALL 1063</t>
  </si>
  <si>
    <t>416 - TIENDA CITY MALL 1063</t>
  </si>
  <si>
    <t>ARTEFACTA RIOCENTRO NORTE</t>
  </si>
  <si>
    <t>953 - Artefacta Riocentro Norte</t>
  </si>
  <si>
    <t xml:space="preserve">RIOCENTRO NORTE </t>
  </si>
  <si>
    <t>CRECOS RIOCENTRO NORTE</t>
  </si>
  <si>
    <t>505 - RIOCENTRO NORTE</t>
  </si>
  <si>
    <t>GANGA RIOCENTRO NORTE</t>
  </si>
  <si>
    <t>559 - RIOCENTRO NORTE</t>
  </si>
  <si>
    <t>GANGA PORTETE</t>
  </si>
  <si>
    <t>513 - PORTETE</t>
  </si>
  <si>
    <t>JAHER PORTETE III</t>
  </si>
  <si>
    <t>626 - GYE.PORTETE III</t>
  </si>
  <si>
    <t>ALM ESPAÑA GYE 9 DE OCTUBRE</t>
  </si>
  <si>
    <t>872 - ALMACENES ESPAÑA GYE 9 DE OCTUBRE</t>
  </si>
  <si>
    <t>ANNY SUAREZ</t>
  </si>
  <si>
    <t xml:space="preserve">ALM ESPAÑA BOYACA </t>
  </si>
  <si>
    <t>GANGA QUEVEDO</t>
  </si>
  <si>
    <t>515 - QUEVEDO</t>
  </si>
  <si>
    <t>GANGA 9 DE OCTUBRE 2</t>
  </si>
  <si>
    <t>520 - 9 DE OCTUBRE 2 GARCIA AVILES</t>
  </si>
  <si>
    <t>CRECOS CALIFORNIA</t>
  </si>
  <si>
    <t>487 - CALIFORNIA</t>
  </si>
  <si>
    <t>ARTEFACTA TIENDA VENTANAS 820</t>
  </si>
  <si>
    <t>457 - Tienda Ventanas 820</t>
  </si>
  <si>
    <t>ALM ESPAÑA LA LIBERTAD CENTRO</t>
  </si>
  <si>
    <t>962 - ALMACENES ESPAÑA LIBERTAD</t>
  </si>
  <si>
    <t>ARTEFACTA TIENDA CUENCA 111</t>
  </si>
  <si>
    <t>JAHER LUIS CORDERO</t>
  </si>
  <si>
    <t>604 - CUE.LUIS CORDERO</t>
  </si>
  <si>
    <t>JAHER LUIS CORDERO III</t>
  </si>
  <si>
    <t>TODOHOGAR C.C. LOS ANDES AMBATO</t>
  </si>
  <si>
    <t>272 - C.C. LOS ANDES AMBATO</t>
  </si>
  <si>
    <t>ARTEFACTA TIENDA CUENCA 122</t>
  </si>
  <si>
    <t>420 - TIENDA CUENCA 122</t>
  </si>
  <si>
    <t>JAHER EL ARENAL</t>
  </si>
  <si>
    <t>602 - CUE.EL ARENAL</t>
  </si>
  <si>
    <t>JAHER EL ARENAL 2</t>
  </si>
  <si>
    <t>603 - CUE.EL ARENAL 2</t>
  </si>
  <si>
    <t>31 - IBARRA 2</t>
  </si>
  <si>
    <t>GANGA OTAVALO</t>
  </si>
  <si>
    <t>9 - OTAVALO</t>
  </si>
  <si>
    <t>OTAVALO</t>
  </si>
  <si>
    <t>ARTEFACTA TIENDA OTAVALO 1015</t>
  </si>
  <si>
    <t>1015 - TIENDA OTAVALO</t>
  </si>
  <si>
    <t>ARTEFACTA TIENDA RECREO 1720</t>
  </si>
  <si>
    <t>174 - 1720-TIENDA RECREO 1720</t>
  </si>
  <si>
    <t>GANGA QUICENTROSUR</t>
  </si>
  <si>
    <t>239 - QUICENTROSUR</t>
  </si>
  <si>
    <t>TODOHOGAR C.C.QUICENTRO SUR</t>
  </si>
  <si>
    <t>275 - C.C.QUICENTRO SUR</t>
  </si>
  <si>
    <t>JAHER  DURAN III</t>
  </si>
  <si>
    <t>609 - GYE. DURAN III</t>
  </si>
  <si>
    <t>957 - ALM ESPAÑA 1</t>
  </si>
  <si>
    <t>961 - ALMACENES ESPAÑA BOYACA</t>
  </si>
  <si>
    <t>386 - POINT QUEVEDO</t>
  </si>
  <si>
    <t>418 - TIENDA CUENCA 111</t>
  </si>
  <si>
    <t>605 - CUE.LUIS CORDERO III</t>
  </si>
  <si>
    <t>ARTEFACTA TIENDA NACIONES UNIDAS</t>
  </si>
  <si>
    <t>1714 - TIENDA NACIONES UNIDAS</t>
  </si>
  <si>
    <t>JAPON NACIONES UNIDAS</t>
  </si>
  <si>
    <t>77 - Japon Nnuu Metropolitan</t>
  </si>
  <si>
    <t>MARCIMEX 9 DE OCTUBRE</t>
  </si>
  <si>
    <t>XIOMARA DELGADO</t>
  </si>
  <si>
    <t>MALL DEL SUR</t>
  </si>
  <si>
    <t>MALL EL FORTIN</t>
  </si>
  <si>
    <t>POINT CAYAMBE</t>
  </si>
  <si>
    <t>156 - POINT CAYAMBE</t>
  </si>
  <si>
    <t>ARTEFACTA TIENDA CAYAMBE 1021</t>
  </si>
  <si>
    <t>1021 - TIENDA CAYAMBE</t>
  </si>
  <si>
    <t>CAYAMBE</t>
  </si>
  <si>
    <t>GANGA IBARRA 3</t>
  </si>
  <si>
    <t>49 - IBARRA 3</t>
  </si>
  <si>
    <t>POINT OTAVALO</t>
  </si>
  <si>
    <t>382 - POINT OTAVALO</t>
  </si>
  <si>
    <t>ARTEFACTA SAN RAFAEL</t>
  </si>
  <si>
    <t>179 - 1745-TIENDA SAN RAFAEL 1745</t>
  </si>
  <si>
    <t>ARTEFACTA VALLE DE LOS CHILLOS</t>
  </si>
  <si>
    <t>181 - 1752-TIENDA VALLE DE LOS CHILLOS 1752</t>
  </si>
  <si>
    <t>MANUEL GIL</t>
  </si>
  <si>
    <t>PROMOTOR AGENCIA</t>
  </si>
  <si>
    <t>GANGA VILLA CLUB</t>
  </si>
  <si>
    <t>563 - VILLA CLUB</t>
  </si>
  <si>
    <t xml:space="preserve">ORVE HOGAR CALIFORNIA </t>
  </si>
  <si>
    <t>ALMACENES JAPON</t>
  </si>
  <si>
    <t>662 - JAPON CITY MALL</t>
  </si>
  <si>
    <t>POINT ALBORADA</t>
  </si>
  <si>
    <t>402 - Point Alborada</t>
  </si>
  <si>
    <t>JUAN CARLOS FIGUEROA</t>
  </si>
  <si>
    <t>GANGA CAYAMBE 2</t>
  </si>
  <si>
    <t>38 - CAYAMBE 2</t>
  </si>
  <si>
    <t>CRECOS IBARRA</t>
  </si>
  <si>
    <t>POINT 3 IBARRA</t>
  </si>
  <si>
    <t>CRECOS CUENCA</t>
  </si>
  <si>
    <t>529 - NARANJAL</t>
  </si>
  <si>
    <t>NARANJAL</t>
  </si>
  <si>
    <t>526 - Creditos Naranjal</t>
  </si>
  <si>
    <t>443 - TIENDA NARANJAL 716</t>
  </si>
  <si>
    <t>409 - TIENDA SATELITE PEDRO CARBO 10</t>
  </si>
  <si>
    <t>549 - PEDRO CARBO</t>
  </si>
  <si>
    <t>MIN GUAYAQUIL PEDRO CARBO</t>
  </si>
  <si>
    <t>POINT PEDRO CARBO</t>
  </si>
  <si>
    <t>572 - LOMAS DE SARGENTILLO</t>
  </si>
  <si>
    <t>637 - SAMBORONDON</t>
  </si>
  <si>
    <t>540 - SAMBORONDON</t>
  </si>
  <si>
    <t>921 - MIN SAMBORONDON</t>
  </si>
  <si>
    <t>417 - TIENDA SAMBORONDON 1085</t>
  </si>
  <si>
    <t>490 - DAULE</t>
  </si>
  <si>
    <t>516 - DAULE</t>
  </si>
  <si>
    <t>403 - Point Daule</t>
  </si>
  <si>
    <t>471 - TIENDA DAULE 938</t>
  </si>
  <si>
    <t>BALZAR</t>
  </si>
  <si>
    <t>542 - BALZAR</t>
  </si>
  <si>
    <t>410 - TIENDA SATELITE BALZAR 1039</t>
  </si>
  <si>
    <t>455 - TIENDA BUENA FE 817</t>
  </si>
  <si>
    <t>BUENA FE</t>
  </si>
  <si>
    <t>958 - Jaher Buena Fe</t>
  </si>
  <si>
    <t>527 - BUENA FE</t>
  </si>
  <si>
    <t>456 - Tienda Empalme 818</t>
  </si>
  <si>
    <t>EL EMPALME</t>
  </si>
  <si>
    <t>538 - EL EMPALME 2</t>
  </si>
  <si>
    <t>625 - GYE.PASCUALES</t>
  </si>
  <si>
    <t>565 - PASCUALES</t>
  </si>
  <si>
    <t>927 - MIN GUAYAQUIL PASCUALES</t>
  </si>
  <si>
    <t>479 - TIENDA PASCUALES 965</t>
  </si>
  <si>
    <t>530 - STA. ROSA</t>
  </si>
  <si>
    <t>SANTA ROSA</t>
  </si>
  <si>
    <t>444 - Tienda Santa Rosa 717</t>
  </si>
  <si>
    <t>894 - MIN GUAYAQUIL LA FLORIDA - COMERCIAL</t>
  </si>
  <si>
    <t>488 - CASUARINA</t>
  </si>
  <si>
    <t>892 - MIN GUAYAQUIL FORTIN 1 (152)</t>
  </si>
  <si>
    <t>964 - Alm España La Troncal Centro</t>
  </si>
  <si>
    <t>871 - TIENDA TRONCAL 970</t>
  </si>
  <si>
    <t>493 - LA TRONCAL</t>
  </si>
  <si>
    <t>622 - TRC.La Troncal</t>
  </si>
  <si>
    <t>523 - TRONCAL 2</t>
  </si>
  <si>
    <t>19 - Comite Del Pueblo 1</t>
  </si>
  <si>
    <t>1742 - Tienda Comite Pueblo</t>
  </si>
  <si>
    <t>153 - Point Comité Del Pueblo</t>
  </si>
  <si>
    <t>182 - 1753-TIENDA BARATODO SANGOLQUI 1753</t>
  </si>
  <si>
    <t>203 - Sangolqui</t>
  </si>
  <si>
    <t>286 - Orve Sangolqui</t>
  </si>
  <si>
    <t xml:space="preserve">QUITO </t>
  </si>
  <si>
    <t>544 - PIÑAS</t>
  </si>
  <si>
    <t>PIÑAS</t>
  </si>
  <si>
    <t>537 - PASAJE</t>
  </si>
  <si>
    <t>PASAJE</t>
  </si>
  <si>
    <t>445 - Tienda Pasaje 718</t>
  </si>
  <si>
    <t>280 - ORVE MACHACHI</t>
  </si>
  <si>
    <t>MACHACHI</t>
  </si>
  <si>
    <t>JAPON MACHACHI II</t>
  </si>
  <si>
    <t>MIN MACHACHI</t>
  </si>
  <si>
    <t>ALMA. LOAYZA</t>
  </si>
  <si>
    <t>793 - GRAN HOGAR</t>
  </si>
  <si>
    <t>788 - ALM. SEGARRA</t>
  </si>
  <si>
    <t>EMANUEL GAARDO</t>
  </si>
  <si>
    <t>SEGUNDO CARTUCHE</t>
  </si>
  <si>
    <t>ORVE SANTA LUCIA</t>
  </si>
  <si>
    <t>548 - SANTA LUCIA</t>
  </si>
  <si>
    <t>ARTEFACTA TIENDA SATELITE COLIMES 2016</t>
  </si>
  <si>
    <t>519 - MACHALA</t>
  </si>
  <si>
    <t>PROMOTOR UNICO</t>
  </si>
  <si>
    <t>LATACUNGA</t>
  </si>
  <si>
    <t>RIOBAMBA</t>
  </si>
  <si>
    <t>QUINCHE</t>
  </si>
  <si>
    <t>ORVE ALBORADA</t>
  </si>
  <si>
    <t>653 - ORVE ALBORADA</t>
  </si>
  <si>
    <t>ORVE PORTETE III</t>
  </si>
  <si>
    <t>660 - ORVE PORTETE Y LA 17</t>
  </si>
  <si>
    <t>POINT PORTETE</t>
  </si>
  <si>
    <t>MIN GUAYAQUIL LA ALBORADA 1</t>
  </si>
  <si>
    <t>GANGA NARANJAL</t>
  </si>
  <si>
    <t>CRECOS NARANJAL</t>
  </si>
  <si>
    <t>Tienda Naranjal 716</t>
  </si>
  <si>
    <t>MIN NARANJAL  (114)</t>
  </si>
  <si>
    <t>MANCHENO GUERRERO JOHN TYRONE</t>
  </si>
  <si>
    <t>NORTE</t>
  </si>
  <si>
    <t>ARTEFACTA TIENDA SATELITE PEDRO CARBO 10</t>
  </si>
  <si>
    <t>PEDRO CARBO</t>
  </si>
  <si>
    <t>GANGA PEDRO CARBO</t>
  </si>
  <si>
    <t>GANGA LOMAS DE SARGENTILLO</t>
  </si>
  <si>
    <t>LOMAS DE SARGENTILLO</t>
  </si>
  <si>
    <t xml:space="preserve">SANTA LUCIA </t>
  </si>
  <si>
    <t>GANGA SANTA LUCIA</t>
  </si>
  <si>
    <t>COLIMES</t>
  </si>
  <si>
    <t>GANGA COLIMES</t>
  </si>
  <si>
    <t>CRECOS DAULE</t>
  </si>
  <si>
    <t>DAULE</t>
  </si>
  <si>
    <t>GANGA DAULE</t>
  </si>
  <si>
    <t>POINT DAULE</t>
  </si>
  <si>
    <t>MIN DAULE</t>
  </si>
  <si>
    <t>ARTEFACTA TIENDA DAULE 938</t>
  </si>
  <si>
    <t>GANGA BASTION</t>
  </si>
  <si>
    <t>596 - GANGA BASTION</t>
  </si>
  <si>
    <t>BASTION</t>
  </si>
  <si>
    <t>ARTEFACTA TIENDA FLORIDA 967</t>
  </si>
  <si>
    <t>480 - TIENDA FLORIDA 967</t>
  </si>
  <si>
    <t>FLORIDA</t>
  </si>
  <si>
    <t>ORVE LA FLORIDA</t>
  </si>
  <si>
    <t>952 - ORVE LA FLORIDA</t>
  </si>
  <si>
    <t>JAHER FLORIDA II</t>
  </si>
  <si>
    <t>619 - GYE FLORIDA II</t>
  </si>
  <si>
    <t>GANGA FLORIDA</t>
  </si>
  <si>
    <t>MIN GUAYAQUIL LA FLORIDA</t>
  </si>
  <si>
    <t>ARTEFACTA TIENDA FORTIN 968</t>
  </si>
  <si>
    <t>481 - TIENDA FORTIN 968</t>
  </si>
  <si>
    <t>FORTIN</t>
  </si>
  <si>
    <t>JAHER FORTIN</t>
  </si>
  <si>
    <t>620 - GYE.FORTIN</t>
  </si>
  <si>
    <t>GANGA PUERTEO EL FORTIN</t>
  </si>
  <si>
    <t>960 - EL FORTÍN</t>
  </si>
  <si>
    <t>MIN GUAYAQUIL FORTIN 1</t>
  </si>
  <si>
    <t>JAHER PARAISO DE LA FLOR</t>
  </si>
  <si>
    <t>948 - GYE.PARAISO DE LA FLOR</t>
  </si>
  <si>
    <t>PARAISO DE LA FLOR</t>
  </si>
  <si>
    <t>CRECOS CASUARINA</t>
  </si>
  <si>
    <t>CASUARINA</t>
  </si>
  <si>
    <t>GANGA PARAISO DE LA FLOR</t>
  </si>
  <si>
    <t>JAHER PASCUALES</t>
  </si>
  <si>
    <t>PASCUALES</t>
  </si>
  <si>
    <t>GANGA PASCUALES</t>
  </si>
  <si>
    <t>MIN GUAYAQUIL PASCUALES</t>
  </si>
  <si>
    <t>ARTEFACTA TIENDA PASCUALES 965</t>
  </si>
  <si>
    <t>ARTEFACTA TIENDA LATACUNGA 501</t>
  </si>
  <si>
    <t>193 - 501-TIENDA LATACUNGA 501</t>
  </si>
  <si>
    <t>ARTEFACTA TIENDA LATACUNGA 504</t>
  </si>
  <si>
    <t>194 - 504-TIENDA LATACUNGA 504</t>
  </si>
  <si>
    <t>CRECOS LATACUNGA</t>
  </si>
  <si>
    <t>JAPON LATACUNGA</t>
  </si>
  <si>
    <t>295 - JAPON LATACUNGA</t>
  </si>
  <si>
    <t>ORVE LATACUNGA II</t>
  </si>
  <si>
    <t>957 - ORVE HOGAR LATACUNGA II</t>
  </si>
  <si>
    <t>JAHER  LATACUNGA II</t>
  </si>
  <si>
    <t>263 - LAT. LATACUNGA II</t>
  </si>
  <si>
    <t>GANGA LATACUNGA</t>
  </si>
  <si>
    <t>209 - LATACUNGA</t>
  </si>
  <si>
    <t>GANGA LATACUNGA 2</t>
  </si>
  <si>
    <t>248 - LATACUNGA 2</t>
  </si>
  <si>
    <t>GANGA LATACUNGA 3</t>
  </si>
  <si>
    <t>241 - LATACUNGA 3</t>
  </si>
  <si>
    <t>MIN LATACUNGA 1</t>
  </si>
  <si>
    <t>253 - MIN LATACUNGA 1- BODEGA</t>
  </si>
  <si>
    <t>POINT LATACUNGA</t>
  </si>
  <si>
    <t>POINT LATACUNGA 2</t>
  </si>
  <si>
    <t>VIÑAN LEMA MANUEL</t>
  </si>
  <si>
    <t xml:space="preserve">CENTRO </t>
  </si>
  <si>
    <t>SALAZAR ORTIZ THOMAS JOSUE</t>
  </si>
  <si>
    <t>ZAMORA CHAMBA PAOLA DEL CISNE</t>
  </si>
  <si>
    <t>PILAMUNGA CUNISHPUMA LOURDES VANESSA</t>
  </si>
  <si>
    <t>LAINES FIGUEROA SERGIO MARTIN</t>
  </si>
  <si>
    <t>MINA AYOVI MELL KAREN</t>
  </si>
  <si>
    <t>CONTINENTAL FECUVI S.A.</t>
  </si>
  <si>
    <t>GONZAGA TOLEDO MILTON VICENTE</t>
  </si>
  <si>
    <t>ALULEMA SANCHEZ MELANIE GABRIELA</t>
  </si>
  <si>
    <t>VASQUEZ CORDOVA SANDRA KATHERINE</t>
  </si>
  <si>
    <t>SWANHOGAR S.A.S.</t>
  </si>
  <si>
    <t>MINA REALPE FERNANDO ROMAN</t>
  </si>
  <si>
    <t>MACIAS MOREIRA MIRIAM ALEXANDRA</t>
  </si>
  <si>
    <t>QUIROZ SIMBALL JOHN ALFONSO</t>
  </si>
  <si>
    <t>LAINEZ FIGUEROA RAPHAEL FRANCISCO</t>
  </si>
  <si>
    <t>PINO MENDOZA DAVID ALEXANDER</t>
  </si>
  <si>
    <t>CAIEDO GOMEZ JOSUE ARIEL</t>
  </si>
  <si>
    <t>BODEGAS JARRIN S.A.</t>
  </si>
  <si>
    <t>JAHER SAMBORONDON</t>
  </si>
  <si>
    <t>GANGA SAMBORONDON</t>
  </si>
  <si>
    <t>MIN SAMBORONDON</t>
  </si>
  <si>
    <t>ARTEFACTA TIENDA SAMBORONDON 1085</t>
  </si>
  <si>
    <t>LA TRONCAL</t>
  </si>
  <si>
    <t>ARTEFACTA TRONCAL</t>
  </si>
  <si>
    <t>CRECOS TRONCAL</t>
  </si>
  <si>
    <t>JAHER TRONCAL</t>
  </si>
  <si>
    <t xml:space="preserve">GANGA LA 29 </t>
  </si>
  <si>
    <t>LA 29</t>
  </si>
  <si>
    <t>GANGA LA 38 AVA</t>
  </si>
  <si>
    <t>587 - LA 38 Y PORTETE</t>
  </si>
  <si>
    <t>LA 38</t>
  </si>
  <si>
    <t>PEDREGAL</t>
  </si>
  <si>
    <t xml:space="preserve">GANGA PEDREGAL </t>
  </si>
  <si>
    <t>GANGA RIOCENTRO SUR</t>
  </si>
  <si>
    <t>533 - GANGA RIOCENTRO SUR</t>
  </si>
  <si>
    <t>RIOCENTRO SUR</t>
  </si>
  <si>
    <t>CRECOS RIOCENTRO SUR</t>
  </si>
  <si>
    <t>506 - RIOCENTRO SUR</t>
  </si>
  <si>
    <t>ARTEFACTA TIENDA RIOCENTRO SUR 1026</t>
  </si>
  <si>
    <t>405 - TIENDA RIOCENTRO SUR 1026</t>
  </si>
  <si>
    <t>GANGA PIÑAS</t>
  </si>
  <si>
    <t>MIN PIÑAS1  (45)</t>
  </si>
  <si>
    <t>GANGA PASAJE</t>
  </si>
  <si>
    <t>Tienda Pasaje 718</t>
  </si>
  <si>
    <t>MIN PASAJE JUAN MONTALVO  (40)</t>
  </si>
  <si>
    <t>793GRANHOGAR</t>
  </si>
  <si>
    <t>788SEGARRA</t>
  </si>
  <si>
    <t>GANGA STA ROSA</t>
  </si>
  <si>
    <t>Tienda Santa Rosa 717</t>
  </si>
  <si>
    <t>MIN SANTA ROSA  (35)</t>
  </si>
  <si>
    <t>GANGA CARAPUNGO</t>
  </si>
  <si>
    <t>20 - Carapungo</t>
  </si>
  <si>
    <t>CARAPUNGO</t>
  </si>
  <si>
    <t>POINT CARAPUNGO</t>
  </si>
  <si>
    <t>152 - Point Carapungo</t>
  </si>
  <si>
    <t>ARTEFACTA TIENDA CARAPUNGO</t>
  </si>
  <si>
    <t>1716 - Tienda Carapungo</t>
  </si>
  <si>
    <t>ORVE CARAPUNGO</t>
  </si>
  <si>
    <t>89 - Orve Carapungo</t>
  </si>
  <si>
    <t>CRECOS COMITE DEL PUEBLO</t>
  </si>
  <si>
    <t>COMITÉ DEL PUEBLO</t>
  </si>
  <si>
    <t>LA GANGA COMITÉ DEL PUEBLO</t>
  </si>
  <si>
    <t>ARTEFACTA TIENDA COMITE PUEBLO</t>
  </si>
  <si>
    <t>POINT COMITE DEL PUEBLO</t>
  </si>
  <si>
    <t>TIENDA BARATODO SANGOLQUI 1753</t>
  </si>
  <si>
    <t>SANGOLQUI</t>
  </si>
  <si>
    <t>POINT SANGOLQUI</t>
  </si>
  <si>
    <t>376 - POINT SANGOLQUI</t>
  </si>
  <si>
    <t>GANGA SANGOLQUI</t>
  </si>
  <si>
    <t>208 - SANGOLQUI</t>
  </si>
  <si>
    <t>GANGA SANGOLQUI 2</t>
  </si>
  <si>
    <t>214 - SANGOLQUI 2</t>
  </si>
  <si>
    <t>GANGA SANGOLQUI 3</t>
  </si>
  <si>
    <t>235 - SANGOLQUI 3</t>
  </si>
  <si>
    <t>CRECOS SANGOLQUI</t>
  </si>
  <si>
    <t>ORVE SANGOLQUI 2</t>
  </si>
  <si>
    <t>ARTEFACTA TIENDA CALDERON 1792</t>
  </si>
  <si>
    <t>1792 - TIENDA CALDERON</t>
  </si>
  <si>
    <t>CALDERON</t>
  </si>
  <si>
    <t>CRECOS CALDERON</t>
  </si>
  <si>
    <t>JAPON CALDERON</t>
  </si>
  <si>
    <t>ORVE CALDERON</t>
  </si>
  <si>
    <t>JAHER CALDERON</t>
  </si>
  <si>
    <t>69 - UIO.CALDERON</t>
  </si>
  <si>
    <t>GANGA CALDERON</t>
  </si>
  <si>
    <t>32 - CALDERON</t>
  </si>
  <si>
    <t>MIN QUITO CALDERON</t>
  </si>
  <si>
    <t>65 - MIN QUITO CALDERON - BODEGA</t>
  </si>
  <si>
    <t>POINT CALDERON</t>
  </si>
  <si>
    <t>151 - POINT CALDERON</t>
  </si>
  <si>
    <t>GANGA CARCELEN</t>
  </si>
  <si>
    <t>36 - CARCELEN ALTO</t>
  </si>
  <si>
    <t>CARCELEN</t>
  </si>
  <si>
    <t>ORVE COMITE DEL PUEBLO</t>
  </si>
  <si>
    <t>83 - ORVE COMITÉ DEL PUEBLO</t>
  </si>
  <si>
    <t>PIFO</t>
  </si>
  <si>
    <t>ORVE PIFO</t>
  </si>
  <si>
    <t>GANGA PIFO</t>
  </si>
  <si>
    <t>GANGA POMASQUI</t>
  </si>
  <si>
    <t>28 - POMASQUI</t>
  </si>
  <si>
    <t>POMASQUI</t>
  </si>
  <si>
    <t>JAPON SAN ANTONIO IV</t>
  </si>
  <si>
    <t>SAN ANTONIO</t>
  </si>
  <si>
    <t>ORVE SAN ANTONIO</t>
  </si>
  <si>
    <t>GANGA SAN ANTONIO DE PICHINCHA</t>
  </si>
  <si>
    <t>34 - SAN ANTONIO DE PICHINCHA</t>
  </si>
  <si>
    <t xml:space="preserve">POINT SAN ANTONIO  </t>
  </si>
  <si>
    <t>387 - POINT SAN ANTONIO</t>
  </si>
  <si>
    <t>JAPON TUMBACO II</t>
  </si>
  <si>
    <t>94338 - JAPON TUMBACO II</t>
  </si>
  <si>
    <t>ORVE TUMBACO</t>
  </si>
  <si>
    <t>91 - ORVE TUMBACO</t>
  </si>
  <si>
    <t>MIN QUITO TUMBACO</t>
  </si>
  <si>
    <t>62 - MIN QUITO TUMBACO - BODEGA</t>
  </si>
  <si>
    <t>POINT QUINCHE</t>
  </si>
  <si>
    <t>155 - POINT QUINCHE</t>
  </si>
  <si>
    <t>GANGA QUINCHE</t>
  </si>
  <si>
    <t>30 - EL QUINCHE</t>
  </si>
  <si>
    <t>1744 - Tienda Quinche</t>
  </si>
  <si>
    <t>ORVE EL QUINCHE</t>
  </si>
  <si>
    <t>85 - ORVE EL QUINCHE</t>
  </si>
  <si>
    <t>JAPON EL QUINCHE II</t>
  </si>
  <si>
    <t>94334 - JAPON EL QUINCHE II</t>
  </si>
  <si>
    <t>Electrodomesticos El Tejar</t>
  </si>
  <si>
    <t>1 - Electrodomesticos El Tejar</t>
  </si>
  <si>
    <t>CENTRO HISTORICO</t>
  </si>
  <si>
    <t xml:space="preserve">COMERCIAL YMM </t>
  </si>
  <si>
    <t>1 - COMERCIAL YMM 1</t>
  </si>
  <si>
    <t>2 - COMERCIAL YMM 2</t>
  </si>
  <si>
    <t>IMPORTADORA CARDENAS</t>
  </si>
  <si>
    <t>1 - Importadora Cardenas 1</t>
  </si>
  <si>
    <t>2 - Importadora Cardenas 2</t>
  </si>
  <si>
    <t>3 - Importadora Cardenas 3</t>
  </si>
  <si>
    <t>ELECTRODOMESTICOS SAN FRANCISCO</t>
  </si>
  <si>
    <t>1 - Electrodomesticos San Francisco 1</t>
  </si>
  <si>
    <t>IMPORTFAMILY S.A</t>
  </si>
  <si>
    <t>ALMACENES FAMILIAR</t>
  </si>
  <si>
    <t>FILICREDITOS</t>
  </si>
  <si>
    <t xml:space="preserve">Novohogar  </t>
  </si>
  <si>
    <t xml:space="preserve">COMERCIAL ELCA  </t>
  </si>
  <si>
    <t>ANCHITIPAN ALMAGRO</t>
  </si>
  <si>
    <t>3 - Electrohome 3</t>
  </si>
  <si>
    <t>2 - Electrohome 2</t>
  </si>
  <si>
    <t>1 - Electrohome 1</t>
  </si>
  <si>
    <t>ORVE MACHACHI</t>
  </si>
  <si>
    <t>GANGA MACHACHI</t>
  </si>
  <si>
    <t>POINT MACHACHI</t>
  </si>
  <si>
    <t>ARTEFACTA TIENDA CHILLOGALLO 1743</t>
  </si>
  <si>
    <t>178 - 1743-TIENDA CHILLOGALLO 1743</t>
  </si>
  <si>
    <t>CHILLOGALLO</t>
  </si>
  <si>
    <t>ORVE CHILLOGALLO II</t>
  </si>
  <si>
    <t>283 - ORVE CHILLOGALLO</t>
  </si>
  <si>
    <t>GANGA CHILLOGALLO</t>
  </si>
  <si>
    <t>219 - CHILLOGALLO</t>
  </si>
  <si>
    <t>GANGA CHILLOGALLO 2</t>
  </si>
  <si>
    <t>243 - CHILLOGALLO 2</t>
  </si>
  <si>
    <t>POINT CHILLOGALLO</t>
  </si>
  <si>
    <t>374 - POINT CHILLOGALLO</t>
  </si>
  <si>
    <t>ARTEFACTA TIENDA GUAMANI 1740</t>
  </si>
  <si>
    <t>177 - 1740-TIENDA GUAMANI 1740</t>
  </si>
  <si>
    <t>GUAMANI</t>
  </si>
  <si>
    <t>JAPON GUAMANI II</t>
  </si>
  <si>
    <t>94336 - JAPON GUAMANI II</t>
  </si>
  <si>
    <t>ORVE GUAMANI</t>
  </si>
  <si>
    <t>94331 - ORVE GUAMANI</t>
  </si>
  <si>
    <t>GANGA GUAMANI 2</t>
  </si>
  <si>
    <t>237 - GUAMANI 2</t>
  </si>
  <si>
    <t>GANGA GUAYLLABAMBA</t>
  </si>
  <si>
    <t>GUAYLLABAMBA</t>
  </si>
  <si>
    <t>ARTEFACTA TIENDA SATELITE NUEVA AURORA 1</t>
  </si>
  <si>
    <t>184 - 1768-TIENDA SATELITE NUEVA AURORA 1</t>
  </si>
  <si>
    <t>NUAVA AURORA</t>
  </si>
  <si>
    <t>ORVE NUEVA AURORA II</t>
  </si>
  <si>
    <t>299 - ORVE NUEVA AURORA</t>
  </si>
  <si>
    <t>GANGA NUEVA AURORA</t>
  </si>
  <si>
    <t>246 - NUEVA AURORA</t>
  </si>
  <si>
    <t>ARTEFACTA TIENDA RIOBAMBA 602</t>
  </si>
  <si>
    <t>195 - 602-TIENDA RIOBAMBA 602</t>
  </si>
  <si>
    <t>ARTEFACTA TIENDA RIOBAMBA 605</t>
  </si>
  <si>
    <t>196 - 605-TIENDA RIOBAMBA 605</t>
  </si>
  <si>
    <t>ORVE RIOBAMBA</t>
  </si>
  <si>
    <t>287 - ORVE RIOBAMBA (PL)</t>
  </si>
  <si>
    <t>GANGA RIOBAMBA</t>
  </si>
  <si>
    <t>207 - RIOBAMBA</t>
  </si>
  <si>
    <t>GANGA RIOBAMBA_2</t>
  </si>
  <si>
    <t>233 - RIOBAMBA_2</t>
  </si>
  <si>
    <t>POINT RIOBAMBA</t>
  </si>
  <si>
    <t>TODOHOGAR RIOBAMBA</t>
  </si>
  <si>
    <t>274 - MULTIPLAZA RIOBAMBA</t>
  </si>
  <si>
    <t>MIN BALZAR</t>
  </si>
  <si>
    <t>GANGA BALZAR</t>
  </si>
  <si>
    <t>ARTEFACTA TIENDA SATELITE BALZAR 1039</t>
  </si>
  <si>
    <t>ARTEFACTA TIENDA BUENA FE 817</t>
  </si>
  <si>
    <t>JAHER BUENA FE</t>
  </si>
  <si>
    <t>GANGA BUENA FE</t>
  </si>
  <si>
    <t>Tienda Empalme 818</t>
  </si>
  <si>
    <t>CRECOS EL EMPALME</t>
  </si>
  <si>
    <t>GANGA EL EMPALME</t>
  </si>
  <si>
    <t>MIN EL EMPALME 1</t>
  </si>
  <si>
    <t>C.C. SCALA</t>
  </si>
  <si>
    <t>C.C.PACIFICO</t>
  </si>
  <si>
    <t>C.C.PORTAL</t>
  </si>
  <si>
    <t>C.C.EL CONDADO</t>
  </si>
  <si>
    <t>C.C.  SAN LUIS</t>
  </si>
  <si>
    <t>C.C.  QUICENTRO SUR</t>
  </si>
  <si>
    <t>186 - 1811-TIENDA AMBATO 1811</t>
  </si>
  <si>
    <t>188 - 1819-TIENDA AMBATO 1819</t>
  </si>
  <si>
    <t>2081 - BARATODO EXPRESS AMBATO</t>
  </si>
  <si>
    <t>ARTEFACTA TIENDA PORTOVIEJO 1311</t>
  </si>
  <si>
    <t>ARTEFACTA TIENDA PORTOVIEJO 1318</t>
  </si>
  <si>
    <t>TIENDA BARATODO PORTOVIEJO 1327</t>
  </si>
  <si>
    <t>ARTEFACTA TIENDA AMBATO 1811</t>
  </si>
  <si>
    <t>ARTEFACTA TIENDA AMBATO 1819</t>
  </si>
  <si>
    <t>TIENDA BARATODO EXPRESS AMBATO</t>
  </si>
  <si>
    <t>422 - TIENDA PORTOVIEJO 1311</t>
  </si>
  <si>
    <t>425 - TIENDA PORTOVIEJO 1318</t>
  </si>
  <si>
    <t>431 - TIENDA BARATODO PORTOVIEJO 1327</t>
  </si>
  <si>
    <t>JAPON EL RECREO III</t>
  </si>
  <si>
    <t>943 - JAPON EL RECREO III</t>
  </si>
  <si>
    <t>ORVE EL RECREO V</t>
  </si>
  <si>
    <t>942 - ORVE EL RECREO V</t>
  </si>
  <si>
    <t>210 - MACHACHI</t>
  </si>
  <si>
    <t>ORVE COTOCOLLAO</t>
  </si>
  <si>
    <t>276 - ORVE LA PRENSA</t>
  </si>
  <si>
    <t>ORVE OTAVALO (PL)</t>
  </si>
  <si>
    <t>87 - ORVE OTAVALO</t>
  </si>
  <si>
    <t>JAPON IBARRA</t>
  </si>
  <si>
    <t>JAPON IBARRA II</t>
  </si>
  <si>
    <t>ORVE IBARRA II</t>
  </si>
  <si>
    <t>ORVE IBARRA III</t>
  </si>
  <si>
    <t>GANGA IBARRA</t>
  </si>
  <si>
    <t>81 - JAPON VELASCO</t>
  </si>
  <si>
    <t>94322 - JAPON IBARRA 2</t>
  </si>
  <si>
    <t>959 - ORVE HOGAR IBARRA III</t>
  </si>
  <si>
    <t>5 - IBARRA</t>
  </si>
  <si>
    <t>PRENSA</t>
  </si>
  <si>
    <t>JAPON CAYAMBE II</t>
  </si>
  <si>
    <t>94323 - JAPON CAYAMBE</t>
  </si>
  <si>
    <t>ORVE CAYAMBE</t>
  </si>
  <si>
    <t>84 - ORVE CAYAMBE</t>
  </si>
  <si>
    <t>JAPON QUICENTRO SUR 3</t>
  </si>
  <si>
    <t>289 - JAPON QUICENTRO SUR 3</t>
  </si>
  <si>
    <t>ORVE QUICENTRO SUR</t>
  </si>
  <si>
    <t>277 - ORVE QUICENTRO SUR</t>
  </si>
  <si>
    <t>ARTEFACTA QUICENTRO SUR</t>
  </si>
  <si>
    <t>GANGA QCAYAMBE</t>
  </si>
  <si>
    <t>11 - QCAYAMBE</t>
  </si>
  <si>
    <t>GANGA RECREO_2</t>
  </si>
  <si>
    <t>234 - RECREO_2</t>
  </si>
  <si>
    <t>POINT PORTAL</t>
  </si>
  <si>
    <t>389 - POINT PORTAL SHOIPPING</t>
  </si>
  <si>
    <t>279 - ORVE AMBATO I</t>
  </si>
  <si>
    <t>258 - AMB.CEVALLOS</t>
  </si>
  <si>
    <t>250 - MIN AMBATO CEVALLOS - BODEGA.</t>
  </si>
  <si>
    <t>ORVE AMBATO I</t>
  </si>
  <si>
    <t>JAHER CEVALLOS</t>
  </si>
  <si>
    <t>MIN AMBATO CEVALLOS</t>
  </si>
  <si>
    <t>303 - C.C. San Luis</t>
  </si>
  <si>
    <t>94321 - ORVE HOGAR IBARRA 2</t>
  </si>
  <si>
    <t>PROMOTOR BASE</t>
  </si>
  <si>
    <t>PROMOTOR MIXTO</t>
  </si>
  <si>
    <t>PROMOTOR COBERTURA</t>
  </si>
  <si>
    <t>777 - Chordeleg Centro</t>
  </si>
  <si>
    <t>Almacenes Chordeleg Herrera</t>
  </si>
  <si>
    <t>AlmacenesChordelegHerrera</t>
  </si>
  <si>
    <t>776 - Alm. España Sangurima</t>
  </si>
  <si>
    <t>AlmacenesEspaña</t>
  </si>
  <si>
    <t>JAPON RIOBAMBA I</t>
  </si>
  <si>
    <t>296 - Japon Riobamba</t>
  </si>
  <si>
    <t>1735 - Tienda Santo Domingo</t>
  </si>
  <si>
    <t>Tienda Santo Domingo</t>
  </si>
  <si>
    <t>8 - Sto. Domingo</t>
  </si>
  <si>
    <t>TIPO PROMOTOR</t>
  </si>
  <si>
    <t>ESTRUCTURA PROMOTORIA</t>
  </si>
  <si>
    <t>Promotor Guayaquil 20</t>
  </si>
  <si>
    <t>Promotor Guayaquil 15</t>
  </si>
  <si>
    <t>Promotor Guayaquil 22</t>
  </si>
  <si>
    <t>Promotor Guayaquil 19</t>
  </si>
  <si>
    <t>Promotor Guayaquil 23</t>
  </si>
  <si>
    <t>Promotor Guayaquil 21</t>
  </si>
  <si>
    <t>Promotor Alborada 3</t>
  </si>
  <si>
    <t>Promotor Guayaquil 10</t>
  </si>
  <si>
    <t>Promotor Guayaquil 24</t>
  </si>
  <si>
    <t>Promotor Babahoyo 2</t>
  </si>
  <si>
    <t>Promotor Babahoyo 1</t>
  </si>
  <si>
    <t>Promotor Guayaquil 17</t>
  </si>
  <si>
    <t>Promotor Quito 4</t>
  </si>
  <si>
    <t>Promotor Quito 11</t>
  </si>
  <si>
    <t>Promotor Quito 17</t>
  </si>
  <si>
    <t>Promotor Quito 8</t>
  </si>
  <si>
    <t>Promotor Manta 2</t>
  </si>
  <si>
    <t>Promotor Quito 15</t>
  </si>
  <si>
    <t>Promotor Guayaquil 18</t>
  </si>
  <si>
    <t>Promotor Guayaquil 14</t>
  </si>
  <si>
    <t>Promotor Guayaquil 1</t>
  </si>
  <si>
    <t>Promotor Guayaquil 7</t>
  </si>
  <si>
    <t>Promotor Guayaquil 26</t>
  </si>
  <si>
    <t>Promotor Guayaquil 4</t>
  </si>
  <si>
    <t>Promotor Guayaquil 9</t>
  </si>
  <si>
    <t>Promotor Quito 5</t>
  </si>
  <si>
    <t>Promotor Quito 21</t>
  </si>
  <si>
    <t>Promotor Quito 1</t>
  </si>
  <si>
    <t>Promotor Cuenca 5</t>
  </si>
  <si>
    <t>Promotor Cuenca 1</t>
  </si>
  <si>
    <t>Promotor Cuenca 4</t>
  </si>
  <si>
    <t>Promotor Cuenca 3</t>
  </si>
  <si>
    <t>Promotor Cuenca 2</t>
  </si>
  <si>
    <t>Promotor Guayaquil 8</t>
  </si>
  <si>
    <t>Promotor Duran 2</t>
  </si>
  <si>
    <t>Promotor Duran 1</t>
  </si>
  <si>
    <t>Promotor Quito 9</t>
  </si>
  <si>
    <t>Promotor Quito 18</t>
  </si>
  <si>
    <t>Promotor Quito 22</t>
  </si>
  <si>
    <t>Promotor Ibarra 2</t>
  </si>
  <si>
    <t>Promotor Ibarra 1</t>
  </si>
  <si>
    <t>Promotor Quito 13</t>
  </si>
  <si>
    <t>Promotor Libertad 2</t>
  </si>
  <si>
    <t>Promotor Libertad 1</t>
  </si>
  <si>
    <t>Promotor Libertad 3</t>
  </si>
  <si>
    <t>Promotor Libertad 4</t>
  </si>
  <si>
    <t>Promotor Machala 2</t>
  </si>
  <si>
    <t>Promotor Guayaquil 6</t>
  </si>
  <si>
    <t>Promotor Guayaquil 16</t>
  </si>
  <si>
    <t>Promotor Guayaquil 27</t>
  </si>
  <si>
    <t>Promotor Guayaquil 11</t>
  </si>
  <si>
    <t>Promotor Guayaquil 5</t>
  </si>
  <si>
    <t>Promotor Guayaquil 13</t>
  </si>
  <si>
    <t>Promotor Manta 3</t>
  </si>
  <si>
    <t>Promotor Manta 1</t>
  </si>
  <si>
    <t>Promotor Milagro 2</t>
  </si>
  <si>
    <t>Promotor Milagro 1</t>
  </si>
  <si>
    <t>Promotor Quito 12</t>
  </si>
  <si>
    <t>Promotor Quito 7</t>
  </si>
  <si>
    <t>Promotor Quito 23</t>
  </si>
  <si>
    <t>Promotor Quito 24</t>
  </si>
  <si>
    <t>Promotor Guayaquil 2</t>
  </si>
  <si>
    <t>Promotor Guayaquil 12</t>
  </si>
  <si>
    <t>Promotor Portete 3</t>
  </si>
  <si>
    <t>Promotor Portoviejo 1</t>
  </si>
  <si>
    <t>Promotor Quevedo 1</t>
  </si>
  <si>
    <t>Promotor Quito 20</t>
  </si>
  <si>
    <t>Promotor Quito 3</t>
  </si>
  <si>
    <t>Promotor Quito 14</t>
  </si>
  <si>
    <t>Promotor Quito 19</t>
  </si>
  <si>
    <t>Promotor Quito 2</t>
  </si>
  <si>
    <t>Promotor Guayaquil 3</t>
  </si>
  <si>
    <t>Promotor Guayaquil 25</t>
  </si>
  <si>
    <t>Promotor Santo Domingo 1</t>
  </si>
  <si>
    <t>Promotor Quito 16</t>
  </si>
  <si>
    <t>Promotor Vinces 1</t>
  </si>
  <si>
    <t>Promotor Machala 3</t>
  </si>
  <si>
    <t>Promotor Cobertura  Gye Norte</t>
  </si>
  <si>
    <t>Promotor Cobertura Gye Sur</t>
  </si>
  <si>
    <t>Promotor Cobertura Quito  Norte</t>
  </si>
  <si>
    <t>Promotor Quito 6</t>
  </si>
  <si>
    <t>Promotor Cobertura Riobamba</t>
  </si>
  <si>
    <t>Promotor Cobertura Quevedo</t>
  </si>
  <si>
    <t>Promotor Otavalo 1</t>
  </si>
  <si>
    <t>Promotor Playas 1</t>
  </si>
  <si>
    <t>Promotor Quito 10</t>
  </si>
  <si>
    <t>Hora Llegada Lunes</t>
  </si>
  <si>
    <t>Hora Salida Lunes</t>
  </si>
  <si>
    <t>Hora Llegada Martes</t>
  </si>
  <si>
    <t>Hora Salida Martes</t>
  </si>
  <si>
    <t>Hora Llegada Miercoles</t>
  </si>
  <si>
    <t>Hora Salida Miercoles</t>
  </si>
  <si>
    <t>Hora Llegada Jueves</t>
  </si>
  <si>
    <t>Hora Salida Jueves</t>
  </si>
  <si>
    <t>Hora Llegada Viernes</t>
  </si>
  <si>
    <t>Hora Salida Viernes</t>
  </si>
  <si>
    <t>Hora Llegada Sabado</t>
  </si>
  <si>
    <t>Hora Salida Sabado</t>
  </si>
  <si>
    <t>Hora Llegada Domingo</t>
  </si>
  <si>
    <t>Hora Salida Domingo</t>
  </si>
  <si>
    <t>POINT IBARRA 3</t>
  </si>
  <si>
    <t>375 - POINT MACHACHI</t>
  </si>
  <si>
    <t>712-MEGAMAXI SAN LUIS</t>
  </si>
  <si>
    <t>MARIA JOSE AREVALO</t>
  </si>
  <si>
    <t>614 - GYE.9 DE OCTUBRE I</t>
  </si>
  <si>
    <t>891 - MIN GUAYAQUIL 9 DE OCTUBRE (105)</t>
  </si>
  <si>
    <t>893 - MIN GUAYAQUIL LA ALBORADA 1 (119)</t>
  </si>
  <si>
    <t>domingo</t>
  </si>
  <si>
    <t>lunes</t>
  </si>
  <si>
    <t>Columna1</t>
  </si>
  <si>
    <t>Libres</t>
  </si>
  <si>
    <t>895 - MIN GUAYAQUIL PARQUE CALIFORNIA (106)</t>
  </si>
  <si>
    <t>ALM ESPAÑA GRAN COLOMBIA</t>
  </si>
  <si>
    <t>529 - CREDITOS GRAN COLOMBIA</t>
  </si>
  <si>
    <t>810 - ALMACENES ESPAÑA GRAN COLOMBIA</t>
  </si>
  <si>
    <t>907 - MIN MANTA CENTRO (120)</t>
  </si>
  <si>
    <t>1 - GANGA PORTOVIEJO</t>
  </si>
  <si>
    <t>912 - MIN NARANJAL (114)</t>
  </si>
  <si>
    <t>887 - MIN DAULE (107)</t>
  </si>
  <si>
    <t>597 - GANGA FLORIDA</t>
  </si>
  <si>
    <t>595 - GANGA PARAISO</t>
  </si>
  <si>
    <t>589 - GANGA PEDREGAL</t>
  </si>
  <si>
    <t>915 - MIN PIÑAS1 (45)</t>
  </si>
  <si>
    <t>914 - MIN PASAJE JUAN MONTALVO (40)</t>
  </si>
  <si>
    <t>905 - MIN MACHALA PAEZ (31)</t>
  </si>
  <si>
    <t>923 - MIN SANTA ROSA (35)</t>
  </si>
  <si>
    <t>580 - Novohogar 1</t>
  </si>
  <si>
    <t>581 - Novohogar 2</t>
  </si>
  <si>
    <t>582 - Novohogar 3</t>
  </si>
  <si>
    <t>945 - Min Balzar Marcimex</t>
  </si>
  <si>
    <t>528 - Creditos El Empalme</t>
  </si>
  <si>
    <t>889 - MIN EL EMPALME 1 (118)</t>
  </si>
  <si>
    <t>531 - Créditos Económicos Ibarra</t>
  </si>
  <si>
    <t>380 - Point Latacunga</t>
  </si>
  <si>
    <t>381 - Point Riobamba</t>
  </si>
  <si>
    <t>1018 - Tienda Ibarra</t>
  </si>
  <si>
    <t>906 - Min Machala Rocafuerte (30)</t>
  </si>
  <si>
    <t>4 - Viñan Lema Manuel "Viña Del Mar"</t>
  </si>
  <si>
    <t>963 - La 29</t>
  </si>
  <si>
    <t>1 - Comercial Elca 1</t>
  </si>
  <si>
    <t>2 - Comercial Elca 2</t>
  </si>
  <si>
    <t>3 - Comercial Elca 3</t>
  </si>
  <si>
    <t>958 - Megamaxi Portal Shopping</t>
  </si>
  <si>
    <t>Megamaxi Portal Shopping</t>
  </si>
  <si>
    <t>94 - 6 De Diciembre</t>
  </si>
  <si>
    <t>6 De Diciembre</t>
  </si>
  <si>
    <t>Tienda Ibarra 1018</t>
  </si>
  <si>
    <t>1807 - Tienda Satelite Pifo</t>
  </si>
  <si>
    <t>521 - Créditos Económicos Comite Del Pueblo</t>
  </si>
  <si>
    <t>519 - Créditos Económicos Calderon</t>
  </si>
  <si>
    <t>94337 - Japon San Antonio Iii</t>
  </si>
  <si>
    <t>44 - Pifo</t>
  </si>
  <si>
    <t>819 - Solis Lamar</t>
  </si>
  <si>
    <t>CREAR</t>
  </si>
  <si>
    <t>306 - C.C. Quicentro Sur</t>
  </si>
  <si>
    <t>MEGAMAXI QUICENTRO SUR</t>
  </si>
  <si>
    <t>95 - C.C. Scala</t>
  </si>
  <si>
    <t>MEGAMAXI SCALA</t>
  </si>
  <si>
    <t>302 - C.C. El Condado</t>
  </si>
  <si>
    <t>MEGAMAXI EL CONDADO</t>
  </si>
  <si>
    <t>305 - C.C. Los Andes Ambato</t>
  </si>
  <si>
    <t>MEGAMAXI MALL DE LOS ANDES</t>
  </si>
  <si>
    <t>304 - C.C. El Recreo</t>
  </si>
  <si>
    <t>MEGAMAXI EL RECREO</t>
  </si>
  <si>
    <t>523 - CREDITOS ECONOMICOS LATACUNGA</t>
  </si>
  <si>
    <t>45 - Guayllabamba</t>
  </si>
  <si>
    <t>675 - Cc. Mall Del Sur</t>
  </si>
  <si>
    <t>MEGAMAXI MALL DEL SUR</t>
  </si>
  <si>
    <t>673 - Cc. Village Plaza</t>
  </si>
  <si>
    <t>MEGAMAXI VILLAGE PLAZA</t>
  </si>
  <si>
    <t>786 - Alm. Loayza</t>
  </si>
  <si>
    <t>792 - Electrohogar Sta Rosa</t>
  </si>
  <si>
    <t>944 - Manta Mall Pacifico</t>
  </si>
  <si>
    <t>MEGAMAXI MALL DEL PACIFICO</t>
  </si>
  <si>
    <t>672 - Mall Del Sol</t>
  </si>
  <si>
    <t>568 - Colimes</t>
  </si>
  <si>
    <t>La Bodeguita del Ahorro</t>
  </si>
  <si>
    <t>783 - Credi Hogar</t>
  </si>
  <si>
    <t>2 - Valdez Valdez Jose Manuel</t>
  </si>
  <si>
    <t>Valdez Valdez Jose Manuel Electrohogar</t>
  </si>
  <si>
    <t>Promotor Cobertura Ambato</t>
  </si>
  <si>
    <t>Promotor Ambato 1</t>
  </si>
  <si>
    <t>Promotor Machala 4</t>
  </si>
  <si>
    <t>Hora Llegada Lunes2</t>
  </si>
  <si>
    <t>Hora Salida Lunes3</t>
  </si>
  <si>
    <t>Frecuencia Mes5</t>
  </si>
  <si>
    <t>No de Horas6</t>
  </si>
  <si>
    <t>No de Horas x prorateada7</t>
  </si>
  <si>
    <t>Hora Llegada Martes8</t>
  </si>
  <si>
    <t>Hora Salida Martes9</t>
  </si>
  <si>
    <t>Frecuencia Mes410</t>
  </si>
  <si>
    <t>No de Horas511</t>
  </si>
  <si>
    <t>No de Horas x prorateada612</t>
  </si>
  <si>
    <t>Hora Llegada Miercoles13</t>
  </si>
  <si>
    <t>Hora Salida Miercoles14</t>
  </si>
  <si>
    <t>Frecuencia Mes915</t>
  </si>
  <si>
    <t>No de Horas1016</t>
  </si>
  <si>
    <t>No de Horas x prorateada1117</t>
  </si>
  <si>
    <t>Hora Llegada Jueves18</t>
  </si>
  <si>
    <t>Hora Salida Jueves19</t>
  </si>
  <si>
    <t>Frecuencia Mes1420</t>
  </si>
  <si>
    <t>No de Horas10221</t>
  </si>
  <si>
    <t>No de Horas x prorateada1622</t>
  </si>
  <si>
    <t>Hora Llegada Viernes23</t>
  </si>
  <si>
    <t>Hora Salida Viernes24</t>
  </si>
  <si>
    <t>Frecuencia Mes1925</t>
  </si>
  <si>
    <t>No de Horas2026</t>
  </si>
  <si>
    <t>No de Horas x prorateada2127</t>
  </si>
  <si>
    <t>Hora Llegada Sabado28</t>
  </si>
  <si>
    <t>Hora Salida Sabado29</t>
  </si>
  <si>
    <t>Frecuencia Mes2430</t>
  </si>
  <si>
    <t>No de Horas2531</t>
  </si>
  <si>
    <t>No de Horas x prorateada2632</t>
  </si>
  <si>
    <t>Hora Llegada Domingo33</t>
  </si>
  <si>
    <t>Hora Salida Domingo34</t>
  </si>
  <si>
    <t>Frecuencia Mes2935</t>
  </si>
  <si>
    <t>No de Horas3036</t>
  </si>
  <si>
    <t>No de Horas x prorateada3137</t>
  </si>
  <si>
    <t>PDV FOCO DEL MES</t>
  </si>
  <si>
    <t>501 - Policentro</t>
  </si>
  <si>
    <t>CRECOS POLICENTRO</t>
  </si>
  <si>
    <t>NUEVAS TIENDAS</t>
  </si>
  <si>
    <t>917 - Min Portoviejo Chile (130)</t>
  </si>
  <si>
    <t>MIN PORTOVIEJO CHILE</t>
  </si>
  <si>
    <t>CRECOS PORTOVIEJO 3</t>
  </si>
  <si>
    <t>514 - Portoviejo 3</t>
  </si>
  <si>
    <t>LILIANA YADIRA AYALA</t>
  </si>
  <si>
    <t>MARÍA GABRIELA VALDIVIEZO</t>
  </si>
  <si>
    <t>RUTH KRYSTEL ROSALES</t>
  </si>
  <si>
    <t>MIN GUAYAQUIL PORTETE</t>
  </si>
  <si>
    <t>896 - Min Guayaquil Portete</t>
  </si>
  <si>
    <t>IVAN DAVID CALERO</t>
  </si>
  <si>
    <t>CARLOS ENRIQUE SEQUERA</t>
  </si>
  <si>
    <t>MAYRA ERIKA ESPINAL</t>
  </si>
  <si>
    <t>ERIKA VANESSA MATIAS</t>
  </si>
  <si>
    <t>MIN LIBERTAD 3</t>
  </si>
  <si>
    <t>900 - Min Libertad 3</t>
  </si>
  <si>
    <t>Total general</t>
  </si>
  <si>
    <t>Valores</t>
  </si>
  <si>
    <t xml:space="preserve"> PDV HMPDV</t>
  </si>
  <si>
    <t>775 - Vega Chillos</t>
  </si>
  <si>
    <t>VEGA CHILLOS</t>
  </si>
  <si>
    <t>884 - Min Cuenca Borrero (1)</t>
  </si>
  <si>
    <t>MIN CUENCA BORRERO</t>
  </si>
  <si>
    <t>TODOHOGAR CITY</t>
  </si>
  <si>
    <t>947 - Gye.California Iii</t>
  </si>
  <si>
    <t>JAHER CALIFORNIA</t>
  </si>
  <si>
    <t>martes y miercoles</t>
  </si>
  <si>
    <t>ADRIANA KAROLINA GOMEZ</t>
  </si>
  <si>
    <t>ADRIANA MARIBEL MARIN</t>
  </si>
  <si>
    <t>ALEXANDER STEVEN RODRIGUEZ</t>
  </si>
  <si>
    <t>ALEXANDRA JAZMIN VERA</t>
  </si>
  <si>
    <t>ALEXANDRA MARIANELA CHIRIBOGA</t>
  </si>
  <si>
    <t>ALISON PAMELA ROSERO</t>
  </si>
  <si>
    <t>ANGEL JESUS ALVAREZ</t>
  </si>
  <si>
    <t>BRYAN ALEXANDER ENRIQUEZ</t>
  </si>
  <si>
    <t>BRYAN GERMAN PERALVO</t>
  </si>
  <si>
    <t>BYRON ALEXANDER MONSERRATE</t>
  </si>
  <si>
    <t>CAMILO STEVEN RIVERA</t>
  </si>
  <si>
    <t>CARLA ARACELY GUACHI</t>
  </si>
  <si>
    <t>CARLOS ANDRES ALARCON</t>
  </si>
  <si>
    <t>CAROLINA LENIS</t>
  </si>
  <si>
    <t>CINTHYA ANAHI DONOSO</t>
  </si>
  <si>
    <t>CRISTIAN HERNAN MUÑOZ</t>
  </si>
  <si>
    <t>CRISTIAN ISRAEL CHAVEZ</t>
  </si>
  <si>
    <t>DARWIN STALIN NARANJO</t>
  </si>
  <si>
    <t>DEYSI PAULINA ZAMBRANO</t>
  </si>
  <si>
    <t>DIANA CAROLINA CARRION</t>
  </si>
  <si>
    <t>DIANA KATERIN ANDRADE</t>
  </si>
  <si>
    <t>DIEGO ARMANDO MONSERRATE</t>
  </si>
  <si>
    <t>EDWIN LEONARDO TAMAYO</t>
  </si>
  <si>
    <t>ELAYNE IVANOVA LAZO</t>
  </si>
  <si>
    <t>ERIKA LIVISACA</t>
  </si>
  <si>
    <t>ESTEFANIA CECIBEL TORRES</t>
  </si>
  <si>
    <t>FABIAN PAUL ALARCON</t>
  </si>
  <si>
    <t>GEMA MELISSA MACIAS</t>
  </si>
  <si>
    <t>GLADYS MARLENE CUMBE</t>
  </si>
  <si>
    <t>HELLIS CAROLINA CONTRERAS</t>
  </si>
  <si>
    <t>HENRY JAVIER ROBALINO</t>
  </si>
  <si>
    <t>ITALO ALEXANDER GUARANDA</t>
  </si>
  <si>
    <t>JEREMY ISAAC SAENZ</t>
  </si>
  <si>
    <t>JESUS JAVIER VARGAS</t>
  </si>
  <si>
    <t>JHONSO GONZALO SARITAMA</t>
  </si>
  <si>
    <t>JOHANNA MARIA DELGADO</t>
  </si>
  <si>
    <t>JOHNNY DANIEL MERA</t>
  </si>
  <si>
    <t>JONATHAN LEONARDO LOPEZ</t>
  </si>
  <si>
    <t>JONATHAN SEBASTIÁN RIVADENEIRA</t>
  </si>
  <si>
    <t>JOSSELYN DAYANA MUÑOZ</t>
  </si>
  <si>
    <t>JULISSA YADIRA VELEZ</t>
  </si>
  <si>
    <t>KAREN ESTHEFANIA CRUZ</t>
  </si>
  <si>
    <t>KEVIN SISALEMA</t>
  </si>
  <si>
    <t>LADY MAGALY PUMA</t>
  </si>
  <si>
    <t>LEIDY DIANA TORRES</t>
  </si>
  <si>
    <t>LEONEL STALIN TORRES</t>
  </si>
  <si>
    <t>LINA LISBETH VARGAS</t>
  </si>
  <si>
    <t>LISBETH ANDREA SOLARI</t>
  </si>
  <si>
    <t>LUISA EVELIN PERUGACHI</t>
  </si>
  <si>
    <t>MARCO ALCIDES MALLA</t>
  </si>
  <si>
    <t>MARIA ELIZABETH HERAS</t>
  </si>
  <si>
    <t>MARIA FERNANDA ROLLERI</t>
  </si>
  <si>
    <t>MARIO DAVID NUÑEZ</t>
  </si>
  <si>
    <t>MAURA DANIELA JIMENEZ</t>
  </si>
  <si>
    <t>MERLYN ISMENIA YUPANGUI</t>
  </si>
  <si>
    <t>MIRELLA ASUNCIÓN INTRIAGO</t>
  </si>
  <si>
    <t>NELLY PATRICIA CORDOVA</t>
  </si>
  <si>
    <t>ODALYS JAZMIN ESPINOZA</t>
  </si>
  <si>
    <t>PAMELA THALIA ESPINOZA</t>
  </si>
  <si>
    <t>PAULA DEL PILAR CRUZ</t>
  </si>
  <si>
    <t>RAQUEL PATRICIA CUZCO</t>
  </si>
  <si>
    <t>RODDY JUNIOR ALCIVAR</t>
  </si>
  <si>
    <t>RONALD AGUSTIN PLUAS</t>
  </si>
  <si>
    <t>RONALD DAVID AQUINO</t>
  </si>
  <si>
    <t>ROSMARY COROMOTO HERRERA</t>
  </si>
  <si>
    <t>SHANEL PAMELA MENA</t>
  </si>
  <si>
    <t>STEFANY SAMANTHA ZHUNIO</t>
  </si>
  <si>
    <t>STEVEN ALEJANDRO BENALCAZAR</t>
  </si>
  <si>
    <t>TERESA NATHALY VERDUGA</t>
  </si>
  <si>
    <t>VICENTE GUILLERMO BRITO</t>
  </si>
  <si>
    <t>XAVIER JONATHAN CHIMBOLEMA</t>
  </si>
  <si>
    <t>YANDRY ADRIÁN MENDOZA</t>
  </si>
  <si>
    <t>ZOILA REBECA DELGADO</t>
  </si>
  <si>
    <t>ARTEFACTA TIENDA SATELITE PIFO 1807</t>
  </si>
  <si>
    <t>ARTEFACTA TIENDA QUINCHE 1744</t>
  </si>
  <si>
    <t>GANGA SANTO DOMINGO 1</t>
  </si>
  <si>
    <t xml:space="preserve"> PROMOTOR</t>
  </si>
  <si>
    <t>SIN CLASIFICACION</t>
  </si>
  <si>
    <t>Total  PDV HMPDV</t>
  </si>
  <si>
    <t>Total  % PDV HMPDV</t>
  </si>
  <si>
    <t xml:space="preserve"> % PDV HMPDV</t>
  </si>
  <si>
    <t>VS RETAIL MAPPING 2022</t>
  </si>
  <si>
    <t>% COBERTURA</t>
  </si>
  <si>
    <t>ANALISIS EN FUNCION DEL RETAIL MAPPING</t>
  </si>
  <si>
    <t xml:space="preserve"> </t>
  </si>
  <si>
    <t>ANALISIS POR CANAL - CLIENTE (HORAS AL MES)</t>
  </si>
  <si>
    <t>ANALISIS EN FUNCION DEL TIPO DE PROMOTOR</t>
  </si>
  <si>
    <t>ANALISIS EN FUNCION DEL DISTRIBUCION DE TIEMPO PARA CADA CLIENTE</t>
  </si>
  <si>
    <t xml:space="preserve"> TOTAL  HORAS MES</t>
  </si>
  <si>
    <t>% TOTAL  HORAS MES</t>
  </si>
  <si>
    <t>Promotor Machala 1</t>
  </si>
  <si>
    <t>Almacenes España</t>
  </si>
  <si>
    <t>Marcimex</t>
  </si>
  <si>
    <t>Icesa</t>
  </si>
  <si>
    <t>Jaher</t>
  </si>
  <si>
    <t>La Ganga</t>
  </si>
  <si>
    <t>Créditos Económicos</t>
  </si>
  <si>
    <t>Unicomer</t>
  </si>
  <si>
    <t>Point</t>
  </si>
  <si>
    <t>Todohogar</t>
  </si>
  <si>
    <t>La Favorita</t>
  </si>
  <si>
    <t>Home Vega</t>
  </si>
  <si>
    <t>Comohogar</t>
  </si>
  <si>
    <t>Comercial Solis &amp; Hijos S.A.</t>
  </si>
  <si>
    <t>Importadora Vega</t>
  </si>
  <si>
    <t>Sukasa</t>
  </si>
  <si>
    <t>Credihogar</t>
  </si>
  <si>
    <t>Mayepsa</t>
  </si>
  <si>
    <t>Dhm</t>
  </si>
  <si>
    <t>Alma. Loayza</t>
  </si>
  <si>
    <t>Gran Hogar</t>
  </si>
  <si>
    <t>Segarra</t>
  </si>
  <si>
    <t>Electrohogar</t>
  </si>
  <si>
    <t>Comercial Ymm</t>
  </si>
  <si>
    <t>Importadora Cardenas</t>
  </si>
  <si>
    <t>Electrodomesticos San Francisco</t>
  </si>
  <si>
    <t>Novogar</t>
  </si>
  <si>
    <t>Comercial Elca</t>
  </si>
  <si>
    <t>Electrohonme</t>
  </si>
  <si>
    <t>961 - Almacenes España Boyaca</t>
  </si>
  <si>
    <t>891 - Min Guayaquil 9 De Octubre (105)</t>
  </si>
  <si>
    <t>872 - Almacenes España Gye 9 De Octubre</t>
  </si>
  <si>
    <t>645 - Orve 9 De Octubre Y Boyaca</t>
  </si>
  <si>
    <t>614 - Gye.9 De Octubre I</t>
  </si>
  <si>
    <t>560 - 9 De Octubre Y Boyacá</t>
  </si>
  <si>
    <t>520 - 9 De Octubre 2 Garcia Aviles</t>
  </si>
  <si>
    <t>483 - 9 De Octubre 2</t>
  </si>
  <si>
    <t>482 - 9 De Octubre 1</t>
  </si>
  <si>
    <t>462 - Tienda 9 De Octubre 911</t>
  </si>
  <si>
    <t>406 - Tienda Baratodo 9 De Octubre 1</t>
  </si>
  <si>
    <t>385 - 9 De Octubre</t>
  </si>
  <si>
    <t>521 - Alborada</t>
  </si>
  <si>
    <t>485 - Alborada</t>
  </si>
  <si>
    <t>467 - Tienda Alborada 924</t>
  </si>
  <si>
    <t>893 - Min Guayaquil La Alborada 1 (119)</t>
  </si>
  <si>
    <t>653 - Orve Alborada</t>
  </si>
  <si>
    <t>392 - Point Ambato 3</t>
  </si>
  <si>
    <t>272 - C.C. Los Andes Ambato</t>
  </si>
  <si>
    <t>205 - Ambato 1</t>
  </si>
  <si>
    <t>198 - Ambato</t>
  </si>
  <si>
    <t>187 - 1818-Tienda Ambato Norte 1818</t>
  </si>
  <si>
    <t>186 - 1811-Tienda Ambato 1811</t>
  </si>
  <si>
    <t>188 - 1819-Tienda Ambato 1819</t>
  </si>
  <si>
    <t>2081 - Baratodo Express Ambato</t>
  </si>
  <si>
    <t>279 - Orve Ambato I</t>
  </si>
  <si>
    <t>258 - Amb.Cevallos</t>
  </si>
  <si>
    <t>250 - Min Ambato Cevallos - Bodega.</t>
  </si>
  <si>
    <t>960 - Alm España Babahoyo</t>
  </si>
  <si>
    <t>511 - Babahoyo</t>
  </si>
  <si>
    <t>486 - Babahoyo</t>
  </si>
  <si>
    <t>477 - Tienda Babahoyo 960</t>
  </si>
  <si>
    <t>408 - Tienda Baratodo Babahoyo 1033</t>
  </si>
  <si>
    <t>397 - Point Babahoyo</t>
  </si>
  <si>
    <t>956 - Alm España California</t>
  </si>
  <si>
    <t>895 - Min Guayaquil Parque California (106)</t>
  </si>
  <si>
    <t>663 - Japon Parque California</t>
  </si>
  <si>
    <t>647 - Orve Parque California</t>
  </si>
  <si>
    <t>616 - Gye.California Ii</t>
  </si>
  <si>
    <t>517 - C.C. California 2</t>
  </si>
  <si>
    <t>487 - California</t>
  </si>
  <si>
    <t>468 - Tienda Parque California 932</t>
  </si>
  <si>
    <t>404 - Tienda Baratodo California 1025</t>
  </si>
  <si>
    <t>384 - California</t>
  </si>
  <si>
    <t>38 - Cayambe 2</t>
  </si>
  <si>
    <t>156 - Point Cayambe</t>
  </si>
  <si>
    <t>1021 - Tienda Cayambe</t>
  </si>
  <si>
    <t>94323 - Japon Cayambe</t>
  </si>
  <si>
    <t>84 - Orve Cayambe</t>
  </si>
  <si>
    <t>11 - Qcayambe</t>
  </si>
  <si>
    <t>377 - Point San Luis Shopping</t>
  </si>
  <si>
    <t>273 - Los Chillos</t>
  </si>
  <si>
    <t>181 - 1752-Tienda Valle De Los Chillos 1752</t>
  </si>
  <si>
    <t>179 - 1745-Tienda San Rafael 1745</t>
  </si>
  <si>
    <t>662 - Japon City Mall</t>
  </si>
  <si>
    <t>644 - Todohogar City</t>
  </si>
  <si>
    <t>571 - City Mall</t>
  </si>
  <si>
    <t>416 - Tienda City Mall 1063</t>
  </si>
  <si>
    <t>270 - C.C.Condado</t>
  </si>
  <si>
    <t>244 - Cotocollao 2</t>
  </si>
  <si>
    <t>217 - Cotocollao</t>
  </si>
  <si>
    <t>814 - Almacenes España Coliseo</t>
  </si>
  <si>
    <t>813 - Almacenes España Luis Cordero 1</t>
  </si>
  <si>
    <t>810 - Almacenes España Gran Colombia</t>
  </si>
  <si>
    <t>808 - Alm España Luis Cordero 2</t>
  </si>
  <si>
    <t>781 - Alma. España Arenal</t>
  </si>
  <si>
    <t>721 - Vega Cuenca</t>
  </si>
  <si>
    <t>639 - Sukasa Cuenca</t>
  </si>
  <si>
    <t>605 - Cue.Luis Cordero Iii</t>
  </si>
  <si>
    <t>604 - Cue.Luis Cordero</t>
  </si>
  <si>
    <t>603 - Cue.El Arenal 2</t>
  </si>
  <si>
    <t>602 - Cue.El Arenal</t>
  </si>
  <si>
    <t>531 - Cuenca</t>
  </si>
  <si>
    <t>420 - Tienda Cuenca 122</t>
  </si>
  <si>
    <t>529 - Creditos Gran Colombia</t>
  </si>
  <si>
    <t>70 - C.C. Scala</t>
  </si>
  <si>
    <t>492 - El Dorado</t>
  </si>
  <si>
    <t>414 - Tienda Riocentro El Dorado 1059</t>
  </si>
  <si>
    <t>609 - Gye. Duran Iii</t>
  </si>
  <si>
    <t>491 - Duran</t>
  </si>
  <si>
    <t>463 - Tienda Duran Outlet 917</t>
  </si>
  <si>
    <t>407 - Tienda Baratodo Duran 1032</t>
  </si>
  <si>
    <t>71 - El Bosque</t>
  </si>
  <si>
    <t>330 - Vega Bosque</t>
  </si>
  <si>
    <t>269 - C.C. El Jardin</t>
  </si>
  <si>
    <t>72 - Eloy Alfaro</t>
  </si>
  <si>
    <t>74 - Plaza Shopping Ibarra</t>
  </si>
  <si>
    <t>49 - Ibarra 3</t>
  </si>
  <si>
    <t>31 - Ibarra 2</t>
  </si>
  <si>
    <t>81 - Japon Velasco</t>
  </si>
  <si>
    <t>94322 - Japon Ibarra 2</t>
  </si>
  <si>
    <t>94321 - Orve Hogar Ibarra 2</t>
  </si>
  <si>
    <t>959 - Orve Hogar Ibarra Iii</t>
  </si>
  <si>
    <t>5 - Ibarra</t>
  </si>
  <si>
    <t>368 - Point Prensa</t>
  </si>
  <si>
    <t>201 - La Prensa</t>
  </si>
  <si>
    <t>180 - 1749-Tienda Baratodo Prensa 1749</t>
  </si>
  <si>
    <t>173 - 1719-Tienda Prensa 1719</t>
  </si>
  <si>
    <t>962 - Almacenes España Libertad</t>
  </si>
  <si>
    <t>525 - Libertad 1 Centro</t>
  </si>
  <si>
    <t>524 - Libertad 2 Shopping</t>
  </si>
  <si>
    <t>513 - Salinas Ce Gys</t>
  </si>
  <si>
    <t>507 - Salinas</t>
  </si>
  <si>
    <t>472 - Tienda Libertad 940</t>
  </si>
  <si>
    <t>439 - Tienda Baratodo Libertad 2625</t>
  </si>
  <si>
    <t>394 - Point La Libertad 2</t>
  </si>
  <si>
    <t>966 - La Ganga 2</t>
  </si>
  <si>
    <t>643 - Todohogar Machala</t>
  </si>
  <si>
    <t>638 - Sukasa Guayaquil</t>
  </si>
  <si>
    <t>466 - Tienda Mall Del Sol 923</t>
  </si>
  <si>
    <t>648 - Orve Mall Del Sur</t>
  </si>
  <si>
    <t>532 - Mall Del Sur</t>
  </si>
  <si>
    <t>496 - Mall Del Sur</t>
  </si>
  <si>
    <t>465 - Tienda Mall Del Sur 921</t>
  </si>
  <si>
    <t>580 - Mall Del Fortin</t>
  </si>
  <si>
    <t>957 - Alm España 1</t>
  </si>
  <si>
    <t>907 - Min Manta Centro (120)</t>
  </si>
  <si>
    <t>641 - Todohogar Manta</t>
  </si>
  <si>
    <t>631 - Man.Mega</t>
  </si>
  <si>
    <t>514 - Manta</t>
  </si>
  <si>
    <t>497 - Manta</t>
  </si>
  <si>
    <t>423 - Tienda Manta 1313</t>
  </si>
  <si>
    <t>393 - Point Manta Centro</t>
  </si>
  <si>
    <t>959 - Alm España Milagro</t>
  </si>
  <si>
    <t>510 - Milagro</t>
  </si>
  <si>
    <t>498 - Milagro</t>
  </si>
  <si>
    <t>476 - Tienda Milagro 959</t>
  </si>
  <si>
    <t>474 - Tienda Milagro 952</t>
  </si>
  <si>
    <t>399 - Point Milagro</t>
  </si>
  <si>
    <t>499 - Mucho Lote</t>
  </si>
  <si>
    <t>48 - Naciones Unidas 2</t>
  </si>
  <si>
    <t>1714 - Tienda Naciones Unidas</t>
  </si>
  <si>
    <t>17 - Naciones Unidas</t>
  </si>
  <si>
    <t>9 - Otavalo</t>
  </si>
  <si>
    <t>382 - Point Otavalo</t>
  </si>
  <si>
    <t>1015 - Tienda Otavalo</t>
  </si>
  <si>
    <t>87 - Orve Otavalo</t>
  </si>
  <si>
    <t>518 - Playas</t>
  </si>
  <si>
    <t>500 - Playas</t>
  </si>
  <si>
    <t>473 - Tienda Playas 945</t>
  </si>
  <si>
    <t>156015 - Tienda C.C Portal Shopping</t>
  </si>
  <si>
    <t>389 - Point Portal Shoipping</t>
  </si>
  <si>
    <t>626 - Gye.Portete Iii</t>
  </si>
  <si>
    <t>513 - Portete</t>
  </si>
  <si>
    <t>502 - Portete</t>
  </si>
  <si>
    <t>469 - Tienda Portete 936</t>
  </si>
  <si>
    <t>660 - Orve Portete Y La 17</t>
  </si>
  <si>
    <t>642 - Todohogar Portoviejo</t>
  </si>
  <si>
    <t>510 - Portoviejo 2</t>
  </si>
  <si>
    <t>1 - Ganga Portoviejo</t>
  </si>
  <si>
    <t>422 - Tienda Portoviejo 1311</t>
  </si>
  <si>
    <t>425 - Tienda Portoviejo 1318</t>
  </si>
  <si>
    <t>431 - Tienda Baratodo Portoviejo 1327</t>
  </si>
  <si>
    <t>276 - Orve La Prensa</t>
  </si>
  <si>
    <t>515 - Quevedo</t>
  </si>
  <si>
    <t>504 - Quevedo</t>
  </si>
  <si>
    <t>458 - Tienda Quevedo 821</t>
  </si>
  <si>
    <t>386 - Point Quevedo</t>
  </si>
  <si>
    <t>371 - Point Quicentro Sur</t>
  </si>
  <si>
    <t>275 - C.C.Quicentro Sur</t>
  </si>
  <si>
    <t>239 - Quicentrosur</t>
  </si>
  <si>
    <t>289 - Japon Quicentro Sur 3</t>
  </si>
  <si>
    <t>277 - Orve Quicentro Sur</t>
  </si>
  <si>
    <t>391 - Point Recreo 4</t>
  </si>
  <si>
    <t>271 - C.C.Recreo</t>
  </si>
  <si>
    <t>206 - Quirecreo</t>
  </si>
  <si>
    <t>200 - Recreo</t>
  </si>
  <si>
    <t>185 - 1790-Tienda Recreo 1790</t>
  </si>
  <si>
    <t>174 - 1720-Tienda Recreo 1720</t>
  </si>
  <si>
    <t>943 - Japon El Recreo Iii</t>
  </si>
  <si>
    <t>942 - Orve El Recreo V</t>
  </si>
  <si>
    <t>234 - Recreo_2</t>
  </si>
  <si>
    <t>559 - Riocentro Norte</t>
  </si>
  <si>
    <t>505 - Riocentro Norte</t>
  </si>
  <si>
    <t>722 - Vega Samborondon</t>
  </si>
  <si>
    <t>640 - Sukocina</t>
  </si>
  <si>
    <t>563 - Villa Club</t>
  </si>
  <si>
    <t>40 - Santo Domingo 3</t>
  </si>
  <si>
    <t>390 - Point Sto Domingo 2</t>
  </si>
  <si>
    <t>1725 - Tienda Santo Domingo</t>
  </si>
  <si>
    <t>159 - Point Sto Domingo</t>
  </si>
  <si>
    <t>22 - Tumbaco</t>
  </si>
  <si>
    <t>1741 - Tienda Tumbaco</t>
  </si>
  <si>
    <t>157 - Point Tumbaco</t>
  </si>
  <si>
    <t>127 - Vega Tumbaco</t>
  </si>
  <si>
    <t>536 - Vinces</t>
  </si>
  <si>
    <t>454 - Tienda Vinces 816</t>
  </si>
  <si>
    <t>193 - 501-Tienda Latacunga 501</t>
  </si>
  <si>
    <t>194 - 504-Tienda Latacunga 504</t>
  </si>
  <si>
    <t>295 - Japon Latacunga</t>
  </si>
  <si>
    <t>957 - Orve Hogar Latacunga Ii</t>
  </si>
  <si>
    <t>263 - Lat. Latacunga Ii</t>
  </si>
  <si>
    <t>209 - Latacunga</t>
  </si>
  <si>
    <t>248 - Latacunga 2</t>
  </si>
  <si>
    <t>241 - Latacunga 3</t>
  </si>
  <si>
    <t>253 - Min Latacunga 1- Bodega</t>
  </si>
  <si>
    <t>634 - Mch.Machala Ii</t>
  </si>
  <si>
    <t>441 - Tienda Machala 713</t>
  </si>
  <si>
    <t>395 - Point Machala</t>
  </si>
  <si>
    <t>519 - Machala</t>
  </si>
  <si>
    <t>495 - Machala</t>
  </si>
  <si>
    <t>446 - Tienda Baratodo Machala 719</t>
  </si>
  <si>
    <t>529 - Naranjal</t>
  </si>
  <si>
    <t>443 - Tienda Naranjal 716</t>
  </si>
  <si>
    <t>912 - Min Naranjal (114)</t>
  </si>
  <si>
    <t>409 - Tienda Satelite Pedro Carbo 10</t>
  </si>
  <si>
    <t>549 - Pedro Carbo</t>
  </si>
  <si>
    <t>572 - Lomas De Sargentillo</t>
  </si>
  <si>
    <t>548 - Santa Lucia</t>
  </si>
  <si>
    <t>490 - Daule</t>
  </si>
  <si>
    <t>516 - Daule</t>
  </si>
  <si>
    <t>887 - Min Daule (107)</t>
  </si>
  <si>
    <t>471 - Tienda Daule 938</t>
  </si>
  <si>
    <t>480 - Tienda Florida 967</t>
  </si>
  <si>
    <t>952 - Orve La Florida</t>
  </si>
  <si>
    <t>619 - Gye Florida Ii</t>
  </si>
  <si>
    <t>597 - Ganga Florida</t>
  </si>
  <si>
    <t>894 - Min Guayaquil La Florida - Comercial</t>
  </si>
  <si>
    <t>481 - Tienda Fortin 968</t>
  </si>
  <si>
    <t>620 - Gye.Fortin</t>
  </si>
  <si>
    <t>960 - El Fortín</t>
  </si>
  <si>
    <t>892 - Min Guayaquil Fortin 1 (152)</t>
  </si>
  <si>
    <t>948 - Gye.Paraiso De La Flor</t>
  </si>
  <si>
    <t>488 - Casuarina</t>
  </si>
  <si>
    <t>625 - Gye.Pascuales</t>
  </si>
  <si>
    <t>565 - Pascuales</t>
  </si>
  <si>
    <t>927 - Min Guayaquil Pascuales</t>
  </si>
  <si>
    <t>479 - Tienda Pascuales 965</t>
  </si>
  <si>
    <t>637 - Samborondon</t>
  </si>
  <si>
    <t>540 - Samborondon</t>
  </si>
  <si>
    <t>921 - Min Samborondon</t>
  </si>
  <si>
    <t>417 - Tienda Samborondon 1085</t>
  </si>
  <si>
    <t>871 - Tienda Troncal 970</t>
  </si>
  <si>
    <t>493 - La Troncal</t>
  </si>
  <si>
    <t>622 - Trc.La Troncal</t>
  </si>
  <si>
    <t>523 - Troncal 2</t>
  </si>
  <si>
    <t>587 - La 38 Y Portete</t>
  </si>
  <si>
    <t>589 - Ganga Pedregal</t>
  </si>
  <si>
    <t>533 - Ganga Riocentro Sur</t>
  </si>
  <si>
    <t>506 - Riocentro Sur</t>
  </si>
  <si>
    <t>405 - Tienda Riocentro Sur 1026</t>
  </si>
  <si>
    <t>544 - Piñas</t>
  </si>
  <si>
    <t>915 - Min Piñas1 (45)</t>
  </si>
  <si>
    <t>537 - Pasaje</t>
  </si>
  <si>
    <t>914 - Min Pasaje Juan Montalvo (40)</t>
  </si>
  <si>
    <t>905 - Min Machala Paez (31)</t>
  </si>
  <si>
    <t>793 - Gran Hogar</t>
  </si>
  <si>
    <t>788 - Alm. Segarra</t>
  </si>
  <si>
    <t>530 - Sta. Rosa</t>
  </si>
  <si>
    <t>923 - Min Santa Rosa (35)</t>
  </si>
  <si>
    <t>182 - 1753-Tienda Baratodo Sangolqui 1753</t>
  </si>
  <si>
    <t>376 - Point Sangolqui</t>
  </si>
  <si>
    <t>208 - Sangolqui</t>
  </si>
  <si>
    <t>214 - Sangolqui 2</t>
  </si>
  <si>
    <t>235 - Sangolqui 3</t>
  </si>
  <si>
    <t>1792 - Tienda Calderon</t>
  </si>
  <si>
    <t>69 - Uio.Calderon</t>
  </si>
  <si>
    <t>32 - Calderon</t>
  </si>
  <si>
    <t>65 - Min Quito Calderon - Bodega</t>
  </si>
  <si>
    <t>151 - Point Calderon</t>
  </si>
  <si>
    <t>36 - Carcelen Alto</t>
  </si>
  <si>
    <t>83 - Orve Comité Del Pueblo</t>
  </si>
  <si>
    <t>28 - Pomasqui</t>
  </si>
  <si>
    <t>34 - San Antonio De Pichincha</t>
  </si>
  <si>
    <t>387 - Point San Antonio</t>
  </si>
  <si>
    <t>94338 - Japon Tumbaco Ii</t>
  </si>
  <si>
    <t>91 - Orve Tumbaco</t>
  </si>
  <si>
    <t>62 - Min Quito Tumbaco - Bodega</t>
  </si>
  <si>
    <t>155 - Point Quinche</t>
  </si>
  <si>
    <t>30 - El Quinche</t>
  </si>
  <si>
    <t>85 - Orve El Quinche</t>
  </si>
  <si>
    <t>94334 - Japon El Quinche Ii</t>
  </si>
  <si>
    <t>1 - Comercial Ymm 1</t>
  </si>
  <si>
    <t>2 - Comercial Ymm 2</t>
  </si>
  <si>
    <t>280 - Orve Machachi</t>
  </si>
  <si>
    <t>210 - Machachi</t>
  </si>
  <si>
    <t>375 - Point Machachi</t>
  </si>
  <si>
    <t>178 - 1743-Tienda Chillogallo 1743</t>
  </si>
  <si>
    <t>283 - Orve Chillogallo</t>
  </si>
  <si>
    <t>243 - Chillogallo 2</t>
  </si>
  <si>
    <t>374 - Point Chillogallo</t>
  </si>
  <si>
    <t>177 - 1740-Tienda Guamani 1740</t>
  </si>
  <si>
    <t>94336 - Japon Guamani Ii</t>
  </si>
  <si>
    <t>94331 - Orve Guamani</t>
  </si>
  <si>
    <t>237 - Guamani 2</t>
  </si>
  <si>
    <t>184 - 1768-Tienda Satelite Nueva Aurora 1</t>
  </si>
  <si>
    <t>299 - Orve Nueva Aurora</t>
  </si>
  <si>
    <t>246 - Nueva Aurora</t>
  </si>
  <si>
    <t>195 - 602-Tienda Riobamba 602</t>
  </si>
  <si>
    <t>196 - 605-Tienda Riobamba 605</t>
  </si>
  <si>
    <t>287 - Orve Riobamba (Pl)</t>
  </si>
  <si>
    <t>207 - Riobamba</t>
  </si>
  <si>
    <t>233 - Riobamba_2</t>
  </si>
  <si>
    <t>274 - Multiplaza Riobamba</t>
  </si>
  <si>
    <t>542 - Balzar</t>
  </si>
  <si>
    <t>410 - Tienda Satelite Balzar 1039</t>
  </si>
  <si>
    <t>455 - Tienda Buena Fe 817</t>
  </si>
  <si>
    <t>527 - Buena Fe</t>
  </si>
  <si>
    <t>538 - El Empalme 2</t>
  </si>
  <si>
    <t>889 - Min El Empalme 1 (118)</t>
  </si>
  <si>
    <t>MWJVS</t>
  </si>
  <si>
    <t>W</t>
  </si>
  <si>
    <t>MJ</t>
  </si>
  <si>
    <t>VS</t>
  </si>
  <si>
    <t>MJVS</t>
  </si>
  <si>
    <t>Frecuencia Lunes</t>
  </si>
  <si>
    <t>No de Horas Lunes</t>
  </si>
  <si>
    <t>No de Horas x prorateada Lunes</t>
  </si>
  <si>
    <t>Frecuencia Mes Martes</t>
  </si>
  <si>
    <t>No de Horas Martes</t>
  </si>
  <si>
    <t>No de Horas x prorateada Martes</t>
  </si>
  <si>
    <t>Frecuencia Mes Miercoles</t>
  </si>
  <si>
    <t>No de Horas Miercoles</t>
  </si>
  <si>
    <t>No de Horas x prorateada Miercoles</t>
  </si>
  <si>
    <t>Frecuencia Mes Jueves</t>
  </si>
  <si>
    <t>No de Horas Jueves</t>
  </si>
  <si>
    <t>No de Horas x prorateada Jueves</t>
  </si>
  <si>
    <t>Frecuencia Mes Viernes</t>
  </si>
  <si>
    <t>No de Horas Viernes</t>
  </si>
  <si>
    <t>No de Horas x prorateada Viernes</t>
  </si>
  <si>
    <t>Frecuencia Mes Sabado</t>
  </si>
  <si>
    <t>No de Horas Sabado</t>
  </si>
  <si>
    <t>No de Horas x prorateada Sabado</t>
  </si>
  <si>
    <t>Frecuencia Mes Domingo</t>
  </si>
  <si>
    <t>No de Horas Domingo</t>
  </si>
  <si>
    <t>No de Horas x prorateada Domingo</t>
  </si>
  <si>
    <t>MV</t>
  </si>
  <si>
    <t>JS</t>
  </si>
  <si>
    <t>LJS</t>
  </si>
  <si>
    <t>WV</t>
  </si>
  <si>
    <t>LJVS</t>
  </si>
  <si>
    <t>LJV</t>
  </si>
  <si>
    <t>LVS</t>
  </si>
  <si>
    <t>J</t>
  </si>
  <si>
    <t>M</t>
  </si>
  <si>
    <t>MJV</t>
  </si>
  <si>
    <t>MWJ</t>
  </si>
  <si>
    <t>WVS</t>
  </si>
  <si>
    <t>MWJS</t>
  </si>
  <si>
    <t>JV</t>
  </si>
  <si>
    <t>MWVS</t>
  </si>
  <si>
    <t>MWJV</t>
  </si>
  <si>
    <t>MJS</t>
  </si>
  <si>
    <t>V</t>
  </si>
  <si>
    <t>WJVS</t>
  </si>
  <si>
    <t>MWV</t>
  </si>
  <si>
    <t>S</t>
  </si>
  <si>
    <t>WS</t>
  </si>
  <si>
    <t>Frecuencia Martes</t>
  </si>
  <si>
    <t>Frecuencia Miercoles</t>
  </si>
  <si>
    <t>Frecuencia Jueves</t>
  </si>
  <si>
    <t>Frecuencia Viernes</t>
  </si>
  <si>
    <t>Frecuencia Sabado</t>
  </si>
  <si>
    <t>Frecuencia Domingo</t>
  </si>
  <si>
    <t>VACANTE 5</t>
  </si>
  <si>
    <t>VACANTE 6</t>
  </si>
  <si>
    <t>VACANTE 7</t>
  </si>
  <si>
    <t>LEIDY JOHANA LOAIZA</t>
  </si>
  <si>
    <t>LUIS ALBERTO HERNANDEZ</t>
  </si>
  <si>
    <t>MAYRA LILIANA MENDIA</t>
  </si>
  <si>
    <t>RAUL DAVID ZALDARRIAGA</t>
  </si>
  <si>
    <t>WILIAN FABRICIO CABAL</t>
  </si>
  <si>
    <t>WJV</t>
  </si>
  <si>
    <t>MW</t>
  </si>
  <si>
    <t>OBSERVACION</t>
  </si>
  <si>
    <t>CAMBIO DE RUTA CON CRISTINA JIMENEZ</t>
  </si>
  <si>
    <t>CAMBIO DE RUTA CON ARACELY GUACHI</t>
  </si>
  <si>
    <t>VACANTE 8</t>
  </si>
  <si>
    <t>PROMOTOR 9</t>
  </si>
  <si>
    <t>PROMOTOR 25</t>
  </si>
  <si>
    <t>PROMOTOR 27</t>
  </si>
  <si>
    <t>PROMOTOR 8</t>
  </si>
  <si>
    <t>CRISTINA NATHALY JIMENEZ</t>
  </si>
  <si>
    <t>PROMOTOR 29</t>
  </si>
  <si>
    <t>PROMOTOR 30</t>
  </si>
  <si>
    <t>CAMBIO DE RUTA</t>
  </si>
  <si>
    <t>594 - Duran El Recreo</t>
  </si>
  <si>
    <t>592 - Ganga Trinipuerto</t>
  </si>
  <si>
    <t>593 - Ganga Fertiza</t>
  </si>
  <si>
    <t>961 - La 23 Y La Q</t>
  </si>
  <si>
    <t>588 - Guangala</t>
  </si>
  <si>
    <t>962 - La 25 Y La B</t>
  </si>
  <si>
    <t>591 - Ganga Guasmo Sur</t>
  </si>
  <si>
    <t>590 - Ganga 7 Lagos</t>
  </si>
  <si>
    <t>Horizontales</t>
  </si>
  <si>
    <t>Centro</t>
  </si>
  <si>
    <t>Se elimaron tiendas debido a que estas no le estan comprando al distribuidor Mayepsa y tienen problemas de cartera</t>
  </si>
  <si>
    <t>NUEVO</t>
  </si>
  <si>
    <t>TIENDA NUEVA</t>
  </si>
  <si>
    <t xml:space="preserve">SE CAMBIE </t>
  </si>
  <si>
    <t>MIN GRAN COLOMBIA</t>
  </si>
  <si>
    <t xml:space="preserve">MAXCIMEX </t>
  </si>
  <si>
    <t>CAMBIO DE TIENDA</t>
  </si>
  <si>
    <t>JOSE RICARDO SUAREZ</t>
  </si>
  <si>
    <t>LADY LAURA SALTOS</t>
  </si>
  <si>
    <t>OSCAR CRISTOBAL MOREIRA</t>
  </si>
  <si>
    <t>MONICA ESPINOSA</t>
  </si>
  <si>
    <t>PROMOTOR TEMPORADA (SALESLAND)</t>
  </si>
  <si>
    <t>PROMOTOR TEMPORADA (BOOOM)</t>
  </si>
  <si>
    <t>Denisse Solis</t>
  </si>
  <si>
    <t>Evelyn Villacres</t>
  </si>
  <si>
    <t>Justin Cedeño</t>
  </si>
  <si>
    <t>Daniel Garcia</t>
  </si>
  <si>
    <t>Vacante 5</t>
  </si>
  <si>
    <t>Vacanate 6</t>
  </si>
  <si>
    <t>885 - Min Cuenca Gran Colombia (15)</t>
  </si>
  <si>
    <t>Vacante 7</t>
  </si>
  <si>
    <t>JOSE LUIS ROSERO</t>
  </si>
  <si>
    <t>JOYCE PAMELA COSTALES</t>
  </si>
  <si>
    <t>VACANTE</t>
  </si>
  <si>
    <t>(en blanco)</t>
  </si>
  <si>
    <t>MARTHA LUCIA GARCIA</t>
  </si>
  <si>
    <t>CRISTIAN DAVID ANDRADE</t>
  </si>
  <si>
    <t>LUIS ALBERTO BONILLA</t>
  </si>
  <si>
    <t>DIANA LISSETTE ALVAREZ</t>
  </si>
  <si>
    <t>LISETH MERCEDES CASTRO</t>
  </si>
  <si>
    <t>ISABEL ALEXANDRA ESTUPIÑAN</t>
  </si>
  <si>
    <t>WILSON XAVIER SUAREZ</t>
  </si>
  <si>
    <t>KATHERINE NICOLE GUALOTUÑA</t>
  </si>
  <si>
    <t>ERIKA LORENA TERAN</t>
  </si>
  <si>
    <t>FERNANDA GABRIELA CAJAS</t>
  </si>
  <si>
    <t>GINGER ODALIS CANO</t>
  </si>
  <si>
    <t>JOHANNA GABRIELA CORONEL</t>
  </si>
  <si>
    <t>TERESA DE JESUS NOBLECILLA</t>
  </si>
  <si>
    <t>VICTOR MANUEL DOMINGUEZ</t>
  </si>
  <si>
    <t>VICENTE NESTOR ANDRADE</t>
  </si>
  <si>
    <t>ELSY ELIZABETH VALAREZO</t>
  </si>
  <si>
    <t>DANNY RAUL GUAMAN</t>
  </si>
  <si>
    <t>MARIA JOSE SEGOVIA</t>
  </si>
  <si>
    <t>DENIS MIGUEL SANZHEZ</t>
  </si>
  <si>
    <t>STALIN ALEXANDER ROSERO</t>
  </si>
  <si>
    <t>VERONICA ALEXANDRA BUSTE</t>
  </si>
  <si>
    <t>CHRISTOPHER ISMAEL ZAMORA</t>
  </si>
  <si>
    <t>DISTRIBUCIÓN PROMOTORES FIJOS Y DE TEMPORADA NOV</t>
  </si>
  <si>
    <t xml:space="preserve"> PROMOTORES FIJOS (SALESLAND)</t>
  </si>
  <si>
    <t>VERONICA PRISCILA MALDONADO</t>
  </si>
  <si>
    <t>ESCLANTE GAVILANES JENNIFFER ISABEL</t>
  </si>
  <si>
    <t>LA GANGA TIENDA MALL DEL SOL (PISO DE VENTA TEMPORAL)</t>
  </si>
  <si>
    <t>TBD</t>
  </si>
  <si>
    <t xml:space="preserve">Alm España Boyaca </t>
  </si>
  <si>
    <t>Min Guayaquil 9 De Octubre</t>
  </si>
  <si>
    <t>Alm España Gye 9 De Octubre</t>
  </si>
  <si>
    <t>Orve 9 Octubre</t>
  </si>
  <si>
    <t xml:space="preserve">Jaher 9 De Octubre I </t>
  </si>
  <si>
    <t>Ganga 9 De Octubre 5</t>
  </si>
  <si>
    <t>Ganga 9 De Octubre 2</t>
  </si>
  <si>
    <t>Crecos 9 De Octubre 2</t>
  </si>
  <si>
    <t>Crecos 9 De Octubre 1</t>
  </si>
  <si>
    <t>Artefacta Tienda 9 De Octubre 911</t>
  </si>
  <si>
    <t>Tienda Baratodo 9 De Octubre 1</t>
  </si>
  <si>
    <t>Point Rumichaca</t>
  </si>
  <si>
    <t>Ganga Alborada 2</t>
  </si>
  <si>
    <t>Crecos Alborada</t>
  </si>
  <si>
    <t>Artefacta Tienda Alborada 924</t>
  </si>
  <si>
    <t>Point Alborada</t>
  </si>
  <si>
    <t>Min Guayaquil La Alborada 1</t>
  </si>
  <si>
    <t>Orve Alborada</t>
  </si>
  <si>
    <t>Point Ambato 3</t>
  </si>
  <si>
    <t>Point Ambato</t>
  </si>
  <si>
    <t>Todohogar C.C. Los Andes Ambato</t>
  </si>
  <si>
    <t>Ganga Ambato 2</t>
  </si>
  <si>
    <t>Ganga Ambato 1</t>
  </si>
  <si>
    <t>Crecos Ambato</t>
  </si>
  <si>
    <t>Artefacta Tienda Ambato Norte 1818</t>
  </si>
  <si>
    <t>Artefacta Tienda Ambato 1811</t>
  </si>
  <si>
    <t>Artefacta Tienda Ambato 1819</t>
  </si>
  <si>
    <t>Tienda Baratodo Express Ambato</t>
  </si>
  <si>
    <t>Orve Ambato I</t>
  </si>
  <si>
    <t>Jaher Cevallos</t>
  </si>
  <si>
    <t>Min Ambato Cevallos</t>
  </si>
  <si>
    <t>Alm España Babahoyo</t>
  </si>
  <si>
    <t>Ganga Babahoyo</t>
  </si>
  <si>
    <t>Crecos Babahoyo</t>
  </si>
  <si>
    <t>Artefacta Tienda Babahoyo 960</t>
  </si>
  <si>
    <t>Tienda Baratodo Babahoyo 1033</t>
  </si>
  <si>
    <t>Point Babahoyo 2</t>
  </si>
  <si>
    <t>Ganga Bahia</t>
  </si>
  <si>
    <t>Megamaxi Quicentro Sur</t>
  </si>
  <si>
    <t>712-Megamaxi San Luis</t>
  </si>
  <si>
    <t>Megamaxi Scala</t>
  </si>
  <si>
    <t>Megamaxi El Condado</t>
  </si>
  <si>
    <t>Megamaxi Mall De Los Andes</t>
  </si>
  <si>
    <t>Alm España California</t>
  </si>
  <si>
    <t>Min Guayaquil Parque California</t>
  </si>
  <si>
    <t>Japon Parque California</t>
  </si>
  <si>
    <t>Orve Parque California</t>
  </si>
  <si>
    <t>Jaher California</t>
  </si>
  <si>
    <t>Jaher California Ii</t>
  </si>
  <si>
    <t>Ganga C.C. California 2</t>
  </si>
  <si>
    <t>Crecos California</t>
  </si>
  <si>
    <t>Artefacta Tienda Parque California 932</t>
  </si>
  <si>
    <t>Tienda Baratodo California 1025</t>
  </si>
  <si>
    <t>Point California</t>
  </si>
  <si>
    <t>Ganga Cayambe 2</t>
  </si>
  <si>
    <t>Point Cayambe</t>
  </si>
  <si>
    <t>Artefacta Tienda Cayambe 1021</t>
  </si>
  <si>
    <t>Japon Cayambe Ii</t>
  </si>
  <si>
    <t>Orve Cayambe</t>
  </si>
  <si>
    <t>Ganga Qcayambe</t>
  </si>
  <si>
    <t>Point San Luis</t>
  </si>
  <si>
    <t>Vega Chillos</t>
  </si>
  <si>
    <t>Todohogar Los Chillos</t>
  </si>
  <si>
    <t>Artefacta Tienda Valle De Los Chillos 1752</t>
  </si>
  <si>
    <t>Artefacta Tienda San Rafael 1745</t>
  </si>
  <si>
    <t>Todohogar City</t>
  </si>
  <si>
    <t>Ganga City Mall</t>
  </si>
  <si>
    <t>Artefacta Tienda City Mall 1063</t>
  </si>
  <si>
    <t>Japon Condado</t>
  </si>
  <si>
    <t>Orve Condado</t>
  </si>
  <si>
    <t>Todohogar C.C.Condado</t>
  </si>
  <si>
    <t>Artefacta Tienda Condado 1734</t>
  </si>
  <si>
    <t>Ganga Cotocollao 2</t>
  </si>
  <si>
    <t>Ganga Cotocollao</t>
  </si>
  <si>
    <t>Alm España Coliseo</t>
  </si>
  <si>
    <t>Alm España Luis Cordero 1</t>
  </si>
  <si>
    <t>Alm España Gran Colombia</t>
  </si>
  <si>
    <t>Solis Lamar</t>
  </si>
  <si>
    <t>Alm España Luis Cordero 2</t>
  </si>
  <si>
    <t>Alm España Arenal</t>
  </si>
  <si>
    <t>Vega Cuenca</t>
  </si>
  <si>
    <t>Sukasa Cuenca</t>
  </si>
  <si>
    <t>Jaher Luis Cordero Iii</t>
  </si>
  <si>
    <t>Jaher Luis Cordero</t>
  </si>
  <si>
    <t>Jaher El Arenal 2</t>
  </si>
  <si>
    <t>Almaceneschordelegherrera</t>
  </si>
  <si>
    <t>Alm España Sangurima</t>
  </si>
  <si>
    <t>Jaher El Arenal</t>
  </si>
  <si>
    <t>Min Cuenca Gran Colombia</t>
  </si>
  <si>
    <t>Ganga Cuenca</t>
  </si>
  <si>
    <t>Artefacta Tienda Cuenca 122</t>
  </si>
  <si>
    <t>Crecos Cuenca</t>
  </si>
  <si>
    <t>Sukasa C.C. Scala</t>
  </si>
  <si>
    <t>Crecos El Dorado</t>
  </si>
  <si>
    <t>Artefacta Tienda Riocentro El Dorado 1059</t>
  </si>
  <si>
    <t>Jaher  Duran Iii</t>
  </si>
  <si>
    <t>Crecos Duran</t>
  </si>
  <si>
    <t>Artefacta Tienda Duran Outlet 917</t>
  </si>
  <si>
    <t>Tienda Baratodo Duran 1032</t>
  </si>
  <si>
    <t>Sukasa El Bosque</t>
  </si>
  <si>
    <t>Vega Bosque</t>
  </si>
  <si>
    <t>Sukasa C.C. El Jardin</t>
  </si>
  <si>
    <t>Todohogar Eloy Alfaro</t>
  </si>
  <si>
    <t>Crecos Ibarra</t>
  </si>
  <si>
    <t>Todohogar Plaza Shopping Ibarra</t>
  </si>
  <si>
    <t>Ganga Ibarra 3</t>
  </si>
  <si>
    <t>Ganga Ibarra 2</t>
  </si>
  <si>
    <t>Point Ibarra</t>
  </si>
  <si>
    <t>Tienda Baratodo Ibarra 1101</t>
  </si>
  <si>
    <t>Artefacta Tienda Ibarra 1013</t>
  </si>
  <si>
    <t>Point Ibarra 3</t>
  </si>
  <si>
    <t>Artefacta Tienda Ibarra 1018</t>
  </si>
  <si>
    <t>Japon Ibarra</t>
  </si>
  <si>
    <t>Japon Ibarra Ii</t>
  </si>
  <si>
    <t>Orve Ibarra Ii</t>
  </si>
  <si>
    <t>Orve Ibarra Iii</t>
  </si>
  <si>
    <t>Ganga Ibarra</t>
  </si>
  <si>
    <t>Point Prensa</t>
  </si>
  <si>
    <t>Crecos La Prensa</t>
  </si>
  <si>
    <t>Tienda Baratodo Prensa 1749</t>
  </si>
  <si>
    <t>Artefacta Tienda Prensa 1719</t>
  </si>
  <si>
    <t>Alm España La Libertad Centro</t>
  </si>
  <si>
    <t>Ganga Libertad 1 Centro</t>
  </si>
  <si>
    <t>Ganga Libertad 2 Shopping</t>
  </si>
  <si>
    <t>Crecos La Libertad</t>
  </si>
  <si>
    <t>Crecos Salinas</t>
  </si>
  <si>
    <t>Min Libertad 3</t>
  </si>
  <si>
    <t>Artefacta Tienda Libertad 940</t>
  </si>
  <si>
    <t>Tienda Baratodo Libertad 2625</t>
  </si>
  <si>
    <t>Point Libertad 2</t>
  </si>
  <si>
    <t>Ganga Machala</t>
  </si>
  <si>
    <t>Min Machala Rocafuerte</t>
  </si>
  <si>
    <t>Todohogar Machala</t>
  </si>
  <si>
    <t>Megamaxi Mall Del Sol</t>
  </si>
  <si>
    <t>Crecos Policentro</t>
  </si>
  <si>
    <t>Sukasa Guayaquil</t>
  </si>
  <si>
    <t>Artefacta Tienda Mall Del Sol 923</t>
  </si>
  <si>
    <t>Megamaxi Mall Del Sur</t>
  </si>
  <si>
    <t>Orve Mall Del Sur</t>
  </si>
  <si>
    <t>Ganga Mall Del Sur</t>
  </si>
  <si>
    <t>Crecos Mall Del Sur</t>
  </si>
  <si>
    <t>Artefacta Tienda Mall Del Sur 921</t>
  </si>
  <si>
    <t>Ganga Mall Del Fortin</t>
  </si>
  <si>
    <t>Alm España Manta Centro</t>
  </si>
  <si>
    <t>Min Manta Centro</t>
  </si>
  <si>
    <t>Todohogar Manta</t>
  </si>
  <si>
    <t>Jaher Mega</t>
  </si>
  <si>
    <t>Ganga Manta</t>
  </si>
  <si>
    <t>Crecos Manta</t>
  </si>
  <si>
    <t>Artefacta Tienda Manta 1313</t>
  </si>
  <si>
    <t>Point Manta Centro</t>
  </si>
  <si>
    <t xml:space="preserve">Alm España Milagro </t>
  </si>
  <si>
    <t>Ganga Milagro</t>
  </si>
  <si>
    <t>Crecos Milagro</t>
  </si>
  <si>
    <t>Artefacta Tienda Milagro 959</t>
  </si>
  <si>
    <t>Artefacta Tienda Milagro 952</t>
  </si>
  <si>
    <t>Point Milagro</t>
  </si>
  <si>
    <t>Crecos Mucho Lote</t>
  </si>
  <si>
    <t>Orve Nnuu Metropolitan Ii</t>
  </si>
  <si>
    <t>Japon Naciones Unidas Iv</t>
  </si>
  <si>
    <t>Crecos Naciones Unidas</t>
  </si>
  <si>
    <t>Ganga Naciones Unidas 2</t>
  </si>
  <si>
    <t>Artefacta Tienda Naciones Unidas 1714</t>
  </si>
  <si>
    <t>Ganga Naciones Unidas</t>
  </si>
  <si>
    <t>Ganga Otavalo</t>
  </si>
  <si>
    <t>Point Otavalo</t>
  </si>
  <si>
    <t>Artefacta Tienda Otavalo 1015</t>
  </si>
  <si>
    <t>Orve Otavalo (Pl)</t>
  </si>
  <si>
    <t>Ganga Playas</t>
  </si>
  <si>
    <t>Crecos Playas</t>
  </si>
  <si>
    <t>Artefacta Tienda Playas 945</t>
  </si>
  <si>
    <t>Ganga El Portal</t>
  </si>
  <si>
    <t>Todohogar Portal Shopping</t>
  </si>
  <si>
    <t>Crecos Portal Shopping</t>
  </si>
  <si>
    <t>Artefacta Tienda Portal Shopping 3521</t>
  </si>
  <si>
    <t>Point Portal</t>
  </si>
  <si>
    <t>Jaher Portete Iii</t>
  </si>
  <si>
    <t>Ganga Portete</t>
  </si>
  <si>
    <t>Crecos Portete</t>
  </si>
  <si>
    <t>Artefacta Tienda Portete 936</t>
  </si>
  <si>
    <t>Min Guayaquil Portete</t>
  </si>
  <si>
    <t>Orve Portete Iii</t>
  </si>
  <si>
    <t>Point Portete</t>
  </si>
  <si>
    <t>Todohogar Portoviejo</t>
  </si>
  <si>
    <t>Min Portoviejo Chile</t>
  </si>
  <si>
    <t>Crecos Portoviejo 3</t>
  </si>
  <si>
    <t>Crecos Portoviejo 2</t>
  </si>
  <si>
    <t>Ganga Portoviejo 4</t>
  </si>
  <si>
    <t>Artefacta Tienda Portoviejo 1311</t>
  </si>
  <si>
    <t>Artefacta Tienda Portoviejo 1318</t>
  </si>
  <si>
    <t>Tienda Baratodo Portoviejo 1327</t>
  </si>
  <si>
    <t>Orve Cotocollao</t>
  </si>
  <si>
    <t>Ganga Quevedo</t>
  </si>
  <si>
    <t>Crecos Quevedo</t>
  </si>
  <si>
    <t>Artefacta Tienda Quevedo 821</t>
  </si>
  <si>
    <t>Artefacta Tienda Quevedo 811</t>
  </si>
  <si>
    <t>Point Quevedo</t>
  </si>
  <si>
    <t>Point Quicentro Sur</t>
  </si>
  <si>
    <t>Todohogar C.C.Quicentro Sur</t>
  </si>
  <si>
    <t>Ganga Quicentrosur</t>
  </si>
  <si>
    <t>Crecos Quicentro Sur</t>
  </si>
  <si>
    <t>Japon Quicentro Sur 3</t>
  </si>
  <si>
    <t>Orve Quicentro Sur</t>
  </si>
  <si>
    <t>Artefacta Quicentro Sur</t>
  </si>
  <si>
    <t>Point Recreo 4</t>
  </si>
  <si>
    <t>Japon El Recreo I</t>
  </si>
  <si>
    <t>Orve El Recreo Iii</t>
  </si>
  <si>
    <t>Todohogar C.C.Recreo</t>
  </si>
  <si>
    <t>Ganga Quirecreo</t>
  </si>
  <si>
    <t>Crecos Recreo</t>
  </si>
  <si>
    <t>Artefacta Tienda Recreo 1790</t>
  </si>
  <si>
    <t>Artefacta Tienda Recreo 1720</t>
  </si>
  <si>
    <t>Megamaxi El Recreo</t>
  </si>
  <si>
    <t>Japon El Recreo Iii</t>
  </si>
  <si>
    <t>Orve El Recreo V</t>
  </si>
  <si>
    <t>Ganga Recreo_2</t>
  </si>
  <si>
    <t>Artefacta Tienda Riocentro Norte 3361</t>
  </si>
  <si>
    <t>Ganga Riocentro Norte</t>
  </si>
  <si>
    <t>Crecos Riocentro Norte</t>
  </si>
  <si>
    <t>Vega Samborondon</t>
  </si>
  <si>
    <t xml:space="preserve">Sukasa Village </t>
  </si>
  <si>
    <t>Ganga Villa Club</t>
  </si>
  <si>
    <t>Megamaxi Village Plaza</t>
  </si>
  <si>
    <t>Crecos Santo Domingo 3</t>
  </si>
  <si>
    <t>Ganga Santo Domingo 3</t>
  </si>
  <si>
    <t>Point Santo Domingo 2</t>
  </si>
  <si>
    <t>Artefacta Tienda Santo Domingo 1725</t>
  </si>
  <si>
    <t xml:space="preserve">Point Santo Domingo </t>
  </si>
  <si>
    <t>Todohogar Tumbaco</t>
  </si>
  <si>
    <t>Ganga Tumbaco</t>
  </si>
  <si>
    <t>Artefacta Tienda Tumbaco 1741</t>
  </si>
  <si>
    <t>Point Tumbaco</t>
  </si>
  <si>
    <t>Vega Tumbaco</t>
  </si>
  <si>
    <t>Ganga Vinces</t>
  </si>
  <si>
    <t>Artefacta Tienda Ventanas 820</t>
  </si>
  <si>
    <t>Artefacta Tienda Vinces 816</t>
  </si>
  <si>
    <t>Artefacta Tienda Latacunga 501</t>
  </si>
  <si>
    <t>Artefacta Tienda Latacunga 504</t>
  </si>
  <si>
    <t>Crecos Latacunga</t>
  </si>
  <si>
    <t>Japon Latacunga</t>
  </si>
  <si>
    <t>Orve Latacunga Ii</t>
  </si>
  <si>
    <t>Jaher  Latacunga Ii</t>
  </si>
  <si>
    <t>Ganga Latacunga</t>
  </si>
  <si>
    <t>Ganga Latacunga 2</t>
  </si>
  <si>
    <t>Ganga Latacunga 3</t>
  </si>
  <si>
    <t>Min Latacunga 1</t>
  </si>
  <si>
    <t>Point Latacunga</t>
  </si>
  <si>
    <t>Point Latacunga 2</t>
  </si>
  <si>
    <t>Jaher Machala Ii</t>
  </si>
  <si>
    <t>Artefacta Tienda Machala 713</t>
  </si>
  <si>
    <t>Point Machala</t>
  </si>
  <si>
    <t>Crecos Machala</t>
  </si>
  <si>
    <t>Tienda Baratodo Machala 719</t>
  </si>
  <si>
    <t>Ganga Naranjal</t>
  </si>
  <si>
    <t>Crecos Naranjal</t>
  </si>
  <si>
    <t>Artefacta Tienda Naranjal 716</t>
  </si>
  <si>
    <t>Min Naranjal</t>
  </si>
  <si>
    <t>Mancheno Guerrero John Tyrone</t>
  </si>
  <si>
    <t>Artefacta Tienda Satelite Pedro Carbo 10</t>
  </si>
  <si>
    <t>Ganga Pedro Carbo</t>
  </si>
  <si>
    <t>Min Guayaquil Pedro Carbo</t>
  </si>
  <si>
    <t>Point Pedro Carbo</t>
  </si>
  <si>
    <t>Ganga Lomas De Sargentillo</t>
  </si>
  <si>
    <t>Orve Santa Lucia</t>
  </si>
  <si>
    <t>Ganga Santa Lucia</t>
  </si>
  <si>
    <t>Artefacta Tienda Satelite Colimes 2016</t>
  </si>
  <si>
    <t>Ganga Colimes</t>
  </si>
  <si>
    <t>Crecos Daule</t>
  </si>
  <si>
    <t>Ganga Daule</t>
  </si>
  <si>
    <t>Point Daule</t>
  </si>
  <si>
    <t>Min Daule</t>
  </si>
  <si>
    <t>Artefacta Tienda Daule 938</t>
  </si>
  <si>
    <t>Artefacta Tienda Florida 967</t>
  </si>
  <si>
    <t>Orve La Florida</t>
  </si>
  <si>
    <t>Jaher Florida Ii</t>
  </si>
  <si>
    <t>Min Guayaquil La Florida</t>
  </si>
  <si>
    <t>Artefacta Tienda Fortin 968</t>
  </si>
  <si>
    <t>Jaher Fortin</t>
  </si>
  <si>
    <t>Min Guayaquil Fortin 1</t>
  </si>
  <si>
    <t>Jaher Paraiso De La Flor</t>
  </si>
  <si>
    <t>Crecos Casuarina</t>
  </si>
  <si>
    <t>Jaher Pascuales</t>
  </si>
  <si>
    <t>Ganga Pascuales</t>
  </si>
  <si>
    <t>Min Guayaquil Pascuales</t>
  </si>
  <si>
    <t>Artefacta Tienda Pascuales 965</t>
  </si>
  <si>
    <t>Viñan Lema Manuel</t>
  </si>
  <si>
    <t>Salazar Ortiz Thomas Josue</t>
  </si>
  <si>
    <t>Pilamunga Cunishpuma Lourdes Vanessa</t>
  </si>
  <si>
    <t>Laines Figueroa Sergio Martin</t>
  </si>
  <si>
    <t>Campuzano Rodrigo</t>
  </si>
  <si>
    <t>Jimenez Moreno Michael</t>
  </si>
  <si>
    <t>Arias Cordova Matha Cecilia</t>
  </si>
  <si>
    <t>Medina Brito Edinson Walter</t>
  </si>
  <si>
    <t>Jimenez Collahuazo Teresa De Jesus</t>
  </si>
  <si>
    <t>Toledo Luzon Darwin Joselito</t>
  </si>
  <si>
    <t>Mina Ayovi Mell Karen</t>
  </si>
  <si>
    <t>Continental Fecuvi S.A.</t>
  </si>
  <si>
    <t>Gonzaga Toledo Milton Vicente</t>
  </si>
  <si>
    <t>Swanhogar S.A.S.</t>
  </si>
  <si>
    <t>Mina Realpe Fernando Roman</t>
  </si>
  <si>
    <t>Lainez Figueroa Raphael Francisco</t>
  </si>
  <si>
    <t>Jaher Samborondon</t>
  </si>
  <si>
    <t>Ganga Samborondon</t>
  </si>
  <si>
    <t>Min Samborondon</t>
  </si>
  <si>
    <t>Artefacta Tienda Samborondon 1085</t>
  </si>
  <si>
    <t>Artefacta Tienda Troncal 970</t>
  </si>
  <si>
    <t>Crecos La Troncal</t>
  </si>
  <si>
    <t>Jaher La Troncal</t>
  </si>
  <si>
    <t>Ganga Troncal 2</t>
  </si>
  <si>
    <t>Ganga Riocentro Sur</t>
  </si>
  <si>
    <t>Crecos Riocentro Sur</t>
  </si>
  <si>
    <t>Artefacta Tienda Riocentro Sur 1026</t>
  </si>
  <si>
    <t>Ganga Piñas</t>
  </si>
  <si>
    <t>Min Piñas1</t>
  </si>
  <si>
    <t>Ganga Pasaje</t>
  </si>
  <si>
    <t>Artefacta Tienda Pasaje 718</t>
  </si>
  <si>
    <t>Min Pasaje Juan Montalvo</t>
  </si>
  <si>
    <t>Min Machala Paez</t>
  </si>
  <si>
    <t>Granhogar 2</t>
  </si>
  <si>
    <t>Granhogar 3</t>
  </si>
  <si>
    <t>793Granhogar</t>
  </si>
  <si>
    <t>788Segarra</t>
  </si>
  <si>
    <t>Emanuel Gaardo</t>
  </si>
  <si>
    <t>Segundo Cartuche</t>
  </si>
  <si>
    <t>Ganga Sta. Rosa</t>
  </si>
  <si>
    <t>Artefacta Tienda Santa Rosa 717</t>
  </si>
  <si>
    <t>Min Santa Rosa</t>
  </si>
  <si>
    <t>Ganga Carapungo</t>
  </si>
  <si>
    <t>Point Carapungo</t>
  </si>
  <si>
    <t>Orve Carapungo</t>
  </si>
  <si>
    <t>Crecos Comité Del Pueblo</t>
  </si>
  <si>
    <t>Ganga Comite Del Pueblo 1</t>
  </si>
  <si>
    <t>Artefacta Tienda Comite Pueblo 1742</t>
  </si>
  <si>
    <t>Point Comite Del Pueblo</t>
  </si>
  <si>
    <t>Tienda Baratodo Sangolqui 1753</t>
  </si>
  <si>
    <t>Point Sangolqui</t>
  </si>
  <si>
    <t>Ganga Sangolqui</t>
  </si>
  <si>
    <t>Ganga Sangolqui 2</t>
  </si>
  <si>
    <t>Ganga Sangolqui 3</t>
  </si>
  <si>
    <t>Crecos Sangolqui</t>
  </si>
  <si>
    <t>Orve Sangolqui Ii</t>
  </si>
  <si>
    <t>Artefacta Tienda Calderon 1792</t>
  </si>
  <si>
    <t>Crecos Calderon</t>
  </si>
  <si>
    <t>Japon Calderon</t>
  </si>
  <si>
    <t>Orve Calderon</t>
  </si>
  <si>
    <t>Jaher Calderon</t>
  </si>
  <si>
    <t>Ganga Calderon</t>
  </si>
  <si>
    <t>Min Quito Calderon</t>
  </si>
  <si>
    <t>Point Calderon</t>
  </si>
  <si>
    <t>Ganga Carcelen</t>
  </si>
  <si>
    <t>Orve Comite Del Pueblo</t>
  </si>
  <si>
    <t>Artefacta Tienda Satelite Pifo 1807</t>
  </si>
  <si>
    <t>Orve Pifo</t>
  </si>
  <si>
    <t>Ganga Pifo</t>
  </si>
  <si>
    <t>Ganga Pomasqui</t>
  </si>
  <si>
    <t>Japon San Antonio Iv</t>
  </si>
  <si>
    <t>Orve San Antonio</t>
  </si>
  <si>
    <t>Ganga San Antonio De Pichincha</t>
  </si>
  <si>
    <t xml:space="preserve">Point San Antonio  </t>
  </si>
  <si>
    <t>Japon Tumbaco Ii</t>
  </si>
  <si>
    <t>Orve Tumbaco</t>
  </si>
  <si>
    <t>Min Quito Tumbaco</t>
  </si>
  <si>
    <t>Point Quinche</t>
  </si>
  <si>
    <t>Ganga El Quinche</t>
  </si>
  <si>
    <t>Artefacta Tienda Quinche 1744</t>
  </si>
  <si>
    <t>Orve El Quinche Ii</t>
  </si>
  <si>
    <t>Japon El Quinche Ii</t>
  </si>
  <si>
    <t xml:space="preserve">Comercial Ymm </t>
  </si>
  <si>
    <t>Importfamily S.A</t>
  </si>
  <si>
    <t>Filicreditos</t>
  </si>
  <si>
    <t xml:space="preserve">Comercial Elca  </t>
  </si>
  <si>
    <t>Anchitipan Almagro</t>
  </si>
  <si>
    <t>Orve Machachi</t>
  </si>
  <si>
    <t>Japon Machachi Ii</t>
  </si>
  <si>
    <t>Ganga Machachi</t>
  </si>
  <si>
    <t>Min Machachi</t>
  </si>
  <si>
    <t>Point Machachi</t>
  </si>
  <si>
    <t>Artefacta Tienda Chillogallo 1743</t>
  </si>
  <si>
    <t>Orve Chillogallo Ii</t>
  </si>
  <si>
    <t>Ganga Chillogallo 2</t>
  </si>
  <si>
    <t>Point Chillogallo</t>
  </si>
  <si>
    <t>Artefacta Tienda Guamani 1740</t>
  </si>
  <si>
    <t>Japon Guamani Ii</t>
  </si>
  <si>
    <t>Orve Guamani</t>
  </si>
  <si>
    <t>Ganga Guamani 2</t>
  </si>
  <si>
    <t>Ganga Guayllabamba</t>
  </si>
  <si>
    <t>Artefacta Tienda Satelite Nueva Aurora 1</t>
  </si>
  <si>
    <t>Orve Nueva Aurora Ii</t>
  </si>
  <si>
    <t>Ganga Nueva Aurora</t>
  </si>
  <si>
    <t>Artefacta Tienda Riobamba 602</t>
  </si>
  <si>
    <t>Artefacta Tienda Riobamba 605</t>
  </si>
  <si>
    <t>Japon Riobamba Iii</t>
  </si>
  <si>
    <t>Orve Riobamba</t>
  </si>
  <si>
    <t>Ganga Riobamba</t>
  </si>
  <si>
    <t>Ganga Riobamba_2</t>
  </si>
  <si>
    <t>Point Riobamba</t>
  </si>
  <si>
    <t>Todohogar Riobamba</t>
  </si>
  <si>
    <t>Min Balzar</t>
  </si>
  <si>
    <t>Ganga Balzar</t>
  </si>
  <si>
    <t>Artefacta Tienda Satelite Balzar 1039</t>
  </si>
  <si>
    <t>Artefacta Tienda Buena Fe 817</t>
  </si>
  <si>
    <t>Jaher Buena Fe</t>
  </si>
  <si>
    <t>Ganga Buena Fe</t>
  </si>
  <si>
    <t>Artefacta Tienda Empalme 818</t>
  </si>
  <si>
    <t>Crecos El Empalme</t>
  </si>
  <si>
    <t>Ganga El Empalme 2</t>
  </si>
  <si>
    <t>Min El Empalme 1</t>
  </si>
  <si>
    <t>406 - Point Portete</t>
  </si>
  <si>
    <t>156021 - Artefacta Quicentro Sur</t>
  </si>
  <si>
    <t>523 - Creditos Economicos Latacunga</t>
  </si>
  <si>
    <t>410 - Point Latacunga 2</t>
  </si>
  <si>
    <t>981 - Min Guayaquil Pedro Carbo</t>
  </si>
  <si>
    <t>405 - Point Pedro Carbo</t>
  </si>
  <si>
    <t>971 - Orve Santa Lucia</t>
  </si>
  <si>
    <t>156020 - Artefacta Tienda Satelite Colimes 2016</t>
  </si>
  <si>
    <t>La Bodeguita Del Ahorro</t>
  </si>
  <si>
    <t>Almacenes Familiar</t>
  </si>
  <si>
    <t xml:space="preserve">GRAN HOGAR MILAGRO </t>
  </si>
  <si>
    <t>GRAN HOGAR LA TRONCAL</t>
  </si>
  <si>
    <t xml:space="preserve">GRAN HOGAR NARANJAL </t>
  </si>
  <si>
    <t>Plata</t>
  </si>
  <si>
    <t>Bronce</t>
  </si>
  <si>
    <t>Guayaquil</t>
  </si>
  <si>
    <t>Cadenas</t>
  </si>
  <si>
    <t>Ganga Florida</t>
  </si>
  <si>
    <t>Ganga Puerteo El Fortin</t>
  </si>
  <si>
    <t>Ganga Duran El Recreo</t>
  </si>
  <si>
    <t>Ganga Trinipuerto</t>
  </si>
  <si>
    <t>Ganga Fertisa</t>
  </si>
  <si>
    <t xml:space="preserve">Ganga Pedregal </t>
  </si>
  <si>
    <t>Ganga La 38 Ava</t>
  </si>
  <si>
    <t xml:space="preserve">Ganga La 29 </t>
  </si>
  <si>
    <t xml:space="preserve">Ganga La 23 Y La Q </t>
  </si>
  <si>
    <t>Ganga Guangala</t>
  </si>
  <si>
    <t xml:space="preserve">Ganga La 25 Y La B </t>
  </si>
  <si>
    <t>Ganga Guasmo Sur</t>
  </si>
  <si>
    <t>Ganga 7 Lagos</t>
  </si>
  <si>
    <t>597</t>
  </si>
  <si>
    <t>960</t>
  </si>
  <si>
    <t>594</t>
  </si>
  <si>
    <t>592</t>
  </si>
  <si>
    <t>593</t>
  </si>
  <si>
    <t>589</t>
  </si>
  <si>
    <t>587</t>
  </si>
  <si>
    <t>963</t>
  </si>
  <si>
    <t>961</t>
  </si>
  <si>
    <t>588</t>
  </si>
  <si>
    <t>962</t>
  </si>
  <si>
    <t>591</t>
  </si>
  <si>
    <t>590</t>
  </si>
  <si>
    <t>928 - Min Manta Cuba</t>
  </si>
  <si>
    <t>904 - Min Machala 3 (32)</t>
  </si>
  <si>
    <t>CUOTA COMPARTIDA</t>
  </si>
  <si>
    <t>Oro</t>
  </si>
  <si>
    <t>Platino</t>
  </si>
  <si>
    <t>Na</t>
  </si>
  <si>
    <t>Alm España La Troncal Centro</t>
  </si>
  <si>
    <t>Japon City Mall</t>
  </si>
  <si>
    <t>Ganga Machala 2</t>
  </si>
  <si>
    <t>Comercial Ymm 2</t>
  </si>
  <si>
    <t>Importadora Cardenas 2</t>
  </si>
  <si>
    <t>Importadora Cardenas 3</t>
  </si>
  <si>
    <t>Novohogar  2</t>
  </si>
  <si>
    <t>Novohogar  3</t>
  </si>
  <si>
    <t>Comercial Elca  2</t>
  </si>
  <si>
    <t>Comercial Elca  3</t>
  </si>
  <si>
    <t>Anchitipan Almagro 2</t>
  </si>
  <si>
    <t>Anchitipan Almagro 3</t>
  </si>
  <si>
    <t>Artefacta</t>
  </si>
  <si>
    <t>Alborada</t>
  </si>
  <si>
    <t>Ambato</t>
  </si>
  <si>
    <t>Babahoyo</t>
  </si>
  <si>
    <t>Naranjal</t>
  </si>
  <si>
    <t>Norte</t>
  </si>
  <si>
    <t>Pedro Carbo</t>
  </si>
  <si>
    <t>Lomas De Sargentillo</t>
  </si>
  <si>
    <t xml:space="preserve">Santa Lucia </t>
  </si>
  <si>
    <t>Colimes</t>
  </si>
  <si>
    <t>Daule</t>
  </si>
  <si>
    <t>Florida</t>
  </si>
  <si>
    <t>Fortin</t>
  </si>
  <si>
    <t>Paraiso De La Flor</t>
  </si>
  <si>
    <t>Casuarina</t>
  </si>
  <si>
    <t>Pascuales</t>
  </si>
  <si>
    <t>Latacunga</t>
  </si>
  <si>
    <t xml:space="preserve">Centro </t>
  </si>
  <si>
    <t>Samborondon</t>
  </si>
  <si>
    <t>La Troncal</t>
  </si>
  <si>
    <t>Riocentro Sur</t>
  </si>
  <si>
    <t>Balzar</t>
  </si>
  <si>
    <t>Buena Fe</t>
  </si>
  <si>
    <t>El Empalme</t>
  </si>
  <si>
    <t>Carapungo</t>
  </si>
  <si>
    <t>Comité Del Pueblo</t>
  </si>
  <si>
    <t>Sangolqui</t>
  </si>
  <si>
    <t>Calderon</t>
  </si>
  <si>
    <t>Carcelen</t>
  </si>
  <si>
    <t>Pifo</t>
  </si>
  <si>
    <t>Pomasqui</t>
  </si>
  <si>
    <t>San Antonio</t>
  </si>
  <si>
    <t>Tumbaco</t>
  </si>
  <si>
    <t>Riobamba</t>
  </si>
  <si>
    <t>Cuenca</t>
  </si>
  <si>
    <t>Duran</t>
  </si>
  <si>
    <t>California</t>
  </si>
  <si>
    <t>Mall Del Sur</t>
  </si>
  <si>
    <t>Portete</t>
  </si>
  <si>
    <t>Mall El Fortin</t>
  </si>
  <si>
    <t>Mall Del Sol</t>
  </si>
  <si>
    <t xml:space="preserve">9 De Octubre </t>
  </si>
  <si>
    <t xml:space="preserve">Bahia </t>
  </si>
  <si>
    <t>City Mall</t>
  </si>
  <si>
    <t>Dorado</t>
  </si>
  <si>
    <t>Mucho Lote</t>
  </si>
  <si>
    <t xml:space="preserve">Riocentro Norte </t>
  </si>
  <si>
    <t>Ibarra</t>
  </si>
  <si>
    <t>Libertad</t>
  </si>
  <si>
    <t>Machala</t>
  </si>
  <si>
    <t>Piñas</t>
  </si>
  <si>
    <t>Pasaje</t>
  </si>
  <si>
    <t>Santa Rosa</t>
  </si>
  <si>
    <t>Manta</t>
  </si>
  <si>
    <t>Milagro</t>
  </si>
  <si>
    <t>Cayambe</t>
  </si>
  <si>
    <t>Otavalo</t>
  </si>
  <si>
    <t>Playas</t>
  </si>
  <si>
    <t>Portoviejo</t>
  </si>
  <si>
    <t>Quevedo</t>
  </si>
  <si>
    <t>Cotocollao</t>
  </si>
  <si>
    <t>La Prensa</t>
  </si>
  <si>
    <t>Prensa</t>
  </si>
  <si>
    <t>C.C.  San Luis</t>
  </si>
  <si>
    <t>Chillos</t>
  </si>
  <si>
    <t>Naciones Unidas</t>
  </si>
  <si>
    <t>Recreo</t>
  </si>
  <si>
    <t>C.C.Portal</t>
  </si>
  <si>
    <t>Portal Shopping</t>
  </si>
  <si>
    <t>C.C. Scala</t>
  </si>
  <si>
    <t>Cumbaya</t>
  </si>
  <si>
    <t>El Bosque</t>
  </si>
  <si>
    <t>Quicentro Sur</t>
  </si>
  <si>
    <t>El Jardin</t>
  </si>
  <si>
    <t>C.C.  Quicentro Sur</t>
  </si>
  <si>
    <t>Condado</t>
  </si>
  <si>
    <t>Eloy Alfaro</t>
  </si>
  <si>
    <t>Quinche</t>
  </si>
  <si>
    <t>Centro Historico</t>
  </si>
  <si>
    <t>Machachi</t>
  </si>
  <si>
    <t>Chillogallo</t>
  </si>
  <si>
    <t>Guamani</t>
  </si>
  <si>
    <t>Guayllabamba</t>
  </si>
  <si>
    <t>Nuava Aurora</t>
  </si>
  <si>
    <t>C.C.El Condado</t>
  </si>
  <si>
    <t>Santo Domingo</t>
  </si>
  <si>
    <t>Vinces</t>
  </si>
  <si>
    <t>Quito</t>
  </si>
  <si>
    <t xml:space="preserve">Libertad </t>
  </si>
  <si>
    <t xml:space="preserve">Quito </t>
  </si>
  <si>
    <t>Especializados</t>
  </si>
  <si>
    <t>Hipermercados</t>
  </si>
  <si>
    <t>Promotor Base</t>
  </si>
  <si>
    <t>Promotor Cobertura</t>
  </si>
  <si>
    <t>Promotor Mixto</t>
  </si>
  <si>
    <t>Alexandra Marianela</t>
  </si>
  <si>
    <t>Jeremy Isaac</t>
  </si>
  <si>
    <t>Alexander Steven</t>
  </si>
  <si>
    <t>Mario David</t>
  </si>
  <si>
    <t>Steven Alejandro</t>
  </si>
  <si>
    <t>Gladys Marlene</t>
  </si>
  <si>
    <t>Mayra Liliana</t>
  </si>
  <si>
    <t xml:space="preserve">Raquel Patricia </t>
  </si>
  <si>
    <t xml:space="preserve">Maria Elizabeth </t>
  </si>
  <si>
    <t>Jonathan Leonardo</t>
  </si>
  <si>
    <t>Vicente Guillermo</t>
  </si>
  <si>
    <t xml:space="preserve">Carlos Andres </t>
  </si>
  <si>
    <t xml:space="preserve">Edwin Leonardo </t>
  </si>
  <si>
    <t xml:space="preserve">Leidy Diana </t>
  </si>
  <si>
    <t xml:space="preserve">María Gabriela </t>
  </si>
  <si>
    <t>Alexandra Jazmin</t>
  </si>
  <si>
    <t>Deysi Paulina</t>
  </si>
  <si>
    <t xml:space="preserve">Johanna Maria </t>
  </si>
  <si>
    <t>Luis Alberto</t>
  </si>
  <si>
    <t>Erika</t>
  </si>
  <si>
    <t xml:space="preserve">Liliana Yadira </t>
  </si>
  <si>
    <t>Raul David</t>
  </si>
  <si>
    <t xml:space="preserve">Kevin </t>
  </si>
  <si>
    <t>Lisbeth Andrea</t>
  </si>
  <si>
    <t>Leonel Stalin</t>
  </si>
  <si>
    <t xml:space="preserve">Italo Alexander </t>
  </si>
  <si>
    <t xml:space="preserve">Jonathan Sebastián </t>
  </si>
  <si>
    <t>Jose Luis</t>
  </si>
  <si>
    <t xml:space="preserve">Pamela Thalia </t>
  </si>
  <si>
    <t xml:space="preserve">Johnny Daniel </t>
  </si>
  <si>
    <t>Byron Alexander</t>
  </si>
  <si>
    <t>Leidy Johana</t>
  </si>
  <si>
    <t>Lady Magaly</t>
  </si>
  <si>
    <t>Cinthya Anahi</t>
  </si>
  <si>
    <t>Cristian Israel</t>
  </si>
  <si>
    <t>Carlos Enrique</t>
  </si>
  <si>
    <t>Mayra Erika</t>
  </si>
  <si>
    <t>Ivan David</t>
  </si>
  <si>
    <t>Erika Vanessa</t>
  </si>
  <si>
    <t>Paula Del Pilar</t>
  </si>
  <si>
    <t>Karen Esthefania</t>
  </si>
  <si>
    <t>Elayne Ivanova</t>
  </si>
  <si>
    <t>Gema Melissa</t>
  </si>
  <si>
    <t>Lady Laura</t>
  </si>
  <si>
    <t>Julissa Yadira</t>
  </si>
  <si>
    <t>Camilo Steven</t>
  </si>
  <si>
    <t>Lina Lisbeth</t>
  </si>
  <si>
    <t xml:space="preserve">Martha </t>
  </si>
  <si>
    <t>Diana Katerin</t>
  </si>
  <si>
    <t>Ruth Krystel</t>
  </si>
  <si>
    <t>Mirella Asunción</t>
  </si>
  <si>
    <t>Henry Javier</t>
  </si>
  <si>
    <t>Cristina Nathaly</t>
  </si>
  <si>
    <t>Ronald David</t>
  </si>
  <si>
    <t>Roddy Junior</t>
  </si>
  <si>
    <t>Hellis Carolina</t>
  </si>
  <si>
    <t xml:space="preserve">Bryan Alexander </t>
  </si>
  <si>
    <t>Carla Aracely</t>
  </si>
  <si>
    <t>Rosmary Coromoto</t>
  </si>
  <si>
    <t>Carolina</t>
  </si>
  <si>
    <t xml:space="preserve">Adriana Maribel </t>
  </si>
  <si>
    <t>Zoila Rebeca</t>
  </si>
  <si>
    <t>Ronald Agustin</t>
  </si>
  <si>
    <t>Jose Ricardo</t>
  </si>
  <si>
    <t>Estefania Cecibel</t>
  </si>
  <si>
    <t>Stefany Samantha</t>
  </si>
  <si>
    <t>Maura Daniela</t>
  </si>
  <si>
    <t>Shanel Pamela</t>
  </si>
  <si>
    <t>Bryan German</t>
  </si>
  <si>
    <t>Alison Pamela</t>
  </si>
  <si>
    <t>Angel Jesus</t>
  </si>
  <si>
    <t>Yandry Adrián</t>
  </si>
  <si>
    <t>Adriana Karolina</t>
  </si>
  <si>
    <t>Alarcon</t>
  </si>
  <si>
    <t>Chiriboga</t>
  </si>
  <si>
    <t>Saenz</t>
  </si>
  <si>
    <t>Rodriguez</t>
  </si>
  <si>
    <t>Nuñez</t>
  </si>
  <si>
    <t>Espinosa</t>
  </si>
  <si>
    <t>Benalcazar</t>
  </si>
  <si>
    <t>Espinoza</t>
  </si>
  <si>
    <t>Cumbe</t>
  </si>
  <si>
    <t>Mendia</t>
  </si>
  <si>
    <t>Cuzco</t>
  </si>
  <si>
    <t>Heras</t>
  </si>
  <si>
    <t>Lopez</t>
  </si>
  <si>
    <t>Brito</t>
  </si>
  <si>
    <t>Tamayo</t>
  </si>
  <si>
    <t>Torres</t>
  </si>
  <si>
    <t>Valdiviezo</t>
  </si>
  <si>
    <t>Vera</t>
  </si>
  <si>
    <t>Zambrano</t>
  </si>
  <si>
    <t>Velez</t>
  </si>
  <si>
    <t>Delgado</t>
  </si>
  <si>
    <t>Hernandez</t>
  </si>
  <si>
    <t>Livisaca</t>
  </si>
  <si>
    <t>Ayala</t>
  </si>
  <si>
    <t>Sisalema</t>
  </si>
  <si>
    <t>Solari</t>
  </si>
  <si>
    <t>Vargas</t>
  </si>
  <si>
    <t>Guaranda</t>
  </si>
  <si>
    <t>Rivadeneira</t>
  </si>
  <si>
    <t>Rosero</t>
  </si>
  <si>
    <t>Mera</t>
  </si>
  <si>
    <t>Monserrate</t>
  </si>
  <si>
    <t>Loaiza</t>
  </si>
  <si>
    <t>Puma</t>
  </si>
  <si>
    <t>Donoso</t>
  </si>
  <si>
    <t>Chavez</t>
  </si>
  <si>
    <t>Sequera</t>
  </si>
  <si>
    <t>Espinal</t>
  </si>
  <si>
    <t>Calero</t>
  </si>
  <si>
    <t>Matias</t>
  </si>
  <si>
    <t>Cruz</t>
  </si>
  <si>
    <t>Lazo</t>
  </si>
  <si>
    <t>Macias</t>
  </si>
  <si>
    <t>Saltos</t>
  </si>
  <si>
    <t>Rivera</t>
  </si>
  <si>
    <t>De La Torre</t>
  </si>
  <si>
    <t>Andrade</t>
  </si>
  <si>
    <t>Rosales</t>
  </si>
  <si>
    <t>Intriago</t>
  </si>
  <si>
    <t>Robalino</t>
  </si>
  <si>
    <t>Jimenez</t>
  </si>
  <si>
    <t>Aquino</t>
  </si>
  <si>
    <t>Alcivar</t>
  </si>
  <si>
    <t>Contreras</t>
  </si>
  <si>
    <t>Enriquez</t>
  </si>
  <si>
    <t>Guachi</t>
  </si>
  <si>
    <t>Herrera</t>
  </si>
  <si>
    <t>Lenis</t>
  </si>
  <si>
    <t>Marin</t>
  </si>
  <si>
    <t>Pluas</t>
  </si>
  <si>
    <t>Suarez</t>
  </si>
  <si>
    <t>Zhunio</t>
  </si>
  <si>
    <t>Mena</t>
  </si>
  <si>
    <t>Peralvo</t>
  </si>
  <si>
    <t>Alvarez</t>
  </si>
  <si>
    <t>Mendoza</t>
  </si>
  <si>
    <t>Gomez</t>
  </si>
  <si>
    <t>Chiguano</t>
  </si>
  <si>
    <t>Sarabia</t>
  </si>
  <si>
    <t>Moran</t>
  </si>
  <si>
    <t>Salto</t>
  </si>
  <si>
    <t>Beltran</t>
  </si>
  <si>
    <t>Ojeda</t>
  </si>
  <si>
    <t>Moscol</t>
  </si>
  <si>
    <t>Coque</t>
  </si>
  <si>
    <t>Aguilar</t>
  </si>
  <si>
    <t>Toscano</t>
  </si>
  <si>
    <t>Fermin</t>
  </si>
  <si>
    <t>Mora</t>
  </si>
  <si>
    <t>Sarmiento</t>
  </si>
  <si>
    <t>Portocarreño</t>
  </si>
  <si>
    <t>Olmos</t>
  </si>
  <si>
    <t>Calle</t>
  </si>
  <si>
    <t>Marquez</t>
  </si>
  <si>
    <t>Parra</t>
  </si>
  <si>
    <t>Garcia</t>
  </si>
  <si>
    <t>Romero</t>
  </si>
  <si>
    <t>Cedeño</t>
  </si>
  <si>
    <t>Aguirre</t>
  </si>
  <si>
    <t>Arias</t>
  </si>
  <si>
    <t>Parraga</t>
  </si>
  <si>
    <t>Navarrete</t>
  </si>
  <si>
    <t xml:space="preserve"> Martinisi</t>
  </si>
  <si>
    <t>Borbor</t>
  </si>
  <si>
    <t>Zavala</t>
  </si>
  <si>
    <t>Sanchez</t>
  </si>
  <si>
    <t>Caamaño</t>
  </si>
  <si>
    <t>Reascos</t>
  </si>
  <si>
    <t>Sanjinez</t>
  </si>
  <si>
    <t>Tejada</t>
  </si>
  <si>
    <t>Moreno</t>
  </si>
  <si>
    <t>Gracia</t>
  </si>
  <si>
    <t>Banchon</t>
  </si>
  <si>
    <t>Mero</t>
  </si>
  <si>
    <t>Paredes</t>
  </si>
  <si>
    <t>Castro</t>
  </si>
  <si>
    <t>Santos</t>
  </si>
  <si>
    <t>Maldonado</t>
  </si>
  <si>
    <t>Loor</t>
  </si>
  <si>
    <t>Ron</t>
  </si>
  <si>
    <t>Gonzalez</t>
  </si>
  <si>
    <t>Bulla</t>
  </si>
  <si>
    <t>Baute</t>
  </si>
  <si>
    <t>Gutierrez</t>
  </si>
  <si>
    <t xml:space="preserve">Valencia </t>
  </si>
  <si>
    <t>Chacho</t>
  </si>
  <si>
    <t>Sabando</t>
  </si>
  <si>
    <t>Contento</t>
  </si>
  <si>
    <t>Boada</t>
  </si>
  <si>
    <t>Chacaguazay</t>
  </si>
  <si>
    <t>Perez</t>
  </si>
  <si>
    <t>La Cruz</t>
  </si>
  <si>
    <t>Arboleda</t>
  </si>
  <si>
    <t>Manuel Gil</t>
  </si>
  <si>
    <t>Juan Carlos Figueroa</t>
  </si>
  <si>
    <t>Anny Suarez</t>
  </si>
  <si>
    <t>Maria Jose Arevalo</t>
  </si>
  <si>
    <t>Erika Gonzalez</t>
  </si>
  <si>
    <t>Tania Manrique</t>
  </si>
  <si>
    <t>Diego Paredes</t>
  </si>
  <si>
    <t>Heidi Karoba</t>
  </si>
  <si>
    <t>Danny Urgilez</t>
  </si>
  <si>
    <t>Danny Parrales</t>
  </si>
  <si>
    <t>Diego Montalvan</t>
  </si>
  <si>
    <t>Agencia</t>
  </si>
  <si>
    <t>Puerta A Puerta</t>
  </si>
  <si>
    <t>Bolivar Ricardo</t>
  </si>
  <si>
    <t>Lozano</t>
  </si>
  <si>
    <t>Roman</t>
  </si>
  <si>
    <t>Enrique Mauricio</t>
  </si>
  <si>
    <t>Maria Jose</t>
  </si>
  <si>
    <t>Stalin Alexander</t>
  </si>
  <si>
    <t>Katherine Nicole</t>
  </si>
  <si>
    <t>Israel Alejandro</t>
  </si>
  <si>
    <t xml:space="preserve">Mirian Dolores </t>
  </si>
  <si>
    <t>Rocio Alexandra</t>
  </si>
  <si>
    <t>Ronny Israel</t>
  </si>
  <si>
    <t>Veronica Priscila</t>
  </si>
  <si>
    <t>Gavino</t>
  </si>
  <si>
    <t>Segovia</t>
  </si>
  <si>
    <t>Noblecilla</t>
  </si>
  <si>
    <t>Bonilla</t>
  </si>
  <si>
    <t>Gualotuña</t>
  </si>
  <si>
    <t>Cunalata</t>
  </si>
  <si>
    <t>Espinar</t>
  </si>
  <si>
    <t>Guadalima</t>
  </si>
  <si>
    <t>Ronquillo</t>
  </si>
  <si>
    <t>Yepez</t>
  </si>
  <si>
    <t>Insua</t>
  </si>
  <si>
    <t>Solorzano</t>
  </si>
  <si>
    <t>San Martin</t>
  </si>
  <si>
    <t>Rios</t>
  </si>
  <si>
    <t>Juan Carlos</t>
  </si>
  <si>
    <t>Castillo</t>
  </si>
  <si>
    <t>Noboa</t>
  </si>
  <si>
    <t>Marcimex  Manta Cuba</t>
  </si>
  <si>
    <t>Marcimex  Express</t>
  </si>
  <si>
    <t>Point Gran Colombia</t>
  </si>
  <si>
    <t>Darwin Naranjo</t>
  </si>
  <si>
    <t>Total</t>
  </si>
  <si>
    <t>Bolivar Ricardo Lozano</t>
  </si>
  <si>
    <t>WJS</t>
  </si>
  <si>
    <t>Cantidad de promotores por tipo de cargo</t>
  </si>
  <si>
    <t>Cantidad de PDV que cubren los promotres</t>
  </si>
  <si>
    <t>Total PDV HMPDV</t>
  </si>
  <si>
    <t>PDV HMPDV</t>
  </si>
  <si>
    <t>Total %PDV HMPDV</t>
  </si>
  <si>
    <t>%PDV HMPDV</t>
  </si>
  <si>
    <t>Analisis de funcion por tipo de promotores</t>
  </si>
  <si>
    <t>Analisis de funcion por tipo de promotores por Pdv</t>
  </si>
  <si>
    <t>Total Q Promotor</t>
  </si>
  <si>
    <t>Q Promotor</t>
  </si>
  <si>
    <t>Total % Promotor</t>
  </si>
  <si>
    <t>% Promotor</t>
  </si>
  <si>
    <t>Retail Mapping</t>
  </si>
  <si>
    <t>Orellano</t>
  </si>
  <si>
    <t>Vacante</t>
  </si>
  <si>
    <t>Cuenca 5</t>
  </si>
  <si>
    <t>Cabezas</t>
  </si>
  <si>
    <t>Jesus Norvey</t>
  </si>
  <si>
    <t>Saldarriaga</t>
  </si>
  <si>
    <t>Machala 4</t>
  </si>
  <si>
    <t>Cristhian Santiago</t>
  </si>
  <si>
    <t>Lucas</t>
  </si>
  <si>
    <t>Morales</t>
  </si>
  <si>
    <t>Mayra Alejandra</t>
  </si>
  <si>
    <t>Armijos</t>
  </si>
  <si>
    <t>Monica Viviana</t>
  </si>
  <si>
    <t>Villa</t>
  </si>
  <si>
    <t>RUTERO NACIONAL - ENERO</t>
  </si>
  <si>
    <t>Teresa de Jesus</t>
  </si>
  <si>
    <t>Promotor Exclusivos Marcimex</t>
  </si>
  <si>
    <t>Promotor Exclusivo Marcimex</t>
  </si>
  <si>
    <t>Duran 2</t>
  </si>
  <si>
    <t>Ganga Santo Domingo 2</t>
  </si>
  <si>
    <t>12 - Qstadom2</t>
  </si>
  <si>
    <t>373 - Point Guamani</t>
  </si>
  <si>
    <t>Point Guamani</t>
  </si>
  <si>
    <t>Alban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</si>
</sst>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&quot;$&quot;\ * #,##0_-;\-&quot;$&quot;\ * #,##0_-;_-&quot;$&quot;\ * &quot;-&quot;_-;_-@_-"/>
    <numFmt numFmtId="165" formatCode="_-&quot;$&quot;\ * #,##0.00_-;\-&quot;$&quot;\ * #,##0.00_-;_-&quot;$&quot;\ * &quot;-&quot;??_-;_-@_-"/>
    <numFmt numFmtId="166" formatCode="_-[$€]* #,##0.00_-;\-[$€]* #,##0.00_-;_-[$€]* &quot;-&quot;??_-;_-@_-"/>
    <numFmt numFmtId="167" formatCode="[$-240A]General"/>
    <numFmt numFmtId="168" formatCode="#,##0.0"/>
    <numFmt numFmtId="169" formatCode="0.0"/>
    <numFmt numFmtId="170" formatCode="[$-F400]h:mm:ss\ AM/PM"/>
    <numFmt numFmtId="171" formatCode="h:mm\ AM/PM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.5"/>
      <color theme="1"/>
      <name val="Calibri"/>
      <family val="2"/>
      <scheme val="minor"/>
    </font>
    <font>
      <sz val="10"/>
      <color rgb="FF000000"/>
      <name val="Tahoma"/>
      <family val="2"/>
    </font>
    <font>
      <sz val="11"/>
      <color theme="1"/>
      <name val="Century Gothic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9"/>
      <name val="Calibri"/>
      <family val="2"/>
      <scheme val="minor"/>
    </font>
    <font>
      <b/>
      <sz val="22"/>
      <name val="Calibri"/>
      <family val="2"/>
      <scheme val="minor"/>
    </font>
    <font>
      <sz val="9.5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0"/>
      <name val="Calibri"/>
      <family val="2"/>
      <scheme val="minor"/>
    </font>
    <font>
      <sz val="10"/>
      <color rgb="FF000000"/>
      <name val="Calibri Light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  <charset val="1"/>
    </font>
    <font>
      <sz val="10"/>
      <color theme="1"/>
      <name val="Calibri Light"/>
      <family val="2"/>
      <scheme val="major"/>
    </font>
    <font>
      <b/>
      <sz val="12"/>
      <color theme="1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color rgb="FF000000"/>
      <name val="Calibri Light"/>
      <family val="2"/>
    </font>
    <font>
      <sz val="10"/>
      <color theme="1"/>
      <name val="Calibri"/>
      <family val="2"/>
      <scheme val="minor"/>
    </font>
    <font>
      <sz val="10"/>
      <color rgb="FF000000"/>
      <name val="Calibri Light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0"/>
      <color rgb="FF000000"/>
      <name val="Calibri Light"/>
      <family val="2"/>
    </font>
    <font>
      <sz val="10"/>
      <color rgb="FF000000"/>
      <name val="Calibri Light"/>
    </font>
    <font>
      <b/>
      <i/>
      <sz val="12"/>
      <color theme="1"/>
      <name val="Calibri"/>
      <family val="2"/>
      <scheme val="minor"/>
    </font>
    <font>
      <sz val="10"/>
      <color theme="1"/>
      <name val="Calibri"/>
      <scheme val="minor"/>
    </font>
    <font>
      <sz val="10"/>
      <color rgb="FF000000"/>
      <name val="Calibri"/>
    </font>
    <font>
      <sz val="9.5"/>
      <color theme="1"/>
      <name val="Calibri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rgb="FFC4D79B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-0.249977111117893"/>
        <bgColor rgb="FFC4D79B"/>
      </patternFill>
    </fill>
    <fill>
      <patternFill patternType="solid">
        <fgColor rgb="FF002060"/>
        <bgColor rgb="FFC4D79B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rgb="FFC4D79B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/>
      <right style="thin">
        <color auto="1"/>
      </right>
      <top style="thin">
        <color auto="1"/>
      </top>
      <bottom style="medium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auto="1"/>
      </right>
      <top/>
      <bottom style="medium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indexed="64"/>
      </top>
      <bottom style="medium">
        <color theme="4"/>
      </bottom>
      <diagonal/>
    </border>
    <border>
      <left/>
      <right style="thin">
        <color theme="4"/>
      </right>
      <top/>
      <bottom/>
      <diagonal/>
    </border>
  </borders>
  <cellStyleXfs count="18">
    <xf numFmtId="0" fontId="0" fillId="0" borderId="0"/>
    <xf numFmtId="164" fontId="1" fillId="0" borderId="0" applyFont="0" applyFill="0" applyBorder="0" applyAlignment="0" applyProtection="0"/>
    <xf numFmtId="166" fontId="3" fillId="0" borderId="0" applyBorder="0" applyProtection="0"/>
    <xf numFmtId="167" fontId="4" fillId="0" borderId="0"/>
    <xf numFmtId="0" fontId="5" fillId="0" borderId="0">
      <protection locked="0"/>
    </xf>
    <xf numFmtId="0" fontId="5" fillId="0" borderId="0">
      <protection locked="0"/>
    </xf>
    <xf numFmtId="167" fontId="6" fillId="0" borderId="0" applyBorder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9" fontId="1" fillId="0" borderId="0" applyFont="0" applyFill="0" applyBorder="0" applyAlignment="0" applyProtection="0"/>
  </cellStyleXfs>
  <cellXfs count="25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9" fillId="0" borderId="0" xfId="0" applyFont="1"/>
    <xf numFmtId="0" fontId="8" fillId="0" borderId="0" xfId="0" applyFont="1"/>
    <xf numFmtId="0" fontId="11" fillId="0" borderId="0" xfId="0" applyFont="1"/>
    <xf numFmtId="0" fontId="8" fillId="0" borderId="0" xfId="0" applyFont="1" applyAlignment="1">
      <alignment horizontal="left"/>
    </xf>
    <xf numFmtId="0" fontId="11" fillId="16" borderId="0" xfId="0" applyFont="1" applyFill="1" applyAlignment="1">
      <alignment horizontal="center"/>
    </xf>
    <xf numFmtId="0" fontId="13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15" fillId="1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3" fillId="0" borderId="0" xfId="0" applyFont="1"/>
    <xf numFmtId="168" fontId="13" fillId="0" borderId="0" xfId="0" applyNumberFormat="1" applyFont="1"/>
    <xf numFmtId="0" fontId="13" fillId="0" borderId="0" xfId="0" applyFont="1" applyAlignment="1">
      <alignment horizontal="left"/>
    </xf>
    <xf numFmtId="168" fontId="13" fillId="10" borderId="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4" fillId="12" borderId="9" xfId="2" applyNumberFormat="1" applyFont="1" applyFill="1" applyBorder="1" applyAlignment="1" applyProtection="1">
      <alignment horizontal="center" vertical="center" wrapText="1"/>
    </xf>
    <xf numFmtId="0" fontId="14" fillId="12" borderId="3" xfId="2" applyNumberFormat="1" applyFont="1" applyFill="1" applyBorder="1" applyAlignment="1" applyProtection="1">
      <alignment horizontal="center" vertical="center" wrapText="1"/>
    </xf>
    <xf numFmtId="0" fontId="14" fillId="9" borderId="3" xfId="2" applyNumberFormat="1" applyFont="1" applyFill="1" applyBorder="1" applyAlignment="1" applyProtection="1">
      <alignment horizontal="center" vertical="center" wrapText="1"/>
    </xf>
    <xf numFmtId="0" fontId="14" fillId="13" borderId="3" xfId="2" applyNumberFormat="1" applyFont="1" applyFill="1" applyBorder="1" applyAlignment="1" applyProtection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2" fillId="7" borderId="3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8" fillId="8" borderId="0" xfId="0" applyFont="1" applyFill="1" applyAlignment="1">
      <alignment horizontal="center"/>
    </xf>
    <xf numFmtId="0" fontId="19" fillId="0" borderId="0" xfId="0" applyFont="1" applyAlignment="1">
      <alignment horizontal="left" vertical="center"/>
    </xf>
    <xf numFmtId="0" fontId="23" fillId="0" borderId="0" xfId="0" applyFont="1" applyAlignment="1">
      <alignment horizontal="center"/>
    </xf>
    <xf numFmtId="0" fontId="14" fillId="11" borderId="9" xfId="2" applyNumberFormat="1" applyFont="1" applyFill="1" applyBorder="1" applyAlignment="1" applyProtection="1">
      <alignment horizontal="center" vertical="center" wrapText="1"/>
    </xf>
    <xf numFmtId="3" fontId="13" fillId="10" borderId="0" xfId="1" applyNumberFormat="1" applyFont="1" applyFill="1" applyBorder="1" applyAlignment="1">
      <alignment horizontal="center" vertical="center"/>
    </xf>
    <xf numFmtId="1" fontId="19" fillId="0" borderId="0" xfId="0" applyNumberFormat="1" applyFont="1" applyAlignment="1">
      <alignment horizontal="left" vertical="center"/>
    </xf>
    <xf numFmtId="0" fontId="19" fillId="0" borderId="0" xfId="0" applyFont="1" applyAlignment="1">
      <alignment horizontal="center" vertical="center"/>
    </xf>
    <xf numFmtId="9" fontId="13" fillId="10" borderId="0" xfId="1" applyNumberFormat="1" applyFont="1" applyFill="1" applyBorder="1" applyAlignment="1">
      <alignment horizontal="center" vertical="center"/>
    </xf>
    <xf numFmtId="169" fontId="13" fillId="10" borderId="0" xfId="0" applyNumberFormat="1" applyFont="1" applyFill="1" applyAlignment="1">
      <alignment horizontal="center" vertical="center"/>
    </xf>
    <xf numFmtId="1" fontId="13" fillId="10" borderId="0" xfId="0" applyNumberFormat="1" applyFont="1" applyFill="1" applyAlignment="1">
      <alignment horizontal="center" vertical="center"/>
    </xf>
    <xf numFmtId="3" fontId="13" fillId="10" borderId="0" xfId="0" applyNumberFormat="1" applyFont="1" applyFill="1" applyAlignment="1">
      <alignment horizontal="center" vertical="center"/>
    </xf>
    <xf numFmtId="18" fontId="13" fillId="8" borderId="0" xfId="0" applyNumberFormat="1" applyFont="1" applyFill="1" applyAlignment="1">
      <alignment horizontal="center" vertical="center"/>
    </xf>
    <xf numFmtId="46" fontId="13" fillId="10" borderId="0" xfId="0" applyNumberFormat="1" applyFont="1" applyFill="1" applyAlignment="1">
      <alignment horizontal="center" vertical="center"/>
    </xf>
    <xf numFmtId="18" fontId="19" fillId="17" borderId="0" xfId="0" applyNumberFormat="1" applyFont="1" applyFill="1" applyAlignment="1">
      <alignment horizontal="center" vertical="center"/>
    </xf>
    <xf numFmtId="18" fontId="19" fillId="0" borderId="0" xfId="0" applyNumberFormat="1" applyFont="1" applyAlignment="1">
      <alignment horizontal="center" vertical="center"/>
    </xf>
    <xf numFmtId="0" fontId="20" fillId="0" borderId="0" xfId="0" applyFont="1"/>
    <xf numFmtId="18" fontId="13" fillId="19" borderId="0" xfId="0" applyNumberFormat="1" applyFont="1" applyFill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18" fontId="19" fillId="19" borderId="0" xfId="0" applyNumberFormat="1" applyFont="1" applyFill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18" fontId="24" fillId="8" borderId="0" xfId="0" applyNumberFormat="1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18" fontId="25" fillId="17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168" fontId="0" fillId="10" borderId="4" xfId="0" applyNumberFormat="1" applyFill="1" applyBorder="1" applyAlignment="1">
      <alignment horizontal="center" vertical="center"/>
    </xf>
    <xf numFmtId="168" fontId="0" fillId="0" borderId="0" xfId="0" applyNumberFormat="1" applyAlignment="1">
      <alignment horizontal="center"/>
    </xf>
    <xf numFmtId="18" fontId="13" fillId="8" borderId="10" xfId="0" applyNumberFormat="1" applyFont="1" applyFill="1" applyBorder="1" applyAlignment="1">
      <alignment horizontal="center" vertical="center"/>
    </xf>
    <xf numFmtId="18" fontId="19" fillId="17" borderId="10" xfId="0" applyNumberFormat="1" applyFont="1" applyFill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18" fontId="19" fillId="17" borderId="11" xfId="0" applyNumberFormat="1" applyFont="1" applyFill="1" applyBorder="1" applyAlignment="1">
      <alignment horizontal="center" vertical="center"/>
    </xf>
    <xf numFmtId="164" fontId="0" fillId="0" borderId="0" xfId="1" applyFont="1" applyAlignment="1">
      <alignment horizontal="right"/>
    </xf>
    <xf numFmtId="0" fontId="19" fillId="0" borderId="11" xfId="0" applyFont="1" applyBorder="1" applyAlignment="1">
      <alignment horizontal="center" vertical="center"/>
    </xf>
    <xf numFmtId="18" fontId="26" fillId="8" borderId="0" xfId="0" applyNumberFormat="1" applyFont="1" applyFill="1" applyAlignment="1">
      <alignment horizontal="center" vertical="center"/>
    </xf>
    <xf numFmtId="18" fontId="27" fillId="17" borderId="0" xfId="0" applyNumberFormat="1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6" fillId="19" borderId="0" xfId="0" applyFont="1" applyFill="1" applyAlignment="1">
      <alignment horizontal="center" vertical="center"/>
    </xf>
    <xf numFmtId="0" fontId="27" fillId="19" borderId="0" xfId="0" applyFont="1" applyFill="1" applyAlignment="1">
      <alignment horizontal="center" vertical="center"/>
    </xf>
    <xf numFmtId="18" fontId="19" fillId="20" borderId="0" xfId="0" applyNumberFormat="1" applyFont="1" applyFill="1" applyAlignment="1">
      <alignment horizontal="center" vertical="center"/>
    </xf>
    <xf numFmtId="1" fontId="27" fillId="0" borderId="0" xfId="0" applyNumberFormat="1" applyFont="1" applyAlignment="1">
      <alignment horizontal="center" vertical="center"/>
    </xf>
    <xf numFmtId="18" fontId="26" fillId="0" borderId="0" xfId="0" applyNumberFormat="1" applyFont="1" applyAlignment="1">
      <alignment horizontal="center" vertical="center"/>
    </xf>
    <xf numFmtId="18" fontId="27" fillId="0" borderId="0" xfId="0" applyNumberFormat="1" applyFont="1" applyAlignment="1">
      <alignment horizontal="center" vertical="center"/>
    </xf>
    <xf numFmtId="0" fontId="12" fillId="2" borderId="5" xfId="2" applyNumberFormat="1" applyFont="1" applyFill="1" applyBorder="1" applyAlignment="1" applyProtection="1">
      <alignment horizontal="center" vertical="center" wrapText="1"/>
    </xf>
    <xf numFmtId="0" fontId="12" fillId="2" borderId="6" xfId="2" applyNumberFormat="1" applyFont="1" applyFill="1" applyBorder="1" applyAlignment="1" applyProtection="1">
      <alignment horizontal="center" vertical="center" wrapText="1"/>
    </xf>
    <xf numFmtId="0" fontId="12" fillId="2" borderId="2" xfId="2" applyNumberFormat="1" applyFont="1" applyFill="1" applyBorder="1" applyAlignment="1" applyProtection="1">
      <alignment horizontal="center" vertical="center" wrapText="1"/>
    </xf>
    <xf numFmtId="0" fontId="12" fillId="6" borderId="5" xfId="2" applyNumberFormat="1" applyFont="1" applyFill="1" applyBorder="1" applyAlignment="1" applyProtection="1">
      <alignment horizontal="center" vertical="center" wrapText="1"/>
    </xf>
    <xf numFmtId="0" fontId="12" fillId="6" borderId="6" xfId="2" applyNumberFormat="1" applyFont="1" applyFill="1" applyBorder="1" applyAlignment="1" applyProtection="1">
      <alignment horizontal="center" vertical="center" wrapText="1"/>
    </xf>
    <xf numFmtId="0" fontId="12" fillId="6" borderId="2" xfId="2" applyNumberFormat="1" applyFont="1" applyFill="1" applyBorder="1" applyAlignment="1" applyProtection="1">
      <alignment horizontal="center" vertical="center" wrapText="1"/>
    </xf>
    <xf numFmtId="0" fontId="12" fillId="15" borderId="7" xfId="2" applyNumberFormat="1" applyFont="1" applyFill="1" applyBorder="1" applyAlignment="1" applyProtection="1">
      <alignment horizontal="center" vertical="center" wrapText="1"/>
    </xf>
    <xf numFmtId="0" fontId="12" fillId="15" borderId="8" xfId="2" applyNumberFormat="1" applyFont="1" applyFill="1" applyBorder="1" applyAlignment="1" applyProtection="1">
      <alignment horizontal="center" vertical="center" wrapText="1"/>
    </xf>
    <xf numFmtId="0" fontId="12" fillId="3" borderId="5" xfId="2" applyNumberFormat="1" applyFont="1" applyFill="1" applyBorder="1" applyAlignment="1" applyProtection="1">
      <alignment horizontal="center" vertical="center" wrapText="1"/>
    </xf>
    <xf numFmtId="0" fontId="12" fillId="3" borderId="6" xfId="2" applyNumberFormat="1" applyFont="1" applyFill="1" applyBorder="1" applyAlignment="1" applyProtection="1">
      <alignment horizontal="center" vertical="center" wrapText="1"/>
    </xf>
    <xf numFmtId="0" fontId="12" fillId="3" borderId="2" xfId="2" applyNumberFormat="1" applyFont="1" applyFill="1" applyBorder="1" applyAlignment="1" applyProtection="1">
      <alignment horizontal="center" vertical="center" wrapText="1"/>
    </xf>
    <xf numFmtId="0" fontId="12" fillId="5" borderId="5" xfId="2" applyNumberFormat="1" applyFont="1" applyFill="1" applyBorder="1" applyAlignment="1" applyProtection="1">
      <alignment horizontal="center" vertical="center" wrapText="1"/>
    </xf>
    <xf numFmtId="0" fontId="12" fillId="5" borderId="6" xfId="2" applyNumberFormat="1" applyFont="1" applyFill="1" applyBorder="1" applyAlignment="1" applyProtection="1">
      <alignment horizontal="center" vertical="center" wrapText="1"/>
    </xf>
    <xf numFmtId="0" fontId="12" fillId="5" borderId="2" xfId="2" applyNumberFormat="1" applyFont="1" applyFill="1" applyBorder="1" applyAlignment="1" applyProtection="1">
      <alignment horizontal="center" vertical="center" wrapText="1"/>
    </xf>
    <xf numFmtId="0" fontId="12" fillId="4" borderId="5" xfId="2" applyNumberFormat="1" applyFont="1" applyFill="1" applyBorder="1" applyAlignment="1" applyProtection="1">
      <alignment horizontal="center" vertical="center" wrapText="1"/>
    </xf>
    <xf numFmtId="0" fontId="12" fillId="4" borderId="6" xfId="2" applyNumberFormat="1" applyFont="1" applyFill="1" applyBorder="1" applyAlignment="1" applyProtection="1">
      <alignment horizontal="center" vertical="center" wrapText="1"/>
    </xf>
    <xf numFmtId="0" fontId="12" fillId="4" borderId="2" xfId="2" applyNumberFormat="1" applyFont="1" applyFill="1" applyBorder="1" applyAlignment="1" applyProtection="1">
      <alignment horizontal="center" vertical="center" wrapText="1"/>
    </xf>
    <xf numFmtId="0" fontId="12" fillId="7" borderId="5" xfId="2" applyNumberFormat="1" applyFont="1" applyFill="1" applyBorder="1" applyAlignment="1" applyProtection="1">
      <alignment horizontal="center" vertical="center" wrapText="1"/>
    </xf>
    <xf numFmtId="0" fontId="12" fillId="7" borderId="6" xfId="2" applyNumberFormat="1" applyFont="1" applyFill="1" applyBorder="1" applyAlignment="1" applyProtection="1">
      <alignment horizontal="center" vertical="center" wrapText="1"/>
    </xf>
    <xf numFmtId="0" fontId="12" fillId="7" borderId="2" xfId="2" applyNumberFormat="1" applyFont="1" applyFill="1" applyBorder="1" applyAlignment="1" applyProtection="1">
      <alignment horizontal="center" vertical="center" wrapText="1"/>
    </xf>
    <xf numFmtId="0" fontId="20" fillId="21" borderId="0" xfId="14" applyFont="1" applyFill="1" applyAlignment="1">
      <alignment horizontal="left"/>
    </xf>
    <xf numFmtId="49" fontId="20" fillId="21" borderId="0" xfId="14" applyNumberFormat="1" applyFont="1" applyFill="1" applyAlignment="1">
      <alignment horizontal="left"/>
    </xf>
    <xf numFmtId="49" fontId="19" fillId="0" borderId="0" xfId="0" applyNumberFormat="1" applyFont="1" applyAlignment="1">
      <alignment horizontal="center" vertical="center"/>
    </xf>
    <xf numFmtId="49" fontId="22" fillId="0" borderId="0" xfId="0" applyNumberFormat="1" applyFont="1" applyAlignment="1">
      <alignment horizontal="center" vertical="center"/>
    </xf>
    <xf numFmtId="1" fontId="19" fillId="0" borderId="10" xfId="0" applyNumberFormat="1" applyFont="1" applyBorder="1" applyAlignment="1">
      <alignment horizontal="center" vertical="center"/>
    </xf>
    <xf numFmtId="1" fontId="19" fillId="0" borderId="0" xfId="0" applyNumberFormat="1" applyFont="1" applyAlignment="1">
      <alignment horizontal="center" vertical="center"/>
    </xf>
    <xf numFmtId="9" fontId="2" fillId="0" borderId="0" xfId="17" applyFont="1" applyAlignment="1">
      <alignment horizontal="left"/>
    </xf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4" fillId="12" borderId="9" xfId="2" applyNumberFormat="1" applyFont="1" applyFill="1" applyBorder="1" applyAlignment="1" applyProtection="1">
      <alignment horizontal="left" vertical="center" wrapText="1"/>
    </xf>
    <xf numFmtId="0" fontId="14" fillId="12" borderId="3" xfId="2" applyNumberFormat="1" applyFont="1" applyFill="1" applyBorder="1" applyAlignment="1" applyProtection="1">
      <alignment horizontal="left" vertical="center" wrapText="1"/>
    </xf>
    <xf numFmtId="0" fontId="13" fillId="18" borderId="13" xfId="0" applyFont="1" applyFill="1" applyBorder="1" applyAlignment="1">
      <alignment horizontal="center" vertical="center"/>
    </xf>
    <xf numFmtId="0" fontId="14" fillId="12" borderId="14" xfId="2" applyNumberFormat="1" applyFont="1" applyFill="1" applyBorder="1" applyAlignment="1">
      <alignment horizontal="center" vertical="center" wrapText="1"/>
    </xf>
    <xf numFmtId="0" fontId="13" fillId="18" borderId="15" xfId="0" applyFont="1" applyFill="1" applyBorder="1" applyAlignment="1">
      <alignment horizontal="center" vertical="center"/>
    </xf>
    <xf numFmtId="0" fontId="13" fillId="18" borderId="16" xfId="0" applyFont="1" applyFill="1" applyBorder="1" applyAlignment="1">
      <alignment horizontal="center" vertical="center"/>
    </xf>
    <xf numFmtId="0" fontId="14" fillId="12" borderId="18" xfId="2" applyNumberFormat="1" applyFont="1" applyFill="1" applyBorder="1" applyAlignment="1" applyProtection="1">
      <alignment horizontal="center" vertical="center" wrapText="1"/>
    </xf>
    <xf numFmtId="0" fontId="14" fillId="12" borderId="12" xfId="2" applyNumberFormat="1" applyFont="1" applyFill="1" applyBorder="1" applyAlignment="1" applyProtection="1">
      <alignment horizontal="center" vertical="center" wrapText="1"/>
    </xf>
    <xf numFmtId="0" fontId="14" fillId="12" borderId="17" xfId="2" applyNumberFormat="1" applyFont="1" applyFill="1" applyBorder="1" applyAlignment="1">
      <alignment horizontal="center" vertical="center" wrapText="1"/>
    </xf>
    <xf numFmtId="0" fontId="13" fillId="18" borderId="19" xfId="0" applyFont="1" applyFill="1" applyBorder="1" applyAlignment="1">
      <alignment horizontal="center" vertical="center"/>
    </xf>
    <xf numFmtId="1" fontId="19" fillId="0" borderId="10" xfId="0" applyNumberFormat="1" applyFont="1" applyBorder="1" applyAlignment="1">
      <alignment horizontal="left" vertical="center"/>
    </xf>
    <xf numFmtId="9" fontId="0" fillId="0" borderId="0" xfId="17" applyFont="1" applyAlignment="1">
      <alignment horizontal="center"/>
    </xf>
    <xf numFmtId="0" fontId="22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8" fontId="13" fillId="0" borderId="0" xfId="0" applyNumberFormat="1" applyFont="1" applyAlignment="1">
      <alignment horizontal="center" vertical="center"/>
    </xf>
    <xf numFmtId="18" fontId="25" fillId="0" borderId="0" xfId="0" applyNumberFormat="1" applyFont="1" applyAlignment="1">
      <alignment horizontal="center" vertical="center"/>
    </xf>
    <xf numFmtId="18" fontId="19" fillId="0" borderId="10" xfId="0" applyNumberFormat="1" applyFont="1" applyBorder="1" applyAlignment="1">
      <alignment horizontal="center" vertical="center"/>
    </xf>
    <xf numFmtId="18" fontId="19" fillId="0" borderId="11" xfId="0" applyNumberFormat="1" applyFont="1" applyBorder="1" applyAlignment="1">
      <alignment horizontal="center" vertical="center"/>
    </xf>
    <xf numFmtId="18" fontId="24" fillId="0" borderId="0" xfId="0" applyNumberFormat="1" applyFont="1" applyAlignment="1">
      <alignment horizontal="center" vertical="center"/>
    </xf>
    <xf numFmtId="18" fontId="13" fillId="0" borderId="10" xfId="0" applyNumberFormat="1" applyFont="1" applyBorder="1" applyAlignment="1">
      <alignment horizontal="center" vertical="center"/>
    </xf>
    <xf numFmtId="164" fontId="13" fillId="0" borderId="0" xfId="1" applyFont="1" applyFill="1" applyBorder="1" applyAlignment="1">
      <alignment vertical="center"/>
    </xf>
    <xf numFmtId="1" fontId="25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1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0" fontId="30" fillId="0" borderId="0" xfId="0" applyFont="1"/>
    <xf numFmtId="0" fontId="31" fillId="0" borderId="0" xfId="0" applyFont="1"/>
    <xf numFmtId="0" fontId="30" fillId="0" borderId="0" xfId="0" applyFont="1" applyAlignment="1">
      <alignment horizontal="center"/>
    </xf>
    <xf numFmtId="9" fontId="30" fillId="0" borderId="0" xfId="17" applyFont="1" applyAlignment="1">
      <alignment horizontal="center"/>
    </xf>
    <xf numFmtId="0" fontId="0" fillId="22" borderId="0" xfId="0" applyFill="1" applyAlignment="1">
      <alignment horizontal="center" vertical="center" wrapText="1"/>
    </xf>
    <xf numFmtId="170" fontId="0" fillId="0" borderId="0" xfId="0" applyNumberFormat="1"/>
    <xf numFmtId="0" fontId="0" fillId="0" borderId="0" xfId="0" applyAlignment="1">
      <alignment horizontal="left" vertical="center" wrapText="1"/>
    </xf>
    <xf numFmtId="9" fontId="9" fillId="0" borderId="0" xfId="17" applyFont="1" applyAlignment="1">
      <alignment horizontal="left"/>
    </xf>
    <xf numFmtId="0" fontId="20" fillId="21" borderId="10" xfId="14" applyFont="1" applyFill="1" applyBorder="1" applyAlignment="1">
      <alignment horizontal="left"/>
    </xf>
    <xf numFmtId="0" fontId="0" fillId="23" borderId="0" xfId="0" applyFill="1"/>
    <xf numFmtId="18" fontId="32" fillId="0" borderId="0" xfId="0" applyNumberFormat="1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1" fontId="19" fillId="18" borderId="10" xfId="0" applyNumberFormat="1" applyFont="1" applyFill="1" applyBorder="1" applyAlignment="1">
      <alignment horizontal="left" vertical="center"/>
    </xf>
    <xf numFmtId="0" fontId="19" fillId="0" borderId="10" xfId="0" applyFont="1" applyBorder="1" applyAlignment="1">
      <alignment horizontal="left" vertical="center"/>
    </xf>
    <xf numFmtId="0" fontId="22" fillId="18" borderId="10" xfId="0" applyFont="1" applyFill="1" applyBorder="1" applyAlignment="1">
      <alignment horizontal="left" vertical="center"/>
    </xf>
    <xf numFmtId="1" fontId="27" fillId="19" borderId="0" xfId="0" applyNumberFormat="1" applyFont="1" applyFill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3" fillId="2" borderId="0" xfId="0" applyFont="1" applyFill="1"/>
    <xf numFmtId="0" fontId="13" fillId="2" borderId="0" xfId="0" applyFont="1" applyFill="1" applyAlignment="1">
      <alignment horizontal="center"/>
    </xf>
    <xf numFmtId="0" fontId="0" fillId="2" borderId="0" xfId="0" applyFill="1"/>
    <xf numFmtId="1" fontId="19" fillId="0" borderId="1" xfId="0" applyNumberFormat="1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18" fontId="19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/>
    <xf numFmtId="1" fontId="33" fillId="0" borderId="0" xfId="0" applyNumberFormat="1" applyFont="1" applyAlignment="1">
      <alignment horizontal="left" vertical="center"/>
    </xf>
    <xf numFmtId="1" fontId="33" fillId="0" borderId="0" xfId="0" applyNumberFormat="1" applyFont="1" applyAlignment="1">
      <alignment horizontal="center" vertical="center"/>
    </xf>
    <xf numFmtId="1" fontId="19" fillId="19" borderId="0" xfId="0" applyNumberFormat="1" applyFont="1" applyFill="1" applyAlignment="1">
      <alignment horizontal="center" vertical="center"/>
    </xf>
    <xf numFmtId="0" fontId="19" fillId="18" borderId="0" xfId="0" applyFont="1" applyFill="1" applyAlignment="1">
      <alignment horizontal="left" vertical="center"/>
    </xf>
    <xf numFmtId="0" fontId="0" fillId="21" borderId="0" xfId="0" applyFill="1"/>
    <xf numFmtId="0" fontId="20" fillId="21" borderId="1" xfId="14" applyFont="1" applyFill="1" applyBorder="1" applyAlignment="1">
      <alignment horizontal="left"/>
    </xf>
    <xf numFmtId="0" fontId="13" fillId="18" borderId="0" xfId="0" applyFont="1" applyFill="1" applyAlignment="1">
      <alignment horizontal="center" vertical="center"/>
    </xf>
    <xf numFmtId="0" fontId="13" fillId="18" borderId="0" xfId="0" applyFont="1" applyFill="1" applyAlignment="1">
      <alignment horizontal="left" vertical="center"/>
    </xf>
    <xf numFmtId="18" fontId="27" fillId="0" borderId="10" xfId="0" applyNumberFormat="1" applyFont="1" applyBorder="1" applyAlignment="1">
      <alignment horizontal="center" vertical="center"/>
    </xf>
    <xf numFmtId="0" fontId="19" fillId="18" borderId="0" xfId="0" applyFont="1" applyFill="1" applyAlignment="1">
      <alignment horizontal="center" vertical="center"/>
    </xf>
    <xf numFmtId="0" fontId="13" fillId="0" borderId="10" xfId="0" applyFont="1" applyBorder="1"/>
    <xf numFmtId="3" fontId="13" fillId="0" borderId="0" xfId="1" applyNumberFormat="1" applyFont="1" applyFill="1" applyBorder="1" applyAlignment="1">
      <alignment horizontal="center" vertical="center"/>
    </xf>
    <xf numFmtId="49" fontId="19" fillId="0" borderId="0" xfId="14" applyNumberFormat="1" applyFont="1" applyAlignment="1">
      <alignment horizontal="left" vertical="center"/>
    </xf>
    <xf numFmtId="164" fontId="13" fillId="16" borderId="0" xfId="1" applyFont="1" applyFill="1" applyBorder="1" applyAlignment="1">
      <alignment vertical="center"/>
    </xf>
    <xf numFmtId="0" fontId="2" fillId="16" borderId="0" xfId="0" applyFont="1" applyFill="1"/>
    <xf numFmtId="164" fontId="13" fillId="0" borderId="1" xfId="1" applyFont="1" applyFill="1" applyBorder="1" applyAlignment="1">
      <alignment vertical="center"/>
    </xf>
    <xf numFmtId="18" fontId="13" fillId="0" borderId="1" xfId="0" applyNumberFormat="1" applyFont="1" applyBorder="1" applyAlignment="1">
      <alignment horizontal="center" vertical="center"/>
    </xf>
    <xf numFmtId="0" fontId="14" fillId="24" borderId="9" xfId="2" applyNumberFormat="1" applyFont="1" applyFill="1" applyBorder="1" applyAlignment="1" applyProtection="1">
      <alignment horizontal="center" vertical="center" wrapText="1"/>
    </xf>
    <xf numFmtId="3" fontId="13" fillId="10" borderId="0" xfId="1" applyNumberFormat="1" applyFont="1" applyFill="1" applyAlignment="1">
      <alignment horizontal="center" vertical="center"/>
    </xf>
    <xf numFmtId="171" fontId="13" fillId="0" borderId="0" xfId="0" applyNumberFormat="1" applyFont="1" applyAlignment="1">
      <alignment horizontal="center" vertical="center"/>
    </xf>
    <xf numFmtId="171" fontId="19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49" fontId="20" fillId="0" borderId="0" xfId="14" applyNumberFormat="1" applyFont="1" applyAlignment="1">
      <alignment horizontal="left"/>
    </xf>
    <xf numFmtId="171" fontId="13" fillId="8" borderId="0" xfId="0" applyNumberFormat="1" applyFont="1" applyFill="1" applyAlignment="1">
      <alignment horizontal="center" vertical="center"/>
    </xf>
    <xf numFmtId="171" fontId="19" fillId="17" borderId="0" xfId="0" applyNumberFormat="1" applyFont="1" applyFill="1" applyAlignment="1">
      <alignment horizontal="center" vertical="center"/>
    </xf>
    <xf numFmtId="46" fontId="20" fillId="10" borderId="0" xfId="0" applyNumberFormat="1" applyFont="1" applyFill="1" applyAlignment="1">
      <alignment horizontal="center" vertical="center"/>
    </xf>
    <xf numFmtId="0" fontId="34" fillId="0" borderId="0" xfId="0" applyFont="1" applyAlignment="1">
      <alignment horizontal="left" indent="1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" fontId="19" fillId="0" borderId="11" xfId="0" applyNumberFormat="1" applyFont="1" applyBorder="1" applyAlignment="1">
      <alignment horizontal="center" vertical="center"/>
    </xf>
    <xf numFmtId="49" fontId="20" fillId="0" borderId="1" xfId="14" applyNumberFormat="1" applyFont="1" applyBorder="1" applyAlignment="1">
      <alignment horizontal="left"/>
    </xf>
    <xf numFmtId="18" fontId="13" fillId="0" borderId="11" xfId="0" applyNumberFormat="1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171" fontId="19" fillId="0" borderId="10" xfId="0" applyNumberFormat="1" applyFont="1" applyBorder="1" applyAlignment="1">
      <alignment horizontal="center" vertical="center"/>
    </xf>
    <xf numFmtId="18" fontId="13" fillId="8" borderId="11" xfId="0" applyNumberFormat="1" applyFont="1" applyFill="1" applyBorder="1" applyAlignment="1">
      <alignment horizontal="center" vertical="center"/>
    </xf>
    <xf numFmtId="171" fontId="19" fillId="17" borderId="10" xfId="0" applyNumberFormat="1" applyFont="1" applyFill="1" applyBorder="1" applyAlignment="1">
      <alignment horizontal="center" vertical="center"/>
    </xf>
    <xf numFmtId="9" fontId="13" fillId="0" borderId="0" xfId="1" applyNumberFormat="1" applyFont="1" applyFill="1" applyBorder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3" fontId="13" fillId="0" borderId="0" xfId="0" applyNumberFormat="1" applyFont="1" applyAlignment="1">
      <alignment horizontal="center" vertical="center"/>
    </xf>
    <xf numFmtId="46" fontId="13" fillId="0" borderId="0" xfId="0" applyNumberFormat="1" applyFont="1" applyAlignment="1">
      <alignment horizontal="center" vertical="center"/>
    </xf>
    <xf numFmtId="1" fontId="19" fillId="0" borderId="0" xfId="0" applyNumberFormat="1" applyFont="1" applyFill="1" applyAlignment="1">
      <alignment horizontal="left" vertical="center"/>
    </xf>
    <xf numFmtId="1" fontId="27" fillId="0" borderId="0" xfId="0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" fontId="19" fillId="0" borderId="0" xfId="0" applyNumberFormat="1" applyFont="1" applyBorder="1" applyAlignment="1">
      <alignment horizontal="center" vertical="center"/>
    </xf>
    <xf numFmtId="1" fontId="19" fillId="0" borderId="0" xfId="0" applyNumberFormat="1" applyFont="1" applyBorder="1" applyAlignment="1">
      <alignment horizontal="left" vertical="center"/>
    </xf>
    <xf numFmtId="0" fontId="0" fillId="0" borderId="10" xfId="0" applyBorder="1"/>
    <xf numFmtId="0" fontId="19" fillId="0" borderId="0" xfId="0" applyFont="1" applyBorder="1" applyAlignment="1">
      <alignment horizontal="left" vertical="center"/>
    </xf>
    <xf numFmtId="49" fontId="20" fillId="21" borderId="0" xfId="14" applyNumberFormat="1" applyFont="1" applyFill="1" applyBorder="1" applyAlignment="1">
      <alignment horizontal="left"/>
    </xf>
    <xf numFmtId="0" fontId="20" fillId="21" borderId="0" xfId="14" applyFont="1" applyFill="1" applyBorder="1" applyAlignment="1">
      <alignment horizontal="left"/>
    </xf>
    <xf numFmtId="18" fontId="26" fillId="0" borderId="0" xfId="0" applyNumberFormat="1" applyFont="1" applyBorder="1" applyAlignment="1">
      <alignment horizontal="center" vertical="center"/>
    </xf>
    <xf numFmtId="18" fontId="13" fillId="0" borderId="0" xfId="0" applyNumberFormat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8" fontId="27" fillId="0" borderId="0" xfId="0" applyNumberFormat="1" applyFont="1" applyBorder="1" applyAlignment="1">
      <alignment horizontal="center" vertical="center"/>
    </xf>
    <xf numFmtId="18" fontId="19" fillId="0" borderId="0" xfId="0" applyNumberFormat="1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18" fontId="26" fillId="8" borderId="0" xfId="0" applyNumberFormat="1" applyFont="1" applyFill="1" applyBorder="1" applyAlignment="1">
      <alignment horizontal="center" vertical="center"/>
    </xf>
    <xf numFmtId="18" fontId="13" fillId="8" borderId="0" xfId="0" applyNumberFormat="1" applyFont="1" applyFill="1" applyBorder="1" applyAlignment="1">
      <alignment horizontal="center" vertical="center"/>
    </xf>
    <xf numFmtId="18" fontId="27" fillId="17" borderId="0" xfId="0" applyNumberFormat="1" applyFont="1" applyFill="1" applyBorder="1" applyAlignment="1">
      <alignment horizontal="center" vertical="center"/>
    </xf>
    <xf numFmtId="18" fontId="19" fillId="17" borderId="0" xfId="0" applyNumberFormat="1" applyFont="1" applyFill="1" applyBorder="1" applyAlignment="1">
      <alignment horizontal="center" vertical="center"/>
    </xf>
    <xf numFmtId="0" fontId="13" fillId="0" borderId="0" xfId="0" applyFont="1" applyBorder="1"/>
    <xf numFmtId="3" fontId="35" fillId="10" borderId="0" xfId="1" applyNumberFormat="1" applyFont="1" applyFill="1" applyAlignment="1">
      <alignment horizontal="center" vertical="center"/>
    </xf>
    <xf numFmtId="1" fontId="33" fillId="0" borderId="0" xfId="0" applyNumberFormat="1" applyFont="1" applyFill="1" applyAlignment="1">
      <alignment horizontal="center" vertical="center"/>
    </xf>
    <xf numFmtId="1" fontId="33" fillId="0" borderId="0" xfId="0" applyNumberFormat="1" applyFont="1" applyFill="1" applyAlignment="1">
      <alignment horizontal="left" vertical="center"/>
    </xf>
    <xf numFmtId="0" fontId="33" fillId="0" borderId="0" xfId="0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5" fillId="0" borderId="0" xfId="0" applyNumberFormat="1" applyFont="1" applyFill="1" applyAlignment="1">
      <alignment horizontal="left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Fill="1" applyAlignment="1">
      <alignment vertical="center"/>
    </xf>
    <xf numFmtId="9" fontId="35" fillId="10" borderId="0" xfId="1" applyNumberFormat="1" applyFont="1" applyFill="1" applyAlignment="1">
      <alignment horizontal="center" vertical="center"/>
    </xf>
    <xf numFmtId="169" fontId="35" fillId="10" borderId="0" xfId="0" applyNumberFormat="1" applyFont="1" applyFill="1" applyAlignment="1">
      <alignment horizontal="center" vertical="center"/>
    </xf>
    <xf numFmtId="1" fontId="35" fillId="10" borderId="0" xfId="0" applyNumberFormat="1" applyFont="1" applyFill="1" applyAlignment="1">
      <alignment horizontal="center" vertical="center"/>
    </xf>
    <xf numFmtId="3" fontId="35" fillId="10" borderId="0" xfId="0" applyNumberFormat="1" applyFont="1" applyFill="1" applyAlignment="1">
      <alignment horizontal="center" vertical="center"/>
    </xf>
    <xf numFmtId="171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horizontal="center" vertical="center"/>
    </xf>
    <xf numFmtId="46" fontId="35" fillId="10" borderId="0" xfId="0" applyNumberFormat="1" applyFont="1" applyFill="1" applyAlignment="1">
      <alignment horizontal="center" vertical="center"/>
    </xf>
    <xf numFmtId="171" fontId="33" fillId="0" borderId="0" xfId="0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 vertical="center"/>
    </xf>
    <xf numFmtId="0" fontId="36" fillId="0" borderId="0" xfId="0" applyFont="1"/>
    <xf numFmtId="0" fontId="35" fillId="0" borderId="0" xfId="0" applyFont="1" applyAlignment="1">
      <alignment horizontal="center"/>
    </xf>
    <xf numFmtId="171" fontId="35" fillId="8" borderId="0" xfId="0" applyNumberFormat="1" applyFont="1" applyFill="1" applyAlignment="1">
      <alignment horizontal="center" vertical="center"/>
    </xf>
    <xf numFmtId="171" fontId="33" fillId="17" borderId="0" xfId="0" applyNumberFormat="1" applyFont="1" applyFill="1" applyAlignment="1">
      <alignment horizontal="center" vertical="center"/>
    </xf>
    <xf numFmtId="0" fontId="37" fillId="0" borderId="0" xfId="0" applyFont="1"/>
    <xf numFmtId="0" fontId="35" fillId="0" borderId="0" xfId="0" applyFont="1"/>
    <xf numFmtId="0" fontId="35" fillId="2" borderId="0" xfId="0" applyFont="1" applyFill="1"/>
  </cellXfs>
  <cellStyles count="18">
    <cellStyle name="Excel Built-in Normal" xfId="6" xr:uid="{00000000-0005-0000-0000-000000000000}"/>
    <cellStyle name="Moneda [0]" xfId="1" builtinId="7"/>
    <cellStyle name="Moneda [0] 2" xfId="8" xr:uid="{00000000-0005-0000-0000-000002000000}"/>
    <cellStyle name="Moneda [0] 3" xfId="10" xr:uid="{00000000-0005-0000-0000-000003000000}"/>
    <cellStyle name="Moneda 10" xfId="7" xr:uid="{00000000-0005-0000-0000-000004000000}"/>
    <cellStyle name="Moneda 10 2" xfId="9" xr:uid="{00000000-0005-0000-0000-000005000000}"/>
    <cellStyle name="Moneda 10 3" xfId="11" xr:uid="{00000000-0005-0000-0000-000006000000}"/>
    <cellStyle name="Normal" xfId="0" builtinId="0"/>
    <cellStyle name="Normal 17" xfId="4" xr:uid="{00000000-0005-0000-0000-000008000000}"/>
    <cellStyle name="Normal 18" xfId="5" xr:uid="{00000000-0005-0000-0000-000009000000}"/>
    <cellStyle name="Normal 2" xfId="3" xr:uid="{00000000-0005-0000-0000-00000A000000}"/>
    <cellStyle name="Normal 20" xfId="14" xr:uid="{00000000-0005-0000-0000-00000B000000}"/>
    <cellStyle name="Normal 21" xfId="12" xr:uid="{00000000-0005-0000-0000-00000C000000}"/>
    <cellStyle name="Normal 22" xfId="16" xr:uid="{00000000-0005-0000-0000-00000D000000}"/>
    <cellStyle name="Normal 3 2" xfId="15" xr:uid="{00000000-0005-0000-0000-00000E000000}"/>
    <cellStyle name="Normal 5" xfId="13" xr:uid="{00000000-0005-0000-0000-00000F000000}"/>
    <cellStyle name="Normal_Rutero mercaderista Ant ag02" xfId="2" xr:uid="{00000000-0005-0000-0000-000010000000}"/>
    <cellStyle name="Porcentaje" xfId="17" builtinId="5"/>
  </cellStyles>
  <dxfs count="2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1" formatCode="h:mm\ AM/PM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1" formatCode="h:mm\ AM/PM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3" formatCode="0%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3" formatCode="0%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none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indexed="64"/>
        </left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170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/>
        </right>
        <top/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border outline="0">
        <top style="thin">
          <color theme="4"/>
        </top>
      </border>
    </dxf>
    <dxf>
      <border outline="0">
        <left style="thin">
          <color theme="4"/>
        </left>
        <top style="thin">
          <color auto="1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medium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numFmt numFmtId="0" formatCode="General"/>
      <fill>
        <patternFill patternType="solid">
          <fgColor rgb="FFC4D79B"/>
          <bgColor rgb="FF00206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1" formatCode="[h]:mm:ss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1" formatCode="h:mm\ AM/P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3" formatCode="0%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3" formatCode="0%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family val="2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rgb="FF000000"/>
        </left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-0.249977111117893"/>
        </patternFill>
      </fill>
      <alignment horizontal="center" vertical="center" textRotation="0" wrapText="1" indent="0" justifyLastLine="0" shrinkToFit="0" readingOrder="0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alignment horizontal="center"/>
    </dxf>
  </dxfs>
  <tableStyles count="0" defaultTableStyle="TableStyleMedium2" defaultPivotStyle="PivotStyleLight16"/>
  <colors>
    <mruColors>
      <color rgb="FFFFCCFF"/>
      <color rgb="FFFF6600"/>
      <color rgb="FFFF00FF"/>
      <color rgb="FF66FF33"/>
      <color rgb="FF8E00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10" Type="http://schemas.openxmlformats.org/officeDocument/2006/relationships/pivotCacheDefinition" Target="pivotCache/pivotCacheDefinition3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[Rutero Ene-23.xlsx]Analisis!TablaDinámica1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Cantidad de Promotores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Analisis!$C$32:$C$33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Analisis!$B$34:$B$38</c:f>
              <c:strCache>
                <c:ptCount val="4"/>
                <c:pt idx="0">
                  <c:v>Promotor Base</c:v>
                </c:pt>
                <c:pt idx="1">
                  <c:v>Promotor Cobertura</c:v>
                </c:pt>
                <c:pt idx="2">
                  <c:v>Promotor Mixto</c:v>
                </c:pt>
                <c:pt idx="3">
                  <c:v>Puerta A Puerta</c:v>
                </c:pt>
              </c:strCache>
            </c:strRef>
          </c:cat>
          <c:val>
            <c:numRef>
              <c:f>Analisis!$C$34:$C$38</c:f>
              <c:numCache>
                <c:formatCode>General</c:formatCode>
                <c:ptCount val="4"/>
                <c:pt idx="0">
                  <c:v>77</c:v>
                </c:pt>
                <c:pt idx="1">
                  <c:v>16</c:v>
                </c:pt>
                <c:pt idx="2">
                  <c:v>12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8-4AB9-9BB8-1D9E6AC0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717193951"/>
        <c:axId val="717193535"/>
      </c:barChart>
      <c:catAx>
        <c:axId val="717193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17193535"/>
        <c:crosses val="autoZero"/>
        <c:auto val="1"/>
        <c:lblAlgn val="ctr"/>
        <c:lblOffset val="100"/>
        <c:noMultiLvlLbl val="0"/>
      </c:catAx>
      <c:valAx>
        <c:axId val="71719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171939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[Rutero Ene-23.xlsx]Analisis!TablaDinámica3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Cantidad de PDV cubiertos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Analisis!$F$32:$F$33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Analisis!$E$34:$E$38</c:f>
              <c:strCache>
                <c:ptCount val="4"/>
                <c:pt idx="0">
                  <c:v>Promotor Base</c:v>
                </c:pt>
                <c:pt idx="1">
                  <c:v>Promotor Cobertura</c:v>
                </c:pt>
                <c:pt idx="2">
                  <c:v>Promotor Mixto</c:v>
                </c:pt>
                <c:pt idx="3">
                  <c:v>Puerta A Puerta</c:v>
                </c:pt>
              </c:strCache>
            </c:strRef>
          </c:cat>
          <c:val>
            <c:numRef>
              <c:f>Analisis!$F$34:$F$38</c:f>
              <c:numCache>
                <c:formatCode>General</c:formatCode>
                <c:ptCount val="4"/>
                <c:pt idx="0">
                  <c:v>161</c:v>
                </c:pt>
                <c:pt idx="1">
                  <c:v>222</c:v>
                </c:pt>
                <c:pt idx="2">
                  <c:v>51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F-4A38-AF1C-9F4DBB8C8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920695967"/>
        <c:axId val="920688479"/>
      </c:barChart>
      <c:catAx>
        <c:axId val="92069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20688479"/>
        <c:crosses val="autoZero"/>
        <c:auto val="1"/>
        <c:lblAlgn val="ctr"/>
        <c:lblOffset val="100"/>
        <c:noMultiLvlLbl val="0"/>
      </c:catAx>
      <c:valAx>
        <c:axId val="92068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206959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20955</xdr:rowOff>
    </xdr:from>
    <xdr:to>
      <xdr:col>0</xdr:col>
      <xdr:colOff>2207895</xdr:colOff>
      <xdr:row>2</xdr:row>
      <xdr:rowOff>97275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531B70-8716-411F-BA45-EF2739F147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45" b="29172"/>
        <a:stretch/>
      </xdr:blipFill>
      <xdr:spPr>
        <a:xfrm>
          <a:off x="0" y="20955"/>
          <a:ext cx="2280285" cy="4439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2</xdr:col>
      <xdr:colOff>899161</xdr:colOff>
      <xdr:row>2</xdr:row>
      <xdr:rowOff>178431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CE1BCC-58D5-3640-5847-F9BE1D17B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2270760" cy="544191"/>
        </a:xfrm>
        <a:prstGeom prst="rect">
          <a:avLst/>
        </a:prstGeom>
      </xdr:spPr>
    </xdr:pic>
    <xdr:clientData/>
  </xdr:twoCellAnchor>
  <xdr:twoCellAnchor editAs="oneCell">
    <xdr:from>
      <xdr:col>6</xdr:col>
      <xdr:colOff>403861</xdr:colOff>
      <xdr:row>0</xdr:row>
      <xdr:rowOff>45720</xdr:rowOff>
    </xdr:from>
    <xdr:to>
      <xdr:col>8</xdr:col>
      <xdr:colOff>129540</xdr:colOff>
      <xdr:row>2</xdr:row>
      <xdr:rowOff>79036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ED69EF8-A5B0-74DE-60BC-354A81D9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6781" y="45720"/>
          <a:ext cx="1333499" cy="399076"/>
        </a:xfrm>
        <a:prstGeom prst="rect">
          <a:avLst/>
        </a:prstGeom>
      </xdr:spPr>
    </xdr:pic>
    <xdr:clientData/>
  </xdr:twoCellAnchor>
  <xdr:twoCellAnchor>
    <xdr:from>
      <xdr:col>0</xdr:col>
      <xdr:colOff>160020</xdr:colOff>
      <xdr:row>24</xdr:row>
      <xdr:rowOff>49530</xdr:rowOff>
    </xdr:from>
    <xdr:to>
      <xdr:col>6</xdr:col>
      <xdr:colOff>312420</xdr:colOff>
      <xdr:row>44</xdr:row>
      <xdr:rowOff>175260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182136F-DE7F-E909-6305-8A24561CA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22860</xdr:colOff>
      <xdr:row>24</xdr:row>
      <xdr:rowOff>57150</xdr:rowOff>
    </xdr:from>
    <xdr:to>
      <xdr:col>13</xdr:col>
      <xdr:colOff>617220</xdr:colOff>
      <xdr:row>45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CC1E992-4352-1845-2C69-263D54F8E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ena" refreshedDate="44873.815553472225" backgroundQuery="1" createdVersion="8" refreshedVersion="6" minRefreshableVersion="3" recordCount="0" supportSubquery="1" supportAdvancedDrill="1" xr:uid="{00000000-000A-0000-FFFF-FFFF0A000000}">
  <cacheSource type="external" connectionId="2"/>
  <cacheFields count="6">
    <cacheField name="[Tabla5].[CLIENTE].[CLIENTE]" caption="CLIENTE" numFmtId="0" hierarchy="10" level="1">
      <sharedItems count="14">
        <s v="Almacenes España"/>
        <s v="ARTEFACTA"/>
        <s v="Créditos Económicos"/>
        <s v="Icesa"/>
        <s v="Jaher"/>
        <s v="La Ganga"/>
        <s v="Marcimex"/>
        <s v="Point"/>
        <s v="Unicomer"/>
        <s v="Comohogar"/>
        <s v="Home Vega"/>
        <s v="Importadora Vega"/>
        <s v="Sukasa"/>
        <s v="Todohogar"/>
      </sharedItems>
    </cacheField>
    <cacheField name="[Tabla5].[CANAL].[CANAL]" caption="CANAL" numFmtId="0" hierarchy="13" level="1">
      <sharedItems count="4">
        <s v="CADENAS"/>
        <s v="ESPECIALIZADOS"/>
        <s v="HIPERMERCADOS"/>
        <s v="HORIZONTALES"/>
      </sharedItems>
    </cacheField>
    <cacheField name="[Measures].[Suma de TOTAL  HORAS AL MES]" caption="Suma de TOTAL  HORAS AL MES" numFmtId="0" hierarchy="113" level="32767"/>
    <cacheField name="[Measures].[Recuento de NOMBRE PDV HMPDV]" caption="Recuento de NOMBRE PDV HMPDV" numFmtId="0" hierarchy="111" level="32767"/>
    <cacheField name="[Measures].[Recuento distinto de ID PROMOTOR]" caption="Recuento distinto de ID PROMOTOR" numFmtId="0" hierarchy="116" level="32767"/>
    <cacheField name="Dummy0" numFmtId="0" hierarchy="12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23">
    <cacheHierarchy uniqueName="[Tabla2].[RETAIL MAPPING]" caption="RETAIL MAPPING" attribute="1" defaultMemberUniqueName="[Tabla2].[RETAIL MAPPING].[All]" allUniqueName="[Tabla2].[RETAIL MAPPING].[All]" dimensionUniqueName="[Tabla2]" displayFolder="" count="0" memberValueDatatype="130" unbalanced="0"/>
    <cacheHierarchy uniqueName="[Tabla2].[PDV HMPDV]" caption="PDV HMPDV" attribute="1" defaultMemberUniqueName="[Tabla2].[PDV HMPDV].[All]" allUniqueName="[Tabla2].[PDV HMPDV].[All]" dimensionUniqueName="[Tabla2]" displayFolder="" count="0" memberValueDatatype="20" unbalanced="0"/>
    <cacheHierarchy uniqueName="[Tabla2].[PROMOTOR]" caption="PROMOTOR" attribute="1" defaultMemberUniqueName="[Tabla2].[PROMOTOR].[All]" allUniqueName="[Tabla2].[PROMOTOR].[All]" dimensionUniqueName="[Tabla2]" displayFolder="" count="0" memberValueDatatype="20" unbalanced="0"/>
    <cacheHierarchy uniqueName="[Tabla2].[VS RETAIL MAPPING 2022]" caption="VS RETAIL MAPPING 2022" attribute="1" defaultMemberUniqueName="[Tabla2].[VS RETAIL MAPPING 2022].[All]" allUniqueName="[Tabla2].[VS RETAIL MAPPING 2022].[All]" dimensionUniqueName="[Tabla2]" displayFolder="" count="0" memberValueDatatype="20" unbalanced="0"/>
    <cacheHierarchy uniqueName="[Tabla2].[% COBERTURA]" caption="% COBERTURA" attribute="1" defaultMemberUniqueName="[Tabla2].[% COBERTURA].[All]" allUniqueName="[Tabla2].[% COBERTURA].[All]" dimensionUniqueName="[Tabla2]" displayFolder="" count="0" memberValueDatatype="5" unbalanced="0"/>
    <cacheHierarchy uniqueName="[Tabla5].[DIAS DE VISITA]" caption="DIAS DE VISITA" attribute="1" defaultMemberUniqueName="[Tabla5].[DIAS DE VISITA].[All]" allUniqueName="[Tabla5].[DIAS DE VISITA].[All]" dimensionUniqueName="[Tabla5]" displayFolder="" count="0" memberValueDatatype="130" unbalanced="0"/>
    <cacheHierarchy uniqueName="[Tabla5].[CODIGO PDV]" caption="CODIGO PDV" attribute="1" defaultMemberUniqueName="[Tabla5].[CODIGO PDV].[All]" allUniqueName="[Tabla5].[CODIGO PDV].[All]" dimensionUniqueName="[Tabla5]" displayFolder="" count="0" memberValueDatatype="130" unbalanced="0"/>
    <cacheHierarchy uniqueName="[Tabla5].[NOMBRE PDV]" caption="NOMBRE PDV" attribute="1" defaultMemberUniqueName="[Tabla5].[NOMBRE PDV].[All]" allUniqueName="[Tabla5].[NOMBRE PDV].[All]" dimensionUniqueName="[Tabla5]" displayFolder="" count="0" memberValueDatatype="130" unbalanced="0"/>
    <cacheHierarchy uniqueName="[Tabla5].[NOMBRE PDV HMPDV]" caption="NOMBRE PDV HMPDV" attribute="1" defaultMemberUniqueName="[Tabla5].[NOMBRE PDV HMPDV].[All]" allUniqueName="[Tabla5].[NOMBRE PDV HMPDV].[All]" dimensionUniqueName="[Tabla5]" displayFolder="" count="0" memberValueDatatype="130" unbalanced="0"/>
    <cacheHierarchy uniqueName="[Tabla5].[RETAIL MAPPING]" caption="RETAIL MAPPING" attribute="1" defaultMemberUniqueName="[Tabla5].[RETAIL MAPPING].[All]" allUniqueName="[Tabla5].[RETAIL MAPPING].[All]" dimensionUniqueName="[Tabla5]" displayFolder="" count="0" memberValueDatatype="130" unbalanced="0"/>
    <cacheHierarchy uniqueName="[Tabla5].[CLIENTE]" caption="CLIENTE" attribute="1" defaultMemberUniqueName="[Tabla5].[CLIENTE].[All]" allUniqueName="[Tabla5].[CLIENTE].[All]" dimensionUniqueName="[Tabla5]" displayFolder="" count="2" memberValueDatatype="130" unbalanced="0">
      <fieldsUsage count="2">
        <fieldUsage x="-1"/>
        <fieldUsage x="0"/>
      </fieldsUsage>
    </cacheHierarchy>
    <cacheHierarchy uniqueName="[Tabla5].[ZONA]" caption="ZONA" attribute="1" defaultMemberUniqueName="[Tabla5].[ZONA].[All]" allUniqueName="[Tabla5].[ZONA].[All]" dimensionUniqueName="[Tabla5]" displayFolder="" count="0" memberValueDatatype="130" unbalanced="0"/>
    <cacheHierarchy uniqueName="[Tabla5].[CIUDAD]" caption="CIUDAD" attribute="1" defaultMemberUniqueName="[Tabla5].[CIUDAD].[All]" allUniqueName="[Tabla5].[CIUDAD].[All]" dimensionUniqueName="[Tabla5]" displayFolder="" count="0" memberValueDatatype="130" unbalanced="0"/>
    <cacheHierarchy uniqueName="[Tabla5].[CANAL]" caption="CANAL" attribute="1" defaultMemberUniqueName="[Tabla5].[CANAL].[All]" allUniqueName="[Tabla5].[CANAL].[All]" dimensionUniqueName="[Tabla5]" displayFolder="" count="2" memberValueDatatype="130" unbalanced="0">
      <fieldsUsage count="2">
        <fieldUsage x="-1"/>
        <fieldUsage x="1"/>
      </fieldsUsage>
    </cacheHierarchy>
    <cacheHierarchy uniqueName="[Tabla5].[TIPO PROMOTOR]" caption="TIPO PROMOTOR" attribute="1" defaultMemberUniqueName="[Tabla5].[TIPO PROMOTOR].[All]" allUniqueName="[Tabla5].[TIPO PROMOTOR].[All]" dimensionUniqueName="[Tabla5]" displayFolder="" count="0" memberValueDatatype="130" unbalanced="0"/>
    <cacheHierarchy uniqueName="[Tabla5].[ESTRUCTURA PROMOTORIA]" caption="ESTRUCTURA PROMOTORIA" attribute="1" defaultMemberUniqueName="[Tabla5].[ESTRUCTURA PROMOTORIA].[All]" allUniqueName="[Tabla5].[ESTRUCTURA PROMOTORIA].[All]" dimensionUniqueName="[Tabla5]" displayFolder="" count="0" memberValueDatatype="130" unbalanced="0"/>
    <cacheHierarchy uniqueName="[Tabla5].[ID PROMOTOR]" caption="ID PROMOTOR" attribute="1" defaultMemberUniqueName="[Tabla5].[ID PROMOTOR].[All]" allUniqueName="[Tabla5].[ID PROMOTOR].[All]" dimensionUniqueName="[Tabla5]" displayFolder="" count="0" memberValueDatatype="5" unbalanced="0"/>
    <cacheHierarchy uniqueName="[Tabla5].[NOMBRE COMPLETO PROMOTOR]" caption="NOMBRE COMPLETO PROMOTOR" attribute="1" defaultMemberUniqueName="[Tabla5].[NOMBRE COMPLETO PROMOTOR].[All]" allUniqueName="[Tabla5].[NOMBRE COMPLETO PROMOTOR].[All]" dimensionUniqueName="[Tabla5]" displayFolder="" count="0" memberValueDatatype="130" unbalanced="0"/>
    <cacheHierarchy uniqueName="[Tabla5].[NOMBRE]" caption="NOMBRE" attribute="1" defaultMemberUniqueName="[Tabla5].[NOMBRE].[All]" allUniqueName="[Tabla5].[NOMBRE].[All]" dimensionUniqueName="[Tabla5]" displayFolder="" count="0" memberValueDatatype="130" unbalanced="0"/>
    <cacheHierarchy uniqueName="[Tabla5].[APELLIDO PATERNO]" caption="APELLIDO PATERNO" attribute="1" defaultMemberUniqueName="[Tabla5].[APELLIDO PATERNO].[All]" allUniqueName="[Tabla5].[APELLIDO PATERNO].[All]" dimensionUniqueName="[Tabla5]" displayFolder="" count="0" memberValueDatatype="130" unbalanced="0"/>
    <cacheHierarchy uniqueName="[Tabla5].[APELLIDO MATERNO]" caption="APELLIDO MATERNO" attribute="1" defaultMemberUniqueName="[Tabla5].[APELLIDO MATERNO].[All]" allUniqueName="[Tabla5].[APELLIDO MATERNO].[All]" dimensionUniqueName="[Tabla5]" displayFolder="" count="0" memberValueDatatype="130" unbalanced="0"/>
    <cacheHierarchy uniqueName="[Tabla5].[SUPERVISOR]" caption="SUPERVISOR" attribute="1" defaultMemberUniqueName="[Tabla5].[SUPERVISOR].[All]" allUniqueName="[Tabla5].[SUPERVISOR].[All]" dimensionUniqueName="[Tabla5]" displayFolder="" count="0" memberValueDatatype="130" unbalanced="0"/>
    <cacheHierarchy uniqueName="[Tabla5].[NOMBRE KAM / EJECUTIVO]" caption="NOMBRE KAM / EJECUTIVO" attribute="1" defaultMemberUniqueName="[Tabla5].[NOMBRE KAM / EJECUTIVO].[All]" allUniqueName="[Tabla5].[NOMBRE KAM / EJECUTIVO].[All]" dimensionUniqueName="[Tabla5]" displayFolder="" count="0" memberValueDatatype="130" unbalanced="0"/>
    <cacheHierarchy uniqueName="[Tabla5].[PROMOTOR AGENCIA]" caption="PROMOTOR AGENCIA" attribute="1" defaultMemberUniqueName="[Tabla5].[PROMOTOR AGENCIA].[All]" allUniqueName="[Tabla5].[PROMOTOR AGENCIA].[All]" dimensionUniqueName="[Tabla5]" displayFolder="" count="0" memberValueDatatype="130" unbalanced="0"/>
    <cacheHierarchy uniqueName="[Tabla5].[VENTA PROMEDIO ULTIMO SEMESTRE]" caption="VENTA PROMEDIO ULTIMO SEMESTRE" attribute="1" defaultMemberUniqueName="[Tabla5].[VENTA PROMEDIO ULTIMO SEMESTRE].[All]" allUniqueName="[Tabla5].[VENTA PROMEDIO ULTIMO SEMESTRE].[All]" dimensionUniqueName="[Tabla5]" displayFolder="" count="0" memberValueDatatype="5" unbalanced="0"/>
    <cacheHierarchy uniqueName="[Tabla5].[FRECUENCIA SEMANAL DE VISITA]" caption="FRECUENCIA SEMANAL DE VISITA" attribute="1" defaultMemberUniqueName="[Tabla5].[FRECUENCIA SEMANAL DE VISITA].[All]" allUniqueName="[Tabla5].[FRECUENCIA SEMANAL DE VISITA].[All]" dimensionUniqueName="[Tabla5]" displayFolder="" count="0" memberValueDatatype="20" unbalanced="0"/>
    <cacheHierarchy uniqueName="[Tabla5].[ASIGNACION SEMANAL]" caption="ASIGNACION SEMANAL" attribute="1" defaultMemberUniqueName="[Tabla5].[ASIGNACION SEMANAL].[All]" allUniqueName="[Tabla5].[ASIGNACION SEMANAL].[All]" dimensionUniqueName="[Tabla5]" displayFolder="" count="0" memberValueDatatype="5" unbalanced="0"/>
    <cacheHierarchy uniqueName="[Tabla5].[TOTAL  HORAS A LA SEMANA]" caption="TOTAL  HORAS A LA SEMANA" attribute="1" defaultMemberUniqueName="[Tabla5].[TOTAL  HORAS A LA SEMANA].[All]" allUniqueName="[Tabla5].[TOTAL  HORAS A LA SEMANA].[All]" dimensionUniqueName="[Tabla5]" displayFolder="" count="0" memberValueDatatype="5" unbalanced="0"/>
    <cacheHierarchy uniqueName="[Tabla5].[FRECUENCIA MENSUAL DE VISITA]" caption="FRECUENCIA MENSUAL DE VISITA" attribute="1" defaultMemberUniqueName="[Tabla5].[FRECUENCIA MENSUAL DE VISITA].[All]" allUniqueName="[Tabla5].[FRECUENCIA MENSUAL DE VISITA].[All]" dimensionUniqueName="[Tabla5]" displayFolder="" count="0" memberValueDatatype="20" unbalanced="0"/>
    <cacheHierarchy uniqueName="[Tabla5].[ASIGNACION MENSUAL]" caption="ASIGNACION MENSUAL" attribute="1" defaultMemberUniqueName="[Tabla5].[ASIGNACION MENSUAL].[All]" allUniqueName="[Tabla5].[ASIGNACION MENSUAL].[All]" dimensionUniqueName="[Tabla5]" displayFolder="" count="0" memberValueDatatype="5" unbalanced="0"/>
    <cacheHierarchy uniqueName="[Tabla5].[TOTAL  HORAS AL MES]" caption="TOTAL  HORAS AL MES" attribute="1" defaultMemberUniqueName="[Tabla5].[TOTAL  HORAS AL MES].[All]" allUniqueName="[Tabla5].[TOTAL  HORAS AL MES].[All]" dimensionUniqueName="[Tabla5]" displayFolder="" count="0" memberValueDatatype="5" unbalanced="0"/>
    <cacheHierarchy uniqueName="[Tabla5].[Total horas por Promotor]" caption="Total horas por Promotor" attribute="1" defaultMemberUniqueName="[Tabla5].[Total horas por Promotor].[All]" allUniqueName="[Tabla5].[Total horas por Promotor].[All]" dimensionUniqueName="[Tabla5]" displayFolder="" count="0" memberValueDatatype="5" unbalanced="0"/>
    <cacheHierarchy uniqueName="[Tabla5].[Hora Llegada Lunes]" caption="Hora Llegada Lunes" attribute="1" time="1" defaultMemberUniqueName="[Tabla5].[Hora Llegada Lunes].[All]" allUniqueName="[Tabla5].[Hora Llegada Lunes].[All]" dimensionUniqueName="[Tabla5]" displayFolder="" count="0" memberValueDatatype="7" unbalanced="0"/>
    <cacheHierarchy uniqueName="[Tabla5].[Hora Salida Lunes]" caption="Hora Salida Lunes" attribute="1" time="1" defaultMemberUniqueName="[Tabla5].[Hora Salida Lunes].[All]" allUniqueName="[Tabla5].[Hora Salida Lunes].[All]" dimensionUniqueName="[Tabla5]" displayFolder="" count="0" memberValueDatatype="7" unbalanced="0"/>
    <cacheHierarchy uniqueName="[Tabla5].[Frecuencia Lunes]" caption="Frecuencia Lunes" attribute="1" defaultMemberUniqueName="[Tabla5].[Frecuencia Lunes].[All]" allUniqueName="[Tabla5].[Frecuencia Lunes].[All]" dimensionUniqueName="[Tabla5]" displayFolder="" count="0" memberValueDatatype="20" unbalanced="0"/>
    <cacheHierarchy uniqueName="[Tabla5].[No de Horas Lunes]" caption="No de Horas Lunes" attribute="1" time="1" defaultMemberUniqueName="[Tabla5].[No de Horas Lunes].[All]" allUniqueName="[Tabla5].[No de Horas Lunes].[All]" dimensionUniqueName="[Tabla5]" displayFolder="" count="0" memberValueDatatype="7" unbalanced="0"/>
    <cacheHierarchy uniqueName="[Tabla5].[No de Horas x prorateada Lunes]" caption="No de Horas x prorateada Lunes" attribute="1" time="1" defaultMemberUniqueName="[Tabla5].[No de Horas x prorateada Lunes].[All]" allUniqueName="[Tabla5].[No de Horas x prorateada Lunes].[All]" dimensionUniqueName="[Tabla5]" displayFolder="" count="0" memberValueDatatype="7" unbalanced="0"/>
    <cacheHierarchy uniqueName="[Tabla5].[Hora Llegada Martes]" caption="Hora Llegada Martes" attribute="1" time="1" defaultMemberUniqueName="[Tabla5].[Hora Llegada Martes].[All]" allUniqueName="[Tabla5].[Hora Llegada Martes].[All]" dimensionUniqueName="[Tabla5]" displayFolder="" count="0" memberValueDatatype="7" unbalanced="0"/>
    <cacheHierarchy uniqueName="[Tabla5].[Hora Salida Martes]" caption="Hora Salida Martes" attribute="1" time="1" defaultMemberUniqueName="[Tabla5].[Hora Salida Martes].[All]" allUniqueName="[Tabla5].[Hora Salida Martes].[All]" dimensionUniqueName="[Tabla5]" displayFolder="" count="0" memberValueDatatype="7" unbalanced="0"/>
    <cacheHierarchy uniqueName="[Tabla5].[Frecuencia Mes Martes]" caption="Frecuencia Mes Martes" attribute="1" defaultMemberUniqueName="[Tabla5].[Frecuencia Mes Martes].[All]" allUniqueName="[Tabla5].[Frecuencia Mes Martes].[All]" dimensionUniqueName="[Tabla5]" displayFolder="" count="0" memberValueDatatype="20" unbalanced="0"/>
    <cacheHierarchy uniqueName="[Tabla5].[No de Horas Martes]" caption="No de Horas Martes" attribute="1" time="1" defaultMemberUniqueName="[Tabla5].[No de Horas Martes].[All]" allUniqueName="[Tabla5].[No de Horas Martes].[All]" dimensionUniqueName="[Tabla5]" displayFolder="" count="0" memberValueDatatype="7" unbalanced="0"/>
    <cacheHierarchy uniqueName="[Tabla5].[No de Horas x prorateada Martes]" caption="No de Horas x prorateada Martes" attribute="1" time="1" defaultMemberUniqueName="[Tabla5].[No de Horas x prorateada Martes].[All]" allUniqueName="[Tabla5].[No de Horas x prorateada Martes].[All]" dimensionUniqueName="[Tabla5]" displayFolder="" count="0" memberValueDatatype="7" unbalanced="0"/>
    <cacheHierarchy uniqueName="[Tabla5].[Hora Llegada Miercoles]" caption="Hora Llegada Miercoles" attribute="1" time="1" defaultMemberUniqueName="[Tabla5].[Hora Llegada Miercoles].[All]" allUniqueName="[Tabla5].[Hora Llegada Miercoles].[All]" dimensionUniqueName="[Tabla5]" displayFolder="" count="0" memberValueDatatype="7" unbalanced="0"/>
    <cacheHierarchy uniqueName="[Tabla5].[Hora Salida Miercoles]" caption="Hora Salida Miercoles" attribute="1" time="1" defaultMemberUniqueName="[Tabla5].[Hora Salida Miercoles].[All]" allUniqueName="[Tabla5].[Hora Salida Miercoles].[All]" dimensionUniqueName="[Tabla5]" displayFolder="" count="0" memberValueDatatype="7" unbalanced="0"/>
    <cacheHierarchy uniqueName="[Tabla5].[Frecuencia Mes Miercoles]" caption="Frecuencia Mes Miercoles" attribute="1" defaultMemberUniqueName="[Tabla5].[Frecuencia Mes Miercoles].[All]" allUniqueName="[Tabla5].[Frecuencia Mes Miercoles].[All]" dimensionUniqueName="[Tabla5]" displayFolder="" count="0" memberValueDatatype="20" unbalanced="0"/>
    <cacheHierarchy uniqueName="[Tabla5].[No de Horas Miercoles]" caption="No de Horas Miercoles" attribute="1" time="1" defaultMemberUniqueName="[Tabla5].[No de Horas Miercoles].[All]" allUniqueName="[Tabla5].[No de Horas Miercoles].[All]" dimensionUniqueName="[Tabla5]" displayFolder="" count="0" memberValueDatatype="7" unbalanced="0"/>
    <cacheHierarchy uniqueName="[Tabla5].[No de Horas x prorateada Miercoles]" caption="No de Horas x prorateada Miercoles" attribute="1" time="1" defaultMemberUniqueName="[Tabla5].[No de Horas x prorateada Miercoles].[All]" allUniqueName="[Tabla5].[No de Horas x prorateada Miercoles].[All]" dimensionUniqueName="[Tabla5]" displayFolder="" count="0" memberValueDatatype="7" unbalanced="0"/>
    <cacheHierarchy uniqueName="[Tabla5].[Hora Llegada Jueves]" caption="Hora Llegada Jueves" attribute="1" time="1" defaultMemberUniqueName="[Tabla5].[Hora Llegada Jueves].[All]" allUniqueName="[Tabla5].[Hora Llegada Jueves].[All]" dimensionUniqueName="[Tabla5]" displayFolder="" count="0" memberValueDatatype="7" unbalanced="0"/>
    <cacheHierarchy uniqueName="[Tabla5].[Hora Salida Jueves]" caption="Hora Salida Jueves" attribute="1" time="1" defaultMemberUniqueName="[Tabla5].[Hora Salida Jueves].[All]" allUniqueName="[Tabla5].[Hora Salida Jueves].[All]" dimensionUniqueName="[Tabla5]" displayFolder="" count="0" memberValueDatatype="7" unbalanced="0"/>
    <cacheHierarchy uniqueName="[Tabla5].[Frecuencia Mes Jueves]" caption="Frecuencia Mes Jueves" attribute="1" defaultMemberUniqueName="[Tabla5].[Frecuencia Mes Jueves].[All]" allUniqueName="[Tabla5].[Frecuencia Mes Jueves].[All]" dimensionUniqueName="[Tabla5]" displayFolder="" count="0" memberValueDatatype="20" unbalanced="0"/>
    <cacheHierarchy uniqueName="[Tabla5].[No de Horas Jueves]" caption="No de Horas Jueves" attribute="1" time="1" defaultMemberUniqueName="[Tabla5].[No de Horas Jueves].[All]" allUniqueName="[Tabla5].[No de Horas Jueves].[All]" dimensionUniqueName="[Tabla5]" displayFolder="" count="0" memberValueDatatype="7" unbalanced="0"/>
    <cacheHierarchy uniqueName="[Tabla5].[No de Horas x prorateada Jueves]" caption="No de Horas x prorateada Jueves" attribute="1" time="1" defaultMemberUniqueName="[Tabla5].[No de Horas x prorateada Jueves].[All]" allUniqueName="[Tabla5].[No de Horas x prorateada Jueves].[All]" dimensionUniqueName="[Tabla5]" displayFolder="" count="0" memberValueDatatype="7" unbalanced="0"/>
    <cacheHierarchy uniqueName="[Tabla5].[Hora Llegada Viernes]" caption="Hora Llegada Viernes" attribute="1" time="1" defaultMemberUniqueName="[Tabla5].[Hora Llegada Viernes].[All]" allUniqueName="[Tabla5].[Hora Llegada Viernes].[All]" dimensionUniqueName="[Tabla5]" displayFolder="" count="0" memberValueDatatype="7" unbalanced="0"/>
    <cacheHierarchy uniqueName="[Tabla5].[Hora Salida Viernes]" caption="Hora Salida Viernes" attribute="1" time="1" defaultMemberUniqueName="[Tabla5].[Hora Salida Viernes].[All]" allUniqueName="[Tabla5].[Hora Salida Viernes].[All]" dimensionUniqueName="[Tabla5]" displayFolder="" count="0" memberValueDatatype="7" unbalanced="0"/>
    <cacheHierarchy uniqueName="[Tabla5].[Frecuencia Mes Viernes]" caption="Frecuencia Mes Viernes" attribute="1" defaultMemberUniqueName="[Tabla5].[Frecuencia Mes Viernes].[All]" allUniqueName="[Tabla5].[Frecuencia Mes Viernes].[All]" dimensionUniqueName="[Tabla5]" displayFolder="" count="0" memberValueDatatype="20" unbalanced="0"/>
    <cacheHierarchy uniqueName="[Tabla5].[No de Horas Viernes]" caption="No de Horas Viernes" attribute="1" time="1" defaultMemberUniqueName="[Tabla5].[No de Horas Viernes].[All]" allUniqueName="[Tabla5].[No de Horas Viernes].[All]" dimensionUniqueName="[Tabla5]" displayFolder="" count="0" memberValueDatatype="7" unbalanced="0"/>
    <cacheHierarchy uniqueName="[Tabla5].[No de Horas x prorateada Viernes]" caption="No de Horas x prorateada Viernes" attribute="1" time="1" defaultMemberUniqueName="[Tabla5].[No de Horas x prorateada Viernes].[All]" allUniqueName="[Tabla5].[No de Horas x prorateada Viernes].[All]" dimensionUniqueName="[Tabla5]" displayFolder="" count="0" memberValueDatatype="7" unbalanced="0"/>
    <cacheHierarchy uniqueName="[Tabla5].[Hora Llegada Sabado]" caption="Hora Llegada Sabado" attribute="1" time="1" defaultMemberUniqueName="[Tabla5].[Hora Llegada Sabado].[All]" allUniqueName="[Tabla5].[Hora Llegada Sabado].[All]" dimensionUniqueName="[Tabla5]" displayFolder="" count="0" memberValueDatatype="7" unbalanced="0"/>
    <cacheHierarchy uniqueName="[Tabla5].[Hora Salida Sabado]" caption="Hora Salida Sabado" attribute="1" time="1" defaultMemberUniqueName="[Tabla5].[Hora Salida Sabado].[All]" allUniqueName="[Tabla5].[Hora Salida Sabado].[All]" dimensionUniqueName="[Tabla5]" displayFolder="" count="0" memberValueDatatype="7" unbalanced="0"/>
    <cacheHierarchy uniqueName="[Tabla5].[Frecuencia Mes Sabado]" caption="Frecuencia Mes Sabado" attribute="1" defaultMemberUniqueName="[Tabla5].[Frecuencia Mes Sabado].[All]" allUniqueName="[Tabla5].[Frecuencia Mes Sabado].[All]" dimensionUniqueName="[Tabla5]" displayFolder="" count="0" memberValueDatatype="20" unbalanced="0"/>
    <cacheHierarchy uniqueName="[Tabla5].[No de Horas Sabado]" caption="No de Horas Sabado" attribute="1" time="1" defaultMemberUniqueName="[Tabla5].[No de Horas Sabado].[All]" allUniqueName="[Tabla5].[No de Horas Sabado].[All]" dimensionUniqueName="[Tabla5]" displayFolder="" count="0" memberValueDatatype="7" unbalanced="0"/>
    <cacheHierarchy uniqueName="[Tabla5].[No de Horas x prorateada Sabado]" caption="No de Horas x prorateada Sabado" attribute="1" time="1" defaultMemberUniqueName="[Tabla5].[No de Horas x prorateada Sabado].[All]" allUniqueName="[Tabla5].[No de Horas x prorateada Sabado].[All]" dimensionUniqueName="[Tabla5]" displayFolder="" count="0" memberValueDatatype="7" unbalanced="0"/>
    <cacheHierarchy uniqueName="[Tabla5].[Hora Llegada Domingo]" caption="Hora Llegada Domingo" attribute="1" defaultMemberUniqueName="[Tabla5].[Hora Llegada Domingo].[All]" allUniqueName="[Tabla5].[Hora Llegada Domingo].[All]" dimensionUniqueName="[Tabla5]" displayFolder="" count="0" memberValueDatatype="130" unbalanced="0"/>
    <cacheHierarchy uniqueName="[Tabla5].[Hora Salida Domingo]" caption="Hora Salida Domingo" attribute="1" defaultMemberUniqueName="[Tabla5].[Hora Salida Domingo].[All]" allUniqueName="[Tabla5].[Hora Salida Domingo].[All]" dimensionUniqueName="[Tabla5]" displayFolder="" count="0" memberValueDatatype="130" unbalanced="0"/>
    <cacheHierarchy uniqueName="[Tabla5].[Frecuencia Mes Domingo]" caption="Frecuencia Mes Domingo" attribute="1" defaultMemberUniqueName="[Tabla5].[Frecuencia Mes Domingo].[All]" allUniqueName="[Tabla5].[Frecuencia Mes Domingo].[All]" dimensionUniqueName="[Tabla5]" displayFolder="" count="0" memberValueDatatype="130" unbalanced="0"/>
    <cacheHierarchy uniqueName="[Tabla5].[No de Horas Domingo]" caption="No de Horas Domingo" attribute="1" time="1" defaultMemberUniqueName="[Tabla5].[No de Horas Domingo].[All]" allUniqueName="[Tabla5].[No de Horas Domingo].[All]" dimensionUniqueName="[Tabla5]" displayFolder="" count="0" memberValueDatatype="7" unbalanced="0"/>
    <cacheHierarchy uniqueName="[Tabla5].[No de Horas x prorateada Domingo]" caption="No de Horas x prorateada Domingo" attribute="1" time="1" defaultMemberUniqueName="[Tabla5].[No de Horas x prorateada Domingo].[All]" allUniqueName="[Tabla5].[No de Horas x prorateada Domingo].[All]" dimensionUniqueName="[Tabla5]" displayFolder="" count="0" memberValueDatatype="7" unbalanced="0"/>
    <cacheHierarchy uniqueName="[Tabla5].[CASOS Y OBSERVACIONES]" caption="CASOS Y OBSERVACIONES" attribute="1" defaultMemberUniqueName="[Tabla5].[CASOS Y OBSERVACIONES].[All]" allUniqueName="[Tabla5].[CASOS Y OBSERVACIONES].[All]" dimensionUniqueName="[Tabla5]" displayFolder="" count="0" memberValueDatatype="130" unbalanced="0"/>
    <cacheHierarchy uniqueName="[Tabla5].[PROMOTOR UNICO]" caption="PROMOTOR UNICO" attribute="1" defaultMemberUniqueName="[Tabla5].[PROMOTOR UNICO].[All]" allUniqueName="[Tabla5].[PROMOTOR UNICO].[All]" dimensionUniqueName="[Tabla5]" displayFolder="" count="0" memberValueDatatype="20" unbalanced="0"/>
    <cacheHierarchy uniqueName="[Tabla5].[Hora Llegada Lunes2]" caption="Hora Llegada Lunes2" attribute="1" time="1" defaultMemberUniqueName="[Tabla5].[Hora Llegada Lunes2].[All]" allUniqueName="[Tabla5].[Hora Llegada Lunes2].[All]" dimensionUniqueName="[Tabla5]" displayFolder="" count="0" memberValueDatatype="7" unbalanced="0"/>
    <cacheHierarchy uniqueName="[Tabla5].[Hora Salida Lunes3]" caption="Hora Salida Lunes3" attribute="1" time="1" defaultMemberUniqueName="[Tabla5].[Hora Salida Lunes3].[All]" allUniqueName="[Tabla5].[Hora Salida Lunes3].[All]" dimensionUniqueName="[Tabla5]" displayFolder="" count="0" memberValueDatatype="7" unbalanced="0"/>
    <cacheHierarchy uniqueName="[Tabla5].[Frecuencia Mes5]" caption="Frecuencia Mes5" attribute="1" defaultMemberUniqueName="[Tabla5].[Frecuencia Mes5].[All]" allUniqueName="[Tabla5].[Frecuencia Mes5].[All]" dimensionUniqueName="[Tabla5]" displayFolder="" count="0" memberValueDatatype="20" unbalanced="0"/>
    <cacheHierarchy uniqueName="[Tabla5].[No de Horas6]" caption="No de Horas6" attribute="1" time="1" defaultMemberUniqueName="[Tabla5].[No de Horas6].[All]" allUniqueName="[Tabla5].[No de Horas6].[All]" dimensionUniqueName="[Tabla5]" displayFolder="" count="0" memberValueDatatype="7" unbalanced="0"/>
    <cacheHierarchy uniqueName="[Tabla5].[No de Horas x prorateada7]" caption="No de Horas x prorateada7" attribute="1" time="1" defaultMemberUniqueName="[Tabla5].[No de Horas x prorateada7].[All]" allUniqueName="[Tabla5].[No de Horas x prorateada7].[All]" dimensionUniqueName="[Tabla5]" displayFolder="" count="0" memberValueDatatype="7" unbalanced="0"/>
    <cacheHierarchy uniqueName="[Tabla5].[Hora Llegada Martes8]" caption="Hora Llegada Martes8" attribute="1" time="1" defaultMemberUniqueName="[Tabla5].[Hora Llegada Martes8].[All]" allUniqueName="[Tabla5].[Hora Llegada Martes8].[All]" dimensionUniqueName="[Tabla5]" displayFolder="" count="0" memberValueDatatype="7" unbalanced="0"/>
    <cacheHierarchy uniqueName="[Tabla5].[Hora Salida Martes9]" caption="Hora Salida Martes9" attribute="1" time="1" defaultMemberUniqueName="[Tabla5].[Hora Salida Martes9].[All]" allUniqueName="[Tabla5].[Hora Salida Martes9].[All]" dimensionUniqueName="[Tabla5]" displayFolder="" count="0" memberValueDatatype="7" unbalanced="0"/>
    <cacheHierarchy uniqueName="[Tabla5].[Frecuencia Mes410]" caption="Frecuencia Mes410" attribute="1" defaultMemberUniqueName="[Tabla5].[Frecuencia Mes410].[All]" allUniqueName="[Tabla5].[Frecuencia Mes410].[All]" dimensionUniqueName="[Tabla5]" displayFolder="" count="0" memberValueDatatype="20" unbalanced="0"/>
    <cacheHierarchy uniqueName="[Tabla5].[No de Horas511]" caption="No de Horas511" attribute="1" time="1" defaultMemberUniqueName="[Tabla5].[No de Horas511].[All]" allUniqueName="[Tabla5].[No de Horas511].[All]" dimensionUniqueName="[Tabla5]" displayFolder="" count="0" memberValueDatatype="7" unbalanced="0"/>
    <cacheHierarchy uniqueName="[Tabla5].[No de Horas x prorateada612]" caption="No de Horas x prorateada612" attribute="1" time="1" defaultMemberUniqueName="[Tabla5].[No de Horas x prorateada612].[All]" allUniqueName="[Tabla5].[No de Horas x prorateada612].[All]" dimensionUniqueName="[Tabla5]" displayFolder="" count="0" memberValueDatatype="7" unbalanced="0"/>
    <cacheHierarchy uniqueName="[Tabla5].[Hora Llegada Miercoles13]" caption="Hora Llegada Miercoles13" attribute="1" time="1" defaultMemberUniqueName="[Tabla5].[Hora Llegada Miercoles13].[All]" allUniqueName="[Tabla5].[Hora Llegada Miercoles13].[All]" dimensionUniqueName="[Tabla5]" displayFolder="" count="0" memberValueDatatype="7" unbalanced="0"/>
    <cacheHierarchy uniqueName="[Tabla5].[Hora Salida Miercoles14]" caption="Hora Salida Miercoles14" attribute="1" time="1" defaultMemberUniqueName="[Tabla5].[Hora Salida Miercoles14].[All]" allUniqueName="[Tabla5].[Hora Salida Miercoles14].[All]" dimensionUniqueName="[Tabla5]" displayFolder="" count="0" memberValueDatatype="7" unbalanced="0"/>
    <cacheHierarchy uniqueName="[Tabla5].[Frecuencia Mes915]" caption="Frecuencia Mes915" attribute="1" defaultMemberUniqueName="[Tabla5].[Frecuencia Mes915].[All]" allUniqueName="[Tabla5].[Frecuencia Mes915].[All]" dimensionUniqueName="[Tabla5]" displayFolder="" count="0" memberValueDatatype="20" unbalanced="0"/>
    <cacheHierarchy uniqueName="[Tabla5].[No de Horas1016]" caption="No de Horas1016" attribute="1" time="1" defaultMemberUniqueName="[Tabla5].[No de Horas1016].[All]" allUniqueName="[Tabla5].[No de Horas1016].[All]" dimensionUniqueName="[Tabla5]" displayFolder="" count="0" memberValueDatatype="7" unbalanced="0"/>
    <cacheHierarchy uniqueName="[Tabla5].[No de Horas x prorateada1117]" caption="No de Horas x prorateada1117" attribute="1" time="1" defaultMemberUniqueName="[Tabla5].[No de Horas x prorateada1117].[All]" allUniqueName="[Tabla5].[No de Horas x prorateada1117].[All]" dimensionUniqueName="[Tabla5]" displayFolder="" count="0" memberValueDatatype="7" unbalanced="0"/>
    <cacheHierarchy uniqueName="[Tabla5].[Hora Llegada Jueves18]" caption="Hora Llegada Jueves18" attribute="1" time="1" defaultMemberUniqueName="[Tabla5].[Hora Llegada Jueves18].[All]" allUniqueName="[Tabla5].[Hora Llegada Jueves18].[All]" dimensionUniqueName="[Tabla5]" displayFolder="" count="0" memberValueDatatype="7" unbalanced="0"/>
    <cacheHierarchy uniqueName="[Tabla5].[Hora Salida Jueves19]" caption="Hora Salida Jueves19" attribute="1" time="1" defaultMemberUniqueName="[Tabla5].[Hora Salida Jueves19].[All]" allUniqueName="[Tabla5].[Hora Salida Jueves19].[All]" dimensionUniqueName="[Tabla5]" displayFolder="" count="0" memberValueDatatype="7" unbalanced="0"/>
    <cacheHierarchy uniqueName="[Tabla5].[Frecuencia Mes1420]" caption="Frecuencia Mes1420" attribute="1" defaultMemberUniqueName="[Tabla5].[Frecuencia Mes1420].[All]" allUniqueName="[Tabla5].[Frecuencia Mes1420].[All]" dimensionUniqueName="[Tabla5]" displayFolder="" count="0" memberValueDatatype="20" unbalanced="0"/>
    <cacheHierarchy uniqueName="[Tabla5].[No de Horas10221]" caption="No de Horas10221" attribute="1" time="1" defaultMemberUniqueName="[Tabla5].[No de Horas10221].[All]" allUniqueName="[Tabla5].[No de Horas10221].[All]" dimensionUniqueName="[Tabla5]" displayFolder="" count="0" memberValueDatatype="7" unbalanced="0"/>
    <cacheHierarchy uniqueName="[Tabla5].[No de Horas x prorateada1622]" caption="No de Horas x prorateada1622" attribute="1" time="1" defaultMemberUniqueName="[Tabla5].[No de Horas x prorateada1622].[All]" allUniqueName="[Tabla5].[No de Horas x prorateada1622].[All]" dimensionUniqueName="[Tabla5]" displayFolder="" count="0" memberValueDatatype="7" unbalanced="0"/>
    <cacheHierarchy uniqueName="[Tabla5].[Hora Llegada Viernes23]" caption="Hora Llegada Viernes23" attribute="1" time="1" defaultMemberUniqueName="[Tabla5].[Hora Llegada Viernes23].[All]" allUniqueName="[Tabla5].[Hora Llegada Viernes23].[All]" dimensionUniqueName="[Tabla5]" displayFolder="" count="0" memberValueDatatype="7" unbalanced="0"/>
    <cacheHierarchy uniqueName="[Tabla5].[Hora Salida Viernes24]" caption="Hora Salida Viernes24" attribute="1" time="1" defaultMemberUniqueName="[Tabla5].[Hora Salida Viernes24].[All]" allUniqueName="[Tabla5].[Hora Salida Viernes24].[All]" dimensionUniqueName="[Tabla5]" displayFolder="" count="0" memberValueDatatype="7" unbalanced="0"/>
    <cacheHierarchy uniqueName="[Tabla5].[Frecuencia Mes1925]" caption="Frecuencia Mes1925" attribute="1" defaultMemberUniqueName="[Tabla5].[Frecuencia Mes1925].[All]" allUniqueName="[Tabla5].[Frecuencia Mes1925].[All]" dimensionUniqueName="[Tabla5]" displayFolder="" count="0" memberValueDatatype="20" unbalanced="0"/>
    <cacheHierarchy uniqueName="[Tabla5].[No de Horas2026]" caption="No de Horas2026" attribute="1" time="1" defaultMemberUniqueName="[Tabla5].[No de Horas2026].[All]" allUniqueName="[Tabla5].[No de Horas2026].[All]" dimensionUniqueName="[Tabla5]" displayFolder="" count="0" memberValueDatatype="7" unbalanced="0"/>
    <cacheHierarchy uniqueName="[Tabla5].[No de Horas x prorateada2127]" caption="No de Horas x prorateada2127" attribute="1" time="1" defaultMemberUniqueName="[Tabla5].[No de Horas x prorateada2127].[All]" allUniqueName="[Tabla5].[No de Horas x prorateada2127].[All]" dimensionUniqueName="[Tabla5]" displayFolder="" count="0" memberValueDatatype="7" unbalanced="0"/>
    <cacheHierarchy uniqueName="[Tabla5].[Hora Llegada Sabado28]" caption="Hora Llegada Sabado28" attribute="1" time="1" defaultMemberUniqueName="[Tabla5].[Hora Llegada Sabado28].[All]" allUniqueName="[Tabla5].[Hora Llegada Sabado28].[All]" dimensionUniqueName="[Tabla5]" displayFolder="" count="0" memberValueDatatype="7" unbalanced="0"/>
    <cacheHierarchy uniqueName="[Tabla5].[Hora Salida Sabado29]" caption="Hora Salida Sabado29" attribute="1" time="1" defaultMemberUniqueName="[Tabla5].[Hora Salida Sabado29].[All]" allUniqueName="[Tabla5].[Hora Salida Sabado29].[All]" dimensionUniqueName="[Tabla5]" displayFolder="" count="0" memberValueDatatype="7" unbalanced="0"/>
    <cacheHierarchy uniqueName="[Tabla5].[Frecuencia Mes2430]" caption="Frecuencia Mes2430" attribute="1" defaultMemberUniqueName="[Tabla5].[Frecuencia Mes2430].[All]" allUniqueName="[Tabla5].[Frecuencia Mes2430].[All]" dimensionUniqueName="[Tabla5]" displayFolder="" count="0" memberValueDatatype="20" unbalanced="0"/>
    <cacheHierarchy uniqueName="[Tabla5].[No de Horas2531]" caption="No de Horas2531" attribute="1" time="1" defaultMemberUniqueName="[Tabla5].[No de Horas2531].[All]" allUniqueName="[Tabla5].[No de Horas2531].[All]" dimensionUniqueName="[Tabla5]" displayFolder="" count="0" memberValueDatatype="7" unbalanced="0"/>
    <cacheHierarchy uniqueName="[Tabla5].[No de Horas x prorateada2632]" caption="No de Horas x prorateada2632" attribute="1" time="1" defaultMemberUniqueName="[Tabla5].[No de Horas x prorateada2632].[All]" allUniqueName="[Tabla5].[No de Horas x prorateada2632].[All]" dimensionUniqueName="[Tabla5]" displayFolder="" count="0" memberValueDatatype="7" unbalanced="0"/>
    <cacheHierarchy uniqueName="[Tabla5].[Hora Llegada Domingo33]" caption="Hora Llegada Domingo33" attribute="1" time="1" defaultMemberUniqueName="[Tabla5].[Hora Llegada Domingo33].[All]" allUniqueName="[Tabla5].[Hora Llegada Domingo33].[All]" dimensionUniqueName="[Tabla5]" displayFolder="" count="0" memberValueDatatype="7" unbalanced="0"/>
    <cacheHierarchy uniqueName="[Tabla5].[Hora Salida Domingo34]" caption="Hora Salida Domingo34" attribute="1" time="1" defaultMemberUniqueName="[Tabla5].[Hora Salida Domingo34].[All]" allUniqueName="[Tabla5].[Hora Salida Domingo34].[All]" dimensionUniqueName="[Tabla5]" displayFolder="" count="0" memberValueDatatype="7" unbalanced="0"/>
    <cacheHierarchy uniqueName="[Tabla5].[Frecuencia Mes2935]" caption="Frecuencia Mes2935" attribute="1" defaultMemberUniqueName="[Tabla5].[Frecuencia Mes2935].[All]" allUniqueName="[Tabla5].[Frecuencia Mes2935].[All]" dimensionUniqueName="[Tabla5]" displayFolder="" count="0" memberValueDatatype="20" unbalanced="0"/>
    <cacheHierarchy uniqueName="[Tabla5].[No de Horas3036]" caption="No de Horas3036" attribute="1" time="1" defaultMemberUniqueName="[Tabla5].[No de Horas3036].[All]" allUniqueName="[Tabla5].[No de Horas3036].[All]" dimensionUniqueName="[Tabla5]" displayFolder="" count="0" memberValueDatatype="7" unbalanced="0"/>
    <cacheHierarchy uniqueName="[Tabla5].[No de Horas x prorateada3137]" caption="No de Horas x prorateada3137" attribute="1" time="1" defaultMemberUniqueName="[Tabla5].[No de Horas x prorateada3137].[All]" allUniqueName="[Tabla5].[No de Horas x prorateada3137].[All]" dimensionUniqueName="[Tabla5]" displayFolder="" count="0" memberValueDatatype="7" unbalanced="0"/>
    <cacheHierarchy uniqueName="[Tabla5].[PDV FOCO DEL MES]" caption="PDV FOCO DEL MES" attribute="1" defaultMemberUniqueName="[Tabla5].[PDV FOCO DEL MES].[All]" allUniqueName="[Tabla5].[PDV FOCO DEL MES].[All]" dimensionUniqueName="[Tabla5]" displayFolder="" count="0" memberValueDatatype="130" unbalanced="0"/>
    <cacheHierarchy uniqueName="[Tabla5].[NUEVAS TIENDAS]" caption="NUEVAS TIENDAS" attribute="1" defaultMemberUniqueName="[Tabla5].[NUEVAS TIENDAS].[All]" allUniqueName="[Tabla5].[NUEVAS TIENDAS].[All]" dimensionUniqueName="[Tabla5]" displayFolder="" count="0" memberValueDatatype="130" unbalanced="0"/>
    <cacheHierarchy uniqueName="[Tabla5].[PROMOTOR TEMPORADA (SALESLAND)]" caption="PROMOTOR TEMPORADA (SALESLAND)" attribute="1" defaultMemberUniqueName="[Tabla5].[PROMOTOR TEMPORADA (SALESLAND)].[All]" allUniqueName="[Tabla5].[PROMOTOR TEMPORADA (SALESLAND)].[All]" dimensionUniqueName="[Tabla5]" displayFolder="" count="0" memberValueDatatype="130" unbalanced="0"/>
    <cacheHierarchy uniqueName="[Tabla5].[PROMOTOR TEMPORADA (BOOOM)]" caption="PROMOTOR TEMPORADA (BOOOM)" attribute="1" defaultMemberUniqueName="[Tabla5].[PROMOTOR TEMPORADA (BOOOM)].[All]" allUniqueName="[Tabla5].[PROMOTOR TEMPORADA (BOOOM)].[All]" dimensionUniqueName="[Tabla5]" displayFolder="" count="0" memberValueDatatype="130" unbalanced="0"/>
    <cacheHierarchy uniqueName="[Measures].[__XL_Count Tabla2]" caption="__XL_Count Tabla2" measure="1" displayFolder="" measureGroup="Tabla2" count="0" hidden="1"/>
    <cacheHierarchy uniqueName="[Measures].[__XL_Count Tabla5]" caption="__XL_Count Tabla5" measure="1" displayFolder="" measureGroup="Tabla5" count="0" hidden="1"/>
    <cacheHierarchy uniqueName="[Measures].[__No measures defined]" caption="__No measures defined" measure="1" displayFolder="" count="0" hidden="1"/>
    <cacheHierarchy uniqueName="[Measures].[Recuento de NOMBRE PDV HMPDV]" caption="Recuento de NOMBRE PDV HMPDV" measure="1" displayFolder="" measureGroup="Tabla5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istinto de NOMBRE PDV HMPDV]" caption="Recuento distinto de NOMBRE PDV HMPDV" measure="1" displayFolder="" measureGroup="Tabla5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TOTAL  HORAS AL MES]" caption="Suma de TOTAL  HORAS AL MES" measure="1" displayFolder="" measureGroup="Tabla5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TOTAL  HORAS A LA SEMANA]" caption="Suma de TOTAL  HORAS A LA SEMANA" measure="1" displayFolder="" measureGroup="Tabla5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ID PROMOTOR]" caption="Suma de ID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istinto de ID PROMOTOR]" caption="Recuento distinto de ID PROMOTOR" measure="1" displayFolder="" measureGroup="Tabla5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e NOMBRE PDV]" caption="Recuento de NOMBRE PDV" measure="1" displayFolder="" measureGroup="Tabla5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NOMBRE COMPLETO PROMOTOR]" caption="Recuento de NOMBRE COMPLETO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istinto de NOMBRE COMPLETO PROMOTOR]" caption="Recuento distinto de NOMBRE COMPLETO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PROMOTOR TEMPORADA (SALESLAND)]" caption="Recuento de PROMOTOR TEMPORADA (SALESLAND)" measure="1" displayFolder="" measureGroup="Tabla5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Recuento distinto de PROMOTOR TEMPORADA (SALESLAND)]" caption="Recuento distinto de PROMOTOR TEMPORADA (SALESLAND)" measure="1" displayFolder="" measureGroup="Tabla5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Dummy0" caption="RETAIL MAPPING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Tabla2" uniqueName="[Tabla2]" caption="Tabla2"/>
    <dimension name="Tabla5" uniqueName="[Tabla5]" caption="Tabla5"/>
  </dimensions>
  <measureGroups count="2">
    <measureGroup name="Tabla2" caption="Tabla2"/>
    <measureGroup name="Tabla5" caption="Tabla5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ena" refreshedDate="44873.815554745372" backgroundQuery="1" createdVersion="8" refreshedVersion="6" minRefreshableVersion="3" recordCount="0" supportSubquery="1" supportAdvancedDrill="1" xr:uid="{00000000-000A-0000-FFFF-FFFF0B000000}">
  <cacheSource type="external" connectionId="2"/>
  <cacheFields count="4">
    <cacheField name="[Measures].[Recuento de NOMBRE PDV HMPDV]" caption="Recuento de NOMBRE PDV HMPDV" numFmtId="0" hierarchy="111" level="32767"/>
    <cacheField name="[Tabla5].[RETAIL MAPPING].[RETAIL MAPPING]" caption="RETAIL MAPPING" numFmtId="0" hierarchy="9" level="1">
      <sharedItems count="5">
        <s v="BRONCE"/>
        <s v="ORO"/>
        <s v="PLATA"/>
        <s v="PLATINO"/>
        <s v="SIN CLASIFICACION"/>
      </sharedItems>
    </cacheField>
    <cacheField name="[Tabla5].[TIPO PROMOTOR].[TIPO PROMOTOR]" caption="TIPO PROMOTOR" numFmtId="0" hierarchy="14" level="1">
      <sharedItems count="3">
        <s v="PROMOTOR BASE"/>
        <s v="PROMOTOR COBERTURA"/>
        <s v="PROMOTOR MIXTO"/>
      </sharedItems>
    </cacheField>
    <cacheField name="Dummy0" numFmtId="0" hierarchy="12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23">
    <cacheHierarchy uniqueName="[Tabla2].[RETAIL MAPPING]" caption="RETAIL MAPPING" attribute="1" defaultMemberUniqueName="[Tabla2].[RETAIL MAPPING].[All]" allUniqueName="[Tabla2].[RETAIL MAPPING].[All]" dimensionUniqueName="[Tabla2]" displayFolder="" count="0" memberValueDatatype="130" unbalanced="0"/>
    <cacheHierarchy uniqueName="[Tabla2].[PDV HMPDV]" caption="PDV HMPDV" attribute="1" defaultMemberUniqueName="[Tabla2].[PDV HMPDV].[All]" allUniqueName="[Tabla2].[PDV HMPDV].[All]" dimensionUniqueName="[Tabla2]" displayFolder="" count="0" memberValueDatatype="20" unbalanced="0"/>
    <cacheHierarchy uniqueName="[Tabla2].[PROMOTOR]" caption="PROMOTOR" attribute="1" defaultMemberUniqueName="[Tabla2].[PROMOTOR].[All]" allUniqueName="[Tabla2].[PROMOTOR].[All]" dimensionUniqueName="[Tabla2]" displayFolder="" count="0" memberValueDatatype="20" unbalanced="0"/>
    <cacheHierarchy uniqueName="[Tabla2].[VS RETAIL MAPPING 2022]" caption="VS RETAIL MAPPING 2022" attribute="1" defaultMemberUniqueName="[Tabla2].[VS RETAIL MAPPING 2022].[All]" allUniqueName="[Tabla2].[VS RETAIL MAPPING 2022].[All]" dimensionUniqueName="[Tabla2]" displayFolder="" count="0" memberValueDatatype="20" unbalanced="0"/>
    <cacheHierarchy uniqueName="[Tabla2].[% COBERTURA]" caption="% COBERTURA" attribute="1" defaultMemberUniqueName="[Tabla2].[% COBERTURA].[All]" allUniqueName="[Tabla2].[% COBERTURA].[All]" dimensionUniqueName="[Tabla2]" displayFolder="" count="0" memberValueDatatype="5" unbalanced="0"/>
    <cacheHierarchy uniqueName="[Tabla5].[DIAS DE VISITA]" caption="DIAS DE VISITA" attribute="1" defaultMemberUniqueName="[Tabla5].[DIAS DE VISITA].[All]" allUniqueName="[Tabla5].[DIAS DE VISITA].[All]" dimensionUniqueName="[Tabla5]" displayFolder="" count="0" memberValueDatatype="130" unbalanced="0"/>
    <cacheHierarchy uniqueName="[Tabla5].[CODIGO PDV]" caption="CODIGO PDV" attribute="1" defaultMemberUniqueName="[Tabla5].[CODIGO PDV].[All]" allUniqueName="[Tabla5].[CODIGO PDV].[All]" dimensionUniqueName="[Tabla5]" displayFolder="" count="0" memberValueDatatype="130" unbalanced="0"/>
    <cacheHierarchy uniqueName="[Tabla5].[NOMBRE PDV]" caption="NOMBRE PDV" attribute="1" defaultMemberUniqueName="[Tabla5].[NOMBRE PDV].[All]" allUniqueName="[Tabla5].[NOMBRE PDV].[All]" dimensionUniqueName="[Tabla5]" displayFolder="" count="0" memberValueDatatype="130" unbalanced="0"/>
    <cacheHierarchy uniqueName="[Tabla5].[NOMBRE PDV HMPDV]" caption="NOMBRE PDV HMPDV" attribute="1" defaultMemberUniqueName="[Tabla5].[NOMBRE PDV HMPDV].[All]" allUniqueName="[Tabla5].[NOMBRE PDV HMPDV].[All]" dimensionUniqueName="[Tabla5]" displayFolder="" count="0" memberValueDatatype="130" unbalanced="0"/>
    <cacheHierarchy uniqueName="[Tabla5].[RETAIL MAPPING]" caption="RETAIL MAPPING" attribute="1" defaultMemberUniqueName="[Tabla5].[RETAIL MAPPING].[All]" allUniqueName="[Tabla5].[RETAIL MAPPING].[All]" dimensionUniqueName="[Tabla5]" displayFolder="" count="2" memberValueDatatype="130" unbalanced="0">
      <fieldsUsage count="2">
        <fieldUsage x="-1"/>
        <fieldUsage x="1"/>
      </fieldsUsage>
    </cacheHierarchy>
    <cacheHierarchy uniqueName="[Tabla5].[CLIENTE]" caption="CLIENTE" attribute="1" defaultMemberUniqueName="[Tabla5].[CLIENTE].[All]" allUniqueName="[Tabla5].[CLIENTE].[All]" dimensionUniqueName="[Tabla5]" displayFolder="" count="0" memberValueDatatype="130" unbalanced="0"/>
    <cacheHierarchy uniqueName="[Tabla5].[ZONA]" caption="ZONA" attribute="1" defaultMemberUniqueName="[Tabla5].[ZONA].[All]" allUniqueName="[Tabla5].[ZONA].[All]" dimensionUniqueName="[Tabla5]" displayFolder="" count="0" memberValueDatatype="130" unbalanced="0"/>
    <cacheHierarchy uniqueName="[Tabla5].[CIUDAD]" caption="CIUDAD" attribute="1" defaultMemberUniqueName="[Tabla5].[CIUDAD].[All]" allUniqueName="[Tabla5].[CIUDAD].[All]" dimensionUniqueName="[Tabla5]" displayFolder="" count="0" memberValueDatatype="130" unbalanced="0"/>
    <cacheHierarchy uniqueName="[Tabla5].[CANAL]" caption="CANAL" attribute="1" defaultMemberUniqueName="[Tabla5].[CANAL].[All]" allUniqueName="[Tabla5].[CANAL].[All]" dimensionUniqueName="[Tabla5]" displayFolder="" count="0" memberValueDatatype="130" unbalanced="0"/>
    <cacheHierarchy uniqueName="[Tabla5].[TIPO PROMOTOR]" caption="TIPO PROMOTOR" attribute="1" defaultMemberUniqueName="[Tabla5].[TIPO PROMOTOR].[All]" allUniqueName="[Tabla5].[TIPO PROMOTOR].[All]" dimensionUniqueName="[Tabla5]" displayFolder="" count="2" memberValueDatatype="130" unbalanced="0">
      <fieldsUsage count="2">
        <fieldUsage x="-1"/>
        <fieldUsage x="2"/>
      </fieldsUsage>
    </cacheHierarchy>
    <cacheHierarchy uniqueName="[Tabla5].[ESTRUCTURA PROMOTORIA]" caption="ESTRUCTURA PROMOTORIA" attribute="1" defaultMemberUniqueName="[Tabla5].[ESTRUCTURA PROMOTORIA].[All]" allUniqueName="[Tabla5].[ESTRUCTURA PROMOTORIA].[All]" dimensionUniqueName="[Tabla5]" displayFolder="" count="0" memberValueDatatype="130" unbalanced="0"/>
    <cacheHierarchy uniqueName="[Tabla5].[ID PROMOTOR]" caption="ID PROMOTOR" attribute="1" defaultMemberUniqueName="[Tabla5].[ID PROMOTOR].[All]" allUniqueName="[Tabla5].[ID PROMOTOR].[All]" dimensionUniqueName="[Tabla5]" displayFolder="" count="0" memberValueDatatype="5" unbalanced="0"/>
    <cacheHierarchy uniqueName="[Tabla5].[NOMBRE COMPLETO PROMOTOR]" caption="NOMBRE COMPLETO PROMOTOR" attribute="1" defaultMemberUniqueName="[Tabla5].[NOMBRE COMPLETO PROMOTOR].[All]" allUniqueName="[Tabla5].[NOMBRE COMPLETO PROMOTOR].[All]" dimensionUniqueName="[Tabla5]" displayFolder="" count="0" memberValueDatatype="130" unbalanced="0"/>
    <cacheHierarchy uniqueName="[Tabla5].[NOMBRE]" caption="NOMBRE" attribute="1" defaultMemberUniqueName="[Tabla5].[NOMBRE].[All]" allUniqueName="[Tabla5].[NOMBRE].[All]" dimensionUniqueName="[Tabla5]" displayFolder="" count="0" memberValueDatatype="130" unbalanced="0"/>
    <cacheHierarchy uniqueName="[Tabla5].[APELLIDO PATERNO]" caption="APELLIDO PATERNO" attribute="1" defaultMemberUniqueName="[Tabla5].[APELLIDO PATERNO].[All]" allUniqueName="[Tabla5].[APELLIDO PATERNO].[All]" dimensionUniqueName="[Tabla5]" displayFolder="" count="0" memberValueDatatype="130" unbalanced="0"/>
    <cacheHierarchy uniqueName="[Tabla5].[APELLIDO MATERNO]" caption="APELLIDO MATERNO" attribute="1" defaultMemberUniqueName="[Tabla5].[APELLIDO MATERNO].[All]" allUniqueName="[Tabla5].[APELLIDO MATERNO].[All]" dimensionUniqueName="[Tabla5]" displayFolder="" count="0" memberValueDatatype="130" unbalanced="0"/>
    <cacheHierarchy uniqueName="[Tabla5].[SUPERVISOR]" caption="SUPERVISOR" attribute="1" defaultMemberUniqueName="[Tabla5].[SUPERVISOR].[All]" allUniqueName="[Tabla5].[SUPERVISOR].[All]" dimensionUniqueName="[Tabla5]" displayFolder="" count="0" memberValueDatatype="130" unbalanced="0"/>
    <cacheHierarchy uniqueName="[Tabla5].[NOMBRE KAM / EJECUTIVO]" caption="NOMBRE KAM / EJECUTIVO" attribute="1" defaultMemberUniqueName="[Tabla5].[NOMBRE KAM / EJECUTIVO].[All]" allUniqueName="[Tabla5].[NOMBRE KAM / EJECUTIVO].[All]" dimensionUniqueName="[Tabla5]" displayFolder="" count="0" memberValueDatatype="130" unbalanced="0"/>
    <cacheHierarchy uniqueName="[Tabla5].[PROMOTOR AGENCIA]" caption="PROMOTOR AGENCIA" attribute="1" defaultMemberUniqueName="[Tabla5].[PROMOTOR AGENCIA].[All]" allUniqueName="[Tabla5].[PROMOTOR AGENCIA].[All]" dimensionUniqueName="[Tabla5]" displayFolder="" count="0" memberValueDatatype="130" unbalanced="0"/>
    <cacheHierarchy uniqueName="[Tabla5].[VENTA PROMEDIO ULTIMO SEMESTRE]" caption="VENTA PROMEDIO ULTIMO SEMESTRE" attribute="1" defaultMemberUniqueName="[Tabla5].[VENTA PROMEDIO ULTIMO SEMESTRE].[All]" allUniqueName="[Tabla5].[VENTA PROMEDIO ULTIMO SEMESTRE].[All]" dimensionUniqueName="[Tabla5]" displayFolder="" count="0" memberValueDatatype="5" unbalanced="0"/>
    <cacheHierarchy uniqueName="[Tabla5].[FRECUENCIA SEMANAL DE VISITA]" caption="FRECUENCIA SEMANAL DE VISITA" attribute="1" defaultMemberUniqueName="[Tabla5].[FRECUENCIA SEMANAL DE VISITA].[All]" allUniqueName="[Tabla5].[FRECUENCIA SEMANAL DE VISITA].[All]" dimensionUniqueName="[Tabla5]" displayFolder="" count="0" memberValueDatatype="20" unbalanced="0"/>
    <cacheHierarchy uniqueName="[Tabla5].[ASIGNACION SEMANAL]" caption="ASIGNACION SEMANAL" attribute="1" defaultMemberUniqueName="[Tabla5].[ASIGNACION SEMANAL].[All]" allUniqueName="[Tabla5].[ASIGNACION SEMANAL].[All]" dimensionUniqueName="[Tabla5]" displayFolder="" count="0" memberValueDatatype="5" unbalanced="0"/>
    <cacheHierarchy uniqueName="[Tabla5].[TOTAL  HORAS A LA SEMANA]" caption="TOTAL  HORAS A LA SEMANA" attribute="1" defaultMemberUniqueName="[Tabla5].[TOTAL  HORAS A LA SEMANA].[All]" allUniqueName="[Tabla5].[TOTAL  HORAS A LA SEMANA].[All]" dimensionUniqueName="[Tabla5]" displayFolder="" count="0" memberValueDatatype="5" unbalanced="0"/>
    <cacheHierarchy uniqueName="[Tabla5].[FRECUENCIA MENSUAL DE VISITA]" caption="FRECUENCIA MENSUAL DE VISITA" attribute="1" defaultMemberUniqueName="[Tabla5].[FRECUENCIA MENSUAL DE VISITA].[All]" allUniqueName="[Tabla5].[FRECUENCIA MENSUAL DE VISITA].[All]" dimensionUniqueName="[Tabla5]" displayFolder="" count="0" memberValueDatatype="20" unbalanced="0"/>
    <cacheHierarchy uniqueName="[Tabla5].[ASIGNACION MENSUAL]" caption="ASIGNACION MENSUAL" attribute="1" defaultMemberUniqueName="[Tabla5].[ASIGNACION MENSUAL].[All]" allUniqueName="[Tabla5].[ASIGNACION MENSUAL].[All]" dimensionUniqueName="[Tabla5]" displayFolder="" count="0" memberValueDatatype="5" unbalanced="0"/>
    <cacheHierarchy uniqueName="[Tabla5].[TOTAL  HORAS AL MES]" caption="TOTAL  HORAS AL MES" attribute="1" defaultMemberUniqueName="[Tabla5].[TOTAL  HORAS AL MES].[All]" allUniqueName="[Tabla5].[TOTAL  HORAS AL MES].[All]" dimensionUniqueName="[Tabla5]" displayFolder="" count="0" memberValueDatatype="5" unbalanced="0"/>
    <cacheHierarchy uniqueName="[Tabla5].[Total horas por Promotor]" caption="Total horas por Promotor" attribute="1" defaultMemberUniqueName="[Tabla5].[Total horas por Promotor].[All]" allUniqueName="[Tabla5].[Total horas por Promotor].[All]" dimensionUniqueName="[Tabla5]" displayFolder="" count="0" memberValueDatatype="5" unbalanced="0"/>
    <cacheHierarchy uniqueName="[Tabla5].[Hora Llegada Lunes]" caption="Hora Llegada Lunes" attribute="1" time="1" defaultMemberUniqueName="[Tabla5].[Hora Llegada Lunes].[All]" allUniqueName="[Tabla5].[Hora Llegada Lunes].[All]" dimensionUniqueName="[Tabla5]" displayFolder="" count="0" memberValueDatatype="7" unbalanced="0"/>
    <cacheHierarchy uniqueName="[Tabla5].[Hora Salida Lunes]" caption="Hora Salida Lunes" attribute="1" time="1" defaultMemberUniqueName="[Tabla5].[Hora Salida Lunes].[All]" allUniqueName="[Tabla5].[Hora Salida Lunes].[All]" dimensionUniqueName="[Tabla5]" displayFolder="" count="0" memberValueDatatype="7" unbalanced="0"/>
    <cacheHierarchy uniqueName="[Tabla5].[Frecuencia Lunes]" caption="Frecuencia Lunes" attribute="1" defaultMemberUniqueName="[Tabla5].[Frecuencia Lunes].[All]" allUniqueName="[Tabla5].[Frecuencia Lunes].[All]" dimensionUniqueName="[Tabla5]" displayFolder="" count="0" memberValueDatatype="20" unbalanced="0"/>
    <cacheHierarchy uniqueName="[Tabla5].[No de Horas Lunes]" caption="No de Horas Lunes" attribute="1" time="1" defaultMemberUniqueName="[Tabla5].[No de Horas Lunes].[All]" allUniqueName="[Tabla5].[No de Horas Lunes].[All]" dimensionUniqueName="[Tabla5]" displayFolder="" count="0" memberValueDatatype="7" unbalanced="0"/>
    <cacheHierarchy uniqueName="[Tabla5].[No de Horas x prorateada Lunes]" caption="No de Horas x prorateada Lunes" attribute="1" time="1" defaultMemberUniqueName="[Tabla5].[No de Horas x prorateada Lunes].[All]" allUniqueName="[Tabla5].[No de Horas x prorateada Lunes].[All]" dimensionUniqueName="[Tabla5]" displayFolder="" count="0" memberValueDatatype="7" unbalanced="0"/>
    <cacheHierarchy uniqueName="[Tabla5].[Hora Llegada Martes]" caption="Hora Llegada Martes" attribute="1" time="1" defaultMemberUniqueName="[Tabla5].[Hora Llegada Martes].[All]" allUniqueName="[Tabla5].[Hora Llegada Martes].[All]" dimensionUniqueName="[Tabla5]" displayFolder="" count="0" memberValueDatatype="7" unbalanced="0"/>
    <cacheHierarchy uniqueName="[Tabla5].[Hora Salida Martes]" caption="Hora Salida Martes" attribute="1" time="1" defaultMemberUniqueName="[Tabla5].[Hora Salida Martes].[All]" allUniqueName="[Tabla5].[Hora Salida Martes].[All]" dimensionUniqueName="[Tabla5]" displayFolder="" count="0" memberValueDatatype="7" unbalanced="0"/>
    <cacheHierarchy uniqueName="[Tabla5].[Frecuencia Mes Martes]" caption="Frecuencia Mes Martes" attribute="1" defaultMemberUniqueName="[Tabla5].[Frecuencia Mes Martes].[All]" allUniqueName="[Tabla5].[Frecuencia Mes Martes].[All]" dimensionUniqueName="[Tabla5]" displayFolder="" count="0" memberValueDatatype="20" unbalanced="0"/>
    <cacheHierarchy uniqueName="[Tabla5].[No de Horas Martes]" caption="No de Horas Martes" attribute="1" time="1" defaultMemberUniqueName="[Tabla5].[No de Horas Martes].[All]" allUniqueName="[Tabla5].[No de Horas Martes].[All]" dimensionUniqueName="[Tabla5]" displayFolder="" count="0" memberValueDatatype="7" unbalanced="0"/>
    <cacheHierarchy uniqueName="[Tabla5].[No de Horas x prorateada Martes]" caption="No de Horas x prorateada Martes" attribute="1" time="1" defaultMemberUniqueName="[Tabla5].[No de Horas x prorateada Martes].[All]" allUniqueName="[Tabla5].[No de Horas x prorateada Martes].[All]" dimensionUniqueName="[Tabla5]" displayFolder="" count="0" memberValueDatatype="7" unbalanced="0"/>
    <cacheHierarchy uniqueName="[Tabla5].[Hora Llegada Miercoles]" caption="Hora Llegada Miercoles" attribute="1" time="1" defaultMemberUniqueName="[Tabla5].[Hora Llegada Miercoles].[All]" allUniqueName="[Tabla5].[Hora Llegada Miercoles].[All]" dimensionUniqueName="[Tabla5]" displayFolder="" count="0" memberValueDatatype="7" unbalanced="0"/>
    <cacheHierarchy uniqueName="[Tabla5].[Hora Salida Miercoles]" caption="Hora Salida Miercoles" attribute="1" time="1" defaultMemberUniqueName="[Tabla5].[Hora Salida Miercoles].[All]" allUniqueName="[Tabla5].[Hora Salida Miercoles].[All]" dimensionUniqueName="[Tabla5]" displayFolder="" count="0" memberValueDatatype="7" unbalanced="0"/>
    <cacheHierarchy uniqueName="[Tabla5].[Frecuencia Mes Miercoles]" caption="Frecuencia Mes Miercoles" attribute="1" defaultMemberUniqueName="[Tabla5].[Frecuencia Mes Miercoles].[All]" allUniqueName="[Tabla5].[Frecuencia Mes Miercoles].[All]" dimensionUniqueName="[Tabla5]" displayFolder="" count="0" memberValueDatatype="20" unbalanced="0"/>
    <cacheHierarchy uniqueName="[Tabla5].[No de Horas Miercoles]" caption="No de Horas Miercoles" attribute="1" time="1" defaultMemberUniqueName="[Tabla5].[No de Horas Miercoles].[All]" allUniqueName="[Tabla5].[No de Horas Miercoles].[All]" dimensionUniqueName="[Tabla5]" displayFolder="" count="0" memberValueDatatype="7" unbalanced="0"/>
    <cacheHierarchy uniqueName="[Tabla5].[No de Horas x prorateada Miercoles]" caption="No de Horas x prorateada Miercoles" attribute="1" time="1" defaultMemberUniqueName="[Tabla5].[No de Horas x prorateada Miercoles].[All]" allUniqueName="[Tabla5].[No de Horas x prorateada Miercoles].[All]" dimensionUniqueName="[Tabla5]" displayFolder="" count="0" memberValueDatatype="7" unbalanced="0"/>
    <cacheHierarchy uniqueName="[Tabla5].[Hora Llegada Jueves]" caption="Hora Llegada Jueves" attribute="1" time="1" defaultMemberUniqueName="[Tabla5].[Hora Llegada Jueves].[All]" allUniqueName="[Tabla5].[Hora Llegada Jueves].[All]" dimensionUniqueName="[Tabla5]" displayFolder="" count="0" memberValueDatatype="7" unbalanced="0"/>
    <cacheHierarchy uniqueName="[Tabla5].[Hora Salida Jueves]" caption="Hora Salida Jueves" attribute="1" time="1" defaultMemberUniqueName="[Tabla5].[Hora Salida Jueves].[All]" allUniqueName="[Tabla5].[Hora Salida Jueves].[All]" dimensionUniqueName="[Tabla5]" displayFolder="" count="0" memberValueDatatype="7" unbalanced="0"/>
    <cacheHierarchy uniqueName="[Tabla5].[Frecuencia Mes Jueves]" caption="Frecuencia Mes Jueves" attribute="1" defaultMemberUniqueName="[Tabla5].[Frecuencia Mes Jueves].[All]" allUniqueName="[Tabla5].[Frecuencia Mes Jueves].[All]" dimensionUniqueName="[Tabla5]" displayFolder="" count="0" memberValueDatatype="20" unbalanced="0"/>
    <cacheHierarchy uniqueName="[Tabla5].[No de Horas Jueves]" caption="No de Horas Jueves" attribute="1" time="1" defaultMemberUniqueName="[Tabla5].[No de Horas Jueves].[All]" allUniqueName="[Tabla5].[No de Horas Jueves].[All]" dimensionUniqueName="[Tabla5]" displayFolder="" count="0" memberValueDatatype="7" unbalanced="0"/>
    <cacheHierarchy uniqueName="[Tabla5].[No de Horas x prorateada Jueves]" caption="No de Horas x prorateada Jueves" attribute="1" time="1" defaultMemberUniqueName="[Tabla5].[No de Horas x prorateada Jueves].[All]" allUniqueName="[Tabla5].[No de Horas x prorateada Jueves].[All]" dimensionUniqueName="[Tabla5]" displayFolder="" count="0" memberValueDatatype="7" unbalanced="0"/>
    <cacheHierarchy uniqueName="[Tabla5].[Hora Llegada Viernes]" caption="Hora Llegada Viernes" attribute="1" time="1" defaultMemberUniqueName="[Tabla5].[Hora Llegada Viernes].[All]" allUniqueName="[Tabla5].[Hora Llegada Viernes].[All]" dimensionUniqueName="[Tabla5]" displayFolder="" count="0" memberValueDatatype="7" unbalanced="0"/>
    <cacheHierarchy uniqueName="[Tabla5].[Hora Salida Viernes]" caption="Hora Salida Viernes" attribute="1" time="1" defaultMemberUniqueName="[Tabla5].[Hora Salida Viernes].[All]" allUniqueName="[Tabla5].[Hora Salida Viernes].[All]" dimensionUniqueName="[Tabla5]" displayFolder="" count="0" memberValueDatatype="7" unbalanced="0"/>
    <cacheHierarchy uniqueName="[Tabla5].[Frecuencia Mes Viernes]" caption="Frecuencia Mes Viernes" attribute="1" defaultMemberUniqueName="[Tabla5].[Frecuencia Mes Viernes].[All]" allUniqueName="[Tabla5].[Frecuencia Mes Viernes].[All]" dimensionUniqueName="[Tabla5]" displayFolder="" count="0" memberValueDatatype="20" unbalanced="0"/>
    <cacheHierarchy uniqueName="[Tabla5].[No de Horas Viernes]" caption="No de Horas Viernes" attribute="1" time="1" defaultMemberUniqueName="[Tabla5].[No de Horas Viernes].[All]" allUniqueName="[Tabla5].[No de Horas Viernes].[All]" dimensionUniqueName="[Tabla5]" displayFolder="" count="0" memberValueDatatype="7" unbalanced="0"/>
    <cacheHierarchy uniqueName="[Tabla5].[No de Horas x prorateada Viernes]" caption="No de Horas x prorateada Viernes" attribute="1" time="1" defaultMemberUniqueName="[Tabla5].[No de Horas x prorateada Viernes].[All]" allUniqueName="[Tabla5].[No de Horas x prorateada Viernes].[All]" dimensionUniqueName="[Tabla5]" displayFolder="" count="0" memberValueDatatype="7" unbalanced="0"/>
    <cacheHierarchy uniqueName="[Tabla5].[Hora Llegada Sabado]" caption="Hora Llegada Sabado" attribute="1" time="1" defaultMemberUniqueName="[Tabla5].[Hora Llegada Sabado].[All]" allUniqueName="[Tabla5].[Hora Llegada Sabado].[All]" dimensionUniqueName="[Tabla5]" displayFolder="" count="0" memberValueDatatype="7" unbalanced="0"/>
    <cacheHierarchy uniqueName="[Tabla5].[Hora Salida Sabado]" caption="Hora Salida Sabado" attribute="1" time="1" defaultMemberUniqueName="[Tabla5].[Hora Salida Sabado].[All]" allUniqueName="[Tabla5].[Hora Salida Sabado].[All]" dimensionUniqueName="[Tabla5]" displayFolder="" count="0" memberValueDatatype="7" unbalanced="0"/>
    <cacheHierarchy uniqueName="[Tabla5].[Frecuencia Mes Sabado]" caption="Frecuencia Mes Sabado" attribute="1" defaultMemberUniqueName="[Tabla5].[Frecuencia Mes Sabado].[All]" allUniqueName="[Tabla5].[Frecuencia Mes Sabado].[All]" dimensionUniqueName="[Tabla5]" displayFolder="" count="0" memberValueDatatype="20" unbalanced="0"/>
    <cacheHierarchy uniqueName="[Tabla5].[No de Horas Sabado]" caption="No de Horas Sabado" attribute="1" time="1" defaultMemberUniqueName="[Tabla5].[No de Horas Sabado].[All]" allUniqueName="[Tabla5].[No de Horas Sabado].[All]" dimensionUniqueName="[Tabla5]" displayFolder="" count="0" memberValueDatatype="7" unbalanced="0"/>
    <cacheHierarchy uniqueName="[Tabla5].[No de Horas x prorateada Sabado]" caption="No de Horas x prorateada Sabado" attribute="1" time="1" defaultMemberUniqueName="[Tabla5].[No de Horas x prorateada Sabado].[All]" allUniqueName="[Tabla5].[No de Horas x prorateada Sabado].[All]" dimensionUniqueName="[Tabla5]" displayFolder="" count="0" memberValueDatatype="7" unbalanced="0"/>
    <cacheHierarchy uniqueName="[Tabla5].[Hora Llegada Domingo]" caption="Hora Llegada Domingo" attribute="1" defaultMemberUniqueName="[Tabla5].[Hora Llegada Domingo].[All]" allUniqueName="[Tabla5].[Hora Llegada Domingo].[All]" dimensionUniqueName="[Tabla5]" displayFolder="" count="0" memberValueDatatype="130" unbalanced="0"/>
    <cacheHierarchy uniqueName="[Tabla5].[Hora Salida Domingo]" caption="Hora Salida Domingo" attribute="1" defaultMemberUniqueName="[Tabla5].[Hora Salida Domingo].[All]" allUniqueName="[Tabla5].[Hora Salida Domingo].[All]" dimensionUniqueName="[Tabla5]" displayFolder="" count="0" memberValueDatatype="130" unbalanced="0"/>
    <cacheHierarchy uniqueName="[Tabla5].[Frecuencia Mes Domingo]" caption="Frecuencia Mes Domingo" attribute="1" defaultMemberUniqueName="[Tabla5].[Frecuencia Mes Domingo].[All]" allUniqueName="[Tabla5].[Frecuencia Mes Domingo].[All]" dimensionUniqueName="[Tabla5]" displayFolder="" count="0" memberValueDatatype="130" unbalanced="0"/>
    <cacheHierarchy uniqueName="[Tabla5].[No de Horas Domingo]" caption="No de Horas Domingo" attribute="1" time="1" defaultMemberUniqueName="[Tabla5].[No de Horas Domingo].[All]" allUniqueName="[Tabla5].[No de Horas Domingo].[All]" dimensionUniqueName="[Tabla5]" displayFolder="" count="0" memberValueDatatype="7" unbalanced="0"/>
    <cacheHierarchy uniqueName="[Tabla5].[No de Horas x prorateada Domingo]" caption="No de Horas x prorateada Domingo" attribute="1" time="1" defaultMemberUniqueName="[Tabla5].[No de Horas x prorateada Domingo].[All]" allUniqueName="[Tabla5].[No de Horas x prorateada Domingo].[All]" dimensionUniqueName="[Tabla5]" displayFolder="" count="0" memberValueDatatype="7" unbalanced="0"/>
    <cacheHierarchy uniqueName="[Tabla5].[CASOS Y OBSERVACIONES]" caption="CASOS Y OBSERVACIONES" attribute="1" defaultMemberUniqueName="[Tabla5].[CASOS Y OBSERVACIONES].[All]" allUniqueName="[Tabla5].[CASOS Y OBSERVACIONES].[All]" dimensionUniqueName="[Tabla5]" displayFolder="" count="0" memberValueDatatype="130" unbalanced="0"/>
    <cacheHierarchy uniqueName="[Tabla5].[PROMOTOR UNICO]" caption="PROMOTOR UNICO" attribute="1" defaultMemberUniqueName="[Tabla5].[PROMOTOR UNICO].[All]" allUniqueName="[Tabla5].[PROMOTOR UNICO].[All]" dimensionUniqueName="[Tabla5]" displayFolder="" count="0" memberValueDatatype="20" unbalanced="0"/>
    <cacheHierarchy uniqueName="[Tabla5].[Hora Llegada Lunes2]" caption="Hora Llegada Lunes2" attribute="1" time="1" defaultMemberUniqueName="[Tabla5].[Hora Llegada Lunes2].[All]" allUniqueName="[Tabla5].[Hora Llegada Lunes2].[All]" dimensionUniqueName="[Tabla5]" displayFolder="" count="0" memberValueDatatype="7" unbalanced="0"/>
    <cacheHierarchy uniqueName="[Tabla5].[Hora Salida Lunes3]" caption="Hora Salida Lunes3" attribute="1" time="1" defaultMemberUniqueName="[Tabla5].[Hora Salida Lunes3].[All]" allUniqueName="[Tabla5].[Hora Salida Lunes3].[All]" dimensionUniqueName="[Tabla5]" displayFolder="" count="0" memberValueDatatype="7" unbalanced="0"/>
    <cacheHierarchy uniqueName="[Tabla5].[Frecuencia Mes5]" caption="Frecuencia Mes5" attribute="1" defaultMemberUniqueName="[Tabla5].[Frecuencia Mes5].[All]" allUniqueName="[Tabla5].[Frecuencia Mes5].[All]" dimensionUniqueName="[Tabla5]" displayFolder="" count="0" memberValueDatatype="20" unbalanced="0"/>
    <cacheHierarchy uniqueName="[Tabla5].[No de Horas6]" caption="No de Horas6" attribute="1" time="1" defaultMemberUniqueName="[Tabla5].[No de Horas6].[All]" allUniqueName="[Tabla5].[No de Horas6].[All]" dimensionUniqueName="[Tabla5]" displayFolder="" count="0" memberValueDatatype="7" unbalanced="0"/>
    <cacheHierarchy uniqueName="[Tabla5].[No de Horas x prorateada7]" caption="No de Horas x prorateada7" attribute="1" time="1" defaultMemberUniqueName="[Tabla5].[No de Horas x prorateada7].[All]" allUniqueName="[Tabla5].[No de Horas x prorateada7].[All]" dimensionUniqueName="[Tabla5]" displayFolder="" count="0" memberValueDatatype="7" unbalanced="0"/>
    <cacheHierarchy uniqueName="[Tabla5].[Hora Llegada Martes8]" caption="Hora Llegada Martes8" attribute="1" time="1" defaultMemberUniqueName="[Tabla5].[Hora Llegada Martes8].[All]" allUniqueName="[Tabla5].[Hora Llegada Martes8].[All]" dimensionUniqueName="[Tabla5]" displayFolder="" count="0" memberValueDatatype="7" unbalanced="0"/>
    <cacheHierarchy uniqueName="[Tabla5].[Hora Salida Martes9]" caption="Hora Salida Martes9" attribute="1" time="1" defaultMemberUniqueName="[Tabla5].[Hora Salida Martes9].[All]" allUniqueName="[Tabla5].[Hora Salida Martes9].[All]" dimensionUniqueName="[Tabla5]" displayFolder="" count="0" memberValueDatatype="7" unbalanced="0"/>
    <cacheHierarchy uniqueName="[Tabla5].[Frecuencia Mes410]" caption="Frecuencia Mes410" attribute="1" defaultMemberUniqueName="[Tabla5].[Frecuencia Mes410].[All]" allUniqueName="[Tabla5].[Frecuencia Mes410].[All]" dimensionUniqueName="[Tabla5]" displayFolder="" count="0" memberValueDatatype="20" unbalanced="0"/>
    <cacheHierarchy uniqueName="[Tabla5].[No de Horas511]" caption="No de Horas511" attribute="1" time="1" defaultMemberUniqueName="[Tabla5].[No de Horas511].[All]" allUniqueName="[Tabla5].[No de Horas511].[All]" dimensionUniqueName="[Tabla5]" displayFolder="" count="0" memberValueDatatype="7" unbalanced="0"/>
    <cacheHierarchy uniqueName="[Tabla5].[No de Horas x prorateada612]" caption="No de Horas x prorateada612" attribute="1" time="1" defaultMemberUniqueName="[Tabla5].[No de Horas x prorateada612].[All]" allUniqueName="[Tabla5].[No de Horas x prorateada612].[All]" dimensionUniqueName="[Tabla5]" displayFolder="" count="0" memberValueDatatype="7" unbalanced="0"/>
    <cacheHierarchy uniqueName="[Tabla5].[Hora Llegada Miercoles13]" caption="Hora Llegada Miercoles13" attribute="1" time="1" defaultMemberUniqueName="[Tabla5].[Hora Llegada Miercoles13].[All]" allUniqueName="[Tabla5].[Hora Llegada Miercoles13].[All]" dimensionUniqueName="[Tabla5]" displayFolder="" count="0" memberValueDatatype="7" unbalanced="0"/>
    <cacheHierarchy uniqueName="[Tabla5].[Hora Salida Miercoles14]" caption="Hora Salida Miercoles14" attribute="1" time="1" defaultMemberUniqueName="[Tabla5].[Hora Salida Miercoles14].[All]" allUniqueName="[Tabla5].[Hora Salida Miercoles14].[All]" dimensionUniqueName="[Tabla5]" displayFolder="" count="0" memberValueDatatype="7" unbalanced="0"/>
    <cacheHierarchy uniqueName="[Tabla5].[Frecuencia Mes915]" caption="Frecuencia Mes915" attribute="1" defaultMemberUniqueName="[Tabla5].[Frecuencia Mes915].[All]" allUniqueName="[Tabla5].[Frecuencia Mes915].[All]" dimensionUniqueName="[Tabla5]" displayFolder="" count="0" memberValueDatatype="20" unbalanced="0"/>
    <cacheHierarchy uniqueName="[Tabla5].[No de Horas1016]" caption="No de Horas1016" attribute="1" time="1" defaultMemberUniqueName="[Tabla5].[No de Horas1016].[All]" allUniqueName="[Tabla5].[No de Horas1016].[All]" dimensionUniqueName="[Tabla5]" displayFolder="" count="0" memberValueDatatype="7" unbalanced="0"/>
    <cacheHierarchy uniqueName="[Tabla5].[No de Horas x prorateada1117]" caption="No de Horas x prorateada1117" attribute="1" time="1" defaultMemberUniqueName="[Tabla5].[No de Horas x prorateada1117].[All]" allUniqueName="[Tabla5].[No de Horas x prorateada1117].[All]" dimensionUniqueName="[Tabla5]" displayFolder="" count="0" memberValueDatatype="7" unbalanced="0"/>
    <cacheHierarchy uniqueName="[Tabla5].[Hora Llegada Jueves18]" caption="Hora Llegada Jueves18" attribute="1" time="1" defaultMemberUniqueName="[Tabla5].[Hora Llegada Jueves18].[All]" allUniqueName="[Tabla5].[Hora Llegada Jueves18].[All]" dimensionUniqueName="[Tabla5]" displayFolder="" count="0" memberValueDatatype="7" unbalanced="0"/>
    <cacheHierarchy uniqueName="[Tabla5].[Hora Salida Jueves19]" caption="Hora Salida Jueves19" attribute="1" time="1" defaultMemberUniqueName="[Tabla5].[Hora Salida Jueves19].[All]" allUniqueName="[Tabla5].[Hora Salida Jueves19].[All]" dimensionUniqueName="[Tabla5]" displayFolder="" count="0" memberValueDatatype="7" unbalanced="0"/>
    <cacheHierarchy uniqueName="[Tabla5].[Frecuencia Mes1420]" caption="Frecuencia Mes1420" attribute="1" defaultMemberUniqueName="[Tabla5].[Frecuencia Mes1420].[All]" allUniqueName="[Tabla5].[Frecuencia Mes1420].[All]" dimensionUniqueName="[Tabla5]" displayFolder="" count="0" memberValueDatatype="20" unbalanced="0"/>
    <cacheHierarchy uniqueName="[Tabla5].[No de Horas10221]" caption="No de Horas10221" attribute="1" time="1" defaultMemberUniqueName="[Tabla5].[No de Horas10221].[All]" allUniqueName="[Tabla5].[No de Horas10221].[All]" dimensionUniqueName="[Tabla5]" displayFolder="" count="0" memberValueDatatype="7" unbalanced="0"/>
    <cacheHierarchy uniqueName="[Tabla5].[No de Horas x prorateada1622]" caption="No de Horas x prorateada1622" attribute="1" time="1" defaultMemberUniqueName="[Tabla5].[No de Horas x prorateada1622].[All]" allUniqueName="[Tabla5].[No de Horas x prorateada1622].[All]" dimensionUniqueName="[Tabla5]" displayFolder="" count="0" memberValueDatatype="7" unbalanced="0"/>
    <cacheHierarchy uniqueName="[Tabla5].[Hora Llegada Viernes23]" caption="Hora Llegada Viernes23" attribute="1" time="1" defaultMemberUniqueName="[Tabla5].[Hora Llegada Viernes23].[All]" allUniqueName="[Tabla5].[Hora Llegada Viernes23].[All]" dimensionUniqueName="[Tabla5]" displayFolder="" count="0" memberValueDatatype="7" unbalanced="0"/>
    <cacheHierarchy uniqueName="[Tabla5].[Hora Salida Viernes24]" caption="Hora Salida Viernes24" attribute="1" time="1" defaultMemberUniqueName="[Tabla5].[Hora Salida Viernes24].[All]" allUniqueName="[Tabla5].[Hora Salida Viernes24].[All]" dimensionUniqueName="[Tabla5]" displayFolder="" count="0" memberValueDatatype="7" unbalanced="0"/>
    <cacheHierarchy uniqueName="[Tabla5].[Frecuencia Mes1925]" caption="Frecuencia Mes1925" attribute="1" defaultMemberUniqueName="[Tabla5].[Frecuencia Mes1925].[All]" allUniqueName="[Tabla5].[Frecuencia Mes1925].[All]" dimensionUniqueName="[Tabla5]" displayFolder="" count="0" memberValueDatatype="20" unbalanced="0"/>
    <cacheHierarchy uniqueName="[Tabla5].[No de Horas2026]" caption="No de Horas2026" attribute="1" time="1" defaultMemberUniqueName="[Tabla5].[No de Horas2026].[All]" allUniqueName="[Tabla5].[No de Horas2026].[All]" dimensionUniqueName="[Tabla5]" displayFolder="" count="0" memberValueDatatype="7" unbalanced="0"/>
    <cacheHierarchy uniqueName="[Tabla5].[No de Horas x prorateada2127]" caption="No de Horas x prorateada2127" attribute="1" time="1" defaultMemberUniqueName="[Tabla5].[No de Horas x prorateada2127].[All]" allUniqueName="[Tabla5].[No de Horas x prorateada2127].[All]" dimensionUniqueName="[Tabla5]" displayFolder="" count="0" memberValueDatatype="7" unbalanced="0"/>
    <cacheHierarchy uniqueName="[Tabla5].[Hora Llegada Sabado28]" caption="Hora Llegada Sabado28" attribute="1" time="1" defaultMemberUniqueName="[Tabla5].[Hora Llegada Sabado28].[All]" allUniqueName="[Tabla5].[Hora Llegada Sabado28].[All]" dimensionUniqueName="[Tabla5]" displayFolder="" count="0" memberValueDatatype="7" unbalanced="0"/>
    <cacheHierarchy uniqueName="[Tabla5].[Hora Salida Sabado29]" caption="Hora Salida Sabado29" attribute="1" time="1" defaultMemberUniqueName="[Tabla5].[Hora Salida Sabado29].[All]" allUniqueName="[Tabla5].[Hora Salida Sabado29].[All]" dimensionUniqueName="[Tabla5]" displayFolder="" count="0" memberValueDatatype="7" unbalanced="0"/>
    <cacheHierarchy uniqueName="[Tabla5].[Frecuencia Mes2430]" caption="Frecuencia Mes2430" attribute="1" defaultMemberUniqueName="[Tabla5].[Frecuencia Mes2430].[All]" allUniqueName="[Tabla5].[Frecuencia Mes2430].[All]" dimensionUniqueName="[Tabla5]" displayFolder="" count="0" memberValueDatatype="20" unbalanced="0"/>
    <cacheHierarchy uniqueName="[Tabla5].[No de Horas2531]" caption="No de Horas2531" attribute="1" time="1" defaultMemberUniqueName="[Tabla5].[No de Horas2531].[All]" allUniqueName="[Tabla5].[No de Horas2531].[All]" dimensionUniqueName="[Tabla5]" displayFolder="" count="0" memberValueDatatype="7" unbalanced="0"/>
    <cacheHierarchy uniqueName="[Tabla5].[No de Horas x prorateada2632]" caption="No de Horas x prorateada2632" attribute="1" time="1" defaultMemberUniqueName="[Tabla5].[No de Horas x prorateada2632].[All]" allUniqueName="[Tabla5].[No de Horas x prorateada2632].[All]" dimensionUniqueName="[Tabla5]" displayFolder="" count="0" memberValueDatatype="7" unbalanced="0"/>
    <cacheHierarchy uniqueName="[Tabla5].[Hora Llegada Domingo33]" caption="Hora Llegada Domingo33" attribute="1" time="1" defaultMemberUniqueName="[Tabla5].[Hora Llegada Domingo33].[All]" allUniqueName="[Tabla5].[Hora Llegada Domingo33].[All]" dimensionUniqueName="[Tabla5]" displayFolder="" count="0" memberValueDatatype="7" unbalanced="0"/>
    <cacheHierarchy uniqueName="[Tabla5].[Hora Salida Domingo34]" caption="Hora Salida Domingo34" attribute="1" time="1" defaultMemberUniqueName="[Tabla5].[Hora Salida Domingo34].[All]" allUniqueName="[Tabla5].[Hora Salida Domingo34].[All]" dimensionUniqueName="[Tabla5]" displayFolder="" count="0" memberValueDatatype="7" unbalanced="0"/>
    <cacheHierarchy uniqueName="[Tabla5].[Frecuencia Mes2935]" caption="Frecuencia Mes2935" attribute="1" defaultMemberUniqueName="[Tabla5].[Frecuencia Mes2935].[All]" allUniqueName="[Tabla5].[Frecuencia Mes2935].[All]" dimensionUniqueName="[Tabla5]" displayFolder="" count="0" memberValueDatatype="20" unbalanced="0"/>
    <cacheHierarchy uniqueName="[Tabla5].[No de Horas3036]" caption="No de Horas3036" attribute="1" time="1" defaultMemberUniqueName="[Tabla5].[No de Horas3036].[All]" allUniqueName="[Tabla5].[No de Horas3036].[All]" dimensionUniqueName="[Tabla5]" displayFolder="" count="0" memberValueDatatype="7" unbalanced="0"/>
    <cacheHierarchy uniqueName="[Tabla5].[No de Horas x prorateada3137]" caption="No de Horas x prorateada3137" attribute="1" time="1" defaultMemberUniqueName="[Tabla5].[No de Horas x prorateada3137].[All]" allUniqueName="[Tabla5].[No de Horas x prorateada3137].[All]" dimensionUniqueName="[Tabla5]" displayFolder="" count="0" memberValueDatatype="7" unbalanced="0"/>
    <cacheHierarchy uniqueName="[Tabla5].[PDV FOCO DEL MES]" caption="PDV FOCO DEL MES" attribute="1" defaultMemberUniqueName="[Tabla5].[PDV FOCO DEL MES].[All]" allUniqueName="[Tabla5].[PDV FOCO DEL MES].[All]" dimensionUniqueName="[Tabla5]" displayFolder="" count="0" memberValueDatatype="130" unbalanced="0"/>
    <cacheHierarchy uniqueName="[Tabla5].[NUEVAS TIENDAS]" caption="NUEVAS TIENDAS" attribute="1" defaultMemberUniqueName="[Tabla5].[NUEVAS TIENDAS].[All]" allUniqueName="[Tabla5].[NUEVAS TIENDAS].[All]" dimensionUniqueName="[Tabla5]" displayFolder="" count="0" memberValueDatatype="130" unbalanced="0"/>
    <cacheHierarchy uniqueName="[Tabla5].[PROMOTOR TEMPORADA (SALESLAND)]" caption="PROMOTOR TEMPORADA (SALESLAND)" attribute="1" defaultMemberUniqueName="[Tabla5].[PROMOTOR TEMPORADA (SALESLAND)].[All]" allUniqueName="[Tabla5].[PROMOTOR TEMPORADA (SALESLAND)].[All]" dimensionUniqueName="[Tabla5]" displayFolder="" count="0" memberValueDatatype="130" unbalanced="0"/>
    <cacheHierarchy uniqueName="[Tabla5].[PROMOTOR TEMPORADA (BOOOM)]" caption="PROMOTOR TEMPORADA (BOOOM)" attribute="1" defaultMemberUniqueName="[Tabla5].[PROMOTOR TEMPORADA (BOOOM)].[All]" allUniqueName="[Tabla5].[PROMOTOR TEMPORADA (BOOOM)].[All]" dimensionUniqueName="[Tabla5]" displayFolder="" count="0" memberValueDatatype="130" unbalanced="0"/>
    <cacheHierarchy uniqueName="[Measures].[__XL_Count Tabla2]" caption="__XL_Count Tabla2" measure="1" displayFolder="" measureGroup="Tabla2" count="0" hidden="1"/>
    <cacheHierarchy uniqueName="[Measures].[__XL_Count Tabla5]" caption="__XL_Count Tabla5" measure="1" displayFolder="" measureGroup="Tabla5" count="0" hidden="1"/>
    <cacheHierarchy uniqueName="[Measures].[__No measures defined]" caption="__No measures defined" measure="1" displayFolder="" count="0" hidden="1"/>
    <cacheHierarchy uniqueName="[Measures].[Recuento de NOMBRE PDV HMPDV]" caption="Recuento de NOMBRE PDV HMPDV" measure="1" displayFolder="" measureGroup="Tabla5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istinto de NOMBRE PDV HMPDV]" caption="Recuento distinto de NOMBRE PDV HMPDV" measure="1" displayFolder="" measureGroup="Tabla5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TOTAL  HORAS AL MES]" caption="Suma de TOTAL  HORAS AL MES" measure="1" displayFolder="" measureGroup="Tabla5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TOTAL  HORAS A LA SEMANA]" caption="Suma de TOTAL  HORAS A LA SEMANA" measure="1" displayFolder="" measureGroup="Tabla5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ID PROMOTOR]" caption="Suma de ID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istinto de ID PROMOTOR]" caption="Recuento distinto de ID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e NOMBRE PDV]" caption="Recuento de NOMBRE PDV" measure="1" displayFolder="" measureGroup="Tabla5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NOMBRE COMPLETO PROMOTOR]" caption="Recuento de NOMBRE COMPLETO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istinto de NOMBRE COMPLETO PROMOTOR]" caption="Recuento distinto de NOMBRE COMPLETO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PROMOTOR TEMPORADA (SALESLAND)]" caption="Recuento de PROMOTOR TEMPORADA (SALESLAND)" measure="1" displayFolder="" measureGroup="Tabla5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Recuento distinto de PROMOTOR TEMPORADA (SALESLAND)]" caption="Recuento distinto de PROMOTOR TEMPORADA (SALESLAND)" measure="1" displayFolder="" measureGroup="Tabla5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Dummy0" caption="RETAIL MAPPING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Tabla2" uniqueName="[Tabla2]" caption="Tabla2"/>
    <dimension name="Tabla5" uniqueName="[Tabla5]" caption="Tabla5"/>
  </dimensions>
  <measureGroups count="2">
    <measureGroup name="Tabla2" caption="Tabla2"/>
    <measureGroup name="Tabla5" caption="Tabla5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ena" refreshedDate="44873.815556018519" backgroundQuery="1" createdVersion="8" refreshedVersion="6" minRefreshableVersion="3" recordCount="0" supportSubquery="1" supportAdvancedDrill="1" xr:uid="{00000000-000A-0000-FFFF-FFFF0C000000}">
  <cacheSource type="external" connectionId="2"/>
  <cacheFields count="5">
    <cacheField name="[Measures].[Recuento de NOMBRE PDV HMPDV]" caption="Recuento de NOMBRE PDV HMPDV" numFmtId="0" hierarchy="111" level="32767"/>
    <cacheField name="[Tabla5].[CANAL].[CANAL]" caption="CANAL" numFmtId="0" hierarchy="13" level="1">
      <sharedItems count="4">
        <s v="CADENAS"/>
        <s v="ESPECIALIZADOS"/>
        <s v="HIPERMERCADOS"/>
        <s v="HORIZONTALES"/>
      </sharedItems>
    </cacheField>
    <cacheField name="[Tabla5].[CLIENTE].[CLIENTE]" caption="CLIENTE" numFmtId="0" hierarchy="10" level="1">
      <sharedItems count="9">
        <s v="Almacenes España"/>
        <s v="ARTEFACTA"/>
        <s v="Créditos Económicos"/>
        <s v="Icesa"/>
        <s v="Jaher"/>
        <s v="La Ganga"/>
        <s v="Marcimex"/>
        <s v="Point"/>
        <s v="Unicomer"/>
      </sharedItems>
    </cacheField>
    <cacheField name="[Tabla5].[NOMBRE COMPLETO PROMOTOR].[NOMBRE COMPLETO PROMOTOR]" caption="NOMBRE COMPLETO PROMOTOR" numFmtId="0" hierarchy="17" level="1">
      <sharedItems count="89">
        <s v="ADRIANA KAROLINA GOMEZ"/>
        <s v="ADRIANA MARIBEL MARIN"/>
        <s v="ALEXANDRA JAZMIN VERA"/>
        <s v="ALEXANDRA MARIANELA CHIRIBOGA"/>
        <s v="ALISON PAMELA ROSERO"/>
        <s v="ANGEL JESUS ALVAREZ"/>
        <s v="BRYAN ALEXANDER ENRIQUEZ"/>
        <s v="BYRON ALEXANDER MONSERRATE"/>
        <s v="CAMILO STEVEN RIVERA"/>
        <s v="CARLA ARACELY GUACHI"/>
        <s v="CARLOS ANDRES ALARCON"/>
        <s v="CARLOS ENRIQUE SEQUERA"/>
        <s v="CAROLINA LENIS"/>
        <s v="CRISTIAN HERNAN MUÑOZ"/>
        <s v="CRISTINA NATHALY JIMENEZ"/>
        <s v="DARWIN STALIN NARANJO"/>
        <s v="DEYSI PAULINA ZAMBRANO"/>
        <s v="DIANA KATERIN ANDRADE"/>
        <s v="EDWIN LEONARDO TAMAYO"/>
        <s v="ELAYNE IVANOVA LAZO"/>
        <s v="ERIKA LIVISACA"/>
        <s v="ERIKA VANESSA MATIAS"/>
        <s v="ESTEFANIA CECIBEL TORRES"/>
        <s v="GLADYS MARLENE CUMBE"/>
        <s v="HELLIS CAROLINA CONTRERAS"/>
        <s v="ITALO ALEXANDER GUARANDA"/>
        <s v="IVAN DAVID CALERO"/>
        <s v="JOHANNA MARIA DELGADO"/>
        <s v="JOHNNY DANIEL MERA"/>
        <s v="JONATHAN LEONARDO LOPEZ"/>
        <s v="JONATHAN SEBASTIÁN RIVADENEIRA"/>
        <s v="JOSE LUIS ROSERO"/>
        <s v="JOSE RICARDO SUAREZ"/>
        <s v="JOSSELYN DAYANA MUÑOZ"/>
        <s v="JOYCE PAMELA COSTALES"/>
        <s v="JULISSA YADIRA VELEZ"/>
        <s v="KAREN ESTHEFANIA CRUZ"/>
        <s v="KEVIN SISALEMA"/>
        <s v="LADY LAURA SALTOS"/>
        <s v="LADY MAGALY PUMA"/>
        <s v="LEIDY DIANA TORRES"/>
        <s v="LEIDY JOHANA LOAIZA"/>
        <s v="LEONEL STALIN TORRES"/>
        <s v="LILIANA YADIRA AYALA"/>
        <s v="LINA LISBETH VARGAS"/>
        <s v="LISBETH ANDREA SOLARI"/>
        <s v="LUIS ALBERTO HERNANDEZ"/>
        <s v="MARCO ALCIDES MALLA"/>
        <s v="MARIA ELIZABETH HERAS"/>
        <s v="MARIA FERNANDA ROLLERI"/>
        <s v="MARÍA GABRIELA VALDIVIEZO"/>
        <s v="MAURA DANIELA JIMENEZ"/>
        <s v="MAYRA ERIKA ESPINAL"/>
        <s v="MERLYN ISMENIA YUPANGUI"/>
        <s v="NELLY PATRICIA CORDOVA"/>
        <s v="OSCAR CRISTOBAL MOREIRA"/>
        <s v="PAMELA THALIA ESPINOZA"/>
        <s v="RAQUEL PATRICIA CUZCO"/>
        <s v="RAUL DAVID ZALDARRIAGA"/>
        <s v="RODDY JUNIOR ALCIVAR"/>
        <s v="RONALD DAVID AQUINO"/>
        <s v="ROSMARY COROMOTO HERRERA"/>
        <s v="RUTH KRYSTEL ROSALES"/>
        <s v="SHANEL PAMELA MENA"/>
        <s v="STEFANY SAMANTHA ZHUNIO"/>
        <s v="VICENTE GUILLERMO BRITO"/>
        <s v="WILIAN FABRICIO CABAL"/>
        <s v="XAVIER JONATHAN CHIMBOLEMA"/>
        <s v="ALEXANDER STEVEN RODRIGUEZ"/>
        <s v="BRYAN GERMAN PERALVO"/>
        <s v="FABIAN PAUL ALARCON"/>
        <s v="HENRY JAVIER ROBALINO"/>
        <s v="MARIO DAVID NUÑEZ"/>
        <s v="MIRELLA ASUNCIÓN INTRIAGO"/>
        <s v="MONICA ESPINOSA"/>
        <s v="ODALYS JAZMIN ESPINOZA"/>
        <s v="PAULA DEL PILAR CRUZ"/>
        <s v="STEVEN ALEJANDRO BENALCAZAR"/>
        <s v="VACANTE"/>
        <s v="CINTHYA ANAHI DONOSO"/>
        <s v="CRISTIAN ISRAEL CHAVEZ"/>
        <s v="DIANA CAROLINA CARRION"/>
        <s v="GEMA MELISSA MACIAS"/>
        <s v="JEREMY ISAAC SAENZ"/>
        <s v="JESUS JAVIER VARGAS"/>
        <s v="MAYRA LILIANA MENDIA"/>
        <s v="RONALD AGUSTIN PLUAS"/>
        <s v="YANDRY ADRIÁN MENDOZA"/>
        <s v="ZOILA REBECA DELGADO"/>
      </sharedItems>
    </cacheField>
    <cacheField name="[Tabla5].[TIPO PROMOTOR].[TIPO PROMOTOR]" caption="TIPO PROMOTOR" numFmtId="0" hierarchy="14" level="1">
      <sharedItems count="3">
        <s v="PROMOTOR BASE"/>
        <s v="PROMOTOR COBERTURA"/>
        <s v="PROMOTOR MIXTO"/>
      </sharedItems>
    </cacheField>
  </cacheFields>
  <cacheHierarchies count="122">
    <cacheHierarchy uniqueName="[Tabla2].[RETAIL MAPPING]" caption="RETAIL MAPPING" attribute="1" defaultMemberUniqueName="[Tabla2].[RETAIL MAPPING].[All]" allUniqueName="[Tabla2].[RETAIL MAPPING].[All]" dimensionUniqueName="[Tabla2]" displayFolder="" count="0" memberValueDatatype="130" unbalanced="0"/>
    <cacheHierarchy uniqueName="[Tabla2].[PDV HMPDV]" caption="PDV HMPDV" attribute="1" defaultMemberUniqueName="[Tabla2].[PDV HMPDV].[All]" allUniqueName="[Tabla2].[PDV HMPDV].[All]" dimensionUniqueName="[Tabla2]" displayFolder="" count="0" memberValueDatatype="20" unbalanced="0"/>
    <cacheHierarchy uniqueName="[Tabla2].[PROMOTOR]" caption="PROMOTOR" attribute="1" defaultMemberUniqueName="[Tabla2].[PROMOTOR].[All]" allUniqueName="[Tabla2].[PROMOTOR].[All]" dimensionUniqueName="[Tabla2]" displayFolder="" count="0" memberValueDatatype="20" unbalanced="0"/>
    <cacheHierarchy uniqueName="[Tabla2].[VS RETAIL MAPPING 2022]" caption="VS RETAIL MAPPING 2022" attribute="1" defaultMemberUniqueName="[Tabla2].[VS RETAIL MAPPING 2022].[All]" allUniqueName="[Tabla2].[VS RETAIL MAPPING 2022].[All]" dimensionUniqueName="[Tabla2]" displayFolder="" count="0" memberValueDatatype="20" unbalanced="0"/>
    <cacheHierarchy uniqueName="[Tabla2].[% COBERTURA]" caption="% COBERTURA" attribute="1" defaultMemberUniqueName="[Tabla2].[% COBERTURA].[All]" allUniqueName="[Tabla2].[% COBERTURA].[All]" dimensionUniqueName="[Tabla2]" displayFolder="" count="0" memberValueDatatype="5" unbalanced="0"/>
    <cacheHierarchy uniqueName="[Tabla5].[DIAS DE VISITA]" caption="DIAS DE VISITA" attribute="1" defaultMemberUniqueName="[Tabla5].[DIAS DE VISITA].[All]" allUniqueName="[Tabla5].[DIAS DE VISITA].[All]" dimensionUniqueName="[Tabla5]" displayFolder="" count="0" memberValueDatatype="130" unbalanced="0"/>
    <cacheHierarchy uniqueName="[Tabla5].[CODIGO PDV]" caption="CODIGO PDV" attribute="1" defaultMemberUniqueName="[Tabla5].[CODIGO PDV].[All]" allUniqueName="[Tabla5].[CODIGO PDV].[All]" dimensionUniqueName="[Tabla5]" displayFolder="" count="0" memberValueDatatype="130" unbalanced="0"/>
    <cacheHierarchy uniqueName="[Tabla5].[NOMBRE PDV]" caption="NOMBRE PDV" attribute="1" defaultMemberUniqueName="[Tabla5].[NOMBRE PDV].[All]" allUniqueName="[Tabla5].[NOMBRE PDV].[All]" dimensionUniqueName="[Tabla5]" displayFolder="" count="0" memberValueDatatype="130" unbalanced="0"/>
    <cacheHierarchy uniqueName="[Tabla5].[NOMBRE PDV HMPDV]" caption="NOMBRE PDV HMPDV" attribute="1" defaultMemberUniqueName="[Tabla5].[NOMBRE PDV HMPDV].[All]" allUniqueName="[Tabla5].[NOMBRE PDV HMPDV].[All]" dimensionUniqueName="[Tabla5]" displayFolder="" count="0" memberValueDatatype="130" unbalanced="0"/>
    <cacheHierarchy uniqueName="[Tabla5].[RETAIL MAPPING]" caption="RETAIL MAPPING" attribute="1" defaultMemberUniqueName="[Tabla5].[RETAIL MAPPING].[All]" allUniqueName="[Tabla5].[RETAIL MAPPING].[All]" dimensionUniqueName="[Tabla5]" displayFolder="" count="0" memberValueDatatype="130" unbalanced="0"/>
    <cacheHierarchy uniqueName="[Tabla5].[CLIENTE]" caption="CLIENTE" attribute="1" defaultMemberUniqueName="[Tabla5].[CLIENTE].[All]" allUniqueName="[Tabla5].[CLIENTE].[All]" dimensionUniqueName="[Tabla5]" displayFolder="" count="2" memberValueDatatype="130" unbalanced="0">
      <fieldsUsage count="2">
        <fieldUsage x="-1"/>
        <fieldUsage x="2"/>
      </fieldsUsage>
    </cacheHierarchy>
    <cacheHierarchy uniqueName="[Tabla5].[ZONA]" caption="ZONA" attribute="1" defaultMemberUniqueName="[Tabla5].[ZONA].[All]" allUniqueName="[Tabla5].[ZONA].[All]" dimensionUniqueName="[Tabla5]" displayFolder="" count="0" memberValueDatatype="130" unbalanced="0"/>
    <cacheHierarchy uniqueName="[Tabla5].[CIUDAD]" caption="CIUDAD" attribute="1" defaultMemberUniqueName="[Tabla5].[CIUDAD].[All]" allUniqueName="[Tabla5].[CIUDAD].[All]" dimensionUniqueName="[Tabla5]" displayFolder="" count="0" memberValueDatatype="130" unbalanced="0"/>
    <cacheHierarchy uniqueName="[Tabla5].[CANAL]" caption="CANAL" attribute="1" defaultMemberUniqueName="[Tabla5].[CANAL].[All]" allUniqueName="[Tabla5].[CANAL].[All]" dimensionUniqueName="[Tabla5]" displayFolder="" count="2" memberValueDatatype="130" unbalanced="0">
      <fieldsUsage count="2">
        <fieldUsage x="-1"/>
        <fieldUsage x="1"/>
      </fieldsUsage>
    </cacheHierarchy>
    <cacheHierarchy uniqueName="[Tabla5].[TIPO PROMOTOR]" caption="TIPO PROMOTOR" attribute="1" defaultMemberUniqueName="[Tabla5].[TIPO PROMOTOR].[All]" allUniqueName="[Tabla5].[TIPO PROMOTOR].[All]" dimensionUniqueName="[Tabla5]" displayFolder="" count="2" memberValueDatatype="130" unbalanced="0">
      <fieldsUsage count="2">
        <fieldUsage x="-1"/>
        <fieldUsage x="4"/>
      </fieldsUsage>
    </cacheHierarchy>
    <cacheHierarchy uniqueName="[Tabla5].[ESTRUCTURA PROMOTORIA]" caption="ESTRUCTURA PROMOTORIA" attribute="1" defaultMemberUniqueName="[Tabla5].[ESTRUCTURA PROMOTORIA].[All]" allUniqueName="[Tabla5].[ESTRUCTURA PROMOTORIA].[All]" dimensionUniqueName="[Tabla5]" displayFolder="" count="0" memberValueDatatype="130" unbalanced="0"/>
    <cacheHierarchy uniqueName="[Tabla5].[ID PROMOTOR]" caption="ID PROMOTOR" attribute="1" defaultMemberUniqueName="[Tabla5].[ID PROMOTOR].[All]" allUniqueName="[Tabla5].[ID PROMOTOR].[All]" dimensionUniqueName="[Tabla5]" displayFolder="" count="0" memberValueDatatype="5" unbalanced="0"/>
    <cacheHierarchy uniqueName="[Tabla5].[NOMBRE COMPLETO PROMOTOR]" caption="NOMBRE COMPLETO PROMOTOR" attribute="1" defaultMemberUniqueName="[Tabla5].[NOMBRE COMPLETO PROMOTOR].[All]" allUniqueName="[Tabla5].[NOMBRE COMPLETO PROMOTOR].[All]" dimensionUniqueName="[Tabla5]" displayFolder="" count="2" memberValueDatatype="130" unbalanced="0">
      <fieldsUsage count="2">
        <fieldUsage x="-1"/>
        <fieldUsage x="3"/>
      </fieldsUsage>
    </cacheHierarchy>
    <cacheHierarchy uniqueName="[Tabla5].[NOMBRE]" caption="NOMBRE" attribute="1" defaultMemberUniqueName="[Tabla5].[NOMBRE].[All]" allUniqueName="[Tabla5].[NOMBRE].[All]" dimensionUniqueName="[Tabla5]" displayFolder="" count="0" memberValueDatatype="130" unbalanced="0"/>
    <cacheHierarchy uniqueName="[Tabla5].[APELLIDO PATERNO]" caption="APELLIDO PATERNO" attribute="1" defaultMemberUniqueName="[Tabla5].[APELLIDO PATERNO].[All]" allUniqueName="[Tabla5].[APELLIDO PATERNO].[All]" dimensionUniqueName="[Tabla5]" displayFolder="" count="0" memberValueDatatype="130" unbalanced="0"/>
    <cacheHierarchy uniqueName="[Tabla5].[APELLIDO MATERNO]" caption="APELLIDO MATERNO" attribute="1" defaultMemberUniqueName="[Tabla5].[APELLIDO MATERNO].[All]" allUniqueName="[Tabla5].[APELLIDO MATERNO].[All]" dimensionUniqueName="[Tabla5]" displayFolder="" count="0" memberValueDatatype="130" unbalanced="0"/>
    <cacheHierarchy uniqueName="[Tabla5].[SUPERVISOR]" caption="SUPERVISOR" attribute="1" defaultMemberUniqueName="[Tabla5].[SUPERVISOR].[All]" allUniqueName="[Tabla5].[SUPERVISOR].[All]" dimensionUniqueName="[Tabla5]" displayFolder="" count="0" memberValueDatatype="130" unbalanced="0"/>
    <cacheHierarchy uniqueName="[Tabla5].[NOMBRE KAM / EJECUTIVO]" caption="NOMBRE KAM / EJECUTIVO" attribute="1" defaultMemberUniqueName="[Tabla5].[NOMBRE KAM / EJECUTIVO].[All]" allUniqueName="[Tabla5].[NOMBRE KAM / EJECUTIVO].[All]" dimensionUniqueName="[Tabla5]" displayFolder="" count="0" memberValueDatatype="130" unbalanced="0"/>
    <cacheHierarchy uniqueName="[Tabla5].[PROMOTOR AGENCIA]" caption="PROMOTOR AGENCIA" attribute="1" defaultMemberUniqueName="[Tabla5].[PROMOTOR AGENCIA].[All]" allUniqueName="[Tabla5].[PROMOTOR AGENCIA].[All]" dimensionUniqueName="[Tabla5]" displayFolder="" count="0" memberValueDatatype="130" unbalanced="0"/>
    <cacheHierarchy uniqueName="[Tabla5].[VENTA PROMEDIO ULTIMO SEMESTRE]" caption="VENTA PROMEDIO ULTIMO SEMESTRE" attribute="1" defaultMemberUniqueName="[Tabla5].[VENTA PROMEDIO ULTIMO SEMESTRE].[All]" allUniqueName="[Tabla5].[VENTA PROMEDIO ULTIMO SEMESTRE].[All]" dimensionUniqueName="[Tabla5]" displayFolder="" count="0" memberValueDatatype="5" unbalanced="0"/>
    <cacheHierarchy uniqueName="[Tabla5].[FRECUENCIA SEMANAL DE VISITA]" caption="FRECUENCIA SEMANAL DE VISITA" attribute="1" defaultMemberUniqueName="[Tabla5].[FRECUENCIA SEMANAL DE VISITA].[All]" allUniqueName="[Tabla5].[FRECUENCIA SEMANAL DE VISITA].[All]" dimensionUniqueName="[Tabla5]" displayFolder="" count="0" memberValueDatatype="20" unbalanced="0"/>
    <cacheHierarchy uniqueName="[Tabla5].[ASIGNACION SEMANAL]" caption="ASIGNACION SEMANAL" attribute="1" defaultMemberUniqueName="[Tabla5].[ASIGNACION SEMANAL].[All]" allUniqueName="[Tabla5].[ASIGNACION SEMANAL].[All]" dimensionUniqueName="[Tabla5]" displayFolder="" count="0" memberValueDatatype="5" unbalanced="0"/>
    <cacheHierarchy uniqueName="[Tabla5].[TOTAL  HORAS A LA SEMANA]" caption="TOTAL  HORAS A LA SEMANA" attribute="1" defaultMemberUniqueName="[Tabla5].[TOTAL  HORAS A LA SEMANA].[All]" allUniqueName="[Tabla5].[TOTAL  HORAS A LA SEMANA].[All]" dimensionUniqueName="[Tabla5]" displayFolder="" count="0" memberValueDatatype="5" unbalanced="0"/>
    <cacheHierarchy uniqueName="[Tabla5].[FRECUENCIA MENSUAL DE VISITA]" caption="FRECUENCIA MENSUAL DE VISITA" attribute="1" defaultMemberUniqueName="[Tabla5].[FRECUENCIA MENSUAL DE VISITA].[All]" allUniqueName="[Tabla5].[FRECUENCIA MENSUAL DE VISITA].[All]" dimensionUniqueName="[Tabla5]" displayFolder="" count="0" memberValueDatatype="20" unbalanced="0"/>
    <cacheHierarchy uniqueName="[Tabla5].[ASIGNACION MENSUAL]" caption="ASIGNACION MENSUAL" attribute="1" defaultMemberUniqueName="[Tabla5].[ASIGNACION MENSUAL].[All]" allUniqueName="[Tabla5].[ASIGNACION MENSUAL].[All]" dimensionUniqueName="[Tabla5]" displayFolder="" count="0" memberValueDatatype="5" unbalanced="0"/>
    <cacheHierarchy uniqueName="[Tabla5].[TOTAL  HORAS AL MES]" caption="TOTAL  HORAS AL MES" attribute="1" defaultMemberUniqueName="[Tabla5].[TOTAL  HORAS AL MES].[All]" allUniqueName="[Tabla5].[TOTAL  HORAS AL MES].[All]" dimensionUniqueName="[Tabla5]" displayFolder="" count="0" memberValueDatatype="5" unbalanced="0"/>
    <cacheHierarchy uniqueName="[Tabla5].[Total horas por Promotor]" caption="Total horas por Promotor" attribute="1" defaultMemberUniqueName="[Tabla5].[Total horas por Promotor].[All]" allUniqueName="[Tabla5].[Total horas por Promotor].[All]" dimensionUniqueName="[Tabla5]" displayFolder="" count="0" memberValueDatatype="5" unbalanced="0"/>
    <cacheHierarchy uniqueName="[Tabla5].[Hora Llegada Lunes]" caption="Hora Llegada Lunes" attribute="1" time="1" defaultMemberUniqueName="[Tabla5].[Hora Llegada Lunes].[All]" allUniqueName="[Tabla5].[Hora Llegada Lunes].[All]" dimensionUniqueName="[Tabla5]" displayFolder="" count="0" memberValueDatatype="7" unbalanced="0"/>
    <cacheHierarchy uniqueName="[Tabla5].[Hora Salida Lunes]" caption="Hora Salida Lunes" attribute="1" time="1" defaultMemberUniqueName="[Tabla5].[Hora Salida Lunes].[All]" allUniqueName="[Tabla5].[Hora Salida Lunes].[All]" dimensionUniqueName="[Tabla5]" displayFolder="" count="0" memberValueDatatype="7" unbalanced="0"/>
    <cacheHierarchy uniqueName="[Tabla5].[Frecuencia Lunes]" caption="Frecuencia Lunes" attribute="1" defaultMemberUniqueName="[Tabla5].[Frecuencia Lunes].[All]" allUniqueName="[Tabla5].[Frecuencia Lunes].[All]" dimensionUniqueName="[Tabla5]" displayFolder="" count="0" memberValueDatatype="20" unbalanced="0"/>
    <cacheHierarchy uniqueName="[Tabla5].[No de Horas Lunes]" caption="No de Horas Lunes" attribute="1" time="1" defaultMemberUniqueName="[Tabla5].[No de Horas Lunes].[All]" allUniqueName="[Tabla5].[No de Horas Lunes].[All]" dimensionUniqueName="[Tabla5]" displayFolder="" count="0" memberValueDatatype="7" unbalanced="0"/>
    <cacheHierarchy uniqueName="[Tabla5].[No de Horas x prorateada Lunes]" caption="No de Horas x prorateada Lunes" attribute="1" time="1" defaultMemberUniqueName="[Tabla5].[No de Horas x prorateada Lunes].[All]" allUniqueName="[Tabla5].[No de Horas x prorateada Lunes].[All]" dimensionUniqueName="[Tabla5]" displayFolder="" count="0" memberValueDatatype="7" unbalanced="0"/>
    <cacheHierarchy uniqueName="[Tabla5].[Hora Llegada Martes]" caption="Hora Llegada Martes" attribute="1" time="1" defaultMemberUniqueName="[Tabla5].[Hora Llegada Martes].[All]" allUniqueName="[Tabla5].[Hora Llegada Martes].[All]" dimensionUniqueName="[Tabla5]" displayFolder="" count="0" memberValueDatatype="7" unbalanced="0"/>
    <cacheHierarchy uniqueName="[Tabla5].[Hora Salida Martes]" caption="Hora Salida Martes" attribute="1" time="1" defaultMemberUniqueName="[Tabla5].[Hora Salida Martes].[All]" allUniqueName="[Tabla5].[Hora Salida Martes].[All]" dimensionUniqueName="[Tabla5]" displayFolder="" count="0" memberValueDatatype="7" unbalanced="0"/>
    <cacheHierarchy uniqueName="[Tabla5].[Frecuencia Mes Martes]" caption="Frecuencia Mes Martes" attribute="1" defaultMemberUniqueName="[Tabla5].[Frecuencia Mes Martes].[All]" allUniqueName="[Tabla5].[Frecuencia Mes Martes].[All]" dimensionUniqueName="[Tabla5]" displayFolder="" count="0" memberValueDatatype="20" unbalanced="0"/>
    <cacheHierarchy uniqueName="[Tabla5].[No de Horas Martes]" caption="No de Horas Martes" attribute="1" time="1" defaultMemberUniqueName="[Tabla5].[No de Horas Martes].[All]" allUniqueName="[Tabla5].[No de Horas Martes].[All]" dimensionUniqueName="[Tabla5]" displayFolder="" count="0" memberValueDatatype="7" unbalanced="0"/>
    <cacheHierarchy uniqueName="[Tabla5].[No de Horas x prorateada Martes]" caption="No de Horas x prorateada Martes" attribute="1" time="1" defaultMemberUniqueName="[Tabla5].[No de Horas x prorateada Martes].[All]" allUniqueName="[Tabla5].[No de Horas x prorateada Martes].[All]" dimensionUniqueName="[Tabla5]" displayFolder="" count="0" memberValueDatatype="7" unbalanced="0"/>
    <cacheHierarchy uniqueName="[Tabla5].[Hora Llegada Miercoles]" caption="Hora Llegada Miercoles" attribute="1" time="1" defaultMemberUniqueName="[Tabla5].[Hora Llegada Miercoles].[All]" allUniqueName="[Tabla5].[Hora Llegada Miercoles].[All]" dimensionUniqueName="[Tabla5]" displayFolder="" count="0" memberValueDatatype="7" unbalanced="0"/>
    <cacheHierarchy uniqueName="[Tabla5].[Hora Salida Miercoles]" caption="Hora Salida Miercoles" attribute="1" time="1" defaultMemberUniqueName="[Tabla5].[Hora Salida Miercoles].[All]" allUniqueName="[Tabla5].[Hora Salida Miercoles].[All]" dimensionUniqueName="[Tabla5]" displayFolder="" count="0" memberValueDatatype="7" unbalanced="0"/>
    <cacheHierarchy uniqueName="[Tabla5].[Frecuencia Mes Miercoles]" caption="Frecuencia Mes Miercoles" attribute="1" defaultMemberUniqueName="[Tabla5].[Frecuencia Mes Miercoles].[All]" allUniqueName="[Tabla5].[Frecuencia Mes Miercoles].[All]" dimensionUniqueName="[Tabla5]" displayFolder="" count="0" memberValueDatatype="20" unbalanced="0"/>
    <cacheHierarchy uniqueName="[Tabla5].[No de Horas Miercoles]" caption="No de Horas Miercoles" attribute="1" time="1" defaultMemberUniqueName="[Tabla5].[No de Horas Miercoles].[All]" allUniqueName="[Tabla5].[No de Horas Miercoles].[All]" dimensionUniqueName="[Tabla5]" displayFolder="" count="0" memberValueDatatype="7" unbalanced="0"/>
    <cacheHierarchy uniqueName="[Tabla5].[No de Horas x prorateada Miercoles]" caption="No de Horas x prorateada Miercoles" attribute="1" time="1" defaultMemberUniqueName="[Tabla5].[No de Horas x prorateada Miercoles].[All]" allUniqueName="[Tabla5].[No de Horas x prorateada Miercoles].[All]" dimensionUniqueName="[Tabla5]" displayFolder="" count="0" memberValueDatatype="7" unbalanced="0"/>
    <cacheHierarchy uniqueName="[Tabla5].[Hora Llegada Jueves]" caption="Hora Llegada Jueves" attribute="1" time="1" defaultMemberUniqueName="[Tabla5].[Hora Llegada Jueves].[All]" allUniqueName="[Tabla5].[Hora Llegada Jueves].[All]" dimensionUniqueName="[Tabla5]" displayFolder="" count="0" memberValueDatatype="7" unbalanced="0"/>
    <cacheHierarchy uniqueName="[Tabla5].[Hora Salida Jueves]" caption="Hora Salida Jueves" attribute="1" time="1" defaultMemberUniqueName="[Tabla5].[Hora Salida Jueves].[All]" allUniqueName="[Tabla5].[Hora Salida Jueves].[All]" dimensionUniqueName="[Tabla5]" displayFolder="" count="0" memberValueDatatype="7" unbalanced="0"/>
    <cacheHierarchy uniqueName="[Tabla5].[Frecuencia Mes Jueves]" caption="Frecuencia Mes Jueves" attribute="1" defaultMemberUniqueName="[Tabla5].[Frecuencia Mes Jueves].[All]" allUniqueName="[Tabla5].[Frecuencia Mes Jueves].[All]" dimensionUniqueName="[Tabla5]" displayFolder="" count="0" memberValueDatatype="20" unbalanced="0"/>
    <cacheHierarchy uniqueName="[Tabla5].[No de Horas Jueves]" caption="No de Horas Jueves" attribute="1" time="1" defaultMemberUniqueName="[Tabla5].[No de Horas Jueves].[All]" allUniqueName="[Tabla5].[No de Horas Jueves].[All]" dimensionUniqueName="[Tabla5]" displayFolder="" count="0" memberValueDatatype="7" unbalanced="0"/>
    <cacheHierarchy uniqueName="[Tabla5].[No de Horas x prorateada Jueves]" caption="No de Horas x prorateada Jueves" attribute="1" time="1" defaultMemberUniqueName="[Tabla5].[No de Horas x prorateada Jueves].[All]" allUniqueName="[Tabla5].[No de Horas x prorateada Jueves].[All]" dimensionUniqueName="[Tabla5]" displayFolder="" count="0" memberValueDatatype="7" unbalanced="0"/>
    <cacheHierarchy uniqueName="[Tabla5].[Hora Llegada Viernes]" caption="Hora Llegada Viernes" attribute="1" time="1" defaultMemberUniqueName="[Tabla5].[Hora Llegada Viernes].[All]" allUniqueName="[Tabla5].[Hora Llegada Viernes].[All]" dimensionUniqueName="[Tabla5]" displayFolder="" count="0" memberValueDatatype="7" unbalanced="0"/>
    <cacheHierarchy uniqueName="[Tabla5].[Hora Salida Viernes]" caption="Hora Salida Viernes" attribute="1" time="1" defaultMemberUniqueName="[Tabla5].[Hora Salida Viernes].[All]" allUniqueName="[Tabla5].[Hora Salida Viernes].[All]" dimensionUniqueName="[Tabla5]" displayFolder="" count="0" memberValueDatatype="7" unbalanced="0"/>
    <cacheHierarchy uniqueName="[Tabla5].[Frecuencia Mes Viernes]" caption="Frecuencia Mes Viernes" attribute="1" defaultMemberUniqueName="[Tabla5].[Frecuencia Mes Viernes].[All]" allUniqueName="[Tabla5].[Frecuencia Mes Viernes].[All]" dimensionUniqueName="[Tabla5]" displayFolder="" count="0" memberValueDatatype="20" unbalanced="0"/>
    <cacheHierarchy uniqueName="[Tabla5].[No de Horas Viernes]" caption="No de Horas Viernes" attribute="1" time="1" defaultMemberUniqueName="[Tabla5].[No de Horas Viernes].[All]" allUniqueName="[Tabla5].[No de Horas Viernes].[All]" dimensionUniqueName="[Tabla5]" displayFolder="" count="0" memberValueDatatype="7" unbalanced="0"/>
    <cacheHierarchy uniqueName="[Tabla5].[No de Horas x prorateada Viernes]" caption="No de Horas x prorateada Viernes" attribute="1" time="1" defaultMemberUniqueName="[Tabla5].[No de Horas x prorateada Viernes].[All]" allUniqueName="[Tabla5].[No de Horas x prorateada Viernes].[All]" dimensionUniqueName="[Tabla5]" displayFolder="" count="0" memberValueDatatype="7" unbalanced="0"/>
    <cacheHierarchy uniqueName="[Tabla5].[Hora Llegada Sabado]" caption="Hora Llegada Sabado" attribute="1" time="1" defaultMemberUniqueName="[Tabla5].[Hora Llegada Sabado].[All]" allUniqueName="[Tabla5].[Hora Llegada Sabado].[All]" dimensionUniqueName="[Tabla5]" displayFolder="" count="0" memberValueDatatype="7" unbalanced="0"/>
    <cacheHierarchy uniqueName="[Tabla5].[Hora Salida Sabado]" caption="Hora Salida Sabado" attribute="1" time="1" defaultMemberUniqueName="[Tabla5].[Hora Salida Sabado].[All]" allUniqueName="[Tabla5].[Hora Salida Sabado].[All]" dimensionUniqueName="[Tabla5]" displayFolder="" count="0" memberValueDatatype="7" unbalanced="0"/>
    <cacheHierarchy uniqueName="[Tabla5].[Frecuencia Mes Sabado]" caption="Frecuencia Mes Sabado" attribute="1" defaultMemberUniqueName="[Tabla5].[Frecuencia Mes Sabado].[All]" allUniqueName="[Tabla5].[Frecuencia Mes Sabado].[All]" dimensionUniqueName="[Tabla5]" displayFolder="" count="0" memberValueDatatype="20" unbalanced="0"/>
    <cacheHierarchy uniqueName="[Tabla5].[No de Horas Sabado]" caption="No de Horas Sabado" attribute="1" time="1" defaultMemberUniqueName="[Tabla5].[No de Horas Sabado].[All]" allUniqueName="[Tabla5].[No de Horas Sabado].[All]" dimensionUniqueName="[Tabla5]" displayFolder="" count="0" memberValueDatatype="7" unbalanced="0"/>
    <cacheHierarchy uniqueName="[Tabla5].[No de Horas x prorateada Sabado]" caption="No de Horas x prorateada Sabado" attribute="1" time="1" defaultMemberUniqueName="[Tabla5].[No de Horas x prorateada Sabado].[All]" allUniqueName="[Tabla5].[No de Horas x prorateada Sabado].[All]" dimensionUniqueName="[Tabla5]" displayFolder="" count="0" memberValueDatatype="7" unbalanced="0"/>
    <cacheHierarchy uniqueName="[Tabla5].[Hora Llegada Domingo]" caption="Hora Llegada Domingo" attribute="1" defaultMemberUniqueName="[Tabla5].[Hora Llegada Domingo].[All]" allUniqueName="[Tabla5].[Hora Llegada Domingo].[All]" dimensionUniqueName="[Tabla5]" displayFolder="" count="0" memberValueDatatype="130" unbalanced="0"/>
    <cacheHierarchy uniqueName="[Tabla5].[Hora Salida Domingo]" caption="Hora Salida Domingo" attribute="1" defaultMemberUniqueName="[Tabla5].[Hora Salida Domingo].[All]" allUniqueName="[Tabla5].[Hora Salida Domingo].[All]" dimensionUniqueName="[Tabla5]" displayFolder="" count="0" memberValueDatatype="130" unbalanced="0"/>
    <cacheHierarchy uniqueName="[Tabla5].[Frecuencia Mes Domingo]" caption="Frecuencia Mes Domingo" attribute="1" defaultMemberUniqueName="[Tabla5].[Frecuencia Mes Domingo].[All]" allUniqueName="[Tabla5].[Frecuencia Mes Domingo].[All]" dimensionUniqueName="[Tabla5]" displayFolder="" count="0" memberValueDatatype="130" unbalanced="0"/>
    <cacheHierarchy uniqueName="[Tabla5].[No de Horas Domingo]" caption="No de Horas Domingo" attribute="1" time="1" defaultMemberUniqueName="[Tabla5].[No de Horas Domingo].[All]" allUniqueName="[Tabla5].[No de Horas Domingo].[All]" dimensionUniqueName="[Tabla5]" displayFolder="" count="0" memberValueDatatype="7" unbalanced="0"/>
    <cacheHierarchy uniqueName="[Tabla5].[No de Horas x prorateada Domingo]" caption="No de Horas x prorateada Domingo" attribute="1" time="1" defaultMemberUniqueName="[Tabla5].[No de Horas x prorateada Domingo].[All]" allUniqueName="[Tabla5].[No de Horas x prorateada Domingo].[All]" dimensionUniqueName="[Tabla5]" displayFolder="" count="0" memberValueDatatype="7" unbalanced="0"/>
    <cacheHierarchy uniqueName="[Tabla5].[CASOS Y OBSERVACIONES]" caption="CASOS Y OBSERVACIONES" attribute="1" defaultMemberUniqueName="[Tabla5].[CASOS Y OBSERVACIONES].[All]" allUniqueName="[Tabla5].[CASOS Y OBSERVACIONES].[All]" dimensionUniqueName="[Tabla5]" displayFolder="" count="0" memberValueDatatype="130" unbalanced="0"/>
    <cacheHierarchy uniqueName="[Tabla5].[PROMOTOR UNICO]" caption="PROMOTOR UNICO" attribute="1" defaultMemberUniqueName="[Tabla5].[PROMOTOR UNICO].[All]" allUniqueName="[Tabla5].[PROMOTOR UNICO].[All]" dimensionUniqueName="[Tabla5]" displayFolder="" count="0" memberValueDatatype="20" unbalanced="0"/>
    <cacheHierarchy uniqueName="[Tabla5].[Hora Llegada Lunes2]" caption="Hora Llegada Lunes2" attribute="1" time="1" defaultMemberUniqueName="[Tabla5].[Hora Llegada Lunes2].[All]" allUniqueName="[Tabla5].[Hora Llegada Lunes2].[All]" dimensionUniqueName="[Tabla5]" displayFolder="" count="0" memberValueDatatype="7" unbalanced="0"/>
    <cacheHierarchy uniqueName="[Tabla5].[Hora Salida Lunes3]" caption="Hora Salida Lunes3" attribute="1" time="1" defaultMemberUniqueName="[Tabla5].[Hora Salida Lunes3].[All]" allUniqueName="[Tabla5].[Hora Salida Lunes3].[All]" dimensionUniqueName="[Tabla5]" displayFolder="" count="0" memberValueDatatype="7" unbalanced="0"/>
    <cacheHierarchy uniqueName="[Tabla5].[Frecuencia Mes5]" caption="Frecuencia Mes5" attribute="1" defaultMemberUniqueName="[Tabla5].[Frecuencia Mes5].[All]" allUniqueName="[Tabla5].[Frecuencia Mes5].[All]" dimensionUniqueName="[Tabla5]" displayFolder="" count="0" memberValueDatatype="20" unbalanced="0"/>
    <cacheHierarchy uniqueName="[Tabla5].[No de Horas6]" caption="No de Horas6" attribute="1" time="1" defaultMemberUniqueName="[Tabla5].[No de Horas6].[All]" allUniqueName="[Tabla5].[No de Horas6].[All]" dimensionUniqueName="[Tabla5]" displayFolder="" count="0" memberValueDatatype="7" unbalanced="0"/>
    <cacheHierarchy uniqueName="[Tabla5].[No de Horas x prorateada7]" caption="No de Horas x prorateada7" attribute="1" time="1" defaultMemberUniqueName="[Tabla5].[No de Horas x prorateada7].[All]" allUniqueName="[Tabla5].[No de Horas x prorateada7].[All]" dimensionUniqueName="[Tabla5]" displayFolder="" count="0" memberValueDatatype="7" unbalanced="0"/>
    <cacheHierarchy uniqueName="[Tabla5].[Hora Llegada Martes8]" caption="Hora Llegada Martes8" attribute="1" time="1" defaultMemberUniqueName="[Tabla5].[Hora Llegada Martes8].[All]" allUniqueName="[Tabla5].[Hora Llegada Martes8].[All]" dimensionUniqueName="[Tabla5]" displayFolder="" count="0" memberValueDatatype="7" unbalanced="0"/>
    <cacheHierarchy uniqueName="[Tabla5].[Hora Salida Martes9]" caption="Hora Salida Martes9" attribute="1" time="1" defaultMemberUniqueName="[Tabla5].[Hora Salida Martes9].[All]" allUniqueName="[Tabla5].[Hora Salida Martes9].[All]" dimensionUniqueName="[Tabla5]" displayFolder="" count="0" memberValueDatatype="7" unbalanced="0"/>
    <cacheHierarchy uniqueName="[Tabla5].[Frecuencia Mes410]" caption="Frecuencia Mes410" attribute="1" defaultMemberUniqueName="[Tabla5].[Frecuencia Mes410].[All]" allUniqueName="[Tabla5].[Frecuencia Mes410].[All]" dimensionUniqueName="[Tabla5]" displayFolder="" count="0" memberValueDatatype="20" unbalanced="0"/>
    <cacheHierarchy uniqueName="[Tabla5].[No de Horas511]" caption="No de Horas511" attribute="1" time="1" defaultMemberUniqueName="[Tabla5].[No de Horas511].[All]" allUniqueName="[Tabla5].[No de Horas511].[All]" dimensionUniqueName="[Tabla5]" displayFolder="" count="0" memberValueDatatype="7" unbalanced="0"/>
    <cacheHierarchy uniqueName="[Tabla5].[No de Horas x prorateada612]" caption="No de Horas x prorateada612" attribute="1" time="1" defaultMemberUniqueName="[Tabla5].[No de Horas x prorateada612].[All]" allUniqueName="[Tabla5].[No de Horas x prorateada612].[All]" dimensionUniqueName="[Tabla5]" displayFolder="" count="0" memberValueDatatype="7" unbalanced="0"/>
    <cacheHierarchy uniqueName="[Tabla5].[Hora Llegada Miercoles13]" caption="Hora Llegada Miercoles13" attribute="1" time="1" defaultMemberUniqueName="[Tabla5].[Hora Llegada Miercoles13].[All]" allUniqueName="[Tabla5].[Hora Llegada Miercoles13].[All]" dimensionUniqueName="[Tabla5]" displayFolder="" count="0" memberValueDatatype="7" unbalanced="0"/>
    <cacheHierarchy uniqueName="[Tabla5].[Hora Salida Miercoles14]" caption="Hora Salida Miercoles14" attribute="1" time="1" defaultMemberUniqueName="[Tabla5].[Hora Salida Miercoles14].[All]" allUniqueName="[Tabla5].[Hora Salida Miercoles14].[All]" dimensionUniqueName="[Tabla5]" displayFolder="" count="0" memberValueDatatype="7" unbalanced="0"/>
    <cacheHierarchy uniqueName="[Tabla5].[Frecuencia Mes915]" caption="Frecuencia Mes915" attribute="1" defaultMemberUniqueName="[Tabla5].[Frecuencia Mes915].[All]" allUniqueName="[Tabla5].[Frecuencia Mes915].[All]" dimensionUniqueName="[Tabla5]" displayFolder="" count="0" memberValueDatatype="20" unbalanced="0"/>
    <cacheHierarchy uniqueName="[Tabla5].[No de Horas1016]" caption="No de Horas1016" attribute="1" time="1" defaultMemberUniqueName="[Tabla5].[No de Horas1016].[All]" allUniqueName="[Tabla5].[No de Horas1016].[All]" dimensionUniqueName="[Tabla5]" displayFolder="" count="0" memberValueDatatype="7" unbalanced="0"/>
    <cacheHierarchy uniqueName="[Tabla5].[No de Horas x prorateada1117]" caption="No de Horas x prorateada1117" attribute="1" time="1" defaultMemberUniqueName="[Tabla5].[No de Horas x prorateada1117].[All]" allUniqueName="[Tabla5].[No de Horas x prorateada1117].[All]" dimensionUniqueName="[Tabla5]" displayFolder="" count="0" memberValueDatatype="7" unbalanced="0"/>
    <cacheHierarchy uniqueName="[Tabla5].[Hora Llegada Jueves18]" caption="Hora Llegada Jueves18" attribute="1" time="1" defaultMemberUniqueName="[Tabla5].[Hora Llegada Jueves18].[All]" allUniqueName="[Tabla5].[Hora Llegada Jueves18].[All]" dimensionUniqueName="[Tabla5]" displayFolder="" count="0" memberValueDatatype="7" unbalanced="0"/>
    <cacheHierarchy uniqueName="[Tabla5].[Hora Salida Jueves19]" caption="Hora Salida Jueves19" attribute="1" time="1" defaultMemberUniqueName="[Tabla5].[Hora Salida Jueves19].[All]" allUniqueName="[Tabla5].[Hora Salida Jueves19].[All]" dimensionUniqueName="[Tabla5]" displayFolder="" count="0" memberValueDatatype="7" unbalanced="0"/>
    <cacheHierarchy uniqueName="[Tabla5].[Frecuencia Mes1420]" caption="Frecuencia Mes1420" attribute="1" defaultMemberUniqueName="[Tabla5].[Frecuencia Mes1420].[All]" allUniqueName="[Tabla5].[Frecuencia Mes1420].[All]" dimensionUniqueName="[Tabla5]" displayFolder="" count="0" memberValueDatatype="20" unbalanced="0"/>
    <cacheHierarchy uniqueName="[Tabla5].[No de Horas10221]" caption="No de Horas10221" attribute="1" time="1" defaultMemberUniqueName="[Tabla5].[No de Horas10221].[All]" allUniqueName="[Tabla5].[No de Horas10221].[All]" dimensionUniqueName="[Tabla5]" displayFolder="" count="0" memberValueDatatype="7" unbalanced="0"/>
    <cacheHierarchy uniqueName="[Tabla5].[No de Horas x prorateada1622]" caption="No de Horas x prorateada1622" attribute="1" time="1" defaultMemberUniqueName="[Tabla5].[No de Horas x prorateada1622].[All]" allUniqueName="[Tabla5].[No de Horas x prorateada1622].[All]" dimensionUniqueName="[Tabla5]" displayFolder="" count="0" memberValueDatatype="7" unbalanced="0"/>
    <cacheHierarchy uniqueName="[Tabla5].[Hora Llegada Viernes23]" caption="Hora Llegada Viernes23" attribute="1" time="1" defaultMemberUniqueName="[Tabla5].[Hora Llegada Viernes23].[All]" allUniqueName="[Tabla5].[Hora Llegada Viernes23].[All]" dimensionUniqueName="[Tabla5]" displayFolder="" count="0" memberValueDatatype="7" unbalanced="0"/>
    <cacheHierarchy uniqueName="[Tabla5].[Hora Salida Viernes24]" caption="Hora Salida Viernes24" attribute="1" time="1" defaultMemberUniqueName="[Tabla5].[Hora Salida Viernes24].[All]" allUniqueName="[Tabla5].[Hora Salida Viernes24].[All]" dimensionUniqueName="[Tabla5]" displayFolder="" count="0" memberValueDatatype="7" unbalanced="0"/>
    <cacheHierarchy uniqueName="[Tabla5].[Frecuencia Mes1925]" caption="Frecuencia Mes1925" attribute="1" defaultMemberUniqueName="[Tabla5].[Frecuencia Mes1925].[All]" allUniqueName="[Tabla5].[Frecuencia Mes1925].[All]" dimensionUniqueName="[Tabla5]" displayFolder="" count="0" memberValueDatatype="20" unbalanced="0"/>
    <cacheHierarchy uniqueName="[Tabla5].[No de Horas2026]" caption="No de Horas2026" attribute="1" time="1" defaultMemberUniqueName="[Tabla5].[No de Horas2026].[All]" allUniqueName="[Tabla5].[No de Horas2026].[All]" dimensionUniqueName="[Tabla5]" displayFolder="" count="0" memberValueDatatype="7" unbalanced="0"/>
    <cacheHierarchy uniqueName="[Tabla5].[No de Horas x prorateada2127]" caption="No de Horas x prorateada2127" attribute="1" time="1" defaultMemberUniqueName="[Tabla5].[No de Horas x prorateada2127].[All]" allUniqueName="[Tabla5].[No de Horas x prorateada2127].[All]" dimensionUniqueName="[Tabla5]" displayFolder="" count="0" memberValueDatatype="7" unbalanced="0"/>
    <cacheHierarchy uniqueName="[Tabla5].[Hora Llegada Sabado28]" caption="Hora Llegada Sabado28" attribute="1" time="1" defaultMemberUniqueName="[Tabla5].[Hora Llegada Sabado28].[All]" allUniqueName="[Tabla5].[Hora Llegada Sabado28].[All]" dimensionUniqueName="[Tabla5]" displayFolder="" count="0" memberValueDatatype="7" unbalanced="0"/>
    <cacheHierarchy uniqueName="[Tabla5].[Hora Salida Sabado29]" caption="Hora Salida Sabado29" attribute="1" time="1" defaultMemberUniqueName="[Tabla5].[Hora Salida Sabado29].[All]" allUniqueName="[Tabla5].[Hora Salida Sabado29].[All]" dimensionUniqueName="[Tabla5]" displayFolder="" count="0" memberValueDatatype="7" unbalanced="0"/>
    <cacheHierarchy uniqueName="[Tabla5].[Frecuencia Mes2430]" caption="Frecuencia Mes2430" attribute="1" defaultMemberUniqueName="[Tabla5].[Frecuencia Mes2430].[All]" allUniqueName="[Tabla5].[Frecuencia Mes2430].[All]" dimensionUniqueName="[Tabla5]" displayFolder="" count="0" memberValueDatatype="20" unbalanced="0"/>
    <cacheHierarchy uniqueName="[Tabla5].[No de Horas2531]" caption="No de Horas2531" attribute="1" time="1" defaultMemberUniqueName="[Tabla5].[No de Horas2531].[All]" allUniqueName="[Tabla5].[No de Horas2531].[All]" dimensionUniqueName="[Tabla5]" displayFolder="" count="0" memberValueDatatype="7" unbalanced="0"/>
    <cacheHierarchy uniqueName="[Tabla5].[No de Horas x prorateada2632]" caption="No de Horas x prorateada2632" attribute="1" time="1" defaultMemberUniqueName="[Tabla5].[No de Horas x prorateada2632].[All]" allUniqueName="[Tabla5].[No de Horas x prorateada2632].[All]" dimensionUniqueName="[Tabla5]" displayFolder="" count="0" memberValueDatatype="7" unbalanced="0"/>
    <cacheHierarchy uniqueName="[Tabla5].[Hora Llegada Domingo33]" caption="Hora Llegada Domingo33" attribute="1" time="1" defaultMemberUniqueName="[Tabla5].[Hora Llegada Domingo33].[All]" allUniqueName="[Tabla5].[Hora Llegada Domingo33].[All]" dimensionUniqueName="[Tabla5]" displayFolder="" count="0" memberValueDatatype="7" unbalanced="0"/>
    <cacheHierarchy uniqueName="[Tabla5].[Hora Salida Domingo34]" caption="Hora Salida Domingo34" attribute="1" time="1" defaultMemberUniqueName="[Tabla5].[Hora Salida Domingo34].[All]" allUniqueName="[Tabla5].[Hora Salida Domingo34].[All]" dimensionUniqueName="[Tabla5]" displayFolder="" count="0" memberValueDatatype="7" unbalanced="0"/>
    <cacheHierarchy uniqueName="[Tabla5].[Frecuencia Mes2935]" caption="Frecuencia Mes2935" attribute="1" defaultMemberUniqueName="[Tabla5].[Frecuencia Mes2935].[All]" allUniqueName="[Tabla5].[Frecuencia Mes2935].[All]" dimensionUniqueName="[Tabla5]" displayFolder="" count="0" memberValueDatatype="20" unbalanced="0"/>
    <cacheHierarchy uniqueName="[Tabla5].[No de Horas3036]" caption="No de Horas3036" attribute="1" time="1" defaultMemberUniqueName="[Tabla5].[No de Horas3036].[All]" allUniqueName="[Tabla5].[No de Horas3036].[All]" dimensionUniqueName="[Tabla5]" displayFolder="" count="0" memberValueDatatype="7" unbalanced="0"/>
    <cacheHierarchy uniqueName="[Tabla5].[No de Horas x prorateada3137]" caption="No de Horas x prorateada3137" attribute="1" time="1" defaultMemberUniqueName="[Tabla5].[No de Horas x prorateada3137].[All]" allUniqueName="[Tabla5].[No de Horas x prorateada3137].[All]" dimensionUniqueName="[Tabla5]" displayFolder="" count="0" memberValueDatatype="7" unbalanced="0"/>
    <cacheHierarchy uniqueName="[Tabla5].[PDV FOCO DEL MES]" caption="PDV FOCO DEL MES" attribute="1" defaultMemberUniqueName="[Tabla5].[PDV FOCO DEL MES].[All]" allUniqueName="[Tabla5].[PDV FOCO DEL MES].[All]" dimensionUniqueName="[Tabla5]" displayFolder="" count="0" memberValueDatatype="130" unbalanced="0"/>
    <cacheHierarchy uniqueName="[Tabla5].[NUEVAS TIENDAS]" caption="NUEVAS TIENDAS" attribute="1" defaultMemberUniqueName="[Tabla5].[NUEVAS TIENDAS].[All]" allUniqueName="[Tabla5].[NUEVAS TIENDAS].[All]" dimensionUniqueName="[Tabla5]" displayFolder="" count="0" memberValueDatatype="130" unbalanced="0"/>
    <cacheHierarchy uniqueName="[Tabla5].[PROMOTOR TEMPORADA (SALESLAND)]" caption="PROMOTOR TEMPORADA (SALESLAND)" attribute="1" defaultMemberUniqueName="[Tabla5].[PROMOTOR TEMPORADA (SALESLAND)].[All]" allUniqueName="[Tabla5].[PROMOTOR TEMPORADA (SALESLAND)].[All]" dimensionUniqueName="[Tabla5]" displayFolder="" count="0" memberValueDatatype="130" unbalanced="0"/>
    <cacheHierarchy uniqueName="[Tabla5].[PROMOTOR TEMPORADA (BOOOM)]" caption="PROMOTOR TEMPORADA (BOOOM)" attribute="1" defaultMemberUniqueName="[Tabla5].[PROMOTOR TEMPORADA (BOOOM)].[All]" allUniqueName="[Tabla5].[PROMOTOR TEMPORADA (BOOOM)].[All]" dimensionUniqueName="[Tabla5]" displayFolder="" count="0" memberValueDatatype="130" unbalanced="0"/>
    <cacheHierarchy uniqueName="[Measures].[__XL_Count Tabla2]" caption="__XL_Count Tabla2" measure="1" displayFolder="" measureGroup="Tabla2" count="0" hidden="1"/>
    <cacheHierarchy uniqueName="[Measures].[__XL_Count Tabla5]" caption="__XL_Count Tabla5" measure="1" displayFolder="" measureGroup="Tabla5" count="0" hidden="1"/>
    <cacheHierarchy uniqueName="[Measures].[__No measures defined]" caption="__No measures defined" measure="1" displayFolder="" count="0" hidden="1"/>
    <cacheHierarchy uniqueName="[Measures].[Recuento de NOMBRE PDV HMPDV]" caption="Recuento de NOMBRE PDV HMPDV" measure="1" displayFolder="" measureGroup="Tabla5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istinto de NOMBRE PDV HMPDV]" caption="Recuento distinto de NOMBRE PDV HMPDV" measure="1" displayFolder="" measureGroup="Tabla5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TOTAL  HORAS AL MES]" caption="Suma de TOTAL  HORAS AL MES" measure="1" displayFolder="" measureGroup="Tabla5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TOTAL  HORAS A LA SEMANA]" caption="Suma de TOTAL  HORAS A LA SEMANA" measure="1" displayFolder="" measureGroup="Tabla5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ID PROMOTOR]" caption="Suma de ID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istinto de ID PROMOTOR]" caption="Recuento distinto de ID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e NOMBRE PDV]" caption="Recuento de NOMBRE PDV" measure="1" displayFolder="" measureGroup="Tabla5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NOMBRE COMPLETO PROMOTOR]" caption="Recuento de NOMBRE COMPLETO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istinto de NOMBRE COMPLETO PROMOTOR]" caption="Recuento distinto de NOMBRE COMPLETO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PROMOTOR TEMPORADA (SALESLAND)]" caption="Recuento de PROMOTOR TEMPORADA (SALESLAND)" measure="1" displayFolder="" measureGroup="Tabla5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Recuento distinto de PROMOTOR TEMPORADA (SALESLAND)]" caption="Recuento distinto de PROMOTOR TEMPORADA (SALESLAND)" measure="1" displayFolder="" measureGroup="Tabla5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</cacheHierarchies>
  <kpis count="0"/>
  <dimensions count="3">
    <dimension measure="1" name="Measures" uniqueName="[Measures]" caption="Measures"/>
    <dimension name="Tabla2" uniqueName="[Tabla2]" caption="Tabla2"/>
    <dimension name="Tabla5" uniqueName="[Tabla5]" caption="Tabla5"/>
  </dimensions>
  <measureGroups count="2">
    <measureGroup name="Tabla2" caption="Tabla2"/>
    <measureGroup name="Tabla5" caption="Tabla5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ena" refreshedDate="44873.815630671299" backgroundQuery="1" createdVersion="8" refreshedVersion="6" minRefreshableVersion="3" recordCount="0" supportSubquery="1" supportAdvancedDrill="1" xr:uid="{00000000-000A-0000-FFFF-FFFF0D000000}">
  <cacheSource type="external" connectionId="2"/>
  <cacheFields count="6">
    <cacheField name="[Tabla5].[CLIENTE].[CLIENTE]" caption="CLIENTE" numFmtId="0" hierarchy="10" level="1">
      <sharedItems count="8">
        <s v="Unicomer"/>
        <s v="Créditos Económicos"/>
        <s v="Point"/>
        <s v="Marcimex"/>
        <s v="La Ganga"/>
        <s v="Almacenes España"/>
        <s v="Icesa"/>
        <s v="Comohogar"/>
      </sharedItems>
    </cacheField>
    <cacheField name="[Tabla5].[NOMBRE PDV HMPDV].[NOMBRE PDV HMPDV]" caption="NOMBRE PDV HMPDV" numFmtId="0" hierarchy="8" level="1">
      <sharedItems count="39">
        <s v="463 - TIENDA DURAN OUTLET 917"/>
        <s v="468 - TIENDA PARQUE CALIFORNIA 932"/>
        <s v="482 - 9 DE OCTUBRE 1"/>
        <s v="384 - CALIFORNIA"/>
        <s v="895 - MIN GUAYAQUIL PARQUE CALIFORNIA (106)"/>
        <s v="492 - EL DORADO"/>
        <s v="513 - PORTETE"/>
        <s v="496 - MALL DEL SUR"/>
        <s v="487 - CALIFORNIA"/>
        <s v="462 - TIENDA 9 DE OCTUBRE 911"/>
        <s v="872 - ALMACENES ESPAÑA GYE 9 DE OCTUBRE"/>
        <s v="465 - TIENDA MALL DEL SUR 921"/>
        <s v="517 - C.C. CALIFORNIA 2"/>
        <s v="466 - TIENDA MALL DEL SOL 923"/>
        <s v="645 - ORVE 9 DE OCTUBRE Y BOYACA"/>
        <s v="891 - MIN GUAYAQUIL 9 DE OCTUBRE (105)"/>
        <s v="560 - 9 DE OCTUBRE Y BOYACÁ"/>
        <s v="532 - MALL DEL SUR"/>
        <s v="525 - LIBERTAD 1 CENTRO"/>
        <s v="472 - TIENDA LIBERTAD 940"/>
        <s v="513 - SALINAS CE GYS"/>
        <s v="446 - TIENDA BARATODO MACHALA 719"/>
        <s v="966 - LA GANGA 2"/>
        <s v="907 - MIN MANTA CENTRO (120)"/>
        <s v="642 - TODOHOGAR PORTOVIEJO"/>
        <s v="917 - Min Portoviejo Chile (130)"/>
        <s v="391 - POINT RECREO 4"/>
        <s v="942 - ORVE EL RECREO V"/>
        <s v="206 - QUIRECREO"/>
        <s v="234 - RECREO_2"/>
        <s v="522 - Créditos Económicos Naciones Unidas"/>
        <s v="17 - NACIONES UNIDAS"/>
        <s v="202 - Quicentro Sur"/>
        <s v="239 - QUICENTROSUR"/>
        <s v="217 - COTOCOLLAO"/>
        <s v="244 - COTOCOLLAO 2"/>
        <s v="520 - Créditos Económicos Portal Shopping"/>
        <s v="517 - Créditos Económicos Santo Domingo 3"/>
        <s v="390 - POINT STO DOMINGO 2"/>
      </sharedItems>
    </cacheField>
    <cacheField name="[Tabla5].[NOMBRE COMPLETO PROMOTOR].[NOMBRE COMPLETO PROMOTOR]" caption="NOMBRE COMPLETO PROMOTOR" numFmtId="0" hierarchy="17" level="1">
      <sharedItems count="32">
        <s v="JONATHAN LEONARDO LOPEZ"/>
        <s v="ITALO ALEXANDER GUARANDA"/>
        <s v="LISBETH ANDREA SOLARI"/>
        <s v="DARWIN STALIN NARANJO"/>
        <s v="NELLY PATRICIA CORDOVA"/>
        <s v="LEIDY JOHANA LOAIZA"/>
        <s v="MARÍA GABRIELA VALDIVIEZO"/>
        <s v="LEIDY DIANA TORRES"/>
        <s v="OSCAR CRISTOBAL MOREIRA"/>
        <s v="MARIA FERNANDA ROLLERI"/>
        <s v="JOHNNY DANIEL MERA"/>
        <s v="BYRON ALEXANDER MONSERRATE"/>
        <s v="KEVIN SISALEMA"/>
        <s v="ERIKA LIVISACA"/>
        <s v="JONATHAN SEBASTIÁN RIVADENEIRA"/>
        <s v="CARLOS ENRIQUE SEQUERA"/>
        <s v="IVAN DAVID CALERO"/>
        <s v="ELAYNE IVANOVA LAZO"/>
        <s v="XAVIER JONATHAN CHIMBOLEMA"/>
        <s v="LADY LAURA SALTOS"/>
        <s v="MIRELLA ASUNCIÓN INTRIAGO"/>
        <s v="MAURA DANIELA JIMENEZ"/>
        <s v="ZOILA REBECA DELGADO"/>
        <s v="ADRIANA MARIBEL MARIN"/>
        <s v="JOYCE PAMELA COSTALES"/>
        <s v="RODDY JUNIOR ALCIVAR"/>
        <s v="RONALD AGUSTIN PLUAS"/>
        <s v="SHANEL PAMELA MENA"/>
        <s v="CRISTINA NATHALY JIMENEZ"/>
        <s v="JOSE RICARDO SUAREZ"/>
        <s v="CARLA ARACELY GUACHI"/>
        <s v="YANDRY ADRIÁN MENDOZA"/>
      </sharedItems>
    </cacheField>
    <cacheField name="[Tabla5].[PROMOTOR TEMPORADA (SALESLAND)].[PROMOTOR TEMPORADA (SALESLAND)]" caption="PROMOTOR TEMPORADA (SALESLAND)" numFmtId="0" hierarchy="106" level="1">
      <sharedItems count="28">
        <s v="DENIS MIGUEL SANZHEZ"/>
        <s v="CHRISTOPHER ISMAEL ZAMORA"/>
        <s v="CRISTIAN DAVID ANDRADE"/>
        <s v="DANNY RAUL GUAMAN"/>
        <s v="DIANA LISSETTE ALVAREZ"/>
        <s v="JOHANNA GABRIELA CORONEL"/>
        <s v="LISETH MERCEDES CASTRO"/>
        <s v="LUIS ALBERTO BONILLA"/>
        <s v="MARIA JOSE SEGOVIA"/>
        <s v="MARTHA LUCIA GARCIA"/>
        <s v="STALIN ALEXANDER ROSERO"/>
        <s v="TERESA DE JESUS NOBLECILLA"/>
        <s v="VERONICA ALEXANDRA BUSTE"/>
        <s v="VERONICA PRISCILA MALDONADO"/>
        <s v="VICENTE NESTOR ANDRADE"/>
        <s v="VICTOR MANUEL DOMINGUEZ"/>
        <s v="PROMOTOR 29"/>
        <s v="ELSY ELIZABETH VALAREZO"/>
        <s v="PROMOTOR 25"/>
        <s v="PROMOTOR 27"/>
        <s v="ERIKA LORENA TERAN"/>
        <s v="FERNANDA GABRIELA CAJAS"/>
        <s v="GINGER ODALIS CANO"/>
        <s v="KATHERINE NICOLE GUALOTUÑA"/>
        <s v="PROMOTOR 8"/>
        <s v="PROMOTOR 9"/>
        <s v="WILSON XAVIER SUAREZ"/>
        <s v="ISABEL ALEXANDRA ESTUPIÑAN"/>
      </sharedItems>
    </cacheField>
    <cacheField name="[Tabla5].[PROMOTOR TEMPORADA (BOOOM)].[PROMOTOR TEMPORADA (BOOOM)]" caption="PROMOTOR TEMPORADA (BOOOM)" numFmtId="0" hierarchy="107" level="1">
      <sharedItems containsBlank="1" count="7">
        <m/>
        <s v="Evelyn Villacres"/>
        <s v="Denisse Solis"/>
        <s v="Justin Cedeño"/>
        <s v="Vacanate 6"/>
        <s v="Daniel Garcia"/>
        <s v="Vacante 7"/>
      </sharedItems>
    </cacheField>
    <cacheField name="[Tabla5].[CIUDAD].[CIUDAD]" caption="CIUDAD" numFmtId="0" hierarchy="12" level="1">
      <sharedItems count="8">
        <s v="DURAN"/>
        <s v="GUAYAQUIL"/>
        <s v="LIBERTAD"/>
        <s v="MACHALA"/>
        <s v="MANTA"/>
        <s v="PORTOVIEJO"/>
        <s v="QUITO"/>
        <s v="SANTO DOMINGO"/>
      </sharedItems>
    </cacheField>
  </cacheFields>
  <cacheHierarchies count="122">
    <cacheHierarchy uniqueName="[Tabla2].[RETAIL MAPPING]" caption="RETAIL MAPPING" attribute="1" defaultMemberUniqueName="[Tabla2].[RETAIL MAPPING].[All]" allUniqueName="[Tabla2].[RETAIL MAPPING].[All]" dimensionUniqueName="[Tabla2]" displayFolder="" count="0" memberValueDatatype="130" unbalanced="0"/>
    <cacheHierarchy uniqueName="[Tabla2].[PDV HMPDV]" caption="PDV HMPDV" attribute="1" defaultMemberUniqueName="[Tabla2].[PDV HMPDV].[All]" allUniqueName="[Tabla2].[PDV HMPDV].[All]" dimensionUniqueName="[Tabla2]" displayFolder="" count="0" memberValueDatatype="20" unbalanced="0"/>
    <cacheHierarchy uniqueName="[Tabla2].[PROMOTOR]" caption="PROMOTOR" attribute="1" defaultMemberUniqueName="[Tabla2].[PROMOTOR].[All]" allUniqueName="[Tabla2].[PROMOTOR].[All]" dimensionUniqueName="[Tabla2]" displayFolder="" count="0" memberValueDatatype="20" unbalanced="0"/>
    <cacheHierarchy uniqueName="[Tabla2].[VS RETAIL MAPPING 2022]" caption="VS RETAIL MAPPING 2022" attribute="1" defaultMemberUniqueName="[Tabla2].[VS RETAIL MAPPING 2022].[All]" allUniqueName="[Tabla2].[VS RETAIL MAPPING 2022].[All]" dimensionUniqueName="[Tabla2]" displayFolder="" count="0" memberValueDatatype="20" unbalanced="0"/>
    <cacheHierarchy uniqueName="[Tabla2].[% COBERTURA]" caption="% COBERTURA" attribute="1" defaultMemberUniqueName="[Tabla2].[% COBERTURA].[All]" allUniqueName="[Tabla2].[% COBERTURA].[All]" dimensionUniqueName="[Tabla2]" displayFolder="" count="0" memberValueDatatype="5" unbalanced="0"/>
    <cacheHierarchy uniqueName="[Tabla5].[DIAS DE VISITA]" caption="DIAS DE VISITA" attribute="1" defaultMemberUniqueName="[Tabla5].[DIAS DE VISITA].[All]" allUniqueName="[Tabla5].[DIAS DE VISITA].[All]" dimensionUniqueName="[Tabla5]" displayFolder="" count="0" memberValueDatatype="130" unbalanced="0"/>
    <cacheHierarchy uniqueName="[Tabla5].[CODIGO PDV]" caption="CODIGO PDV" attribute="1" defaultMemberUniqueName="[Tabla5].[CODIGO PDV].[All]" allUniqueName="[Tabla5].[CODIGO PDV].[All]" dimensionUniqueName="[Tabla5]" displayFolder="" count="0" memberValueDatatype="130" unbalanced="0"/>
    <cacheHierarchy uniqueName="[Tabla5].[NOMBRE PDV]" caption="NOMBRE PDV" attribute="1" defaultMemberUniqueName="[Tabla5].[NOMBRE PDV].[All]" allUniqueName="[Tabla5].[NOMBRE PDV].[All]" dimensionUniqueName="[Tabla5]" displayFolder="" count="0" memberValueDatatype="130" unbalanced="0"/>
    <cacheHierarchy uniqueName="[Tabla5].[NOMBRE PDV HMPDV]" caption="NOMBRE PDV HMPDV" attribute="1" defaultMemberUniqueName="[Tabla5].[NOMBRE PDV HMPDV].[All]" allUniqueName="[Tabla5].[NOMBRE PDV HMPDV].[All]" dimensionUniqueName="[Tabla5]" displayFolder="" count="2" memberValueDatatype="130" unbalanced="0">
      <fieldsUsage count="2">
        <fieldUsage x="-1"/>
        <fieldUsage x="1"/>
      </fieldsUsage>
    </cacheHierarchy>
    <cacheHierarchy uniqueName="[Tabla5].[RETAIL MAPPING]" caption="RETAIL MAPPING" attribute="1" defaultMemberUniqueName="[Tabla5].[RETAIL MAPPING].[All]" allUniqueName="[Tabla5].[RETAIL MAPPING].[All]" dimensionUniqueName="[Tabla5]" displayFolder="" count="0" memberValueDatatype="130" unbalanced="0"/>
    <cacheHierarchy uniqueName="[Tabla5].[CLIENTE]" caption="CLIENTE" attribute="1" defaultMemberUniqueName="[Tabla5].[CLIENTE].[All]" allUniqueName="[Tabla5].[CLIENTE].[All]" dimensionUniqueName="[Tabla5]" displayFolder="" count="2" memberValueDatatype="130" unbalanced="0">
      <fieldsUsage count="2">
        <fieldUsage x="-1"/>
        <fieldUsage x="0"/>
      </fieldsUsage>
    </cacheHierarchy>
    <cacheHierarchy uniqueName="[Tabla5].[ZONA]" caption="ZONA" attribute="1" defaultMemberUniqueName="[Tabla5].[ZONA].[All]" allUniqueName="[Tabla5].[ZONA].[All]" dimensionUniqueName="[Tabla5]" displayFolder="" count="0" memberValueDatatype="130" unbalanced="0"/>
    <cacheHierarchy uniqueName="[Tabla5].[CIUDAD]" caption="CIUDAD" attribute="1" defaultMemberUniqueName="[Tabla5].[CIUDAD].[All]" allUniqueName="[Tabla5].[CIUDAD].[All]" dimensionUniqueName="[Tabla5]" displayFolder="" count="2" memberValueDatatype="130" unbalanced="0">
      <fieldsUsage count="2">
        <fieldUsage x="-1"/>
        <fieldUsage x="5"/>
      </fieldsUsage>
    </cacheHierarchy>
    <cacheHierarchy uniqueName="[Tabla5].[CANAL]" caption="CANAL" attribute="1" defaultMemberUniqueName="[Tabla5].[CANAL].[All]" allUniqueName="[Tabla5].[CANAL].[All]" dimensionUniqueName="[Tabla5]" displayFolder="" count="0" memberValueDatatype="130" unbalanced="0"/>
    <cacheHierarchy uniqueName="[Tabla5].[TIPO PROMOTOR]" caption="TIPO PROMOTOR" attribute="1" defaultMemberUniqueName="[Tabla5].[TIPO PROMOTOR].[All]" allUniqueName="[Tabla5].[TIPO PROMOTOR].[All]" dimensionUniqueName="[Tabla5]" displayFolder="" count="0" memberValueDatatype="130" unbalanced="0"/>
    <cacheHierarchy uniqueName="[Tabla5].[ESTRUCTURA PROMOTORIA]" caption="ESTRUCTURA PROMOTORIA" attribute="1" defaultMemberUniqueName="[Tabla5].[ESTRUCTURA PROMOTORIA].[All]" allUniqueName="[Tabla5].[ESTRUCTURA PROMOTORIA].[All]" dimensionUniqueName="[Tabla5]" displayFolder="" count="0" memberValueDatatype="130" unbalanced="0"/>
    <cacheHierarchy uniqueName="[Tabla5].[ID PROMOTOR]" caption="ID PROMOTOR" attribute="1" defaultMemberUniqueName="[Tabla5].[ID PROMOTOR].[All]" allUniqueName="[Tabla5].[ID PROMOTOR].[All]" dimensionUniqueName="[Tabla5]" displayFolder="" count="0" memberValueDatatype="5" unbalanced="0"/>
    <cacheHierarchy uniqueName="[Tabla5].[NOMBRE COMPLETO PROMOTOR]" caption="NOMBRE COMPLETO PROMOTOR" attribute="1" defaultMemberUniqueName="[Tabla5].[NOMBRE COMPLETO PROMOTOR].[All]" allUniqueName="[Tabla5].[NOMBRE COMPLETO PROMOTOR].[All]" dimensionUniqueName="[Tabla5]" displayFolder="" count="2" memberValueDatatype="130" unbalanced="0">
      <fieldsUsage count="2">
        <fieldUsage x="-1"/>
        <fieldUsage x="2"/>
      </fieldsUsage>
    </cacheHierarchy>
    <cacheHierarchy uniqueName="[Tabla5].[NOMBRE]" caption="NOMBRE" attribute="1" defaultMemberUniqueName="[Tabla5].[NOMBRE].[All]" allUniqueName="[Tabla5].[NOMBRE].[All]" dimensionUniqueName="[Tabla5]" displayFolder="" count="0" memberValueDatatype="130" unbalanced="0"/>
    <cacheHierarchy uniqueName="[Tabla5].[APELLIDO PATERNO]" caption="APELLIDO PATERNO" attribute="1" defaultMemberUniqueName="[Tabla5].[APELLIDO PATERNO].[All]" allUniqueName="[Tabla5].[APELLIDO PATERNO].[All]" dimensionUniqueName="[Tabla5]" displayFolder="" count="0" memberValueDatatype="130" unbalanced="0"/>
    <cacheHierarchy uniqueName="[Tabla5].[APELLIDO MATERNO]" caption="APELLIDO MATERNO" attribute="1" defaultMemberUniqueName="[Tabla5].[APELLIDO MATERNO].[All]" allUniqueName="[Tabla5].[APELLIDO MATERNO].[All]" dimensionUniqueName="[Tabla5]" displayFolder="" count="0" memberValueDatatype="130" unbalanced="0"/>
    <cacheHierarchy uniqueName="[Tabla5].[SUPERVISOR]" caption="SUPERVISOR" attribute="1" defaultMemberUniqueName="[Tabla5].[SUPERVISOR].[All]" allUniqueName="[Tabla5].[SUPERVISOR].[All]" dimensionUniqueName="[Tabla5]" displayFolder="" count="0" memberValueDatatype="130" unbalanced="0"/>
    <cacheHierarchy uniqueName="[Tabla5].[NOMBRE KAM / EJECUTIVO]" caption="NOMBRE KAM / EJECUTIVO" attribute="1" defaultMemberUniqueName="[Tabla5].[NOMBRE KAM / EJECUTIVO].[All]" allUniqueName="[Tabla5].[NOMBRE KAM / EJECUTIVO].[All]" dimensionUniqueName="[Tabla5]" displayFolder="" count="0" memberValueDatatype="130" unbalanced="0"/>
    <cacheHierarchy uniqueName="[Tabla5].[PROMOTOR AGENCIA]" caption="PROMOTOR AGENCIA" attribute="1" defaultMemberUniqueName="[Tabla5].[PROMOTOR AGENCIA].[All]" allUniqueName="[Tabla5].[PROMOTOR AGENCIA].[All]" dimensionUniqueName="[Tabla5]" displayFolder="" count="0" memberValueDatatype="130" unbalanced="0"/>
    <cacheHierarchy uniqueName="[Tabla5].[VENTA PROMEDIO ULTIMO SEMESTRE]" caption="VENTA PROMEDIO ULTIMO SEMESTRE" attribute="1" defaultMemberUniqueName="[Tabla5].[VENTA PROMEDIO ULTIMO SEMESTRE].[All]" allUniqueName="[Tabla5].[VENTA PROMEDIO ULTIMO SEMESTRE].[All]" dimensionUniqueName="[Tabla5]" displayFolder="" count="0" memberValueDatatype="5" unbalanced="0"/>
    <cacheHierarchy uniqueName="[Tabla5].[FRECUENCIA SEMANAL DE VISITA]" caption="FRECUENCIA SEMANAL DE VISITA" attribute="1" defaultMemberUniqueName="[Tabla5].[FRECUENCIA SEMANAL DE VISITA].[All]" allUniqueName="[Tabla5].[FRECUENCIA SEMANAL DE VISITA].[All]" dimensionUniqueName="[Tabla5]" displayFolder="" count="0" memberValueDatatype="20" unbalanced="0"/>
    <cacheHierarchy uniqueName="[Tabla5].[ASIGNACION SEMANAL]" caption="ASIGNACION SEMANAL" attribute="1" defaultMemberUniqueName="[Tabla5].[ASIGNACION SEMANAL].[All]" allUniqueName="[Tabla5].[ASIGNACION SEMANAL].[All]" dimensionUniqueName="[Tabla5]" displayFolder="" count="0" memberValueDatatype="5" unbalanced="0"/>
    <cacheHierarchy uniqueName="[Tabla5].[TOTAL  HORAS A LA SEMANA]" caption="TOTAL  HORAS A LA SEMANA" attribute="1" defaultMemberUniqueName="[Tabla5].[TOTAL  HORAS A LA SEMANA].[All]" allUniqueName="[Tabla5].[TOTAL  HORAS A LA SEMANA].[All]" dimensionUniqueName="[Tabla5]" displayFolder="" count="0" memberValueDatatype="5" unbalanced="0"/>
    <cacheHierarchy uniqueName="[Tabla5].[FRECUENCIA MENSUAL DE VISITA]" caption="FRECUENCIA MENSUAL DE VISITA" attribute="1" defaultMemberUniqueName="[Tabla5].[FRECUENCIA MENSUAL DE VISITA].[All]" allUniqueName="[Tabla5].[FRECUENCIA MENSUAL DE VISITA].[All]" dimensionUniqueName="[Tabla5]" displayFolder="" count="0" memberValueDatatype="20" unbalanced="0"/>
    <cacheHierarchy uniqueName="[Tabla5].[ASIGNACION MENSUAL]" caption="ASIGNACION MENSUAL" attribute="1" defaultMemberUniqueName="[Tabla5].[ASIGNACION MENSUAL].[All]" allUniqueName="[Tabla5].[ASIGNACION MENSUAL].[All]" dimensionUniqueName="[Tabla5]" displayFolder="" count="0" memberValueDatatype="5" unbalanced="0"/>
    <cacheHierarchy uniqueName="[Tabla5].[TOTAL  HORAS AL MES]" caption="TOTAL  HORAS AL MES" attribute="1" defaultMemberUniqueName="[Tabla5].[TOTAL  HORAS AL MES].[All]" allUniqueName="[Tabla5].[TOTAL  HORAS AL MES].[All]" dimensionUniqueName="[Tabla5]" displayFolder="" count="0" memberValueDatatype="5" unbalanced="0"/>
    <cacheHierarchy uniqueName="[Tabla5].[Total horas por Promotor]" caption="Total horas por Promotor" attribute="1" defaultMemberUniqueName="[Tabla5].[Total horas por Promotor].[All]" allUniqueName="[Tabla5].[Total horas por Promotor].[All]" dimensionUniqueName="[Tabla5]" displayFolder="" count="0" memberValueDatatype="5" unbalanced="0"/>
    <cacheHierarchy uniqueName="[Tabla5].[Hora Llegada Lunes]" caption="Hora Llegada Lunes" attribute="1" time="1" defaultMemberUniqueName="[Tabla5].[Hora Llegada Lunes].[All]" allUniqueName="[Tabla5].[Hora Llegada Lunes].[All]" dimensionUniqueName="[Tabla5]" displayFolder="" count="0" memberValueDatatype="7" unbalanced="0"/>
    <cacheHierarchy uniqueName="[Tabla5].[Hora Salida Lunes]" caption="Hora Salida Lunes" attribute="1" time="1" defaultMemberUniqueName="[Tabla5].[Hora Salida Lunes].[All]" allUniqueName="[Tabla5].[Hora Salida Lunes].[All]" dimensionUniqueName="[Tabla5]" displayFolder="" count="0" memberValueDatatype="7" unbalanced="0"/>
    <cacheHierarchy uniqueName="[Tabla5].[Frecuencia Lunes]" caption="Frecuencia Lunes" attribute="1" defaultMemberUniqueName="[Tabla5].[Frecuencia Lunes].[All]" allUniqueName="[Tabla5].[Frecuencia Lunes].[All]" dimensionUniqueName="[Tabla5]" displayFolder="" count="0" memberValueDatatype="20" unbalanced="0"/>
    <cacheHierarchy uniqueName="[Tabla5].[No de Horas Lunes]" caption="No de Horas Lunes" attribute="1" time="1" defaultMemberUniqueName="[Tabla5].[No de Horas Lunes].[All]" allUniqueName="[Tabla5].[No de Horas Lunes].[All]" dimensionUniqueName="[Tabla5]" displayFolder="" count="0" memberValueDatatype="7" unbalanced="0"/>
    <cacheHierarchy uniqueName="[Tabla5].[No de Horas x prorateada Lunes]" caption="No de Horas x prorateada Lunes" attribute="1" time="1" defaultMemberUniqueName="[Tabla5].[No de Horas x prorateada Lunes].[All]" allUniqueName="[Tabla5].[No de Horas x prorateada Lunes].[All]" dimensionUniqueName="[Tabla5]" displayFolder="" count="0" memberValueDatatype="7" unbalanced="0"/>
    <cacheHierarchy uniqueName="[Tabla5].[Hora Llegada Martes]" caption="Hora Llegada Martes" attribute="1" time="1" defaultMemberUniqueName="[Tabla5].[Hora Llegada Martes].[All]" allUniqueName="[Tabla5].[Hora Llegada Martes].[All]" dimensionUniqueName="[Tabla5]" displayFolder="" count="0" memberValueDatatype="7" unbalanced="0"/>
    <cacheHierarchy uniqueName="[Tabla5].[Hora Salida Martes]" caption="Hora Salida Martes" attribute="1" time="1" defaultMemberUniqueName="[Tabla5].[Hora Salida Martes].[All]" allUniqueName="[Tabla5].[Hora Salida Martes].[All]" dimensionUniqueName="[Tabla5]" displayFolder="" count="0" memberValueDatatype="7" unbalanced="0"/>
    <cacheHierarchy uniqueName="[Tabla5].[Frecuencia Mes Martes]" caption="Frecuencia Mes Martes" attribute="1" defaultMemberUniqueName="[Tabla5].[Frecuencia Mes Martes].[All]" allUniqueName="[Tabla5].[Frecuencia Mes Martes].[All]" dimensionUniqueName="[Tabla5]" displayFolder="" count="0" memberValueDatatype="20" unbalanced="0"/>
    <cacheHierarchy uniqueName="[Tabla5].[No de Horas Martes]" caption="No de Horas Martes" attribute="1" time="1" defaultMemberUniqueName="[Tabla5].[No de Horas Martes].[All]" allUniqueName="[Tabla5].[No de Horas Martes].[All]" dimensionUniqueName="[Tabla5]" displayFolder="" count="0" memberValueDatatype="7" unbalanced="0"/>
    <cacheHierarchy uniqueName="[Tabla5].[No de Horas x prorateada Martes]" caption="No de Horas x prorateada Martes" attribute="1" time="1" defaultMemberUniqueName="[Tabla5].[No de Horas x prorateada Martes].[All]" allUniqueName="[Tabla5].[No de Horas x prorateada Martes].[All]" dimensionUniqueName="[Tabla5]" displayFolder="" count="0" memberValueDatatype="7" unbalanced="0"/>
    <cacheHierarchy uniqueName="[Tabla5].[Hora Llegada Miercoles]" caption="Hora Llegada Miercoles" attribute="1" time="1" defaultMemberUniqueName="[Tabla5].[Hora Llegada Miercoles].[All]" allUniqueName="[Tabla5].[Hora Llegada Miercoles].[All]" dimensionUniqueName="[Tabla5]" displayFolder="" count="0" memberValueDatatype="7" unbalanced="0"/>
    <cacheHierarchy uniqueName="[Tabla5].[Hora Salida Miercoles]" caption="Hora Salida Miercoles" attribute="1" time="1" defaultMemberUniqueName="[Tabla5].[Hora Salida Miercoles].[All]" allUniqueName="[Tabla5].[Hora Salida Miercoles].[All]" dimensionUniqueName="[Tabla5]" displayFolder="" count="0" memberValueDatatype="7" unbalanced="0"/>
    <cacheHierarchy uniqueName="[Tabla5].[Frecuencia Mes Miercoles]" caption="Frecuencia Mes Miercoles" attribute="1" defaultMemberUniqueName="[Tabla5].[Frecuencia Mes Miercoles].[All]" allUniqueName="[Tabla5].[Frecuencia Mes Miercoles].[All]" dimensionUniqueName="[Tabla5]" displayFolder="" count="0" memberValueDatatype="20" unbalanced="0"/>
    <cacheHierarchy uniqueName="[Tabla5].[No de Horas Miercoles]" caption="No de Horas Miercoles" attribute="1" time="1" defaultMemberUniqueName="[Tabla5].[No de Horas Miercoles].[All]" allUniqueName="[Tabla5].[No de Horas Miercoles].[All]" dimensionUniqueName="[Tabla5]" displayFolder="" count="0" memberValueDatatype="7" unbalanced="0"/>
    <cacheHierarchy uniqueName="[Tabla5].[No de Horas x prorateada Miercoles]" caption="No de Horas x prorateada Miercoles" attribute="1" time="1" defaultMemberUniqueName="[Tabla5].[No de Horas x prorateada Miercoles].[All]" allUniqueName="[Tabla5].[No de Horas x prorateada Miercoles].[All]" dimensionUniqueName="[Tabla5]" displayFolder="" count="0" memberValueDatatype="7" unbalanced="0"/>
    <cacheHierarchy uniqueName="[Tabla5].[Hora Llegada Jueves]" caption="Hora Llegada Jueves" attribute="1" time="1" defaultMemberUniqueName="[Tabla5].[Hora Llegada Jueves].[All]" allUniqueName="[Tabla5].[Hora Llegada Jueves].[All]" dimensionUniqueName="[Tabla5]" displayFolder="" count="0" memberValueDatatype="7" unbalanced="0"/>
    <cacheHierarchy uniqueName="[Tabla5].[Hora Salida Jueves]" caption="Hora Salida Jueves" attribute="1" time="1" defaultMemberUniqueName="[Tabla5].[Hora Salida Jueves].[All]" allUniqueName="[Tabla5].[Hora Salida Jueves].[All]" dimensionUniqueName="[Tabla5]" displayFolder="" count="0" memberValueDatatype="7" unbalanced="0"/>
    <cacheHierarchy uniqueName="[Tabla5].[Frecuencia Mes Jueves]" caption="Frecuencia Mes Jueves" attribute="1" defaultMemberUniqueName="[Tabla5].[Frecuencia Mes Jueves].[All]" allUniqueName="[Tabla5].[Frecuencia Mes Jueves].[All]" dimensionUniqueName="[Tabla5]" displayFolder="" count="0" memberValueDatatype="20" unbalanced="0"/>
    <cacheHierarchy uniqueName="[Tabla5].[No de Horas Jueves]" caption="No de Horas Jueves" attribute="1" time="1" defaultMemberUniqueName="[Tabla5].[No de Horas Jueves].[All]" allUniqueName="[Tabla5].[No de Horas Jueves].[All]" dimensionUniqueName="[Tabla5]" displayFolder="" count="0" memberValueDatatype="7" unbalanced="0"/>
    <cacheHierarchy uniqueName="[Tabla5].[No de Horas x prorateada Jueves]" caption="No de Horas x prorateada Jueves" attribute="1" time="1" defaultMemberUniqueName="[Tabla5].[No de Horas x prorateada Jueves].[All]" allUniqueName="[Tabla5].[No de Horas x prorateada Jueves].[All]" dimensionUniqueName="[Tabla5]" displayFolder="" count="0" memberValueDatatype="7" unbalanced="0"/>
    <cacheHierarchy uniqueName="[Tabla5].[Hora Llegada Viernes]" caption="Hora Llegada Viernes" attribute="1" time="1" defaultMemberUniqueName="[Tabla5].[Hora Llegada Viernes].[All]" allUniqueName="[Tabla5].[Hora Llegada Viernes].[All]" dimensionUniqueName="[Tabla5]" displayFolder="" count="0" memberValueDatatype="7" unbalanced="0"/>
    <cacheHierarchy uniqueName="[Tabla5].[Hora Salida Viernes]" caption="Hora Salida Viernes" attribute="1" time="1" defaultMemberUniqueName="[Tabla5].[Hora Salida Viernes].[All]" allUniqueName="[Tabla5].[Hora Salida Viernes].[All]" dimensionUniqueName="[Tabla5]" displayFolder="" count="0" memberValueDatatype="7" unbalanced="0"/>
    <cacheHierarchy uniqueName="[Tabla5].[Frecuencia Mes Viernes]" caption="Frecuencia Mes Viernes" attribute="1" defaultMemberUniqueName="[Tabla5].[Frecuencia Mes Viernes].[All]" allUniqueName="[Tabla5].[Frecuencia Mes Viernes].[All]" dimensionUniqueName="[Tabla5]" displayFolder="" count="0" memberValueDatatype="20" unbalanced="0"/>
    <cacheHierarchy uniqueName="[Tabla5].[No de Horas Viernes]" caption="No de Horas Viernes" attribute="1" time="1" defaultMemberUniqueName="[Tabla5].[No de Horas Viernes].[All]" allUniqueName="[Tabla5].[No de Horas Viernes].[All]" dimensionUniqueName="[Tabla5]" displayFolder="" count="0" memberValueDatatype="7" unbalanced="0"/>
    <cacheHierarchy uniqueName="[Tabla5].[No de Horas x prorateada Viernes]" caption="No de Horas x prorateada Viernes" attribute="1" time="1" defaultMemberUniqueName="[Tabla5].[No de Horas x prorateada Viernes].[All]" allUniqueName="[Tabla5].[No de Horas x prorateada Viernes].[All]" dimensionUniqueName="[Tabla5]" displayFolder="" count="0" memberValueDatatype="7" unbalanced="0"/>
    <cacheHierarchy uniqueName="[Tabla5].[Hora Llegada Sabado]" caption="Hora Llegada Sabado" attribute="1" time="1" defaultMemberUniqueName="[Tabla5].[Hora Llegada Sabado].[All]" allUniqueName="[Tabla5].[Hora Llegada Sabado].[All]" dimensionUniqueName="[Tabla5]" displayFolder="" count="0" memberValueDatatype="7" unbalanced="0"/>
    <cacheHierarchy uniqueName="[Tabla5].[Hora Salida Sabado]" caption="Hora Salida Sabado" attribute="1" time="1" defaultMemberUniqueName="[Tabla5].[Hora Salida Sabado].[All]" allUniqueName="[Tabla5].[Hora Salida Sabado].[All]" dimensionUniqueName="[Tabla5]" displayFolder="" count="0" memberValueDatatype="7" unbalanced="0"/>
    <cacheHierarchy uniqueName="[Tabla5].[Frecuencia Mes Sabado]" caption="Frecuencia Mes Sabado" attribute="1" defaultMemberUniqueName="[Tabla5].[Frecuencia Mes Sabado].[All]" allUniqueName="[Tabla5].[Frecuencia Mes Sabado].[All]" dimensionUniqueName="[Tabla5]" displayFolder="" count="0" memberValueDatatype="20" unbalanced="0"/>
    <cacheHierarchy uniqueName="[Tabla5].[No de Horas Sabado]" caption="No de Horas Sabado" attribute="1" time="1" defaultMemberUniqueName="[Tabla5].[No de Horas Sabado].[All]" allUniqueName="[Tabla5].[No de Horas Sabado].[All]" dimensionUniqueName="[Tabla5]" displayFolder="" count="0" memberValueDatatype="7" unbalanced="0"/>
    <cacheHierarchy uniqueName="[Tabla5].[No de Horas x prorateada Sabado]" caption="No de Horas x prorateada Sabado" attribute="1" time="1" defaultMemberUniqueName="[Tabla5].[No de Horas x prorateada Sabado].[All]" allUniqueName="[Tabla5].[No de Horas x prorateada Sabado].[All]" dimensionUniqueName="[Tabla5]" displayFolder="" count="0" memberValueDatatype="7" unbalanced="0"/>
    <cacheHierarchy uniqueName="[Tabla5].[Hora Llegada Domingo]" caption="Hora Llegada Domingo" attribute="1" defaultMemberUniqueName="[Tabla5].[Hora Llegada Domingo].[All]" allUniqueName="[Tabla5].[Hora Llegada Domingo].[All]" dimensionUniqueName="[Tabla5]" displayFolder="" count="0" memberValueDatatype="130" unbalanced="0"/>
    <cacheHierarchy uniqueName="[Tabla5].[Hora Salida Domingo]" caption="Hora Salida Domingo" attribute="1" defaultMemberUniqueName="[Tabla5].[Hora Salida Domingo].[All]" allUniqueName="[Tabla5].[Hora Salida Domingo].[All]" dimensionUniqueName="[Tabla5]" displayFolder="" count="0" memberValueDatatype="130" unbalanced="0"/>
    <cacheHierarchy uniqueName="[Tabla5].[Frecuencia Mes Domingo]" caption="Frecuencia Mes Domingo" attribute="1" defaultMemberUniqueName="[Tabla5].[Frecuencia Mes Domingo].[All]" allUniqueName="[Tabla5].[Frecuencia Mes Domingo].[All]" dimensionUniqueName="[Tabla5]" displayFolder="" count="0" memberValueDatatype="130" unbalanced="0"/>
    <cacheHierarchy uniqueName="[Tabla5].[No de Horas Domingo]" caption="No de Horas Domingo" attribute="1" time="1" defaultMemberUniqueName="[Tabla5].[No de Horas Domingo].[All]" allUniqueName="[Tabla5].[No de Horas Domingo].[All]" dimensionUniqueName="[Tabla5]" displayFolder="" count="0" memberValueDatatype="7" unbalanced="0"/>
    <cacheHierarchy uniqueName="[Tabla5].[No de Horas x prorateada Domingo]" caption="No de Horas x prorateada Domingo" attribute="1" time="1" defaultMemberUniqueName="[Tabla5].[No de Horas x prorateada Domingo].[All]" allUniqueName="[Tabla5].[No de Horas x prorateada Domingo].[All]" dimensionUniqueName="[Tabla5]" displayFolder="" count="0" memberValueDatatype="7" unbalanced="0"/>
    <cacheHierarchy uniqueName="[Tabla5].[CASOS Y OBSERVACIONES]" caption="CASOS Y OBSERVACIONES" attribute="1" defaultMemberUniqueName="[Tabla5].[CASOS Y OBSERVACIONES].[All]" allUniqueName="[Tabla5].[CASOS Y OBSERVACIONES].[All]" dimensionUniqueName="[Tabla5]" displayFolder="" count="0" memberValueDatatype="130" unbalanced="0"/>
    <cacheHierarchy uniqueName="[Tabla5].[PROMOTOR UNICO]" caption="PROMOTOR UNICO" attribute="1" defaultMemberUniqueName="[Tabla5].[PROMOTOR UNICO].[All]" allUniqueName="[Tabla5].[PROMOTOR UNICO].[All]" dimensionUniqueName="[Tabla5]" displayFolder="" count="0" memberValueDatatype="20" unbalanced="0"/>
    <cacheHierarchy uniqueName="[Tabla5].[Hora Llegada Lunes2]" caption="Hora Llegada Lunes2" attribute="1" time="1" defaultMemberUniqueName="[Tabla5].[Hora Llegada Lunes2].[All]" allUniqueName="[Tabla5].[Hora Llegada Lunes2].[All]" dimensionUniqueName="[Tabla5]" displayFolder="" count="0" memberValueDatatype="7" unbalanced="0"/>
    <cacheHierarchy uniqueName="[Tabla5].[Hora Salida Lunes3]" caption="Hora Salida Lunes3" attribute="1" time="1" defaultMemberUniqueName="[Tabla5].[Hora Salida Lunes3].[All]" allUniqueName="[Tabla5].[Hora Salida Lunes3].[All]" dimensionUniqueName="[Tabla5]" displayFolder="" count="0" memberValueDatatype="7" unbalanced="0"/>
    <cacheHierarchy uniqueName="[Tabla5].[Frecuencia Mes5]" caption="Frecuencia Mes5" attribute="1" defaultMemberUniqueName="[Tabla5].[Frecuencia Mes5].[All]" allUniqueName="[Tabla5].[Frecuencia Mes5].[All]" dimensionUniqueName="[Tabla5]" displayFolder="" count="0" memberValueDatatype="20" unbalanced="0"/>
    <cacheHierarchy uniqueName="[Tabla5].[No de Horas6]" caption="No de Horas6" attribute="1" time="1" defaultMemberUniqueName="[Tabla5].[No de Horas6].[All]" allUniqueName="[Tabla5].[No de Horas6].[All]" dimensionUniqueName="[Tabla5]" displayFolder="" count="0" memberValueDatatype="7" unbalanced="0"/>
    <cacheHierarchy uniqueName="[Tabla5].[No de Horas x prorateada7]" caption="No de Horas x prorateada7" attribute="1" time="1" defaultMemberUniqueName="[Tabla5].[No de Horas x prorateada7].[All]" allUniqueName="[Tabla5].[No de Horas x prorateada7].[All]" dimensionUniqueName="[Tabla5]" displayFolder="" count="0" memberValueDatatype="7" unbalanced="0"/>
    <cacheHierarchy uniqueName="[Tabla5].[Hora Llegada Martes8]" caption="Hora Llegada Martes8" attribute="1" time="1" defaultMemberUniqueName="[Tabla5].[Hora Llegada Martes8].[All]" allUniqueName="[Tabla5].[Hora Llegada Martes8].[All]" dimensionUniqueName="[Tabla5]" displayFolder="" count="0" memberValueDatatype="7" unbalanced="0"/>
    <cacheHierarchy uniqueName="[Tabla5].[Hora Salida Martes9]" caption="Hora Salida Martes9" attribute="1" time="1" defaultMemberUniqueName="[Tabla5].[Hora Salida Martes9].[All]" allUniqueName="[Tabla5].[Hora Salida Martes9].[All]" dimensionUniqueName="[Tabla5]" displayFolder="" count="0" memberValueDatatype="7" unbalanced="0"/>
    <cacheHierarchy uniqueName="[Tabla5].[Frecuencia Mes410]" caption="Frecuencia Mes410" attribute="1" defaultMemberUniqueName="[Tabla5].[Frecuencia Mes410].[All]" allUniqueName="[Tabla5].[Frecuencia Mes410].[All]" dimensionUniqueName="[Tabla5]" displayFolder="" count="0" memberValueDatatype="20" unbalanced="0"/>
    <cacheHierarchy uniqueName="[Tabla5].[No de Horas511]" caption="No de Horas511" attribute="1" time="1" defaultMemberUniqueName="[Tabla5].[No de Horas511].[All]" allUniqueName="[Tabla5].[No de Horas511].[All]" dimensionUniqueName="[Tabla5]" displayFolder="" count="0" memberValueDatatype="7" unbalanced="0"/>
    <cacheHierarchy uniqueName="[Tabla5].[No de Horas x prorateada612]" caption="No de Horas x prorateada612" attribute="1" time="1" defaultMemberUniqueName="[Tabla5].[No de Horas x prorateada612].[All]" allUniqueName="[Tabla5].[No de Horas x prorateada612].[All]" dimensionUniqueName="[Tabla5]" displayFolder="" count="0" memberValueDatatype="7" unbalanced="0"/>
    <cacheHierarchy uniqueName="[Tabla5].[Hora Llegada Miercoles13]" caption="Hora Llegada Miercoles13" attribute="1" time="1" defaultMemberUniqueName="[Tabla5].[Hora Llegada Miercoles13].[All]" allUniqueName="[Tabla5].[Hora Llegada Miercoles13].[All]" dimensionUniqueName="[Tabla5]" displayFolder="" count="0" memberValueDatatype="7" unbalanced="0"/>
    <cacheHierarchy uniqueName="[Tabla5].[Hora Salida Miercoles14]" caption="Hora Salida Miercoles14" attribute="1" time="1" defaultMemberUniqueName="[Tabla5].[Hora Salida Miercoles14].[All]" allUniqueName="[Tabla5].[Hora Salida Miercoles14].[All]" dimensionUniqueName="[Tabla5]" displayFolder="" count="0" memberValueDatatype="7" unbalanced="0"/>
    <cacheHierarchy uniqueName="[Tabla5].[Frecuencia Mes915]" caption="Frecuencia Mes915" attribute="1" defaultMemberUniqueName="[Tabla5].[Frecuencia Mes915].[All]" allUniqueName="[Tabla5].[Frecuencia Mes915].[All]" dimensionUniqueName="[Tabla5]" displayFolder="" count="0" memberValueDatatype="20" unbalanced="0"/>
    <cacheHierarchy uniqueName="[Tabla5].[No de Horas1016]" caption="No de Horas1016" attribute="1" time="1" defaultMemberUniqueName="[Tabla5].[No de Horas1016].[All]" allUniqueName="[Tabla5].[No de Horas1016].[All]" dimensionUniqueName="[Tabla5]" displayFolder="" count="0" memberValueDatatype="7" unbalanced="0"/>
    <cacheHierarchy uniqueName="[Tabla5].[No de Horas x prorateada1117]" caption="No de Horas x prorateada1117" attribute="1" time="1" defaultMemberUniqueName="[Tabla5].[No de Horas x prorateada1117].[All]" allUniqueName="[Tabla5].[No de Horas x prorateada1117].[All]" dimensionUniqueName="[Tabla5]" displayFolder="" count="0" memberValueDatatype="7" unbalanced="0"/>
    <cacheHierarchy uniqueName="[Tabla5].[Hora Llegada Jueves18]" caption="Hora Llegada Jueves18" attribute="1" time="1" defaultMemberUniqueName="[Tabla5].[Hora Llegada Jueves18].[All]" allUniqueName="[Tabla5].[Hora Llegada Jueves18].[All]" dimensionUniqueName="[Tabla5]" displayFolder="" count="0" memberValueDatatype="7" unbalanced="0"/>
    <cacheHierarchy uniqueName="[Tabla5].[Hora Salida Jueves19]" caption="Hora Salida Jueves19" attribute="1" time="1" defaultMemberUniqueName="[Tabla5].[Hora Salida Jueves19].[All]" allUniqueName="[Tabla5].[Hora Salida Jueves19].[All]" dimensionUniqueName="[Tabla5]" displayFolder="" count="0" memberValueDatatype="7" unbalanced="0"/>
    <cacheHierarchy uniqueName="[Tabla5].[Frecuencia Mes1420]" caption="Frecuencia Mes1420" attribute="1" defaultMemberUniqueName="[Tabla5].[Frecuencia Mes1420].[All]" allUniqueName="[Tabla5].[Frecuencia Mes1420].[All]" dimensionUniqueName="[Tabla5]" displayFolder="" count="0" memberValueDatatype="20" unbalanced="0"/>
    <cacheHierarchy uniqueName="[Tabla5].[No de Horas10221]" caption="No de Horas10221" attribute="1" time="1" defaultMemberUniqueName="[Tabla5].[No de Horas10221].[All]" allUniqueName="[Tabla5].[No de Horas10221].[All]" dimensionUniqueName="[Tabla5]" displayFolder="" count="0" memberValueDatatype="7" unbalanced="0"/>
    <cacheHierarchy uniqueName="[Tabla5].[No de Horas x prorateada1622]" caption="No de Horas x prorateada1622" attribute="1" time="1" defaultMemberUniqueName="[Tabla5].[No de Horas x prorateada1622].[All]" allUniqueName="[Tabla5].[No de Horas x prorateada1622].[All]" dimensionUniqueName="[Tabla5]" displayFolder="" count="0" memberValueDatatype="7" unbalanced="0"/>
    <cacheHierarchy uniqueName="[Tabla5].[Hora Llegada Viernes23]" caption="Hora Llegada Viernes23" attribute="1" time="1" defaultMemberUniqueName="[Tabla5].[Hora Llegada Viernes23].[All]" allUniqueName="[Tabla5].[Hora Llegada Viernes23].[All]" dimensionUniqueName="[Tabla5]" displayFolder="" count="0" memberValueDatatype="7" unbalanced="0"/>
    <cacheHierarchy uniqueName="[Tabla5].[Hora Salida Viernes24]" caption="Hora Salida Viernes24" attribute="1" time="1" defaultMemberUniqueName="[Tabla5].[Hora Salida Viernes24].[All]" allUniqueName="[Tabla5].[Hora Salida Viernes24].[All]" dimensionUniqueName="[Tabla5]" displayFolder="" count="0" memberValueDatatype="7" unbalanced="0"/>
    <cacheHierarchy uniqueName="[Tabla5].[Frecuencia Mes1925]" caption="Frecuencia Mes1925" attribute="1" defaultMemberUniqueName="[Tabla5].[Frecuencia Mes1925].[All]" allUniqueName="[Tabla5].[Frecuencia Mes1925].[All]" dimensionUniqueName="[Tabla5]" displayFolder="" count="0" memberValueDatatype="20" unbalanced="0"/>
    <cacheHierarchy uniqueName="[Tabla5].[No de Horas2026]" caption="No de Horas2026" attribute="1" time="1" defaultMemberUniqueName="[Tabla5].[No de Horas2026].[All]" allUniqueName="[Tabla5].[No de Horas2026].[All]" dimensionUniqueName="[Tabla5]" displayFolder="" count="0" memberValueDatatype="7" unbalanced="0"/>
    <cacheHierarchy uniqueName="[Tabla5].[No de Horas x prorateada2127]" caption="No de Horas x prorateada2127" attribute="1" time="1" defaultMemberUniqueName="[Tabla5].[No de Horas x prorateada2127].[All]" allUniqueName="[Tabla5].[No de Horas x prorateada2127].[All]" dimensionUniqueName="[Tabla5]" displayFolder="" count="0" memberValueDatatype="7" unbalanced="0"/>
    <cacheHierarchy uniqueName="[Tabla5].[Hora Llegada Sabado28]" caption="Hora Llegada Sabado28" attribute="1" time="1" defaultMemberUniqueName="[Tabla5].[Hora Llegada Sabado28].[All]" allUniqueName="[Tabla5].[Hora Llegada Sabado28].[All]" dimensionUniqueName="[Tabla5]" displayFolder="" count="0" memberValueDatatype="7" unbalanced="0"/>
    <cacheHierarchy uniqueName="[Tabla5].[Hora Salida Sabado29]" caption="Hora Salida Sabado29" attribute="1" time="1" defaultMemberUniqueName="[Tabla5].[Hora Salida Sabado29].[All]" allUniqueName="[Tabla5].[Hora Salida Sabado29].[All]" dimensionUniqueName="[Tabla5]" displayFolder="" count="0" memberValueDatatype="7" unbalanced="0"/>
    <cacheHierarchy uniqueName="[Tabla5].[Frecuencia Mes2430]" caption="Frecuencia Mes2430" attribute="1" defaultMemberUniqueName="[Tabla5].[Frecuencia Mes2430].[All]" allUniqueName="[Tabla5].[Frecuencia Mes2430].[All]" dimensionUniqueName="[Tabla5]" displayFolder="" count="0" memberValueDatatype="20" unbalanced="0"/>
    <cacheHierarchy uniqueName="[Tabla5].[No de Horas2531]" caption="No de Horas2531" attribute="1" time="1" defaultMemberUniqueName="[Tabla5].[No de Horas2531].[All]" allUniqueName="[Tabla5].[No de Horas2531].[All]" dimensionUniqueName="[Tabla5]" displayFolder="" count="0" memberValueDatatype="7" unbalanced="0"/>
    <cacheHierarchy uniqueName="[Tabla5].[No de Horas x prorateada2632]" caption="No de Horas x prorateada2632" attribute="1" time="1" defaultMemberUniqueName="[Tabla5].[No de Horas x prorateada2632].[All]" allUniqueName="[Tabla5].[No de Horas x prorateada2632].[All]" dimensionUniqueName="[Tabla5]" displayFolder="" count="0" memberValueDatatype="7" unbalanced="0"/>
    <cacheHierarchy uniqueName="[Tabla5].[Hora Llegada Domingo33]" caption="Hora Llegada Domingo33" attribute="1" time="1" defaultMemberUniqueName="[Tabla5].[Hora Llegada Domingo33].[All]" allUniqueName="[Tabla5].[Hora Llegada Domingo33].[All]" dimensionUniqueName="[Tabla5]" displayFolder="" count="0" memberValueDatatype="7" unbalanced="0"/>
    <cacheHierarchy uniqueName="[Tabla5].[Hora Salida Domingo34]" caption="Hora Salida Domingo34" attribute="1" time="1" defaultMemberUniqueName="[Tabla5].[Hora Salida Domingo34].[All]" allUniqueName="[Tabla5].[Hora Salida Domingo34].[All]" dimensionUniqueName="[Tabla5]" displayFolder="" count="0" memberValueDatatype="7" unbalanced="0"/>
    <cacheHierarchy uniqueName="[Tabla5].[Frecuencia Mes2935]" caption="Frecuencia Mes2935" attribute="1" defaultMemberUniqueName="[Tabla5].[Frecuencia Mes2935].[All]" allUniqueName="[Tabla5].[Frecuencia Mes2935].[All]" dimensionUniqueName="[Tabla5]" displayFolder="" count="0" memberValueDatatype="20" unbalanced="0"/>
    <cacheHierarchy uniqueName="[Tabla5].[No de Horas3036]" caption="No de Horas3036" attribute="1" time="1" defaultMemberUniqueName="[Tabla5].[No de Horas3036].[All]" allUniqueName="[Tabla5].[No de Horas3036].[All]" dimensionUniqueName="[Tabla5]" displayFolder="" count="0" memberValueDatatype="7" unbalanced="0"/>
    <cacheHierarchy uniqueName="[Tabla5].[No de Horas x prorateada3137]" caption="No de Horas x prorateada3137" attribute="1" time="1" defaultMemberUniqueName="[Tabla5].[No de Horas x prorateada3137].[All]" allUniqueName="[Tabla5].[No de Horas x prorateada3137].[All]" dimensionUniqueName="[Tabla5]" displayFolder="" count="0" memberValueDatatype="7" unbalanced="0"/>
    <cacheHierarchy uniqueName="[Tabla5].[PDV FOCO DEL MES]" caption="PDV FOCO DEL MES" attribute="1" defaultMemberUniqueName="[Tabla5].[PDV FOCO DEL MES].[All]" allUniqueName="[Tabla5].[PDV FOCO DEL MES].[All]" dimensionUniqueName="[Tabla5]" displayFolder="" count="0" memberValueDatatype="130" unbalanced="0"/>
    <cacheHierarchy uniqueName="[Tabla5].[NUEVAS TIENDAS]" caption="NUEVAS TIENDAS" attribute="1" defaultMemberUniqueName="[Tabla5].[NUEVAS TIENDAS].[All]" allUniqueName="[Tabla5].[NUEVAS TIENDAS].[All]" dimensionUniqueName="[Tabla5]" displayFolder="" count="0" memberValueDatatype="130" unbalanced="0"/>
    <cacheHierarchy uniqueName="[Tabla5].[PROMOTOR TEMPORADA (SALESLAND)]" caption="PROMOTOR TEMPORADA (SALESLAND)" attribute="1" defaultMemberUniqueName="[Tabla5].[PROMOTOR TEMPORADA (SALESLAND)].[All]" allUniqueName="[Tabla5].[PROMOTOR TEMPORADA (SALESLAND)].[All]" dimensionUniqueName="[Tabla5]" displayFolder="" count="2" memberValueDatatype="130" unbalanced="0">
      <fieldsUsage count="2">
        <fieldUsage x="-1"/>
        <fieldUsage x="3"/>
      </fieldsUsage>
    </cacheHierarchy>
    <cacheHierarchy uniqueName="[Tabla5].[PROMOTOR TEMPORADA (BOOOM)]" caption="PROMOTOR TEMPORADA (BOOOM)" attribute="1" defaultMemberUniqueName="[Tabla5].[PROMOTOR TEMPORADA (BOOOM)].[All]" allUniqueName="[Tabla5].[PROMOTOR TEMPORADA (BOOOM)].[All]" dimensionUniqueName="[Tabla5]" displayFolder="" count="2" memberValueDatatype="130" unbalanced="0">
      <fieldsUsage count="2">
        <fieldUsage x="-1"/>
        <fieldUsage x="4"/>
      </fieldsUsage>
    </cacheHierarchy>
    <cacheHierarchy uniqueName="[Measures].[__XL_Count Tabla2]" caption="__XL_Count Tabla2" measure="1" displayFolder="" measureGroup="Tabla2" count="0" hidden="1"/>
    <cacheHierarchy uniqueName="[Measures].[__XL_Count Tabla5]" caption="__XL_Count Tabla5" measure="1" displayFolder="" measureGroup="Tabla5" count="0" hidden="1"/>
    <cacheHierarchy uniqueName="[Measures].[__No measures defined]" caption="__No measures defined" measure="1" displayFolder="" count="0" hidden="1"/>
    <cacheHierarchy uniqueName="[Measures].[Recuento de NOMBRE PDV HMPDV]" caption="Recuento de NOMBRE PDV HMPDV" measure="1" displayFolder="" measureGroup="Tabla5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istinto de NOMBRE PDV HMPDV]" caption="Recuento distinto de NOMBRE PDV HMPDV" measure="1" displayFolder="" measureGroup="Tabla5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TOTAL  HORAS AL MES]" caption="Suma de TOTAL  HORAS AL MES" measure="1" displayFolder="" measureGroup="Tabla5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TOTAL  HORAS A LA SEMANA]" caption="Suma de TOTAL  HORAS A LA SEMANA" measure="1" displayFolder="" measureGroup="Tabla5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ID PROMOTOR]" caption="Suma de ID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istinto de ID PROMOTOR]" caption="Recuento distinto de ID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e NOMBRE PDV]" caption="Recuento de NOMBRE PDV" measure="1" displayFolder="" measureGroup="Tabla5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NOMBRE COMPLETO PROMOTOR]" caption="Recuento de NOMBRE COMPLETO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istinto de NOMBRE COMPLETO PROMOTOR]" caption="Recuento distinto de NOMBRE COMPLETO PROMOTOR" measure="1" displayFolder="" measureGroup="Tabla5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PROMOTOR TEMPORADA (SALESLAND)]" caption="Recuento de PROMOTOR TEMPORADA (SALESLAND)" measure="1" displayFolder="" measureGroup="Tabla5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Recuento distinto de PROMOTOR TEMPORADA (SALESLAND)]" caption="Recuento distinto de PROMOTOR TEMPORADA (SALESLAND)" measure="1" displayFolder="" measureGroup="Tabla5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</cacheHierarchies>
  <kpis count="0"/>
  <dimensions count="3">
    <dimension measure="1" name="Measures" uniqueName="[Measures]" caption="Measures"/>
    <dimension name="Tabla2" uniqueName="[Tabla2]" caption="Tabla2"/>
    <dimension name="Tabla5" uniqueName="[Tabla5]" caption="Tabla5"/>
  </dimensions>
  <measureGroups count="2">
    <measureGroup name="Tabla2" caption="Tabla2"/>
    <measureGroup name="Tabla5" caption="Tabla5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Espinosa" refreshedDate="44930.735317824074" createdVersion="8" refreshedVersion="8" minRefreshableVersion="3" recordCount="448" xr:uid="{E54023CE-E9B6-455D-9E87-907874E27404}">
  <cacheSource type="worksheet">
    <worksheetSource name="Tabla5"/>
  </cacheSource>
  <cacheFields count="104">
    <cacheField name="DIAS DE VISITA" numFmtId="3">
      <sharedItems/>
    </cacheField>
    <cacheField name="CODIGO PDV" numFmtId="0">
      <sharedItems containsMixedTypes="1" containsNumber="1" containsInteger="1" minValue="1" maxValue="156015"/>
    </cacheField>
    <cacheField name="NOMBRE PDV" numFmtId="0">
      <sharedItems/>
    </cacheField>
    <cacheField name="NOMBRE PDV HMPDV" numFmtId="0">
      <sharedItems/>
    </cacheField>
    <cacheField name="RETAIL MAPPING" numFmtId="1">
      <sharedItems count="5">
        <s v="Platino"/>
        <s v="Plata"/>
        <s v="Bronce"/>
        <s v="Oro"/>
        <s v="Na"/>
      </sharedItems>
    </cacheField>
    <cacheField name="CLIENTE" numFmtId="0">
      <sharedItems/>
    </cacheField>
    <cacheField name="ZONA" numFmtId="0">
      <sharedItems containsBlank="1"/>
    </cacheField>
    <cacheField name="CIUDAD" numFmtId="0">
      <sharedItems/>
    </cacheField>
    <cacheField name="CANAL" numFmtId="0">
      <sharedItems/>
    </cacheField>
    <cacheField name="TIPO PROMOTOR" numFmtId="0">
      <sharedItems count="4">
        <s v="Promotor Base"/>
        <s v="Promotor Mixto"/>
        <s v="Promotor Cobertura"/>
        <s v="Puerta A Puerta"/>
      </sharedItems>
    </cacheField>
    <cacheField name="ESTRUCTURA PROMOTORIA" numFmtId="0">
      <sharedItems/>
    </cacheField>
    <cacheField name="Columna1" numFmtId="0">
      <sharedItems containsMixedTypes="1" containsNumber="1" containsInteger="1" minValue="0" maxValue="1"/>
    </cacheField>
    <cacheField name="ID PROMOTOR" numFmtId="0">
      <sharedItems containsString="0" containsBlank="1" containsNumber="1" containsInteger="1" minValue="107113722" maxValue="3050496136"/>
    </cacheField>
    <cacheField name="NOMBRE COMPLETO PROMOTOR" numFmtId="0">
      <sharedItems count="91">
        <s v="Alexandra Marianela Chiriboga"/>
        <s v="Jeremy Isaac Saenz"/>
        <s v="Leidy Diana Torres"/>
        <s v="Monica Viviana Espinosa"/>
        <s v="Jonathan Leonardo Lopez"/>
        <s v="Vicente Guillermo Brito"/>
        <s v="Jonathan Sebastián Rivadeneira"/>
        <s v="Stalin Alexander Rosero"/>
        <s v="Johnny Daniel Mera"/>
        <s v="Leidy Johana Loaiza"/>
        <s v="Paula Del Pilar Cruz"/>
        <s v="Karen Esthefania Cruz"/>
        <s v="Elayne Ivanova Lazo"/>
        <s v="Vacante Machala 4"/>
        <s v="Camilo Steven Rivera"/>
        <s v="Lina Lisbeth Vargas"/>
        <s v="Henry Javier Robalino"/>
        <s v="Adriana Karolina Gomez"/>
        <s v="Ronny Israel Ronquillo"/>
        <s v="María Gabriela Valdiviezo"/>
        <s v="Maria Jose Segovia"/>
        <s v="Johanna Maria Delgado"/>
        <s v="Erika Livisaca"/>
        <s v="Liliana Yadira Ayala"/>
        <s v="Raul David Saldarriaga"/>
        <s v="Lisbeth Andrea Solari"/>
        <s v="Kevin Sisalema"/>
        <s v="Juan Carlos Castillo"/>
        <s v="Carlos Enrique Sequera"/>
        <s v="Mayra Erika Espinal"/>
        <s v="Erika Vanessa Matias"/>
        <s v="Ivan David Calero"/>
        <s v="Diana Katerin Andrade"/>
        <s v="Ruth Krystel Rosales"/>
        <s v="Bolivar Ricardo Lozano"/>
        <s v="Cristhian Santiago Lozano"/>
        <s v="Mario David Nuñez"/>
        <s v="Odalys Jazmin Espinoza"/>
        <s v="Ronald David Aquino"/>
        <s v="Mayra Alejandra Noboa"/>
        <s v="Bryan Alexander Enriquez"/>
        <s v="Rosmary Coromoto Herrera"/>
        <s v="Carolina Lenis"/>
        <s v="Adriana Maribel Marin"/>
        <s v="Zoila Rebeca Delgado"/>
        <s v="Ronald Agustin Pluas"/>
        <s v="Shanel Pamela Mena"/>
        <s v="Estefania Cecibel Torres"/>
        <s v="Maura Daniela Jimenez"/>
        <s v="Bryan German Peralvo"/>
        <s v="Yandry Adrián Mendoza"/>
        <s v="Luis Alberto Bonilla"/>
        <s v="Alexander Steven Rodriguez"/>
        <s v="Carlos Andres Alarcon"/>
        <s v="Edwin Leonardo Tamayo"/>
        <s v="Alexandra Jazmin Vera"/>
        <s v="Deysi Paulina Zambrano"/>
        <s v="Vacante Guayaquil 16"/>
        <s v="Luis Alberto Hernandez"/>
        <s v="Lady Magaly Puma"/>
        <s v="Italo Alexander Guaranda"/>
        <s v="Jose Luis Rosero"/>
        <s v="Pamela Thalia Espinoza"/>
        <s v="Byron Alexander Monserrate"/>
        <s v="Teresa De Jesus Noblecilla"/>
        <s v="Leonel Stalin Torres"/>
        <s v="Gema Melissa Macias"/>
        <s v="Lady Laura Saltos"/>
        <s v="Julissa Yadira Velez"/>
        <s v="Mirella Asunción Intriago"/>
        <s v="Enrique Mauricio Gavino"/>
        <s v="Gladys Marlene Cumbe"/>
        <s v="Mayra Liliana Mendia"/>
        <s v="Raquel Patricia Cuzco"/>
        <s v="Maria Elizabeth Heras"/>
        <s v="Vacante Cuenca 5"/>
        <s v="Cinthya Anahi Donoso"/>
        <s v="Cristian Israel Chavez"/>
        <s v="Martha De La Torre"/>
        <s v="Cristina Nathaly Jimenez"/>
        <s v="Roddy Junior Alcivar"/>
        <s v="Hellis Carolina Contreras"/>
        <s v="Carla Aracely Guachi"/>
        <s v="Jesus Norvey Zambrano"/>
        <s v="Jose Ricardo Suarez"/>
        <s v="Steven Alejandro Benalcazar"/>
        <s v="Stefany Samantha Zhunio"/>
        <s v="Katherine Nicole Gualotuña"/>
        <s v="Alison Pamela Rosero"/>
        <s v="Erika Lorena Teran"/>
        <s v="Angel Jesus Alvarez"/>
      </sharedItems>
    </cacheField>
    <cacheField name="NOMBRE" numFmtId="0">
      <sharedItems/>
    </cacheField>
    <cacheField name="APELLIDO PATERNO" numFmtId="0">
      <sharedItems/>
    </cacheField>
    <cacheField name="APELLIDO MATERNO" numFmtId="0">
      <sharedItems containsBlank="1"/>
    </cacheField>
    <cacheField name="SUPERVISOR" numFmtId="0">
      <sharedItems/>
    </cacheField>
    <cacheField name="NOMBRE KAM / EJECUTIVO" numFmtId="0">
      <sharedItems/>
    </cacheField>
    <cacheField name="PROMOTOR AGENCIA" numFmtId="0">
      <sharedItems/>
    </cacheField>
    <cacheField name="VENTA PROMEDIO ULTIMO SEMESTRE" numFmtId="0">
      <sharedItems containsString="0" containsBlank="1" containsNumber="1" minValue="0" maxValue="228295.11957157927"/>
    </cacheField>
    <cacheField name="FRECUENCIA SEMANAL DE VISITA " numFmtId="3">
      <sharedItems containsSemiMixedTypes="0" containsString="0" containsNumber="1" containsInteger="1" minValue="1" maxValue="5"/>
    </cacheField>
    <cacheField name="ASIGNACION SEMANAL" numFmtId="9">
      <sharedItems containsSemiMixedTypes="0" containsString="0" containsNumber="1" minValue="6.2499999999999943E-3" maxValue="1"/>
    </cacheField>
    <cacheField name="TOTAL  HORAS A LA SEMANA" numFmtId="169">
      <sharedItems containsSemiMixedTypes="0" containsString="0" containsNumber="1" minValue="0.24999999999999978" maxValue="40"/>
    </cacheField>
    <cacheField name="FRECUENCIA MENSUAL DE VISITA" numFmtId="1">
      <sharedItems containsSemiMixedTypes="0" containsString="0" containsNumber="1" containsInteger="1" minValue="4" maxValue="20"/>
    </cacheField>
    <cacheField name="ASIGNACION MENSUAL" numFmtId="9">
      <sharedItems containsSemiMixedTypes="0" containsString="0" containsNumber="1" minValue="6.2499999999999943E-3" maxValue="1"/>
    </cacheField>
    <cacheField name="TOTAL  HORAS AL MES" numFmtId="1">
      <sharedItems containsSemiMixedTypes="0" containsString="0" containsNumber="1" minValue="0.99999999999999911" maxValue="160"/>
    </cacheField>
    <cacheField name="Total horas por Promotor" numFmtId="3">
      <sharedItems containsSemiMixedTypes="0" containsString="0" containsNumber="1" minValue="19.999999999999996" maxValue="59.999999999999986"/>
    </cacheField>
    <cacheField name="Hora Llegada Lunes" numFmtId="0">
      <sharedItems containsNonDate="0" containsDate="1" containsString="0" containsBlank="1" minDate="1899-12-30T09:00:00" maxDate="1899-12-30T17:00:00"/>
    </cacheField>
    <cacheField name="Hora Salida Lunes" numFmtId="0">
      <sharedItems containsNonDate="0" containsDate="1" containsString="0" containsBlank="1" minDate="1899-12-30T11:00:00" maxDate="1899-12-30T19:00:00"/>
    </cacheField>
    <cacheField name="Frecuencia Lunes" numFmtId="0">
      <sharedItems containsString="0" containsBlank="1" containsNumber="1" containsInteger="1" minValue="4" maxValue="4"/>
    </cacheField>
    <cacheField name="No de Horas Lunes" numFmtId="46">
      <sharedItems containsSemiMixedTypes="0" containsNonDate="0" containsDate="1" containsString="0" minDate="1899-12-30T00:00:00" maxDate="1899-12-31T00:00:00"/>
    </cacheField>
    <cacheField name="No de Horas x prorateada Lunes" numFmtId="46">
      <sharedItems containsSemiMixedTypes="0" containsNonDate="0" containsDate="1" containsString="0" minDate="1899-12-30T00:00:00" maxDate="1899-12-31T00:00:00"/>
    </cacheField>
    <cacheField name="Hora Llegada Martes" numFmtId="0">
      <sharedItems containsNonDate="0" containsDate="1" containsString="0" containsBlank="1" minDate="1899-12-30T09:00:00" maxDate="1899-12-30T18:00:00"/>
    </cacheField>
    <cacheField name="Hora Salida Martes" numFmtId="0">
      <sharedItems containsNonDate="0" containsDate="1" containsString="0" containsBlank="1" minDate="1899-12-30T10:00:00" maxDate="1899-12-30T19:00:00"/>
    </cacheField>
    <cacheField name="Frecuencia Mes Martes" numFmtId="0">
      <sharedItems containsString="0" containsBlank="1" containsNumber="1" containsInteger="1" minValue="1" maxValue="4"/>
    </cacheField>
    <cacheField name="No de Horas Martes" numFmtId="46">
      <sharedItems containsSemiMixedTypes="0" containsNonDate="0" containsDate="1" containsString="0" minDate="1899-12-30T00:00:00" maxDate="1899-12-30T08:00:00"/>
    </cacheField>
    <cacheField name="No de Horas x prorateada Martes" numFmtId="46">
      <sharedItems containsSemiMixedTypes="0" containsNonDate="0" containsDate="1" containsString="0" minDate="1899-12-30T00:00:00" maxDate="1899-12-30T08:00:00"/>
    </cacheField>
    <cacheField name="Hora Llegada Miercoles" numFmtId="0">
      <sharedItems containsNonDate="0" containsDate="1" containsString="0" containsBlank="1" minDate="1899-12-30T09:00:00" maxDate="1899-12-30T18:00:00"/>
    </cacheField>
    <cacheField name="Hora Salida Miercoles" numFmtId="0">
      <sharedItems containsNonDate="0" containsDate="1" containsString="0" containsBlank="1" minDate="1899-12-30T10:00:00" maxDate="1899-12-30T19:00:00"/>
    </cacheField>
    <cacheField name="Frecuencia Mes Miercoles" numFmtId="0">
      <sharedItems containsString="0" containsBlank="1" containsNumber="1" containsInteger="1" minValue="1" maxValue="4"/>
    </cacheField>
    <cacheField name="No de Horas Miercoles" numFmtId="46">
      <sharedItems containsSemiMixedTypes="0" containsNonDate="0" containsDate="1" containsString="0" minDate="1899-12-30T00:00:00" maxDate="1899-12-30T08:00:00"/>
    </cacheField>
    <cacheField name="No de Horas x prorateada Miercoles" numFmtId="46">
      <sharedItems containsSemiMixedTypes="0" containsNonDate="0" containsDate="1" containsString="0" minDate="1899-12-30T00:00:00" maxDate="1899-12-30T08:00:00"/>
    </cacheField>
    <cacheField name="Hora Llegada Jueves" numFmtId="0">
      <sharedItems containsNonDate="0" containsDate="1" containsString="0" containsBlank="1" minDate="1899-12-30T09:00:00" maxDate="1899-12-30T18:00:00"/>
    </cacheField>
    <cacheField name="Hora Salida Jueves" numFmtId="0">
      <sharedItems containsNonDate="0" containsDate="1" containsString="0" containsBlank="1" minDate="1899-12-30T10:00:00" maxDate="1899-12-30T19:00:00"/>
    </cacheField>
    <cacheField name="Frecuencia Mes Jueves" numFmtId="0">
      <sharedItems containsString="0" containsBlank="1" containsNumber="1" containsInteger="1" minValue="2" maxValue="4"/>
    </cacheField>
    <cacheField name="No de Horas Jueves" numFmtId="46">
      <sharedItems containsSemiMixedTypes="0" containsNonDate="0" containsDate="1" containsString="0" minDate="1899-12-30T00:00:00" maxDate="1899-12-30T08:00:00"/>
    </cacheField>
    <cacheField name="No de Horas x prorateada Jueves" numFmtId="46">
      <sharedItems containsSemiMixedTypes="0" containsNonDate="0" containsDate="1" containsString="0" minDate="1899-12-30T00:00:00" maxDate="1899-12-30T08:00:00"/>
    </cacheField>
    <cacheField name="Hora Llegada Viernes" numFmtId="0">
      <sharedItems containsNonDate="0" containsDate="1" containsString="0" containsBlank="1" minDate="1899-12-30T09:00:00" maxDate="1899-12-30T17:00:00"/>
    </cacheField>
    <cacheField name="Hora Salida Viernes" numFmtId="0">
      <sharedItems containsNonDate="0" containsDate="1" containsString="0" containsBlank="1" minDate="1899-12-30T10:00:00" maxDate="1899-12-30T19:00:00"/>
    </cacheField>
    <cacheField name="Frecuencia Mes Viernes" numFmtId="0">
      <sharedItems containsString="0" containsBlank="1" containsNumber="1" containsInteger="1" minValue="2" maxValue="4"/>
    </cacheField>
    <cacheField name="No de Horas Viernes" numFmtId="46">
      <sharedItems containsSemiMixedTypes="0" containsNonDate="0" containsDate="1" containsString="0" minDate="1899-12-30T00:00:00" maxDate="1899-12-30T08:00:00"/>
    </cacheField>
    <cacheField name="No de Horas x prorateada Viernes" numFmtId="46">
      <sharedItems containsSemiMixedTypes="0" containsNonDate="0" containsDate="1" containsString="0" minDate="1899-12-30T00:00:00" maxDate="1899-12-30T08:00:00"/>
    </cacheField>
    <cacheField name="Hora Llegada Sabado" numFmtId="0">
      <sharedItems containsNonDate="0" containsDate="1" containsString="0" containsBlank="1" minDate="1899-12-30T09:00:00" maxDate="1899-12-30T17:00:00"/>
    </cacheField>
    <cacheField name="Hora Salida Sabado" numFmtId="0">
      <sharedItems containsNonDate="0" containsDate="1" containsString="0" containsBlank="1" minDate="1899-12-30T10:00:00" maxDate="1899-12-30T19:00:00"/>
    </cacheField>
    <cacheField name="Frecuencia Mes Sabado" numFmtId="0">
      <sharedItems containsString="0" containsBlank="1" containsNumber="1" containsInteger="1" minValue="2" maxValue="4"/>
    </cacheField>
    <cacheField name="No de Horas Sabado" numFmtId="46">
      <sharedItems containsSemiMixedTypes="0" containsNonDate="0" containsDate="1" containsString="0" minDate="1899-12-30T00:00:00" maxDate="1899-12-30T08:00:00"/>
    </cacheField>
    <cacheField name="No de Horas x prorateada Sabado" numFmtId="46">
      <sharedItems containsSemiMixedTypes="0" containsNonDate="0" containsDate="1" containsString="0" minDate="1899-12-30T00:00:00" maxDate="1899-12-30T08:00:00"/>
    </cacheField>
    <cacheField name="Hora Llegada Domingo" numFmtId="0">
      <sharedItems containsNonDate="0" containsString="0" containsBlank="1"/>
    </cacheField>
    <cacheField name="Hora Salida Domingo" numFmtId="0">
      <sharedItems containsNonDate="0" containsString="0" containsBlank="1"/>
    </cacheField>
    <cacheField name="Frecuencia Mes Domingo" numFmtId="0">
      <sharedItems containsNonDate="0" containsString="0" containsBlank="1"/>
    </cacheField>
    <cacheField name="No de Horas Domingo" numFmtId="46">
      <sharedItems containsSemiMixedTypes="0" containsNonDate="0" containsDate="1" containsString="0" minDate="1899-12-30T00:00:00" maxDate="1899-12-31T00:00:00"/>
    </cacheField>
    <cacheField name="No de Horas x prorateada Domingo" numFmtId="46">
      <sharedItems containsSemiMixedTypes="0" containsNonDate="0" containsDate="1" containsString="0" minDate="1899-12-30T00:00:00" maxDate="1899-12-31T00:00:00"/>
    </cacheField>
    <cacheField name="CASOS Y OBSERVACIONES" numFmtId="0">
      <sharedItems containsDate="1" containsBlank="1" containsMixedTypes="1" minDate="1899-12-30T00:00:00" maxDate="1899-12-31T00:00:00"/>
    </cacheField>
    <cacheField name="PROMOTOR UNICO" numFmtId="0">
      <sharedItems containsSemiMixedTypes="0" containsString="0" containsNumber="1" containsInteger="1" minValue="0" maxValue="1"/>
    </cacheField>
    <cacheField name="Hora Llegada Lunes2" numFmtId="0">
      <sharedItems containsNonDate="0" containsDate="1" containsString="0" containsBlank="1" minDate="1899-12-30T09:00:00" maxDate="1899-12-30T17:00:00"/>
    </cacheField>
    <cacheField name="Hora Salida Lunes3" numFmtId="0">
      <sharedItems containsNonDate="0" containsDate="1" containsString="0" containsBlank="1" minDate="1899-12-30T11:00:00" maxDate="1899-12-30T19:00:00"/>
    </cacheField>
    <cacheField name="Frecuencia Mes5" numFmtId="0">
      <sharedItems containsString="0" containsBlank="1" containsNumber="1" containsInteger="1" minValue="0" maxValue="4"/>
    </cacheField>
    <cacheField name="No de Horas6" numFmtId="46">
      <sharedItems containsSemiMixedTypes="0" containsNonDate="0" containsDate="1" containsString="0" minDate="1899-12-30T00:00:00" maxDate="1899-12-31T00:00:00"/>
    </cacheField>
    <cacheField name="No de Horas x prorateada7" numFmtId="46">
      <sharedItems containsSemiMixedTypes="0" containsNonDate="0" containsDate="1" containsString="0" minDate="1899-12-30T00:00:00" maxDate="1899-12-31T00:00:00"/>
    </cacheField>
    <cacheField name="Hora Llegada Martes8" numFmtId="0">
      <sharedItems containsNonDate="0" containsDate="1" containsString="0" containsBlank="1" minDate="1899-12-30T09:00:00" maxDate="1899-12-30T18:00:00"/>
    </cacheField>
    <cacheField name="Hora Salida Martes9" numFmtId="0">
      <sharedItems containsNonDate="0" containsDate="1" containsString="0" containsBlank="1" minDate="1899-12-30T10:00:00" maxDate="1899-12-30T19:00:00"/>
    </cacheField>
    <cacheField name="Frecuencia Mes410" numFmtId="0">
      <sharedItems containsString="0" containsBlank="1" containsNumber="1" containsInteger="1" minValue="0" maxValue="4"/>
    </cacheField>
    <cacheField name="No de Horas511" numFmtId="46">
      <sharedItems containsSemiMixedTypes="0" containsNonDate="0" containsDate="1" containsString="0" minDate="1899-12-30T00:00:00" maxDate="1899-12-30T08:00:00"/>
    </cacheField>
    <cacheField name="No de Horas x prorateada612" numFmtId="46">
      <sharedItems containsSemiMixedTypes="0" containsNonDate="0" containsDate="1" containsString="0" minDate="1899-12-30T00:00:00" maxDate="1899-12-30T08:00:00"/>
    </cacheField>
    <cacheField name="Hora Llegada Miercoles13" numFmtId="0">
      <sharedItems containsNonDate="0" containsDate="1" containsString="0" containsBlank="1" minDate="1899-12-30T09:00:00" maxDate="1899-12-30T17:30:00"/>
    </cacheField>
    <cacheField name="Hora Salida Miercoles14" numFmtId="0">
      <sharedItems containsNonDate="0" containsDate="1" containsString="0" containsBlank="1" minDate="1899-12-30T10:00:00" maxDate="1899-12-30T19:00:00"/>
    </cacheField>
    <cacheField name="Frecuencia Mes915" numFmtId="0">
      <sharedItems containsString="0" containsBlank="1" containsNumber="1" containsInteger="1" minValue="0" maxValue="4"/>
    </cacheField>
    <cacheField name="No de Horas1016" numFmtId="46">
      <sharedItems containsSemiMixedTypes="0" containsNonDate="0" containsDate="1" containsString="0" minDate="1899-12-30T00:00:00" maxDate="1899-12-30T08:00:00"/>
    </cacheField>
    <cacheField name="No de Horas x prorateada1117" numFmtId="46">
      <sharedItems containsSemiMixedTypes="0" containsNonDate="0" containsDate="1" containsString="0" minDate="1899-12-30T00:00:00" maxDate="1899-12-30T08:00:00"/>
    </cacheField>
    <cacheField name="Hora Llegada Jueves18" numFmtId="0">
      <sharedItems containsNonDate="0" containsDate="1" containsString="0" containsBlank="1" minDate="1899-12-30T09:00:00" maxDate="1899-12-30T18:00:00"/>
    </cacheField>
    <cacheField name="Hora Salida Jueves19" numFmtId="0">
      <sharedItems containsNonDate="0" containsDate="1" containsString="0" containsBlank="1" minDate="1899-12-30T10:00:00" maxDate="1899-12-30T19:00:00"/>
    </cacheField>
    <cacheField name="Frecuencia Mes1420" numFmtId="0">
      <sharedItems containsString="0" containsBlank="1" containsNumber="1" containsInteger="1" minValue="0" maxValue="4"/>
    </cacheField>
    <cacheField name="No de Horas10221" numFmtId="46">
      <sharedItems containsSemiMixedTypes="0" containsNonDate="0" containsDate="1" containsString="0" minDate="1899-12-30T00:00:00" maxDate="1899-12-30T08:00:00"/>
    </cacheField>
    <cacheField name="No de Horas x prorateada1622" numFmtId="46">
      <sharedItems containsSemiMixedTypes="0" containsNonDate="0" containsDate="1" containsString="0" minDate="1899-12-30T00:00:00" maxDate="1899-12-30T08:00:00"/>
    </cacheField>
    <cacheField name="Hora Llegada Viernes23" numFmtId="0">
      <sharedItems containsNonDate="0" containsDate="1" containsString="0" containsBlank="1" minDate="1899-12-30T09:00:00" maxDate="1899-12-30T17:00:00"/>
    </cacheField>
    <cacheField name="Hora Salida Viernes24" numFmtId="0">
      <sharedItems containsNonDate="0" containsDate="1" containsString="0" containsBlank="1" minDate="1899-12-30T10:00:00" maxDate="1899-12-30T19:00:00"/>
    </cacheField>
    <cacheField name="Frecuencia Mes1925" numFmtId="0">
      <sharedItems containsString="0" containsBlank="1" containsNumber="1" containsInteger="1" minValue="0" maxValue="4"/>
    </cacheField>
    <cacheField name="No de Horas2026" numFmtId="46">
      <sharedItems containsSemiMixedTypes="0" containsNonDate="0" containsDate="1" containsString="0" minDate="1899-12-30T00:00:00" maxDate="1899-12-30T08:00:00"/>
    </cacheField>
    <cacheField name="No de Horas x prorateada2127" numFmtId="46">
      <sharedItems containsSemiMixedTypes="0" containsNonDate="0" containsDate="1" containsString="0" minDate="1899-12-30T00:00:00" maxDate="1899-12-30T08:00:00"/>
    </cacheField>
    <cacheField name="Hora Llegada Sabado28" numFmtId="0">
      <sharedItems containsNonDate="0" containsDate="1" containsString="0" containsBlank="1" minDate="1899-12-30T09:00:00" maxDate="1899-12-30T17:00:00"/>
    </cacheField>
    <cacheField name="Hora Salida Sabado29" numFmtId="0">
      <sharedItems containsNonDate="0" containsDate="1" containsString="0" containsBlank="1" minDate="1899-12-30T10:00:00" maxDate="1899-12-30T19:00:00"/>
    </cacheField>
    <cacheField name="Frecuencia Mes2430" numFmtId="0">
      <sharedItems containsString="0" containsBlank="1" containsNumber="1" containsInteger="1" minValue="0" maxValue="4"/>
    </cacheField>
    <cacheField name="No de Horas2531" numFmtId="46">
      <sharedItems containsSemiMixedTypes="0" containsNonDate="0" containsDate="1" containsString="0" minDate="1899-12-30T00:00:00" maxDate="1899-12-30T08:00:00"/>
    </cacheField>
    <cacheField name="No de Horas x prorateada2632" numFmtId="46">
      <sharedItems containsSemiMixedTypes="0" containsNonDate="0" containsDate="1" containsString="0" minDate="1899-12-30T00:00:00" maxDate="1899-12-30T08:00:00"/>
    </cacheField>
    <cacheField name="Hora Llegada Domingo33" numFmtId="0">
      <sharedItems containsNonDate="0" containsDate="1" containsString="0" containsBlank="1" minDate="1899-12-30T10:00:00" maxDate="1899-12-30T17:00:00"/>
    </cacheField>
    <cacheField name="Hora Salida Domingo34" numFmtId="0">
      <sharedItems containsNonDate="0" containsDate="1" containsString="0" containsBlank="1" minDate="1899-12-30T11:00:00" maxDate="1899-12-30T19:00:00"/>
    </cacheField>
    <cacheField name="Frecuencia Mes2935" numFmtId="0">
      <sharedItems containsString="0" containsBlank="1" containsNumber="1" containsInteger="1" minValue="0" maxValue="4"/>
    </cacheField>
    <cacheField name="No de Horas3036" numFmtId="46">
      <sharedItems containsSemiMixedTypes="0" containsNonDate="0" containsDate="1" containsString="0" minDate="1899-12-30T00:00:00" maxDate="1899-12-31T00:00:00"/>
    </cacheField>
    <cacheField name="No de Horas x prorateada3137" numFmtId="46">
      <sharedItems containsSemiMixedTypes="0" containsNonDate="0" containsDate="1" containsString="0" minDate="1899-12-30T00:00:00" maxDate="1899-12-31T00:00:00"/>
    </cacheField>
    <cacheField name="PDV FOCO DEL MES" numFmtId="0">
      <sharedItems containsNonDate="0" containsString="0" containsBlank="1"/>
    </cacheField>
    <cacheField name="NUEVAS TIENDAS" numFmtId="0">
      <sharedItems containsBlank="1"/>
    </cacheField>
    <cacheField name="PROMOTOR TEMPORADA (SALESLAND)" numFmtId="0">
      <sharedItems containsString="0" containsBlank="1" containsNumber="1" containsInteger="1" minValue="0" maxValue="0"/>
    </cacheField>
    <cacheField name="PROMOTOR TEMPORADA (BOOOM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8">
  <r>
    <s v="MWJVS"/>
    <n v="511"/>
    <s v="Ganga Babahoyo"/>
    <s v="511 - Babahoyo"/>
    <x v="0"/>
    <s v="La Ganga"/>
    <s v="Babahoyo"/>
    <s v="Babahoyo"/>
    <s v="Cadenas"/>
    <x v="0"/>
    <s v="Promotor Babahoyo 1"/>
    <n v="1"/>
    <n v="1205914631"/>
    <x v="0"/>
    <s v="Alexandra Marianela"/>
    <s v="Chiriboga"/>
    <s v="Chiguano"/>
    <s v="Anny Suarez"/>
    <s v="Erika Gonzalez"/>
    <s v="Agencia"/>
    <n v="22439.25576"/>
    <n v="5"/>
    <n v="0.625"/>
    <n v="24.999999999999996"/>
    <n v="20"/>
    <n v="0.62499999999999989"/>
    <n v="99.999999999999972"/>
    <n v="39.999999999999993"/>
    <m/>
    <m/>
    <m/>
    <d v="1899-12-30T00:00:00"/>
    <d v="1899-12-30T00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n v="0"/>
    <m/>
    <m/>
    <m/>
    <d v="1899-12-30T00:00:00"/>
    <d v="1899-12-30T00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m/>
    <m/>
    <m/>
  </r>
  <r>
    <s v="MWJVS"/>
    <n v="486"/>
    <s v="Crecos Babahoyo"/>
    <s v="486 - Babahoyo"/>
    <x v="1"/>
    <s v="Créditos Económicos"/>
    <s v="Babahoyo"/>
    <s v="Babahoyo"/>
    <s v="Cadenas"/>
    <x v="0"/>
    <s v="Promotor Babahoyo 1"/>
    <n v="0"/>
    <n v="1205914631"/>
    <x v="0"/>
    <s v="Alexandra Marianela"/>
    <s v="Chiriboga"/>
    <s v="Chiguano"/>
    <s v="Anny Suarez"/>
    <s v="Erika Gonzalez"/>
    <s v="Agencia"/>
    <n v="12889.2069716647"/>
    <n v="5"/>
    <n v="0.37499999999999994"/>
    <n v="14.999999999999995"/>
    <n v="20"/>
    <n v="0.37499999999999994"/>
    <n v="59.999999999999979"/>
    <n v="39.999999999999993"/>
    <m/>
    <m/>
    <m/>
    <d v="1899-12-30T00:00:00"/>
    <d v="1899-12-30T00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n v="1"/>
    <m/>
    <m/>
    <m/>
    <d v="1899-12-30T00:00:00"/>
    <d v="1899-12-30T00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MWJ"/>
    <n v="960"/>
    <s v="Alm España Babahoyo"/>
    <s v="960 - Alm España Babahoyo"/>
    <x v="0"/>
    <s v="Almacenes España"/>
    <s v="Babahoyo"/>
    <s v="Babahoyo"/>
    <s v="Cadenas"/>
    <x v="1"/>
    <s v="Promotor Babahoyo 2"/>
    <n v="1"/>
    <n v="1207720572"/>
    <x v="1"/>
    <s v="Jeremy Isaac"/>
    <s v="Saenz"/>
    <s v="Saenz"/>
    <s v="Anny Suarez"/>
    <s v="Danny Urgilez"/>
    <s v="Agencia"/>
    <n v="21117.980833333335"/>
    <n v="3"/>
    <n v="0.15"/>
    <n v="6"/>
    <n v="12"/>
    <n v="0.15"/>
    <n v="24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5:00:00"/>
    <d v="1899-12-30T17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3:00:00"/>
    <d v="1899-12-30T15:00:00"/>
    <n v="4"/>
    <d v="1899-12-30T02:00:00"/>
    <d v="1899-12-30T02:00:00"/>
    <d v="1899-12-30T15:00:00"/>
    <d v="1899-12-30T17:00:00"/>
    <n v="4"/>
    <d v="1899-12-30T02:00:00"/>
    <d v="1899-12-30T02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m/>
  </r>
  <r>
    <s v="MWJVS"/>
    <n v="477"/>
    <s v="Artefacta Tienda Babahoyo 960"/>
    <s v="477 - Tienda Babahoyo 960"/>
    <x v="0"/>
    <s v="Unicomer"/>
    <s v="Babahoyo"/>
    <s v="Babahoyo"/>
    <s v="Cadenas"/>
    <x v="1"/>
    <s v="Promotor Babahoyo 2"/>
    <n v="0"/>
    <n v="1207720572"/>
    <x v="1"/>
    <s v="Jeremy Isaac"/>
    <s v="Saenz"/>
    <s v="Saenz"/>
    <s v="Anny Suarez"/>
    <s v="Heidi Karoba"/>
    <s v="Agencia"/>
    <n v="21871.725454545456"/>
    <n v="5"/>
    <n v="0.3000000000000001"/>
    <n v="12.000000000000004"/>
    <n v="20"/>
    <n v="0.3000000000000001"/>
    <n v="48.000000000000014"/>
    <n v="40"/>
    <m/>
    <m/>
    <m/>
    <d v="1899-12-30T00:00:00"/>
    <d v="1899-12-30T00:00:00"/>
    <d v="1899-12-30T15:00:00"/>
    <d v="1899-12-30T17:00:00"/>
    <n v="4"/>
    <d v="1899-12-30T02:00:00"/>
    <d v="1899-12-30T02:00:00"/>
    <d v="1899-12-30T10:00:00"/>
    <d v="1899-12-30T14:00:00"/>
    <n v="4"/>
    <d v="1899-12-30T04:00:00"/>
    <d v="1899-12-30T04:00:00"/>
    <d v="1899-12-30T15:00:00"/>
    <d v="1899-12-30T17:00:00"/>
    <n v="4"/>
    <d v="1899-12-30T02:00:00"/>
    <d v="1899-12-30T02:00:00"/>
    <d v="1899-12-30T10:00:00"/>
    <d v="1899-12-30T12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5:00:00"/>
    <d v="1899-12-30T17:00:00"/>
    <n v="4"/>
    <d v="1899-12-30T02:00:00"/>
    <d v="1899-12-30T02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6:00:00"/>
    <d v="1899-12-30T17:00:00"/>
    <n v="4"/>
    <d v="1899-12-30T01:00:00"/>
    <d v="1899-12-30T01:00:00"/>
    <d v="1899-12-30T15:00:00"/>
    <d v="1899-12-30T19:00:00"/>
    <n v="4"/>
    <d v="1899-12-30T04:00:00"/>
    <d v="1899-12-30T04:00:00"/>
    <m/>
    <m/>
    <m/>
    <d v="1899-12-30T00:00:00"/>
    <d v="1899-12-30T00:00:00"/>
    <m/>
    <m/>
    <m/>
    <m/>
  </r>
  <r>
    <s v="MWJVS"/>
    <n v="408"/>
    <s v="Tienda Baratodo Babahoyo 1033"/>
    <s v="408 - Tienda Baratodo Babahoyo 1033"/>
    <x v="1"/>
    <s v="Unicomer"/>
    <s v="Babahoyo"/>
    <s v="Babahoyo"/>
    <s v="Cadenas"/>
    <x v="1"/>
    <s v="Promotor Babahoyo 2"/>
    <n v="0"/>
    <n v="1207720572"/>
    <x v="1"/>
    <s v="Jeremy Isaac"/>
    <s v="Saenz"/>
    <s v="Saenz"/>
    <s v="Anny Suarez"/>
    <s v="Heidi Karoba"/>
    <s v="Agencia"/>
    <n v="14528.624545454546"/>
    <n v="5"/>
    <n v="0.29999999999999988"/>
    <n v="11.999999999999995"/>
    <n v="20"/>
    <n v="0.29999999999999988"/>
    <n v="47.999999999999979"/>
    <n v="40"/>
    <m/>
    <m/>
    <m/>
    <d v="1899-12-30T00:00:00"/>
    <d v="1899-12-30T00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d v="1899-12-30T12:00:00"/>
    <d v="1899-12-30T14:00:00"/>
    <n v="4"/>
    <d v="1899-12-30T02:00:00"/>
    <d v="1899-12-30T02:00:00"/>
    <d v="1899-12-30T15:00:00"/>
    <d v="1899-12-30T19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m/>
  </r>
  <r>
    <s v="MJVS"/>
    <n v="397"/>
    <s v="Point Babahoyo 2"/>
    <s v="397 - Point Babahoyo"/>
    <x v="0"/>
    <s v="Point"/>
    <s v="Babahoyo"/>
    <s v="Babahoyo"/>
    <s v="Cadenas"/>
    <x v="1"/>
    <s v="Promotor Babahoyo 2"/>
    <n v="0"/>
    <n v="1207720572"/>
    <x v="1"/>
    <s v="Jeremy Isaac"/>
    <s v="Saenz"/>
    <s v="Saenz"/>
    <s v="Anny Suarez"/>
    <s v="Diego Paredes"/>
    <s v="Agencia"/>
    <n v="28946.471057840477"/>
    <n v="4"/>
    <n v="0.25"/>
    <n v="10"/>
    <n v="16"/>
    <n v="0.25"/>
    <n v="40"/>
    <n v="40"/>
    <m/>
    <m/>
    <m/>
    <d v="1899-12-30T00:00:00"/>
    <d v="1899-12-30T00:00:00"/>
    <d v="1899-12-30T12:00:00"/>
    <d v="1899-12-30T14:00:00"/>
    <n v="4"/>
    <d v="1899-12-30T02:00:00"/>
    <d v="1899-12-30T02:00:00"/>
    <m/>
    <m/>
    <m/>
    <d v="1899-12-30T00:00:00"/>
    <d v="1899-12-30T00:00:00"/>
    <d v="1899-12-30T12:00:00"/>
    <d v="1899-12-30T14:00:00"/>
    <n v="4"/>
    <d v="1899-12-30T02:00:00"/>
    <d v="1899-12-30T02:00:00"/>
    <d v="1899-12-30T15:00:00"/>
    <d v="1899-12-30T19:00:00"/>
    <n v="4"/>
    <d v="1899-12-30T04:00:00"/>
    <d v="1899-12-30T04:00:00"/>
    <d v="1899-12-30T10:00:00"/>
    <d v="1899-12-30T12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d v="1899-12-30T13:00:00"/>
    <d v="1899-12-30T15:00:00"/>
    <n v="4"/>
    <d v="1899-12-30T02:00:00"/>
    <d v="1899-12-30T02:00:00"/>
    <d v="1899-12-30T14:00:00"/>
    <d v="1899-12-30T16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S"/>
    <n v="533"/>
    <s v="Ganga Riocentro Sur"/>
    <s v="533 - Ganga Riocentro Sur"/>
    <x v="1"/>
    <s v="La Ganga"/>
    <s v="Riocentro Sur"/>
    <s v="Guayaquil"/>
    <s v="Cadenas"/>
    <x v="0"/>
    <s v="Promotor Guayaquil 11"/>
    <n v="1"/>
    <n v="930224472"/>
    <x v="2"/>
    <s v="Leidy Diana "/>
    <s v="Torres"/>
    <s v="Rosero"/>
    <s v="Anny Suarez"/>
    <s v="Erika Gonzalez"/>
    <s v="Agencia"/>
    <n v="10639.302299999999"/>
    <n v="1"/>
    <n v="7.4999999999999997E-2"/>
    <n v="3"/>
    <n v="4"/>
    <n v="7.4999999999999997E-2"/>
    <n v="1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9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9:00:00"/>
    <n v="2"/>
    <d v="1899-12-30T03:00:00"/>
    <d v="1899-12-30T01:30:00"/>
    <d v="1899-12-30T16:00:00"/>
    <d v="1899-12-30T19:00:00"/>
    <n v="4"/>
    <d v="1899-12-30T03:00:00"/>
    <d v="1899-12-30T03:00:00"/>
    <m/>
    <m/>
    <m/>
    <d v="1899-12-30T00:00:00"/>
    <d v="1899-12-30T00:00:00"/>
    <m/>
    <m/>
    <m/>
    <m/>
  </r>
  <r>
    <s v="S"/>
    <n v="506"/>
    <s v="Crecos Riocentro Sur"/>
    <s v="506 - Riocentro Sur"/>
    <x v="2"/>
    <s v="Créditos Económicos"/>
    <s v="Riocentro Sur"/>
    <s v="Guayaquil"/>
    <s v="Cadenas"/>
    <x v="0"/>
    <s v="Promotor Guayaquil 11"/>
    <n v="0"/>
    <n v="930224472"/>
    <x v="2"/>
    <s v="Leidy Diana "/>
    <s v="Torres"/>
    <s v="Rosero"/>
    <s v="Anny Suarez"/>
    <s v="Erika Gonzalez"/>
    <s v="Agencia"/>
    <n v="12714.234805194805"/>
    <n v="1"/>
    <n v="4.9999999999999954E-2"/>
    <n v="1.9999999999999982"/>
    <n v="4"/>
    <n v="4.9999999999999954E-2"/>
    <n v="7.9999999999999929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m/>
  </r>
  <r>
    <s v="S"/>
    <n v="405"/>
    <s v="Artefacta Tienda Riocentro Sur 1026"/>
    <s v="405 - Tienda Riocentro Sur 1026"/>
    <x v="3"/>
    <s v="Unicomer"/>
    <s v="Riocentro Sur"/>
    <s v="Guayaquil"/>
    <s v="Cadenas"/>
    <x v="0"/>
    <s v="Promotor Guayaquil 11"/>
    <n v="0"/>
    <n v="930224472"/>
    <x v="2"/>
    <s v="Leidy Diana "/>
    <s v="Torres"/>
    <s v="Rosero"/>
    <s v="Anny Suarez"/>
    <s v="Heidi Karoba"/>
    <s v="Agencia"/>
    <n v="29750.589090909092"/>
    <n v="1"/>
    <n v="7.4999999999999969E-2"/>
    <n v="2.9999999999999987"/>
    <n v="4"/>
    <n v="7.4999999999999969E-2"/>
    <n v="11.999999999999995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3:00:00"/>
    <n v="2"/>
    <d v="1899-12-30T03:00:00"/>
    <d v="1899-12-30T01:3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MV"/>
    <n v="945"/>
    <s v="Min Balzar"/>
    <s v="945 - Min Balzar Marcimex"/>
    <x v="2"/>
    <s v="Marcimex"/>
    <s v="Balzar"/>
    <s v="Quevedo"/>
    <s v="Cadenas"/>
    <x v="2"/>
    <s v="Promotor Cobertura Quevedo"/>
    <n v="1"/>
    <n v="1205175464"/>
    <x v="3"/>
    <s v="Monica Viviana"/>
    <s v="Espinosa"/>
    <s v="Villa"/>
    <s v="Anny Suarez"/>
    <s v="Diego Paredes"/>
    <s v="Agencia"/>
    <n v="7323.8059302969878"/>
    <n v="2"/>
    <n v="0.15"/>
    <n v="6"/>
    <n v="8"/>
    <n v="0.15"/>
    <n v="24"/>
    <n v="40"/>
    <m/>
    <m/>
    <m/>
    <d v="1899-12-30T00:00:00"/>
    <d v="1899-12-30T00:00:00"/>
    <d v="1899-12-30T09:00:00"/>
    <d v="1899-12-30T12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d v="1899-12-30T09:00:00"/>
    <d v="1899-12-30T12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09:00:00"/>
    <d v="1899-12-30T12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d v="1899-12-30T09:00:00"/>
    <d v="1899-12-30T12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m/>
  </r>
  <r>
    <s v="MV"/>
    <n v="542"/>
    <s v="Ganga Balzar"/>
    <s v="542 - Balzar"/>
    <x v="1"/>
    <s v="La Ganga"/>
    <s v="Balzar"/>
    <s v="Quevedo"/>
    <s v="Cadenas"/>
    <x v="2"/>
    <s v="Promotor Cobertura Quevedo"/>
    <n v="0"/>
    <n v="1205175464"/>
    <x v="3"/>
    <s v="Monica Viviana"/>
    <s v="Espinosa"/>
    <s v="Villa"/>
    <s v="Anny Suarez"/>
    <s v="Erika Gonzalez"/>
    <s v="Agencia"/>
    <n v="10284.658890000001"/>
    <n v="2"/>
    <n v="0.15"/>
    <n v="6"/>
    <n v="8"/>
    <n v="0.15"/>
    <n v="24"/>
    <n v="40"/>
    <m/>
    <m/>
    <m/>
    <d v="1899-12-30T00:00:00"/>
    <d v="1899-12-30T00:00:00"/>
    <d v="1899-12-30T13:00:00"/>
    <d v="1899-12-30T16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d v="1899-12-30T13:00:00"/>
    <d v="1899-12-30T16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3:00:00"/>
    <d v="1899-12-30T16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d v="1899-12-30T13:00:00"/>
    <d v="1899-12-30T16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m/>
  </r>
  <r>
    <s v="MV"/>
    <n v="410"/>
    <s v="Artefacta Tienda Satelite Balzar 1039"/>
    <s v="410 - Tienda Satelite Balzar 1039"/>
    <x v="3"/>
    <s v="Unicomer"/>
    <s v="Balzar"/>
    <s v="Quevedo"/>
    <s v="Cadenas"/>
    <x v="2"/>
    <s v="Promotor Cobertura Quevedo"/>
    <n v="0"/>
    <n v="1205175464"/>
    <x v="3"/>
    <s v="Monica Viviana"/>
    <s v="Espinosa"/>
    <s v="Villa"/>
    <s v="Anny Suarez"/>
    <s v="Heidi Karoba"/>
    <s v="Agencia"/>
    <n v="25559.033636363642"/>
    <n v="2"/>
    <n v="0.10000000000000005"/>
    <n v="4.0000000000000018"/>
    <n v="8"/>
    <n v="0.10000000000000005"/>
    <n v="16.000000000000007"/>
    <n v="4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J"/>
    <n v="455"/>
    <s v="Artefacta Tienda Buena Fe 817"/>
    <s v="455 - Tienda Buena Fe 817"/>
    <x v="1"/>
    <s v="Unicomer"/>
    <s v="Buena Fe"/>
    <s v="Quevedo"/>
    <s v="Cadenas"/>
    <x v="2"/>
    <s v="Promotor Cobertura Quevedo"/>
    <n v="0"/>
    <n v="1205175464"/>
    <x v="3"/>
    <s v="Monica Viviana"/>
    <s v="Espinosa"/>
    <s v="Villa"/>
    <s v="Anny Suarez"/>
    <s v="Heidi Karoba"/>
    <s v="Agencia"/>
    <n v="11857.590553814172"/>
    <n v="1"/>
    <n v="7.5000000000000039E-2"/>
    <n v="3.0000000000000013"/>
    <n v="4"/>
    <n v="7.5000000000000039E-2"/>
    <n v="12.000000000000005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4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4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958"/>
    <s v="Jaher Buena Fe"/>
    <s v="958 - Jaher Buena Fe"/>
    <x v="1"/>
    <s v="Jaher"/>
    <s v="Buena Fe"/>
    <s v="Quevedo"/>
    <s v="Cadenas"/>
    <x v="2"/>
    <s v="Promotor Cobertura Quevedo"/>
    <n v="0"/>
    <n v="1205175464"/>
    <x v="3"/>
    <s v="Monica Viviana"/>
    <s v="Espinosa"/>
    <s v="Villa"/>
    <s v="Anny Suarez"/>
    <s v="Danny Urgilez"/>
    <s v="Agencia"/>
    <n v="20925.159800848538"/>
    <n v="1"/>
    <n v="4.9999999999999989E-2"/>
    <n v="1.9999999999999996"/>
    <n v="4"/>
    <n v="4.9999999999999989E-2"/>
    <n v="7.999999999999998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527"/>
    <s v="Ganga Buena Fe"/>
    <s v="527 - Buena Fe"/>
    <x v="1"/>
    <s v="La Ganga"/>
    <s v="Buena Fe"/>
    <s v="Quevedo"/>
    <s v="Cadenas"/>
    <x v="2"/>
    <s v="Promotor Cobertura Quevedo"/>
    <n v="0"/>
    <n v="1205175464"/>
    <x v="3"/>
    <s v="Monica Viviana"/>
    <s v="Espinosa"/>
    <s v="Villa"/>
    <s v="Anny Suarez"/>
    <s v="Erika Gonzalez"/>
    <s v="Agencia"/>
    <n v="12555.095880509121"/>
    <n v="1"/>
    <n v="7.4999999999999997E-2"/>
    <n v="3"/>
    <n v="4"/>
    <n v="7.4999999999999997E-2"/>
    <n v="1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8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8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S"/>
    <n v="456"/>
    <s v="Artefacta Tienda Empalme 818"/>
    <s v="456 - Tienda Empalme 818"/>
    <x v="2"/>
    <s v="Unicomer"/>
    <s v="El Empalme"/>
    <s v="Quevedo"/>
    <s v="Cadenas"/>
    <x v="2"/>
    <s v="Promotor Cobertura Quevedo"/>
    <n v="0"/>
    <n v="1205175464"/>
    <x v="3"/>
    <s v="Monica Viviana"/>
    <s v="Espinosa"/>
    <s v="Villa"/>
    <s v="Anny Suarez"/>
    <s v="Heidi Karoba"/>
    <s v="Agencia"/>
    <n v="18135.138494068731"/>
    <n v="2"/>
    <n v="9.9999999999999908E-2"/>
    <n v="3.9999999999999964"/>
    <n v="8"/>
    <n v="9.9999999999999908E-2"/>
    <n v="15.999999999999986"/>
    <n v="4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m/>
  </r>
  <r>
    <s v="WS"/>
    <n v="528"/>
    <s v="Crecos El Empalme"/>
    <s v="528 - Creditos El Empalme"/>
    <x v="1"/>
    <s v="Créditos Económicos"/>
    <s v="El Empalme"/>
    <s v="Quevedo"/>
    <s v="Cadenas"/>
    <x v="2"/>
    <s v="Promotor Cobertura Quevedo"/>
    <n v="0"/>
    <n v="1205175464"/>
    <x v="3"/>
    <s v="Monica Viviana"/>
    <s v="Espinosa"/>
    <s v="Villa"/>
    <s v="Anny Suarez"/>
    <s v="Erika Gonzalez"/>
    <s v="Agencia"/>
    <n v="4185.0319601697074"/>
    <n v="2"/>
    <n v="0.10000000000000005"/>
    <n v="4.0000000000000018"/>
    <n v="8"/>
    <n v="0.10000000000000005"/>
    <n v="16.000000000000007"/>
    <n v="4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m/>
  </r>
  <r>
    <s v="WS"/>
    <n v="538"/>
    <s v="Ganga El Empalme 2"/>
    <s v="538 - El Empalme 2"/>
    <x v="1"/>
    <s v="La Ganga"/>
    <s v="El Empalme"/>
    <s v="Quevedo"/>
    <s v="Cadenas"/>
    <x v="2"/>
    <s v="Promotor Cobertura Quevedo"/>
    <n v="0"/>
    <n v="1205175464"/>
    <x v="3"/>
    <s v="Monica Viviana"/>
    <s v="Espinosa"/>
    <s v="Villa"/>
    <s v="Anny Suarez"/>
    <s v="Erika Gonzalez"/>
    <s v="Agencia"/>
    <n v="23017.67578093339"/>
    <n v="2"/>
    <n v="9.9999999999999978E-2"/>
    <n v="3.9999999999999991"/>
    <n v="8"/>
    <n v="9.9999999999999978E-2"/>
    <n v="15.999999999999996"/>
    <n v="4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m/>
  </r>
  <r>
    <s v="WS"/>
    <n v="889"/>
    <s v="Min El Empalme 1"/>
    <s v="889 - Min El Empalme 1 (118)"/>
    <x v="3"/>
    <s v="Marcimex"/>
    <s v="El Empalme"/>
    <s v="Quevedo"/>
    <s v="Cadenas"/>
    <x v="2"/>
    <s v="Promotor Cobertura Quevedo"/>
    <n v="0"/>
    <n v="1205175464"/>
    <x v="3"/>
    <s v="Monica Viviana"/>
    <s v="Espinosa"/>
    <s v="Villa"/>
    <s v="Anny Suarez"/>
    <s v="Diego Paredes"/>
    <s v="Agencia"/>
    <n v="34089.216666666667"/>
    <n v="2"/>
    <n v="9.9999999999999978E-2"/>
    <n v="3.9999999999999991"/>
    <n v="8"/>
    <n v="9.9999999999999978E-2"/>
    <n v="15.999999999999996"/>
    <n v="40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m/>
  </r>
  <r>
    <s v="MWJVS"/>
    <n v="463"/>
    <s v="Artefacta Tienda Duran Outlet 917"/>
    <s v="463 - Tienda Duran Outlet 917"/>
    <x v="3"/>
    <s v="Unicomer"/>
    <s v="Duran"/>
    <s v="Duran"/>
    <s v="Cadenas"/>
    <x v="0"/>
    <s v="Promotor Duran 1"/>
    <n v="1"/>
    <n v="924383391"/>
    <x v="4"/>
    <s v="Jonathan Leonardo"/>
    <s v="Lopez"/>
    <s v="Moscol"/>
    <s v="Anny Suarez"/>
    <s v="Heidi Karoba"/>
    <s v="Agencia"/>
    <n v="42514.348181818183"/>
    <n v="5"/>
    <n v="0.5"/>
    <n v="20"/>
    <n v="20"/>
    <n v="0.49999999999999989"/>
    <n v="79.999999999999986"/>
    <n v="40"/>
    <m/>
    <m/>
    <m/>
    <d v="1899-12-30T00:00:00"/>
    <d v="1899-12-30T00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m/>
    <m/>
    <m/>
    <d v="1899-12-30T00:00:00"/>
    <d v="1899-12-30T00:00:00"/>
    <m/>
    <m/>
    <n v="0"/>
    <m/>
  </r>
  <r>
    <s v="MWJVS"/>
    <n v="407"/>
    <s v="Tienda Baratodo Duran 1032"/>
    <s v="407 - Tienda Baratodo Duran 1032"/>
    <x v="0"/>
    <s v="Unicomer"/>
    <s v="Duran"/>
    <s v="Duran"/>
    <s v="Cadenas"/>
    <x v="0"/>
    <s v="Promotor Duran 1"/>
    <n v="0"/>
    <n v="924383391"/>
    <x v="4"/>
    <s v="Jonathan Leonardo"/>
    <s v="Lopez"/>
    <s v="Moscol"/>
    <s v="Anny Suarez"/>
    <s v="Heidi Karoba"/>
    <s v="Agencia"/>
    <n v="39173.71"/>
    <n v="5"/>
    <n v="0.5"/>
    <n v="20"/>
    <n v="20"/>
    <n v="0.5"/>
    <n v="80"/>
    <n v="40"/>
    <m/>
    <m/>
    <m/>
    <d v="1899-12-30T00:00:00"/>
    <d v="1899-12-30T00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m/>
    <m/>
    <m/>
    <d v="1899-12-30T00:00:00"/>
    <d v="1899-12-30T00:00:00"/>
    <m/>
    <n v="1"/>
    <m/>
    <m/>
    <m/>
    <d v="1899-12-30T00:00:00"/>
    <d v="1899-12-30T00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m/>
    <m/>
    <m/>
    <d v="1899-12-30T00:00:00"/>
    <d v="1899-12-30T00:00:00"/>
    <m/>
    <m/>
    <m/>
    <m/>
  </r>
  <r>
    <s v="MJ"/>
    <n v="609"/>
    <s v="Jaher  Duran Iii"/>
    <s v="609 - Gye. Duran Iii"/>
    <x v="0"/>
    <s v="Jaher"/>
    <s v="Duran"/>
    <s v="Duran"/>
    <s v="Cadenas"/>
    <x v="0"/>
    <s v="Promotor Duran 2"/>
    <n v="1"/>
    <n v="926445081"/>
    <x v="5"/>
    <s v="Vicente Guillermo"/>
    <s v="Brito"/>
    <s v="Escobor"/>
    <s v="Anny Suarez"/>
    <s v="Danny Urgilez"/>
    <s v="Agencia"/>
    <n v="18469.51690041837"/>
    <n v="2"/>
    <n v="0.12499999999999997"/>
    <n v="4.9999999999999982"/>
    <n v="8"/>
    <n v="0.12499999999999997"/>
    <n v="19.999999999999993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491"/>
    <s v="Crecos Duran"/>
    <s v="491 - Duran"/>
    <x v="0"/>
    <s v="Créditos Económicos"/>
    <s v="Duran"/>
    <s v="Duran"/>
    <s v="Cadenas"/>
    <x v="0"/>
    <s v="Promotor Duran 2"/>
    <n v="0"/>
    <n v="926445081"/>
    <x v="5"/>
    <s v="Vicente Guillermo"/>
    <s v="Brito"/>
    <s v="Escobor"/>
    <s v="Anny Suarez"/>
    <s v="Erika Gonzalez"/>
    <s v="Agencia"/>
    <n v="34100.674151215506"/>
    <n v="5"/>
    <n v="0.875"/>
    <n v="34.999999999999993"/>
    <n v="20"/>
    <n v="0.87500000000000011"/>
    <n v="140"/>
    <n v="39.999999999999993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JVS"/>
    <n v="496"/>
    <s v="Crecos Mall Del Sur"/>
    <s v="496 - Mall Del Sur"/>
    <x v="0"/>
    <s v="Créditos Económicos"/>
    <s v="Mall Del Sur"/>
    <s v="Guayaquil"/>
    <s v="Cadenas"/>
    <x v="0"/>
    <s v="Promotor Guayaquil 11"/>
    <n v="1"/>
    <n v="930224472"/>
    <x v="2"/>
    <s v="Leidy Diana "/>
    <s v="Torres"/>
    <s v="Rosero"/>
    <s v="Anny Suarez"/>
    <s v="Erika Gonzalez"/>
    <s v="Agencia"/>
    <n v="74831.361042402932"/>
    <n v="4"/>
    <n v="0.8"/>
    <n v="32"/>
    <n v="16"/>
    <n v="0.8"/>
    <n v="128"/>
    <n v="40"/>
    <m/>
    <m/>
    <m/>
    <d v="1899-12-30T00:00:00"/>
    <d v="1899-12-30T00:00:00"/>
    <d v="1899-12-30T10:00:00"/>
    <d v="1899-12-30T18:00:00"/>
    <n v="4"/>
    <d v="1899-12-30T08:00:00"/>
    <d v="1899-12-30T08:00:0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4:00:00"/>
    <d v="1899-12-30T19:00:00"/>
    <n v="4"/>
    <d v="1899-12-30T05:00:00"/>
    <d v="1899-12-30T05:00:00"/>
    <m/>
    <m/>
    <m/>
    <d v="1899-12-30T00:00:00"/>
    <d v="1899-12-30T00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m/>
    <m/>
    <n v="0"/>
    <m/>
  </r>
  <r>
    <s v="MWJVS"/>
    <n v="675"/>
    <s v="Megamaxi Mall Del Sur"/>
    <s v="675 - Cc. Mall Del Sur"/>
    <x v="0"/>
    <s v="La Favorita"/>
    <s v="Mall Del Sur"/>
    <s v="Guayaquil"/>
    <s v="Hipermercados"/>
    <x v="0"/>
    <s v="Promotor Guayaquil 27"/>
    <n v="1"/>
    <n v="941771693"/>
    <x v="6"/>
    <s v="Jonathan Sebastián "/>
    <s v="Rivadeneira"/>
    <s v="Parra"/>
    <s v="Anny Suarez"/>
    <s v="Diego Paredes"/>
    <s v="Agencia"/>
    <n v="37240.260869565216"/>
    <n v="5"/>
    <n v="0.5"/>
    <n v="19.999999999999996"/>
    <n v="20"/>
    <n v="0.5"/>
    <n v="79.999999999999986"/>
    <n v="39.999999999999993"/>
    <m/>
    <m/>
    <m/>
    <d v="1899-12-30T00:00:00"/>
    <d v="1899-12-30T00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m/>
  </r>
  <r>
    <s v="WV"/>
    <n v="722"/>
    <s v="Vega Samborondon"/>
    <s v="722 - Vega Samborondon"/>
    <x v="0"/>
    <s v="Importadora Vega"/>
    <s v="Samborondon"/>
    <s v="Guayaquil"/>
    <s v="Especializados"/>
    <x v="1"/>
    <s v="Promotor Guayaquil 25"/>
    <n v="1"/>
    <n v="958231573"/>
    <x v="7"/>
    <s v="Stalin Alexander"/>
    <s v="Rosero"/>
    <s v="Solorzano"/>
    <s v="Anny Suarez"/>
    <s v="Diego Paredes"/>
    <s v="Agencia"/>
    <n v="39987.041836156808"/>
    <n v="2"/>
    <n v="9.9999999999999978E-2"/>
    <n v="3.9999999999999991"/>
    <n v="8"/>
    <n v="9.9999999999999978E-2"/>
    <n v="15.999999999999996"/>
    <n v="4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d v="1899-12-30T14:00:00"/>
    <d v="1899-12-30T16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MWJVS"/>
    <n v="640"/>
    <s v="Sukasa Village "/>
    <s v="640 - Sukocina"/>
    <x v="0"/>
    <s v="Comohogar"/>
    <s v="Samborondon"/>
    <s v="Guayaquil"/>
    <s v="Especializados"/>
    <x v="1"/>
    <s v="Promotor Guayaquil 25"/>
    <n v="0"/>
    <n v="958231573"/>
    <x v="7"/>
    <s v="Stalin Alexander"/>
    <s v="Rosero"/>
    <s v="Solorzano"/>
    <s v="Anny Suarez"/>
    <s v="Diego Paredes"/>
    <s v="Agencia"/>
    <n v="129654.58"/>
    <n v="5"/>
    <n v="0.75"/>
    <n v="30"/>
    <n v="20"/>
    <n v="0.75"/>
    <n v="120"/>
    <n v="40"/>
    <m/>
    <m/>
    <m/>
    <d v="1899-12-30T00:00:00"/>
    <d v="1899-12-30T00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5:00:00"/>
    <d v="1899-12-30T19:00:00"/>
    <n v="4"/>
    <d v="1899-12-30T04:00:00"/>
    <d v="1899-12-30T04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m/>
    <m/>
    <m/>
    <d v="1899-12-30T00:00:00"/>
    <d v="1899-12-30T00:00:00"/>
    <m/>
    <n v="0"/>
    <m/>
    <m/>
    <m/>
    <d v="1899-12-30T00:00:00"/>
    <d v="1899-12-30T00:00:00"/>
    <d v="1899-12-30T13:00:00"/>
    <d v="1899-12-30T19:00:00"/>
    <n v="4"/>
    <d v="1899-12-30T06:00:00"/>
    <d v="1899-12-30T06:00:00"/>
    <d v="1899-12-30T11:00:00"/>
    <d v="1899-12-30T16:00:00"/>
    <n v="4"/>
    <d v="1899-12-30T05:00:00"/>
    <d v="1899-12-30T05:00:00"/>
    <d v="1899-12-30T16:00:00"/>
    <d v="1899-12-30T19:00:00"/>
    <n v="4"/>
    <d v="1899-12-30T03:00:00"/>
    <d v="1899-12-30T03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m/>
    <m/>
    <m/>
    <d v="1899-12-30T00:00:00"/>
    <d v="1899-12-30T00:00:00"/>
    <m/>
    <m/>
    <m/>
    <m/>
  </r>
  <r>
    <s v="MJ"/>
    <n v="563"/>
    <s v="Ganga Villa Club"/>
    <s v="563 - Villa Club"/>
    <x v="1"/>
    <s v="La Ganga"/>
    <s v="Samborondon"/>
    <s v="Guayaquil"/>
    <s v="Cadenas"/>
    <x v="1"/>
    <s v="Promotor Guayaquil 25"/>
    <n v="0"/>
    <n v="958231573"/>
    <x v="7"/>
    <s v="Stalin Alexander"/>
    <s v="Rosero"/>
    <s v="Solorzano"/>
    <s v="Anny Suarez"/>
    <s v="Erika Gonzalez"/>
    <s v="Agencia"/>
    <n v="8866.0852500000001"/>
    <n v="2"/>
    <n v="0.12499999999999996"/>
    <n v="4.9999999999999982"/>
    <n v="8"/>
    <n v="0.12499999999999996"/>
    <n v="19.999999999999993"/>
    <n v="4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673"/>
    <s v="Megamaxi Village Plaza"/>
    <s v="673 - Cc. Village Plaza"/>
    <x v="0"/>
    <s v="La Favorita"/>
    <s v="Samborondon"/>
    <s v="Guayaquil"/>
    <s v="Hipermercados"/>
    <x v="1"/>
    <s v="Promotor Guayaquil 25"/>
    <n v="0"/>
    <n v="958231573"/>
    <x v="7"/>
    <s v="Stalin Alexander"/>
    <s v="Rosero"/>
    <s v="Solorzano"/>
    <s v="Anny Suarez"/>
    <s v="Diego Paredes"/>
    <s v="Agencia"/>
    <n v="26375.038461538461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532"/>
    <s v="Ganga Mall Del Sur"/>
    <s v="532 - Mall Del Sur"/>
    <x v="0"/>
    <s v="La Ganga"/>
    <s v="Mall Del Sur"/>
    <s v="Guayaquil"/>
    <s v="Cadenas"/>
    <x v="0"/>
    <s v="Promotor Guayaquil 27"/>
    <n v="1"/>
    <n v="941771693"/>
    <x v="6"/>
    <s v="Jonathan Sebastián "/>
    <s v="Rivadeneira"/>
    <s v="Parra"/>
    <s v="Anny Suarez"/>
    <s v="Erika Gonzalez"/>
    <s v="Agencia"/>
    <n v="48908.55027"/>
    <n v="5"/>
    <n v="0.5"/>
    <n v="19.999999999999996"/>
    <n v="20"/>
    <n v="0.5"/>
    <n v="79.999999999999986"/>
    <n v="39.999999999999993"/>
    <m/>
    <m/>
    <m/>
    <d v="1899-12-30T00:00:00"/>
    <d v="1899-12-30T00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m/>
    <m/>
    <m/>
    <d v="1899-12-30T00:00:00"/>
    <d v="1899-12-30T00:00:00"/>
    <m/>
    <n v="1"/>
    <m/>
    <m/>
    <m/>
    <d v="1899-12-30T00:00:00"/>
    <d v="1899-12-30T00:00:00"/>
    <d v="1899-12-30T10:00:00"/>
    <d v="1899-12-30T18:00:00"/>
    <n v="4"/>
    <d v="1899-12-30T08:00:00"/>
    <d v="1899-12-30T08:00:0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2:00:00"/>
    <d v="1899-12-30T19:00:00"/>
    <n v="4"/>
    <d v="1899-12-30T07:00:00"/>
    <d v="1899-12-30T07:00:00"/>
    <m/>
    <m/>
    <n v="0"/>
    <s v="Justin Cedeño"/>
  </r>
  <r>
    <s v="MJV"/>
    <n v="648"/>
    <s v="Orve Mall Del Sur"/>
    <s v="648 - Orve Mall Del Sur"/>
    <x v="3"/>
    <s v="Icesa"/>
    <s v="Mall Del Sur"/>
    <s v="Guayaquil"/>
    <s v="Cadenas"/>
    <x v="0"/>
    <s v="Promotor Guayaquil 5"/>
    <n v="1"/>
    <n v="1309825774"/>
    <x v="8"/>
    <s v="Johnny Daniel "/>
    <s v="Mera"/>
    <s v="Cedeño"/>
    <s v="Anny Suarez"/>
    <s v="Tania Manrique"/>
    <s v="Agencia"/>
    <n v="63938.148579400848"/>
    <n v="3"/>
    <n v="0.22499999999999998"/>
    <n v="8.9999999999999964"/>
    <n v="12"/>
    <n v="0.22499999999999998"/>
    <n v="35.999999999999986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m/>
  </r>
  <r>
    <s v="MWJVS"/>
    <n v="465"/>
    <s v="Artefacta Tienda Mall Del Sur 921"/>
    <s v="465 - Tienda Mall Del Sur 921"/>
    <x v="3"/>
    <s v="Unicomer"/>
    <s v="Mall Del Sur"/>
    <s v="Guayaquil"/>
    <s v="Cadenas"/>
    <x v="0"/>
    <s v="Promotor Guayaquil 5"/>
    <n v="0"/>
    <n v="1309825774"/>
    <x v="8"/>
    <s v="Johnny Daniel "/>
    <s v="Mera"/>
    <s v="Cedeño"/>
    <s v="Anny Suarez"/>
    <s v="Heidi Karoba"/>
    <s v="Agencia"/>
    <n v="103717.36090909092"/>
    <n v="5"/>
    <n v="0.77500000000000013"/>
    <n v="30.999999999999993"/>
    <n v="20"/>
    <n v="0.77500000000000013"/>
    <n v="123.99999999999997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0:00:00"/>
    <d v="1899-12-30T18:00:00"/>
    <n v="4"/>
    <d v="1899-12-30T08:00:00"/>
    <d v="1899-12-30T08:00:0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n v="0"/>
    <m/>
  </r>
  <r>
    <s v="MWJVS"/>
    <n v="492"/>
    <s v="Crecos El Dorado"/>
    <s v="492 - El Dorado"/>
    <x v="0"/>
    <s v="Créditos Económicos"/>
    <s v="Dorado"/>
    <s v="Guayaquil"/>
    <s v="Cadenas"/>
    <x v="0"/>
    <s v="Promotor Guayaquil 8"/>
    <n v="1"/>
    <n v="964051734"/>
    <x v="9"/>
    <s v="Leidy Johana"/>
    <s v="Loaiza"/>
    <s v="Arias"/>
    <s v="Anny Suarez"/>
    <s v="Erika Gonzalez"/>
    <s v="Agencia"/>
    <n v="44721.759981690331"/>
    <n v="5"/>
    <n v="0.375"/>
    <n v="14.999999999999995"/>
    <n v="20"/>
    <n v="0.37499999999999994"/>
    <n v="59.999999999999972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n v="0"/>
    <m/>
  </r>
  <r>
    <s v="MWJVS"/>
    <n v="414"/>
    <s v="Artefacta Tienda Riocentro El Dorado 1059"/>
    <s v="414 - Tienda Riocentro El Dorado 1059"/>
    <x v="3"/>
    <s v="Unicomer"/>
    <s v="Dorado"/>
    <s v="Guayaquil"/>
    <s v="Cadenas"/>
    <x v="0"/>
    <s v="Promotor Guayaquil 8"/>
    <n v="0"/>
    <n v="964051734"/>
    <x v="9"/>
    <s v="Leidy Johana"/>
    <s v="Loaiza"/>
    <s v="Arias"/>
    <s v="Anny Suarez"/>
    <s v="Heidi Karoba"/>
    <s v="Agencia"/>
    <n v="106175.56636363636"/>
    <n v="5"/>
    <n v="0.625"/>
    <n v="24.999999999999993"/>
    <n v="20"/>
    <n v="0.625"/>
    <n v="99.999999999999972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n v="1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m/>
    <m/>
    <m/>
  </r>
  <r>
    <s v="MVS"/>
    <n v="906"/>
    <s v="Min Machala Rocafuerte"/>
    <s v="906 - Min Machala Rocafuerte (30)"/>
    <x v="3"/>
    <s v="Marcimex"/>
    <s v="Machala"/>
    <s v="Machala"/>
    <s v="Cadenas"/>
    <x v="2"/>
    <s v="Promotor Machala 1"/>
    <n v="1"/>
    <n v="706376969"/>
    <x v="10"/>
    <s v="Paula Del Pilar"/>
    <s v="Cruz"/>
    <s v="Caamaño"/>
    <s v="Anny Suarez"/>
    <s v="Diego Paredes"/>
    <s v="Agencia"/>
    <n v="78694.09"/>
    <n v="3"/>
    <n v="0.19999999999999996"/>
    <n v="7.9999999999999982"/>
    <n v="12"/>
    <n v="0.19999999999999996"/>
    <n v="31.999999999999993"/>
    <n v="4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d v="1899-12-30T15:00:00"/>
    <d v="1899-12-30T19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5:00:00"/>
    <d v="1899-12-30T19:00:00"/>
    <n v="4"/>
    <d v="1899-12-30T04:00:00"/>
    <d v="1899-12-30T04:00:00"/>
    <d v="1899-12-30T10:00:00"/>
    <d v="1899-12-30T12:00:00"/>
    <n v="4"/>
    <d v="1899-12-30T02:00:00"/>
    <d v="1899-12-30T02:00:00"/>
    <d v="1899-12-30T15:00:00"/>
    <d v="1899-12-30T19:00:00"/>
    <n v="4"/>
    <d v="1899-12-30T04:00:00"/>
    <d v="1899-12-30T04:00:00"/>
    <m/>
    <m/>
    <m/>
    <d v="1899-12-30T00:00:00"/>
    <d v="1899-12-30T00:00:00"/>
    <m/>
    <m/>
    <m/>
    <m/>
  </r>
  <r>
    <s v="MVS"/>
    <n v="643"/>
    <s v="Todohogar Machala"/>
    <s v="643 - Todohogar Machala"/>
    <x v="0"/>
    <s v="Comohogar"/>
    <s v="Machala"/>
    <s v="Machala"/>
    <s v="Especializados"/>
    <x v="2"/>
    <s v="Promotor Machala 1"/>
    <n v="0"/>
    <n v="706376969"/>
    <x v="10"/>
    <s v="Paula Del Pilar"/>
    <s v="Cruz"/>
    <s v="Caamaño"/>
    <s v="Anny Suarez"/>
    <s v="Diego Paredes"/>
    <s v="Agencia"/>
    <n v="39803.803785247423"/>
    <n v="3"/>
    <n v="0.15000000000000008"/>
    <n v="6.0000000000000027"/>
    <n v="12"/>
    <n v="0.15000000000000008"/>
    <n v="24.000000000000011"/>
    <n v="4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m/>
  </r>
  <r>
    <s v="MVS"/>
    <n v="634"/>
    <s v="Jaher Machala Ii"/>
    <s v="634 - Mch.Machala Ii"/>
    <x v="3"/>
    <s v="Jaher"/>
    <s v="Machala"/>
    <s v="Machala"/>
    <s v="Cadenas"/>
    <x v="2"/>
    <s v="Promotor Machala 1"/>
    <n v="0"/>
    <n v="706376969"/>
    <x v="10"/>
    <s v="Paula Del Pilar"/>
    <s v="Cruz"/>
    <s v="Caamaño"/>
    <s v="Anny Suarez"/>
    <s v="Danny Urgilez"/>
    <s v="Agencia"/>
    <n v="21990.618384315643"/>
    <n v="3"/>
    <n v="0.24999999999999994"/>
    <n v="9.9999999999999982"/>
    <n v="12"/>
    <n v="0.24999999999999994"/>
    <n v="39.999999999999993"/>
    <n v="40"/>
    <m/>
    <m/>
    <m/>
    <d v="1899-12-30T00:00:00"/>
    <d v="1899-12-30T00:00:00"/>
    <d v="1899-12-30T15:00:00"/>
    <d v="1899-12-30T19:00:00"/>
    <n v="4"/>
    <d v="1899-12-30T04:00:00"/>
    <d v="1899-12-30T04:00:00"/>
    <m/>
    <m/>
    <m/>
    <d v="1899-12-30T00:00:00"/>
    <d v="1899-12-30T00:00:00"/>
    <m/>
    <m/>
    <m/>
    <d v="1899-12-30T00:00:00"/>
    <d v="1899-12-30T00:00:00"/>
    <d v="1899-12-30T15:00:00"/>
    <d v="1899-12-30T19:00:00"/>
    <n v="4"/>
    <d v="1899-12-30T04:00:00"/>
    <d v="1899-12-30T04:00:00"/>
    <d v="1899-12-30T10:00:00"/>
    <d v="1899-12-30T12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5:00:00"/>
    <d v="1899-12-30T19:00:00"/>
    <n v="4"/>
    <d v="1899-12-30T04:00:00"/>
    <d v="1899-12-30T04:00:00"/>
    <m/>
    <m/>
    <m/>
    <d v="1899-12-30T00:00:00"/>
    <d v="1899-12-30T00:00:00"/>
    <d v="1899-12-30T10:00:00"/>
    <d v="1899-12-30T12:00:00"/>
    <n v="4"/>
    <d v="1899-12-30T02:00:00"/>
    <d v="1899-12-30T02:00:00"/>
    <d v="1899-12-30T15:00:00"/>
    <d v="1899-12-30T19:00:00"/>
    <n v="4"/>
    <d v="1899-12-30T04:00:00"/>
    <d v="1899-12-30T04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W"/>
    <n v="544"/>
    <s v="Ganga Piñas"/>
    <s v="544 - Piñas"/>
    <x v="2"/>
    <s v="La Ganga"/>
    <s v="Piñas"/>
    <s v="Piñas"/>
    <s v="Cadenas"/>
    <x v="2"/>
    <s v="Promotor Machala 1"/>
    <n v="0"/>
    <n v="706376969"/>
    <x v="10"/>
    <s v="Paula Del Pilar"/>
    <s v="Cruz"/>
    <s v="Caamaño"/>
    <s v="Anny Suarez"/>
    <s v="Erika Gonzalez"/>
    <s v="Agencia"/>
    <n v="13669.891439999999"/>
    <n v="1"/>
    <n v="2.5000000000000001E-2"/>
    <n v="1"/>
    <n v="4"/>
    <n v="2.5000000000000001E-2"/>
    <n v="4"/>
    <n v="40"/>
    <m/>
    <m/>
    <m/>
    <d v="1899-12-30T00:00:00"/>
    <d v="1899-12-30T00:00:00"/>
    <m/>
    <m/>
    <m/>
    <d v="1899-12-30T00:00:00"/>
    <d v="1899-12-30T00:00:00"/>
    <d v="1899-12-30T10:00:00"/>
    <d v="1899-12-30T14:00:00"/>
    <n v="1"/>
    <d v="1899-12-30T04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4:00:00"/>
    <n v="1"/>
    <d v="1899-12-30T04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915"/>
    <s v="Min Piñas1"/>
    <s v="915 - Min Piñas1 (45)"/>
    <x v="3"/>
    <s v="Marcimex"/>
    <s v="Piñas"/>
    <s v="Piñas"/>
    <s v="Cadenas"/>
    <x v="2"/>
    <s v="Promotor Machala 1"/>
    <n v="0"/>
    <n v="706376969"/>
    <x v="10"/>
    <s v="Paula Del Pilar"/>
    <s v="Cruz"/>
    <s v="Caamaño"/>
    <s v="Anny Suarez"/>
    <s v="Diego Paredes"/>
    <s v="Agencia"/>
    <n v="26895.814166666667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m/>
    <m/>
    <m/>
    <d v="1899-12-30T00:00:00"/>
    <d v="1899-12-30T00:00:00"/>
    <d v="1899-12-30T14:00:00"/>
    <d v="1899-12-30T18:00:00"/>
    <n v="1"/>
    <d v="1899-12-30T04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4:00:00"/>
    <d v="1899-12-30T18:00:00"/>
    <n v="1"/>
    <d v="1899-12-30T04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537"/>
    <s v="Ganga Pasaje"/>
    <s v="537 - Pasaje"/>
    <x v="2"/>
    <s v="La Ganga"/>
    <s v="Pasaje"/>
    <s v="Pasaje"/>
    <s v="Cadenas"/>
    <x v="2"/>
    <s v="Promotor Machala 1"/>
    <n v="0"/>
    <n v="706376969"/>
    <x v="10"/>
    <s v="Paula Del Pilar"/>
    <s v="Cruz"/>
    <s v="Caamaño"/>
    <s v="Anny Suarez"/>
    <s v="Erika Gonzalez"/>
    <s v="Agencia"/>
    <n v="6641.5038599999998"/>
    <n v="1"/>
    <n v="1.8749999999999999E-2"/>
    <n v="0.75"/>
    <n v="4"/>
    <n v="1.8749999999999999E-2"/>
    <n v="3"/>
    <n v="40"/>
    <m/>
    <m/>
    <m/>
    <d v="1899-12-30T00:00:00"/>
    <d v="1899-12-30T00:00:00"/>
    <m/>
    <m/>
    <m/>
    <d v="1899-12-30T00:00:00"/>
    <d v="1899-12-30T00:00:00"/>
    <d v="1899-12-30T09:00:00"/>
    <d v="1899-12-30T12:00:00"/>
    <n v="1"/>
    <d v="1899-12-30T03:0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09:00:00"/>
    <d v="1899-12-30T12:00:00"/>
    <n v="1"/>
    <d v="1899-12-30T03:0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445"/>
    <s v="Artefacta Tienda Pasaje 718"/>
    <s v="445 - Tienda Pasaje 718"/>
    <x v="2"/>
    <s v="Unicomer"/>
    <s v="Pasaje"/>
    <s v="Pasaje"/>
    <s v="Cadenas"/>
    <x v="2"/>
    <s v="Promotor Machala 1"/>
    <n v="0"/>
    <n v="706376969"/>
    <x v="10"/>
    <s v="Paula Del Pilar"/>
    <s v="Cruz"/>
    <s v="Caamaño"/>
    <s v="Anny Suarez"/>
    <s v="Heidi Karoba"/>
    <s v="Agencia"/>
    <n v="10872.831818181819"/>
    <n v="1"/>
    <n v="1.2500000000000006E-2"/>
    <n v="0.50000000000000022"/>
    <n v="4"/>
    <n v="1.2500000000000006E-2"/>
    <n v="2.0000000000000009"/>
    <n v="40"/>
    <m/>
    <m/>
    <m/>
    <d v="1899-12-30T00:00:00"/>
    <d v="1899-12-30T00:00:00"/>
    <m/>
    <m/>
    <m/>
    <d v="1899-12-30T00:00:00"/>
    <d v="1899-12-30T00:00:00"/>
    <d v="1899-12-30T12:00:00"/>
    <d v="1899-12-30T14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2:00:00"/>
    <d v="1899-12-30T14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914"/>
    <s v="Min Pasaje Juan Montalvo"/>
    <s v="914 - Min Pasaje Juan Montalvo (40)"/>
    <x v="2"/>
    <s v="Marcimex"/>
    <s v="Pasaje"/>
    <s v="Pasaje"/>
    <s v="Cadenas"/>
    <x v="2"/>
    <s v="Promotor Machala 1"/>
    <n v="0"/>
    <n v="706376969"/>
    <x v="10"/>
    <s v="Paula Del Pilar"/>
    <s v="Cruz"/>
    <s v="Caamaño"/>
    <s v="Anny Suarez"/>
    <s v="Diego Paredes"/>
    <s v="Agencia"/>
    <n v="15629.039166666667"/>
    <n v="1"/>
    <n v="1.8749999999999999E-2"/>
    <n v="0.75"/>
    <n v="4"/>
    <n v="1.8749999999999999E-2"/>
    <n v="3"/>
    <n v="40"/>
    <m/>
    <m/>
    <m/>
    <d v="1899-12-30T00:00:00"/>
    <d v="1899-12-30T00:00:00"/>
    <m/>
    <m/>
    <m/>
    <d v="1899-12-30T00:00:00"/>
    <d v="1899-12-30T00:00:00"/>
    <d v="1899-12-30T15:00:00"/>
    <d v="1899-12-30T18:00:00"/>
    <n v="1"/>
    <d v="1899-12-30T03:0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5:00:00"/>
    <d v="1899-12-30T18:00:00"/>
    <n v="1"/>
    <d v="1899-12-30T03:0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905"/>
    <s v="Min Machala Paez"/>
    <s v="905 - Min Machala Paez (31)"/>
    <x v="3"/>
    <s v="Marcimex"/>
    <s v="Machala"/>
    <s v="Machala"/>
    <s v="Cadenas"/>
    <x v="2"/>
    <s v="Promotor Machala 1"/>
    <n v="0"/>
    <n v="706376969"/>
    <x v="10"/>
    <s v="Paula Del Pilar"/>
    <s v="Cruz"/>
    <s v="Caamaño"/>
    <s v="Anny Suarez"/>
    <s v="Diego Paredes"/>
    <s v="Agencia"/>
    <n v="48418.243333333332"/>
    <n v="1"/>
    <n v="6.2499999999999943E-3"/>
    <n v="0.24999999999999978"/>
    <n v="4"/>
    <n v="6.2499999999999943E-3"/>
    <n v="0.99999999999999911"/>
    <n v="40"/>
    <m/>
    <m/>
    <m/>
    <d v="1899-12-30T00:00:00"/>
    <d v="1899-12-30T00:00:00"/>
    <m/>
    <m/>
    <m/>
    <d v="1899-12-30T00:00:00"/>
    <d v="1899-12-30T00:00:00"/>
    <d v="1899-12-30T10:00:00"/>
    <d v="1899-12-30T11:00:00"/>
    <n v="1"/>
    <d v="1899-12-30T01:00:00"/>
    <d v="1899-12-30T00:1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1:30:00"/>
    <n v="1"/>
    <d v="1899-12-30T01:30:00"/>
    <d v="1899-12-30T00:22:3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J"/>
    <n v="786"/>
    <s v="Alma. Loayza"/>
    <s v="786 - Alm. Loayza"/>
    <x v="4"/>
    <s v="Alma. Loayza"/>
    <s v="Machala"/>
    <s v="Machala"/>
    <s v="Horizontales"/>
    <x v="2"/>
    <s v="Promotor Machala 1"/>
    <n v="0"/>
    <n v="706376969"/>
    <x v="10"/>
    <s v="Paula Del Pilar"/>
    <s v="Cruz"/>
    <s v="Caamaño"/>
    <s v="Anny Suarez"/>
    <s v="Danny Parrales"/>
    <s v="Agencia"/>
    <n v="0"/>
    <n v="2"/>
    <n v="3.1250000000000014E-2"/>
    <n v="1.2500000000000004"/>
    <n v="8"/>
    <n v="3.1250000000000014E-2"/>
    <n v="5.0000000000000018"/>
    <n v="40"/>
    <m/>
    <m/>
    <m/>
    <d v="1899-12-30T00:00:00"/>
    <d v="1899-12-30T00:00:00"/>
    <m/>
    <m/>
    <m/>
    <d v="1899-12-30T00:00:00"/>
    <d v="1899-12-30T00:00:00"/>
    <d v="1899-12-30T11:00:00"/>
    <d v="1899-12-30T12:00:00"/>
    <n v="1"/>
    <d v="1899-12-30T01:00:00"/>
    <d v="1899-12-30T00:15:00"/>
    <d v="1899-12-30T09:00:00"/>
    <d v="1899-12-30T10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1:30:00"/>
    <d v="1899-12-30T13:00:00"/>
    <n v="1"/>
    <d v="1899-12-30T01:30:00"/>
    <d v="1899-12-30T00:22:3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J"/>
    <s v="CREAR"/>
    <s v="Granhogar 2"/>
    <s v="Granhogar 2"/>
    <x v="4"/>
    <s v="Gran Hogar"/>
    <s v="Machala"/>
    <s v="Machala"/>
    <s v="Horizontales"/>
    <x v="2"/>
    <s v="Promotor Machala 1"/>
    <n v="0"/>
    <n v="706376969"/>
    <x v="10"/>
    <s v="Paula Del Pilar"/>
    <s v="Cruz"/>
    <s v="Caamaño"/>
    <s v="Anny Suarez"/>
    <s v="Danny Parrales"/>
    <s v="Agencia"/>
    <n v="0"/>
    <n v="2"/>
    <n v="3.1249999999999972E-2"/>
    <n v="1.2499999999999989"/>
    <n v="8"/>
    <n v="3.1249999999999972E-2"/>
    <n v="4.9999999999999956"/>
    <n v="40"/>
    <m/>
    <m/>
    <m/>
    <d v="1899-12-30T00:00:00"/>
    <d v="1899-12-30T00:00:00"/>
    <m/>
    <m/>
    <m/>
    <d v="1899-12-30T00:00:00"/>
    <d v="1899-12-30T00:00:00"/>
    <d v="1899-12-30T12:00:00"/>
    <d v="1899-12-30T13:00:00"/>
    <n v="1"/>
    <d v="1899-12-30T01:00:00"/>
    <d v="1899-12-30T00:15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s v="TIENDA NUEVA"/>
    <m/>
    <m/>
  </r>
  <r>
    <s v="WJ"/>
    <s v="CREAR"/>
    <s v="Granhogar 3"/>
    <s v="Granhogar 3"/>
    <x v="4"/>
    <s v="Gran Hogar"/>
    <s v="Machala"/>
    <s v="Machala"/>
    <s v="Horizontales"/>
    <x v="2"/>
    <s v="Promotor Machala 1"/>
    <n v="0"/>
    <n v="706376969"/>
    <x v="10"/>
    <s v="Paula Del Pilar"/>
    <s v="Cruz"/>
    <s v="Caamaño"/>
    <s v="Anny Suarez"/>
    <s v="Danny Parrales"/>
    <s v="Agencia"/>
    <n v="0"/>
    <n v="2"/>
    <n v="3.1249999999999972E-2"/>
    <n v="1.2499999999999989"/>
    <n v="8"/>
    <n v="3.1249999999999972E-2"/>
    <n v="4.9999999999999956"/>
    <n v="40"/>
    <m/>
    <m/>
    <m/>
    <d v="1899-12-30T00:00:00"/>
    <d v="1899-12-30T00:00:00"/>
    <m/>
    <m/>
    <m/>
    <d v="1899-12-30T00:00:00"/>
    <d v="1899-12-30T00:00:00"/>
    <d v="1899-12-30T14:00:00"/>
    <d v="1899-12-30T15:00:00"/>
    <n v="1"/>
    <d v="1899-12-30T01:00:00"/>
    <d v="1899-12-30T00:15:00"/>
    <d v="1899-12-30T12:00:00"/>
    <d v="1899-12-30T13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s v="TIENDA NUEVA"/>
    <m/>
    <m/>
  </r>
  <r>
    <s v="WJ"/>
    <n v="793"/>
    <s v="793Granhogar"/>
    <s v="793 - Gran Hogar"/>
    <x v="4"/>
    <s v="Gran Hogar"/>
    <s v="Machala"/>
    <s v="Machala"/>
    <s v="Horizontales"/>
    <x v="2"/>
    <s v="Promotor Machala 1"/>
    <n v="0"/>
    <n v="706376969"/>
    <x v="10"/>
    <s v="Paula Del Pilar"/>
    <s v="Cruz"/>
    <s v="Caamaño"/>
    <s v="Anny Suarez"/>
    <s v="Danny Parrales"/>
    <s v="Agencia"/>
    <n v="0"/>
    <n v="2"/>
    <n v="3.1249999999999972E-2"/>
    <n v="1.2499999999999989"/>
    <n v="8"/>
    <n v="3.1249999999999972E-2"/>
    <n v="4.9999999999999956"/>
    <n v="40"/>
    <m/>
    <m/>
    <m/>
    <d v="1899-12-30T00:00:00"/>
    <d v="1899-12-30T00:00:00"/>
    <m/>
    <m/>
    <m/>
    <d v="1899-12-30T00:00:00"/>
    <d v="1899-12-30T00:00:00"/>
    <d v="1899-12-30T15:00:00"/>
    <d v="1899-12-30T16:00:00"/>
    <n v="1"/>
    <d v="1899-12-30T01:00:00"/>
    <d v="1899-12-30T00:15:00"/>
    <d v="1899-12-30T14:00:00"/>
    <d v="1899-12-30T15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4:00:00"/>
    <d v="1899-12-30T15:00:00"/>
    <n v="1"/>
    <d v="1899-12-30T01:00:00"/>
    <d v="1899-12-30T00:1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J"/>
    <n v="788"/>
    <s v="788Segarra"/>
    <s v="788 - Alm. Segarra"/>
    <x v="4"/>
    <s v="Segarra"/>
    <s v="Machala"/>
    <s v="Machala"/>
    <s v="Horizontales"/>
    <x v="2"/>
    <s v="Promotor Machala 1"/>
    <n v="0"/>
    <n v="706376969"/>
    <x v="10"/>
    <s v="Paula Del Pilar"/>
    <s v="Cruz"/>
    <s v="Caamaño"/>
    <s v="Anny Suarez"/>
    <s v="Danny Parrales"/>
    <s v="Agencia"/>
    <n v="0"/>
    <n v="2"/>
    <n v="3.1250000000000056E-2"/>
    <n v="1.2500000000000022"/>
    <n v="8"/>
    <n v="3.1250000000000056E-2"/>
    <n v="5.0000000000000089"/>
    <n v="40"/>
    <m/>
    <m/>
    <m/>
    <d v="1899-12-30T00:00:00"/>
    <d v="1899-12-30T00:00:00"/>
    <m/>
    <m/>
    <m/>
    <d v="1899-12-30T00:00:00"/>
    <d v="1899-12-30T00:00:00"/>
    <d v="1899-12-30T16:00:00"/>
    <d v="1899-12-30T17:00:00"/>
    <n v="1"/>
    <d v="1899-12-30T01:00:00"/>
    <d v="1899-12-30T00:15:00"/>
    <d v="1899-12-30T16:00:00"/>
    <d v="1899-12-30T17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5:00:00"/>
    <d v="1899-12-30T16:00:00"/>
    <n v="1"/>
    <d v="1899-12-30T01:00:00"/>
    <d v="1899-12-30T00:1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J"/>
    <s v="CREAR"/>
    <s v="Emanuel Gaardo"/>
    <s v="La Bodeguita Del Ahorro"/>
    <x v="4"/>
    <s v="Emanuel Gaardo"/>
    <s v="Machala"/>
    <s v="Machala"/>
    <s v="Horizontales"/>
    <x v="2"/>
    <s v="Promotor Machala 1"/>
    <n v="0"/>
    <n v="706376969"/>
    <x v="10"/>
    <s v="Paula Del Pilar"/>
    <s v="Cruz"/>
    <s v="Caamaño"/>
    <s v="Anny Suarez"/>
    <s v="Danny Parrales"/>
    <s v="Agencia"/>
    <n v="0"/>
    <n v="2"/>
    <n v="3.1249999999999972E-2"/>
    <n v="1.2499999999999989"/>
    <n v="8"/>
    <n v="3.1249999999999972E-2"/>
    <n v="4.9999999999999956"/>
    <n v="40"/>
    <m/>
    <m/>
    <m/>
    <d v="1899-12-30T00:00:00"/>
    <d v="1899-12-30T00:00:00"/>
    <m/>
    <m/>
    <m/>
    <d v="1899-12-30T00:00:00"/>
    <d v="1899-12-30T00:00:00"/>
    <d v="1899-12-30T17:00:00"/>
    <d v="1899-12-30T18:00:00"/>
    <n v="1"/>
    <d v="1899-12-30T01:00:00"/>
    <d v="1899-12-30T00:15:00"/>
    <d v="1899-12-30T17:00:00"/>
    <d v="1899-12-30T18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7:30:00"/>
    <n v="1"/>
    <d v="1899-12-30T01:30:00"/>
    <d v="1899-12-30T00:22:3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J"/>
    <n v="792"/>
    <s v="Segundo Cartuche"/>
    <s v="792 - Electrohogar Sta Rosa"/>
    <x v="4"/>
    <s v="Electrohogar"/>
    <s v="Machala"/>
    <s v="Machala"/>
    <s v="Horizontales"/>
    <x v="2"/>
    <s v="Promotor Machala 1"/>
    <n v="0"/>
    <n v="706376969"/>
    <x v="10"/>
    <s v="Paula Del Pilar"/>
    <s v="Cruz"/>
    <s v="Caamaño"/>
    <s v="Anny Suarez"/>
    <s v="Danny Parrales"/>
    <s v="Agencia"/>
    <n v="0"/>
    <n v="2"/>
    <n v="5.6250000000000022E-2"/>
    <n v="2.2500000000000009"/>
    <n v="8"/>
    <n v="5.6250000000000022E-2"/>
    <n v="9.0000000000000036"/>
    <n v="40"/>
    <m/>
    <m/>
    <m/>
    <d v="1899-12-30T00:00:00"/>
    <d v="1899-12-30T00:00:00"/>
    <m/>
    <m/>
    <m/>
    <d v="1899-12-30T00:00:00"/>
    <d v="1899-12-30T00:00:00"/>
    <d v="1899-12-30T18:00:00"/>
    <d v="1899-12-30T19:00:00"/>
    <n v="1"/>
    <d v="1899-12-30T01:00:00"/>
    <d v="1899-12-30T00:15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7:30:00"/>
    <d v="1899-12-30T19:00:00"/>
    <n v="1"/>
    <d v="1899-12-30T01:30:00"/>
    <d v="1899-12-30T00:22:3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530"/>
    <s v="Ganga Sta. Rosa"/>
    <s v="530 - Sta. Rosa"/>
    <x v="2"/>
    <s v="La Ganga"/>
    <s v="Santa Rosa"/>
    <s v="Santa Rosa"/>
    <s v="Cadenas"/>
    <x v="2"/>
    <s v="Promotor Machala 1"/>
    <n v="0"/>
    <n v="706376969"/>
    <x v="10"/>
    <s v="Paula Del Pilar"/>
    <s v="Cruz"/>
    <s v="Caamaño"/>
    <s v="Anny Suarez"/>
    <s v="Erika Gonzalez"/>
    <s v="Agencia"/>
    <n v="8092.3178099999996"/>
    <n v="1"/>
    <n v="1.8749999999999992E-2"/>
    <n v="0.74999999999999967"/>
    <n v="4"/>
    <n v="1.8749999999999992E-2"/>
    <n v="2.9999999999999987"/>
    <n v="40"/>
    <m/>
    <m/>
    <m/>
    <d v="1899-12-30T00:00:00"/>
    <d v="1899-12-30T00:00:00"/>
    <m/>
    <m/>
    <m/>
    <d v="1899-12-30T00:00:00"/>
    <d v="1899-12-30T00:00:00"/>
    <d v="1899-12-30T10:00:00"/>
    <d v="1899-12-30T13:00:00"/>
    <n v="1"/>
    <d v="1899-12-30T03:0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3:00:00"/>
    <n v="1"/>
    <d v="1899-12-30T03:0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444"/>
    <s v="Artefacta Tienda Santa Rosa 717"/>
    <s v="444 - Tienda Santa Rosa 717"/>
    <x v="2"/>
    <s v="Unicomer"/>
    <s v="Santa Rosa"/>
    <s v="Santa Rosa"/>
    <s v="Cadenas"/>
    <x v="2"/>
    <s v="Promotor Machala 1"/>
    <n v="0"/>
    <n v="706376969"/>
    <x v="10"/>
    <s v="Paula Del Pilar"/>
    <s v="Cruz"/>
    <s v="Caamaño"/>
    <s v="Anny Suarez"/>
    <s v="Heidi Karoba"/>
    <s v="Agencia"/>
    <n v="8383.1109090909104"/>
    <n v="1"/>
    <n v="1.8749999999999999E-2"/>
    <n v="0.75"/>
    <n v="4"/>
    <n v="1.8749999999999999E-2"/>
    <n v="3"/>
    <n v="40"/>
    <m/>
    <m/>
    <m/>
    <d v="1899-12-30T00:00:00"/>
    <d v="1899-12-30T00:00:00"/>
    <m/>
    <m/>
    <m/>
    <d v="1899-12-30T00:00:00"/>
    <d v="1899-12-30T00:00:00"/>
    <d v="1899-12-30T16:00:00"/>
    <d v="1899-12-30T19:00:00"/>
    <n v="1"/>
    <d v="1899-12-30T03:0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9:00:00"/>
    <n v="1"/>
    <d v="1899-12-30T03:0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923"/>
    <s v="Min Santa Rosa"/>
    <s v="923 - Min Santa Rosa (35)"/>
    <x v="2"/>
    <s v="Marcimex"/>
    <s v="Santa Rosa"/>
    <s v="Santa Rosa"/>
    <s v="Cadenas"/>
    <x v="2"/>
    <s v="Promotor Machala 1"/>
    <n v="0"/>
    <n v="706376969"/>
    <x v="10"/>
    <s v="Paula Del Pilar"/>
    <s v="Cruz"/>
    <s v="Caamaño"/>
    <s v="Anny Suarez"/>
    <s v="Diego Paredes"/>
    <s v="Agencia"/>
    <n v="15773.485000000001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m/>
    <m/>
    <m/>
    <d v="1899-12-30T00:00:00"/>
    <d v="1899-12-30T00:00:00"/>
    <d v="1899-12-30T14:00:00"/>
    <d v="1899-12-30T16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d v="1899-12-30T14:00:00"/>
    <d v="1899-12-30T16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V"/>
    <n v="395"/>
    <s v="Point Machala"/>
    <s v="395 - Point Machala"/>
    <x v="1"/>
    <s v="Point"/>
    <s v="Machala"/>
    <s v="Machala"/>
    <s v="Cadenas"/>
    <x v="0"/>
    <s v="Promotor Machala 2"/>
    <n v="1"/>
    <n v="705983146"/>
    <x v="11"/>
    <s v="Karen Esthefania"/>
    <s v="Cruz"/>
    <s v="Reascos"/>
    <s v="Anny Suarez"/>
    <s v="Diego Paredes"/>
    <s v="Agencia"/>
    <n v="10586.929094997206"/>
    <n v="2"/>
    <n v="9.9999999999999992E-2"/>
    <n v="3.9999999999999991"/>
    <n v="8"/>
    <n v="9.9999999999999992E-2"/>
    <n v="15.99999999999999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MWJVS"/>
    <n v="495"/>
    <s v="Crecos Machala"/>
    <s v="495 - Machala"/>
    <x v="0"/>
    <s v="Créditos Económicos"/>
    <s v="Machala"/>
    <s v="Machala"/>
    <s v="Cadenas"/>
    <x v="0"/>
    <s v="Promotor Machala 2"/>
    <n v="0"/>
    <n v="705983146"/>
    <x v="11"/>
    <s v="Karen Esthefania"/>
    <s v="Cruz"/>
    <s v="Reascos"/>
    <s v="Anny Suarez"/>
    <s v="Erika Gonzalez"/>
    <s v="Agencia"/>
    <n v="20516.380925725793"/>
    <n v="5"/>
    <n v="0.9"/>
    <n v="35.999999999999993"/>
    <n v="20"/>
    <n v="0.90000000000000013"/>
    <n v="144"/>
    <n v="39.999999999999993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WV"/>
    <n v="441"/>
    <s v="Artefacta Tienda Machala 713"/>
    <s v="441 - Tienda Machala 713"/>
    <x v="0"/>
    <s v="Unicomer"/>
    <s v="Machala"/>
    <s v="Machala"/>
    <s v="Cadenas"/>
    <x v="0"/>
    <s v="Promotor Machala 3"/>
    <n v="1"/>
    <n v="706768025"/>
    <x v="12"/>
    <s v="Elayne Ivanova"/>
    <s v="Lazo"/>
    <s v="Sanjinez"/>
    <s v="Anny Suarez"/>
    <s v="Heidi Karoba"/>
    <s v="Agencia"/>
    <n v="35990.649090909094"/>
    <n v="3"/>
    <n v="0.22499999999999998"/>
    <n v="8.9999999999999964"/>
    <n v="12"/>
    <n v="0.22499999999999998"/>
    <n v="35.999999999999986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m/>
  </r>
  <r>
    <s v="MWJVS"/>
    <n v="446"/>
    <s v="Tienda Baratodo Machala 719"/>
    <s v="446 - Tienda Baratodo Machala 719"/>
    <x v="0"/>
    <s v="Unicomer"/>
    <s v="Machala"/>
    <s v="Machala"/>
    <s v="Cadenas"/>
    <x v="0"/>
    <s v="Promotor Machala 3"/>
    <n v="0"/>
    <n v="706768025"/>
    <x v="12"/>
    <s v="Elayne Ivanova"/>
    <s v="Lazo"/>
    <s v="Sanjinez"/>
    <s v="Anny Suarez"/>
    <s v="Heidi Karoba"/>
    <s v="Agencia"/>
    <n v="28962.702727272728"/>
    <n v="5"/>
    <n v="0.77500000000000013"/>
    <n v="30.999999999999993"/>
    <n v="20"/>
    <n v="0.77500000000000013"/>
    <n v="123.99999999999997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m/>
    <m/>
    <m/>
    <d v="1899-12-30T00:00:00"/>
    <d v="1899-12-30T00:00:00"/>
    <m/>
    <m/>
    <n v="0"/>
    <m/>
  </r>
  <r>
    <s v="MWJVS"/>
    <n v="966"/>
    <s v="Ganga Machala"/>
    <s v="966 - La Ganga 2"/>
    <x v="0"/>
    <s v="La Ganga"/>
    <s v="Machala"/>
    <s v="Machala"/>
    <s v="Cadenas"/>
    <x v="0"/>
    <s v="Promotor Machala 4"/>
    <n v="1"/>
    <m/>
    <x v="13"/>
    <s v="Vacante"/>
    <s v="Machala 4"/>
    <m/>
    <s v="Anny Suarez"/>
    <s v="Erika Gonzalez"/>
    <s v="Agencia"/>
    <n v="22729.418549999999"/>
    <n v="5"/>
    <n v="0.85"/>
    <n v="34"/>
    <n v="20"/>
    <n v="0.85"/>
    <n v="136"/>
    <n v="40"/>
    <m/>
    <m/>
    <m/>
    <d v="1899-12-30T00:00:00"/>
    <d v="1899-12-30T00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m/>
    <m/>
    <m/>
    <d v="1899-12-30T00:00:00"/>
    <d v="1899-12-30T00:00:00"/>
    <m/>
    <n v="0"/>
    <m/>
    <m/>
    <m/>
    <d v="1899-12-30T00:00:00"/>
    <d v="1899-12-30T00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m/>
    <m/>
    <m/>
    <d v="1899-12-30T00:00:00"/>
    <d v="1899-12-30T00:00:00"/>
    <m/>
    <m/>
    <n v="0"/>
    <m/>
  </r>
  <r>
    <s v="MWV"/>
    <n v="519"/>
    <s v="Ganga Machala 2"/>
    <s v="519 - Machala"/>
    <x v="1"/>
    <s v="La Ganga"/>
    <s v="Machala"/>
    <s v="Machala"/>
    <s v="Cadenas"/>
    <x v="0"/>
    <s v="Promotor Machala 4"/>
    <n v="0"/>
    <m/>
    <x v="13"/>
    <s v="Vacante"/>
    <s v="Machala 4"/>
    <m/>
    <s v="Anny Suarez"/>
    <s v="Erika Gonzalez"/>
    <s v="Agencia"/>
    <n v="13250.76741"/>
    <n v="3"/>
    <n v="0.14999999999999997"/>
    <n v="5.9999999999999982"/>
    <n v="12"/>
    <n v="0.14999999999999997"/>
    <n v="23.999999999999993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MWJVS"/>
    <n v="510"/>
    <s v="Ganga Milagro"/>
    <s v="510 - Milagro"/>
    <x v="0"/>
    <s v="La Ganga"/>
    <s v="Milagro"/>
    <s v="Milagro"/>
    <s v="Cadenas"/>
    <x v="0"/>
    <s v="Promotor Milagro 1"/>
    <n v="1"/>
    <n v="958524720"/>
    <x v="14"/>
    <s v="Camilo Steven"/>
    <s v="Rivera"/>
    <s v="Alarcon"/>
    <s v="Anny Suarez"/>
    <s v="Erika Gonzalez"/>
    <s v="Agencia"/>
    <n v="26823.937919999997"/>
    <n v="5"/>
    <n v="0.4"/>
    <n v="16"/>
    <n v="20"/>
    <n v="0.39999999999999997"/>
    <n v="63.999999999999993"/>
    <n v="40"/>
    <m/>
    <m/>
    <m/>
    <d v="1899-12-30T00:00:00"/>
    <d v="1899-12-30T00:00:00"/>
    <d v="1899-12-30T13:00:00"/>
    <d v="1899-12-30T16:00:00"/>
    <n v="4"/>
    <d v="1899-12-30T03:00:00"/>
    <d v="1899-12-30T03:00:00"/>
    <d v="1899-12-30T16:00:00"/>
    <d v="1899-12-30T19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4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3:00:00"/>
    <d v="1899-12-30T16:00:00"/>
    <n v="4"/>
    <d v="1899-12-30T03:00:00"/>
    <d v="1899-12-30T03:00:00"/>
    <d v="1899-12-30T13:00:00"/>
    <d v="1899-12-30T16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MWJVS"/>
    <n v="498"/>
    <s v="Crecos Milagro"/>
    <s v="498 - Milagro"/>
    <x v="0"/>
    <s v="Créditos Económicos"/>
    <s v="Milagro"/>
    <s v="Milagro"/>
    <s v="Cadenas"/>
    <x v="0"/>
    <s v="Promotor Milagro 1"/>
    <n v="0"/>
    <n v="958524720"/>
    <x v="14"/>
    <s v="Camilo Steven"/>
    <s v="Rivera"/>
    <s v="Alarcon"/>
    <s v="Anny Suarez"/>
    <s v="Erika Gonzalez"/>
    <s v="Agencia"/>
    <n v="28667.097497430597"/>
    <n v="5"/>
    <n v="0.4"/>
    <n v="16"/>
    <n v="20"/>
    <n v="0.4"/>
    <n v="64"/>
    <n v="40"/>
    <m/>
    <m/>
    <m/>
    <d v="1899-12-30T00:00:00"/>
    <d v="1899-12-30T00:00:00"/>
    <d v="1899-12-30T16:00:00"/>
    <d v="1899-12-30T19:00:00"/>
    <n v="4"/>
    <d v="1899-12-30T03:00:00"/>
    <d v="1899-12-30T03:00:00"/>
    <d v="1899-12-30T13:00:00"/>
    <d v="1899-12-30T16:00:00"/>
    <n v="4"/>
    <d v="1899-12-30T03:00:00"/>
    <d v="1899-12-30T03:00:00"/>
    <d v="1899-12-30T13:00:00"/>
    <d v="1899-12-30T16:00:00"/>
    <n v="4"/>
    <d v="1899-12-30T03:00:00"/>
    <d v="1899-12-30T03:00:00"/>
    <d v="1899-12-30T14:00:00"/>
    <d v="1899-12-30T17:00:00"/>
    <n v="4"/>
    <d v="1899-12-30T03:00:00"/>
    <d v="1899-12-30T03:00:00"/>
    <d v="1899-12-30T15:00:00"/>
    <d v="1899-12-30T19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6:00:00"/>
    <d v="1899-12-30T19:00:00"/>
    <n v="4"/>
    <d v="1899-12-30T03:00:00"/>
    <d v="1899-12-30T03:00:00"/>
    <d v="1899-12-30T16:00:00"/>
    <d v="1899-12-30T19:00:00"/>
    <n v="4"/>
    <d v="1899-12-30T03:00:00"/>
    <d v="1899-12-30T03:00:00"/>
    <d v="1899-12-30T13:00:00"/>
    <d v="1899-12-30T16:00:00"/>
    <n v="4"/>
    <d v="1899-12-30T03:00:00"/>
    <d v="1899-12-30T03:00:00"/>
    <d v="1899-12-30T14:00:00"/>
    <d v="1899-12-30T17:00:00"/>
    <n v="4"/>
    <d v="1899-12-30T03:00:00"/>
    <d v="1899-12-30T03:00:00"/>
    <d v="1899-12-30T16:00:00"/>
    <d v="1899-12-30T19:00:00"/>
    <n v="4"/>
    <d v="1899-12-30T03:00:00"/>
    <d v="1899-12-30T03:00:00"/>
    <m/>
    <m/>
    <m/>
    <d v="1899-12-30T00:00:00"/>
    <d v="1899-12-30T00:00:00"/>
    <m/>
    <m/>
    <m/>
    <m/>
  </r>
  <r>
    <s v="J"/>
    <s v="CREAR"/>
    <s v="GRAN HOGAR MILAGRO "/>
    <s v="GRAN HOGAR MILAGRO "/>
    <x v="4"/>
    <s v="Gran Hogar"/>
    <s v="Milagro"/>
    <s v="Milagro"/>
    <s v="Horizontales"/>
    <x v="0"/>
    <s v="Promotor Milagro 1"/>
    <n v="0"/>
    <n v="958524720"/>
    <x v="14"/>
    <s v="Camilo Steven"/>
    <s v="Rivera"/>
    <s v="Alarcon"/>
    <s v="Anny Suarez"/>
    <s v="Danny Parrales"/>
    <s v="Agencia"/>
    <m/>
    <n v="1"/>
    <n v="4.9999999999999989E-2"/>
    <n v="1.9999999999999996"/>
    <n v="4"/>
    <n v="4.9999999999999989E-2"/>
    <n v="7.999999999999998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V"/>
    <n v="399"/>
    <s v="Point Milagro"/>
    <s v="399 - Point Milagro"/>
    <x v="0"/>
    <s v="Point"/>
    <s v="Milagro"/>
    <s v="Milagro"/>
    <s v="Cadenas"/>
    <x v="0"/>
    <s v="Promotor Milagro 1"/>
    <n v="0"/>
    <n v="958524720"/>
    <x v="14"/>
    <s v="Camilo Steven"/>
    <s v="Rivera"/>
    <s v="Alarcon"/>
    <s v="Anny Suarez"/>
    <s v="Diego Paredes"/>
    <s v="Agencia"/>
    <n v="22720.66012531548"/>
    <n v="3"/>
    <n v="0.14999999999999994"/>
    <n v="5.9999999999999973"/>
    <n v="12"/>
    <n v="0.14999999999999994"/>
    <n v="23.999999999999989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m/>
  </r>
  <r>
    <s v="WJS"/>
    <n v="959"/>
    <s v="Alm España Milagro "/>
    <s v="959 - Alm España Milagro"/>
    <x v="0"/>
    <s v="Almacenes España"/>
    <s v="Milagro"/>
    <s v="Milagro"/>
    <s v="Cadenas"/>
    <x v="0"/>
    <s v="Promotor Milagro 2"/>
    <n v="1"/>
    <n v="960120525"/>
    <x v="15"/>
    <s v="Lina Lisbeth"/>
    <s v="Vargas"/>
    <s v="Vargas"/>
    <s v="Anny Suarez"/>
    <s v="Danny Urgilez"/>
    <s v="Agencia"/>
    <n v="19760.190000000002"/>
    <n v="3"/>
    <n v="0.19999999999999998"/>
    <n v="7.9999999999999964"/>
    <n v="12"/>
    <n v="0.19999999999999998"/>
    <n v="31.999999999999986"/>
    <n v="39.999999999999986"/>
    <m/>
    <m/>
    <m/>
    <d v="1899-12-30T00:00:00"/>
    <d v="1899-12-30T00:00:00"/>
    <m/>
    <m/>
    <m/>
    <d v="1899-12-30T00:00:00"/>
    <d v="1899-12-30T00:00:00"/>
    <d v="1899-12-30T16:00:00"/>
    <d v="1899-12-30T19:00:00"/>
    <n v="4"/>
    <d v="1899-12-30T03:00:00"/>
    <d v="1899-12-30T03:00:00"/>
    <d v="1899-12-30T17:00:00"/>
    <d v="1899-12-30T19:00:00"/>
    <n v="4"/>
    <d v="1899-12-30T02:00:00"/>
    <d v="1899-12-30T02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6:00:00"/>
    <d v="1899-12-30T19:00:00"/>
    <n v="4"/>
    <d v="1899-12-30T03:00:00"/>
    <d v="1899-12-30T03:00:00"/>
    <d v="1899-12-30T16:00:00"/>
    <d v="1899-12-30T19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MWJVS"/>
    <n v="476"/>
    <s v="Artefacta Tienda Milagro 959"/>
    <s v="476 - Tienda Milagro 959"/>
    <x v="0"/>
    <s v="Unicomer"/>
    <s v="Milagro"/>
    <s v="Milagro"/>
    <s v="Cadenas"/>
    <x v="0"/>
    <s v="Promotor Milagro 2"/>
    <n v="0"/>
    <n v="960120525"/>
    <x v="15"/>
    <s v="Lina Lisbeth"/>
    <s v="Vargas"/>
    <s v="Vargas"/>
    <s v="Anny Suarez"/>
    <s v="Heidi Karoba"/>
    <s v="Agencia"/>
    <n v="24455.992727272729"/>
    <n v="5"/>
    <n v="0.32500000000000001"/>
    <n v="12.999999999999996"/>
    <n v="20"/>
    <n v="0.32499999999999996"/>
    <n v="51.999999999999979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d v="1899-12-30T13:00:00"/>
    <d v="1899-12-30T16:00:00"/>
    <n v="4"/>
    <d v="1899-12-30T03:00:00"/>
    <d v="1899-12-30T03:00:00"/>
    <d v="1899-12-30T10:00:00"/>
    <d v="1899-12-30T12:00:00"/>
    <n v="4"/>
    <d v="1899-12-30T02:00:00"/>
    <d v="1899-12-30T02:00:00"/>
    <d v="1899-12-30T10:00:00"/>
    <d v="1899-12-30T13:00:00"/>
    <n v="4"/>
    <d v="1899-12-30T03:00:00"/>
    <d v="1899-12-30T03:00:00"/>
    <d v="1899-12-30T14:00:00"/>
    <d v="1899-12-30T16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m/>
  </r>
  <r>
    <s v="MWJVS"/>
    <n v="474"/>
    <s v="Artefacta Tienda Milagro 952"/>
    <s v="474 - Tienda Milagro 952"/>
    <x v="3"/>
    <s v="Unicomer"/>
    <s v="Milagro"/>
    <s v="Milagro"/>
    <s v="Cadenas"/>
    <x v="0"/>
    <s v="Promotor Milagro 2"/>
    <n v="0"/>
    <n v="960120525"/>
    <x v="15"/>
    <s v="Lina Lisbeth"/>
    <s v="Vargas"/>
    <s v="Vargas"/>
    <s v="Anny Suarez"/>
    <s v="Heidi Karoba"/>
    <s v="Agencia"/>
    <n v="55908.416363636366"/>
    <n v="5"/>
    <n v="0.47500000000000009"/>
    <n v="18.999999999999996"/>
    <n v="20"/>
    <n v="0.47500000000000014"/>
    <n v="76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2:00:00"/>
    <n v="4"/>
    <d v="1899-12-30T02:00:00"/>
    <d v="1899-12-30T02:00:00"/>
    <d v="1899-12-30T13:00:00"/>
    <d v="1899-12-30T17:00:00"/>
    <n v="4"/>
    <d v="1899-12-30T04:00:00"/>
    <d v="1899-12-30T04:00:00"/>
    <d v="1899-12-30T14:00:00"/>
    <d v="1899-12-30T19:00:00"/>
    <n v="4"/>
    <d v="1899-12-30T05:00:00"/>
    <d v="1899-12-30T05:00:00"/>
    <d v="1899-12-30T16:00:00"/>
    <d v="1899-12-30T19:00:00"/>
    <n v="4"/>
    <d v="1899-12-30T03:00:00"/>
    <d v="1899-12-30T03:00:00"/>
    <m/>
    <m/>
    <m/>
    <d v="1899-12-30T00:00:00"/>
    <d v="1899-12-30T00:00:00"/>
    <m/>
    <n v="1"/>
    <m/>
    <m/>
    <m/>
    <d v="1899-12-30T00:00:00"/>
    <d v="1899-12-30T00:00:00"/>
    <d v="1899-12-30T13:00:00"/>
    <d v="1899-12-30T16:00:00"/>
    <n v="4"/>
    <d v="1899-12-30T03:00:00"/>
    <d v="1899-12-30T03:00:00"/>
    <d v="1899-12-30T13:00:00"/>
    <d v="1899-12-30T16:00:00"/>
    <n v="4"/>
    <d v="1899-12-30T03:00:00"/>
    <d v="1899-12-30T03:00:00"/>
    <d v="1899-12-30T13:00:00"/>
    <d v="1899-12-30T16:00:00"/>
    <n v="4"/>
    <d v="1899-12-30T03:00:00"/>
    <d v="1899-12-30T03:00:00"/>
    <d v="1899-12-30T14:00:00"/>
    <d v="1899-12-30T17:00:00"/>
    <n v="4"/>
    <d v="1899-12-30T03:00:00"/>
    <d v="1899-12-30T03:00:00"/>
    <d v="1899-12-30T16:00:00"/>
    <d v="1899-12-30T19:00:00"/>
    <n v="4"/>
    <d v="1899-12-30T03:00:00"/>
    <d v="1899-12-30T03:00:00"/>
    <m/>
    <m/>
    <m/>
    <d v="1899-12-30T00:00:00"/>
    <d v="1899-12-30T00:00:00"/>
    <m/>
    <m/>
    <m/>
    <m/>
  </r>
  <r>
    <s v="WV"/>
    <n v="515"/>
    <s v="Ganga Quevedo"/>
    <s v="515 - Quevedo"/>
    <x v="1"/>
    <s v="La Ganga"/>
    <s v="Quevedo"/>
    <s v="Quevedo"/>
    <s v="Cadenas"/>
    <x v="2"/>
    <s v="Promotor Quevedo 1"/>
    <n v="1"/>
    <n v="927699629"/>
    <x v="16"/>
    <s v="Henry Javier"/>
    <s v="Robalino"/>
    <s v="Paredes"/>
    <s v="Anny Suarez"/>
    <s v="Erika Gonzalez"/>
    <s v="Agencia"/>
    <n v="15894.472829999999"/>
    <n v="2"/>
    <n v="0.14999999999999997"/>
    <n v="5.9999999999999973"/>
    <n v="8"/>
    <n v="0.14999999999999997"/>
    <n v="23.999999999999989"/>
    <n v="39.999999999999993"/>
    <m/>
    <m/>
    <m/>
    <d v="1899-12-30T00:00:00"/>
    <d v="1899-12-30T00:00:00"/>
    <m/>
    <m/>
    <m/>
    <d v="1899-12-30T00:00:00"/>
    <d v="1899-12-30T00:00:00"/>
    <d v="1899-12-30T15:00:00"/>
    <d v="1899-12-30T19:00:00"/>
    <n v="4"/>
    <d v="1899-12-30T04:00:00"/>
    <d v="1899-12-30T04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m/>
  </r>
  <r>
    <s v="MWJS"/>
    <n v="504"/>
    <s v="Crecos Quevedo"/>
    <s v="504 - Quevedo"/>
    <x v="1"/>
    <s v="Créditos Económicos"/>
    <s v="Quevedo"/>
    <s v="Quevedo"/>
    <s v="Cadenas"/>
    <x v="2"/>
    <s v="Promotor Quevedo 1"/>
    <n v="0"/>
    <n v="927699629"/>
    <x v="16"/>
    <s v="Henry Javier"/>
    <s v="Robalino"/>
    <s v="Paredes"/>
    <s v="Anny Suarez"/>
    <s v="Erika Gonzalez"/>
    <s v="Agencia"/>
    <n v="17055.376113636365"/>
    <n v="4"/>
    <n v="0.27500000000000002"/>
    <n v="11"/>
    <n v="16"/>
    <n v="0.27500000000000002"/>
    <n v="44"/>
    <n v="39.999999999999993"/>
    <m/>
    <m/>
    <m/>
    <d v="1899-12-30T00:00:00"/>
    <d v="1899-12-30T00:00:00"/>
    <d v="1899-12-30T13:00:00"/>
    <d v="1899-12-30T15:00:00"/>
    <n v="4"/>
    <d v="1899-12-30T02:00:00"/>
    <d v="1899-12-30T02:00:00"/>
    <d v="1899-12-30T12:00:00"/>
    <d v="1899-12-30T14:00:00"/>
    <n v="4"/>
    <d v="1899-12-30T02:00:00"/>
    <d v="1899-12-30T02:00:00"/>
    <d v="1899-12-30T15:00:00"/>
    <d v="1899-12-30T17:00:00"/>
    <n v="4"/>
    <d v="1899-12-30T02:00:00"/>
    <d v="1899-12-30T02:00:00"/>
    <m/>
    <m/>
    <m/>
    <d v="1899-12-30T00:00:00"/>
    <d v="1899-12-30T00:00:00"/>
    <d v="1899-12-30T14:00:00"/>
    <d v="1899-12-30T19:00:00"/>
    <n v="4"/>
    <d v="1899-12-30T05:00:00"/>
    <d v="1899-12-30T05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"/>
    <n v="458"/>
    <s v="Artefacta Tienda Quevedo 821"/>
    <s v="458 - Tienda Quevedo 821"/>
    <x v="0"/>
    <s v="Unicomer"/>
    <s v="Quevedo"/>
    <s v="Quevedo"/>
    <s v="Cadenas"/>
    <x v="2"/>
    <s v="Promotor Quevedo 1"/>
    <n v="0"/>
    <n v="927699629"/>
    <x v="16"/>
    <s v="Henry Javier"/>
    <s v="Robalino"/>
    <s v="Paredes"/>
    <s v="Anny Suarez"/>
    <s v="Heidi Karoba"/>
    <s v="Agencia"/>
    <n v="29908.166363636363"/>
    <n v="4"/>
    <n v="0.19999999999999996"/>
    <n v="7.9999999999999964"/>
    <n v="16"/>
    <n v="0.19999999999999996"/>
    <n v="31.99999999999998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m/>
  </r>
  <r>
    <s v="MJVS"/>
    <n v="453"/>
    <s v="Artefacta Tienda Quevedo 811"/>
    <s v="453 - Tienda Quevedo 811"/>
    <x v="2"/>
    <s v="Unicomer"/>
    <s v="Quevedo"/>
    <s v="Quevedo"/>
    <s v="Cadenas"/>
    <x v="2"/>
    <s v="Promotor Quevedo 1"/>
    <n v="0"/>
    <n v="927699629"/>
    <x v="16"/>
    <s v="Henry Javier"/>
    <s v="Robalino"/>
    <s v="Paredes"/>
    <s v="Anny Suarez"/>
    <s v="Heidi Karoba"/>
    <s v="Agencia"/>
    <n v="16230.459090909093"/>
    <n v="4"/>
    <n v="0.22500000000000001"/>
    <n v="8.9999999999999982"/>
    <n v="16"/>
    <n v="0.22500000000000001"/>
    <n v="35.999999999999993"/>
    <n v="39.999999999999993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3:00:00"/>
    <d v="1899-12-30T15:00:00"/>
    <n v="4"/>
    <d v="1899-12-30T02:00:00"/>
    <d v="1899-12-30T02:00:00"/>
    <d v="1899-12-30T15:00:00"/>
    <d v="1899-12-30T17:00:00"/>
    <n v="4"/>
    <d v="1899-12-30T02:00:00"/>
    <d v="1899-12-30T02:00:00"/>
    <d v="1899-12-30T10:00:00"/>
    <d v="1899-12-30T13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3:00:00"/>
    <d v="1899-12-30T15:00:00"/>
    <n v="4"/>
    <d v="1899-12-30T02:00:00"/>
    <d v="1899-12-30T02:00:00"/>
    <d v="1899-12-30T14:00:00"/>
    <d v="1899-12-30T16:00:00"/>
    <n v="4"/>
    <d v="1899-12-30T02:00:00"/>
    <d v="1899-12-30T02:00:00"/>
    <d v="1899-12-30T14:00:00"/>
    <d v="1899-12-30T15:00:00"/>
    <n v="4"/>
    <d v="1899-12-30T01:00:00"/>
    <d v="1899-12-30T01:00:00"/>
    <d v="1899-12-30T14:00:00"/>
    <d v="1899-12-30T16:00:00"/>
    <n v="4"/>
    <d v="1899-12-30T02:00:00"/>
    <d v="1899-12-30T02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MJV"/>
    <n v="386"/>
    <s v="Point Quevedo"/>
    <s v="386 - Point Quevedo"/>
    <x v="0"/>
    <s v="Point"/>
    <s v="Quevedo"/>
    <s v="Quevedo"/>
    <s v="Cadenas"/>
    <x v="2"/>
    <s v="Promotor Quevedo 1"/>
    <n v="0"/>
    <n v="927699629"/>
    <x v="16"/>
    <s v="Henry Javier"/>
    <s v="Robalino"/>
    <s v="Paredes"/>
    <s v="Anny Suarez"/>
    <s v="Diego Paredes"/>
    <s v="Agencia"/>
    <n v="28377.273208333972"/>
    <n v="3"/>
    <n v="0.15000000000000008"/>
    <n v="6.0000000000000018"/>
    <n v="12"/>
    <n v="0.15000000000000005"/>
    <n v="24.000000000000004"/>
    <n v="39.999999999999993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5:00:00"/>
    <d v="1899-12-30T17:00:00"/>
    <n v="4"/>
    <d v="1899-12-30T02:00:00"/>
    <d v="1899-12-30T02:00:00"/>
    <d v="1899-12-30T16:00:00"/>
    <d v="1899-12-30T17:00:00"/>
    <n v="4"/>
    <d v="1899-12-30T01:00:00"/>
    <d v="1899-12-30T01:00:00"/>
    <d v="1899-12-30T15:00:00"/>
    <d v="1899-12-30T17:00:00"/>
    <n v="4"/>
    <d v="1899-12-30T02:00:00"/>
    <d v="1899-12-30T02:00:00"/>
    <d v="1899-12-30T16:00:00"/>
    <d v="1899-12-30T17:00:00"/>
    <n v="4"/>
    <d v="1899-12-30T01:00:00"/>
    <d v="1899-12-30T01:00:00"/>
    <d v="1899-12-30T14:00:00"/>
    <d v="1899-12-30T17:00:00"/>
    <n v="4"/>
    <d v="1899-12-30T03:00:00"/>
    <d v="1899-12-30T03:00:00"/>
    <m/>
    <m/>
    <m/>
    <d v="1899-12-30T00:00:00"/>
    <d v="1899-12-30T00:00:00"/>
    <m/>
    <m/>
    <m/>
    <m/>
  </r>
  <r>
    <s v="MWJVS"/>
    <n v="536"/>
    <s v="Ganga Vinces"/>
    <s v="536 - Vinces"/>
    <x v="0"/>
    <s v="La Ganga"/>
    <s v="Vinces"/>
    <s v="Vinces"/>
    <s v="Cadenas"/>
    <x v="0"/>
    <s v="Promotor Vinces 1"/>
    <n v="1"/>
    <n v="1208040350"/>
    <x v="17"/>
    <s v="Adriana Karolina"/>
    <s v="Gomez"/>
    <s v="Herrera"/>
    <s v="Anny Suarez"/>
    <s v="Erika Gonzalez"/>
    <s v="Agencia"/>
    <n v="21729.968939999999"/>
    <n v="5"/>
    <n v="0.5"/>
    <n v="20"/>
    <n v="20"/>
    <n v="0.49999999999999983"/>
    <n v="79.999999999999972"/>
    <n v="40"/>
    <m/>
    <m/>
    <m/>
    <d v="1899-12-30T00:00:00"/>
    <d v="1899-12-30T00:00:00"/>
    <d v="1899-12-30T10:00:00"/>
    <d v="1899-12-30T13:00:00"/>
    <n v="4"/>
    <d v="1899-12-30T03:00:00"/>
    <d v="1899-12-30T03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3:00:00"/>
    <n v="4"/>
    <d v="1899-12-30T03:00:00"/>
    <d v="1899-12-30T03:00:00"/>
    <d v="1899-12-30T10:00:00"/>
    <d v="1899-12-30T14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0:00:00"/>
    <d v="1899-12-30T13:00:00"/>
    <n v="4"/>
    <d v="1899-12-30T03:00:00"/>
    <d v="1899-12-30T03:00:00"/>
    <d v="1899-12-30T14:00:00"/>
    <d v="1899-12-30T19:00:00"/>
    <n v="4"/>
    <d v="1899-12-30T05:00:00"/>
    <d v="1899-12-30T05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4:00:00"/>
    <n v="4"/>
    <d v="1899-12-30T04:00:00"/>
    <d v="1899-12-30T04:00:00"/>
    <m/>
    <m/>
    <m/>
    <d v="1899-12-30T00:00:00"/>
    <d v="1899-12-30T00:00:00"/>
    <m/>
    <m/>
    <m/>
    <m/>
  </r>
  <r>
    <s v="J"/>
    <n v="457"/>
    <s v="Artefacta Tienda Ventanas 820"/>
    <s v="457 - Tienda Ventanas 820"/>
    <x v="0"/>
    <s v="Unicomer"/>
    <s v="Vinces"/>
    <s v="Vinces"/>
    <s v="Cadenas"/>
    <x v="0"/>
    <s v="Promotor Vinces 1"/>
    <n v="0"/>
    <n v="1208040350"/>
    <x v="17"/>
    <s v="Adriana Karolina"/>
    <s v="Gomez"/>
    <s v="Herrera"/>
    <s v="Anny Suarez"/>
    <s v="Heidi Karoba"/>
    <s v="Agencia"/>
    <n v="17088.880504026303"/>
    <n v="1"/>
    <n v="7.4999999999999969E-2"/>
    <n v="2.9999999999999987"/>
    <n v="4"/>
    <n v="7.4999999999999969E-2"/>
    <n v="11.999999999999995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VS"/>
    <n v="454"/>
    <s v="Artefacta Tienda Vinces 816"/>
    <s v="454 - Tienda Vinces 816"/>
    <x v="3"/>
    <s v="Unicomer"/>
    <s v="Vinces"/>
    <s v="Vinces"/>
    <s v="Cadenas"/>
    <x v="0"/>
    <s v="Promotor Vinces 1"/>
    <n v="0"/>
    <n v="1208040350"/>
    <x v="17"/>
    <s v="Adriana Karolina"/>
    <s v="Gomez"/>
    <s v="Herrera"/>
    <s v="Anny Suarez"/>
    <s v="Heidi Karoba"/>
    <s v="Agencia"/>
    <n v="19602.612727272728"/>
    <n v="4"/>
    <n v="0.42499999999999993"/>
    <n v="16.999999999999996"/>
    <n v="16"/>
    <n v="0.42499999999999982"/>
    <n v="67.999999999999972"/>
    <n v="40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3:00:00"/>
    <n v="4"/>
    <d v="1899-12-30T03:00:00"/>
    <d v="1899-12-30T03:00:00"/>
    <m/>
    <m/>
    <m/>
    <d v="1899-12-30T00:00:00"/>
    <d v="1899-12-30T00:00:00"/>
    <d v="1899-12-30T14:00:00"/>
    <d v="1899-12-30T19:00:00"/>
    <n v="4"/>
    <d v="1899-12-30T05:00:00"/>
    <d v="1899-12-30T05:00:00"/>
    <d v="1899-12-30T15:00:00"/>
    <d v="1899-12-30T19:00:00"/>
    <n v="4"/>
    <d v="1899-12-30T04:00:00"/>
    <d v="1899-12-30T04:00:00"/>
    <m/>
    <m/>
    <m/>
    <d v="1899-12-30T00:00:00"/>
    <d v="1899-12-30T00:00:00"/>
    <m/>
    <n v="1"/>
    <m/>
    <m/>
    <m/>
    <d v="1899-12-30T00:00:00"/>
    <d v="1899-12-30T00:00:00"/>
    <d v="1899-12-30T14:00:00"/>
    <d v="1899-12-30T19:00:00"/>
    <n v="4"/>
    <d v="1899-12-30T05:00:00"/>
    <d v="1899-12-30T05:00:00"/>
    <m/>
    <m/>
    <m/>
    <d v="1899-12-30T00:00:00"/>
    <d v="1899-12-30T00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5:00:00"/>
    <d v="1899-12-30T19:00:00"/>
    <n v="4"/>
    <d v="1899-12-30T04:00:00"/>
    <d v="1899-12-30T04:00:00"/>
    <m/>
    <m/>
    <m/>
    <d v="1899-12-30T00:00:00"/>
    <d v="1899-12-30T00:00:00"/>
    <m/>
    <m/>
    <m/>
    <m/>
  </r>
  <r>
    <s v="MVS"/>
    <n v="4"/>
    <s v="Viñan Lema Manuel"/>
    <s v="4 - Viñan Lema Manuel &quot;Viña Del Mar&quot;"/>
    <x v="4"/>
    <s v="Dhm"/>
    <s v="Centro "/>
    <s v="Guayaquil"/>
    <s v="Horizontales"/>
    <x v="2"/>
    <s v="Promotor Cobertura Gye Sur"/>
    <n v="1"/>
    <n v="926664418"/>
    <x v="18"/>
    <s v="Ronny Israel"/>
    <s v="Ronquillo"/>
    <s v="San Martin"/>
    <s v="Darwin Naranjo"/>
    <s v="Danny Parrales"/>
    <s v="Agencia"/>
    <n v="0"/>
    <n v="3"/>
    <n v="5.000000000000001E-2"/>
    <n v="2"/>
    <n v="12"/>
    <n v="5.000000000000001E-2"/>
    <n v="8"/>
    <n v="39.999999999999993"/>
    <m/>
    <m/>
    <m/>
    <d v="1899-12-30T00:00:00"/>
    <d v="1899-12-30T00:00:00"/>
    <d v="1899-12-30T09:00:00"/>
    <d v="1899-12-30T10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09:00:00"/>
    <d v="1899-12-30T10:00:00"/>
    <n v="2"/>
    <d v="1899-12-30T01:00:00"/>
    <d v="1899-12-30T00:30:00"/>
    <d v="1899-12-30T09:00:00"/>
    <d v="1899-12-30T11:00:00"/>
    <n v="2"/>
    <d v="1899-12-30T02:00:00"/>
    <d v="1899-12-30T01:00:00"/>
    <m/>
    <m/>
    <m/>
    <d v="1899-12-30T00:00:00"/>
    <d v="1899-12-30T00:00:00"/>
    <m/>
    <n v="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V"/>
    <s v="CREAR"/>
    <s v="Salazar Ortiz Thomas Josue"/>
    <s v="Salazar Ortiz Thomas Josue"/>
    <x v="4"/>
    <s v="Salazar Ortiz Thomas Josue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2"/>
    <n v="2.4999999999999981E-2"/>
    <n v="0.99999999999999911"/>
    <n v="8"/>
    <n v="2.4999999999999981E-2"/>
    <n v="3.9999999999999964"/>
    <n v="39.999999999999993"/>
    <m/>
    <m/>
    <m/>
    <d v="1899-12-30T00:00:00"/>
    <d v="1899-12-30T00:00:00"/>
    <d v="1899-12-30T10:00:00"/>
    <d v="1899-12-30T11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0:00:00"/>
    <d v="1899-12-30T11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V"/>
    <s v="CREAR"/>
    <s v="Pilamunga Cunishpuma Lourdes Vanessa"/>
    <s v="Pilamunga Cunishpuma Lourdes Vanessa"/>
    <x v="4"/>
    <s v="Pilamunga Cunishpuma Lourdes Vanessa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2"/>
    <n v="2.5000000000000015E-2"/>
    <n v="1.0000000000000004"/>
    <n v="8"/>
    <n v="2.5000000000000015E-2"/>
    <n v="4.0000000000000018"/>
    <n v="39.999999999999993"/>
    <m/>
    <m/>
    <m/>
    <d v="1899-12-30T00:00:00"/>
    <d v="1899-12-30T00:00:00"/>
    <d v="1899-12-30T11:00:00"/>
    <d v="1899-12-30T12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1:00:00"/>
    <d v="1899-12-30T12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VS"/>
    <s v="CREAR"/>
    <s v="Laines Figueroa Sergio Martin"/>
    <s v="Laines Figueroa Sergio Martin"/>
    <x v="4"/>
    <s v="Laines Figueroa Sergio Martin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3"/>
    <n v="4.9999999999999982E-2"/>
    <n v="1.9999999999999989"/>
    <n v="12"/>
    <n v="4.9999999999999982E-2"/>
    <n v="7.9999999999999956"/>
    <n v="39.999999999999993"/>
    <m/>
    <m/>
    <m/>
    <d v="1899-12-30T00:00:00"/>
    <d v="1899-12-30T00:00:00"/>
    <d v="1899-12-30T12:00:00"/>
    <d v="1899-12-30T13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2:00:00"/>
    <d v="1899-12-30T13:00:00"/>
    <n v="2"/>
    <d v="1899-12-30T01:00:00"/>
    <d v="1899-12-30T00:30:00"/>
    <d v="1899-12-30T09:00:00"/>
    <d v="1899-12-30T11:00:00"/>
    <n v="2"/>
    <d v="1899-12-30T02:00:00"/>
    <d v="1899-12-30T01:00:00"/>
    <m/>
    <m/>
    <m/>
    <d v="1899-12-30T00:00:00"/>
    <d v="1899-12-30T00:00:00"/>
    <m/>
    <n v="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V"/>
    <s v="NUEVO"/>
    <s v="Campuzano Rodrigo"/>
    <s v="Campuzano Rodrigo"/>
    <x v="4"/>
    <s v="Campuzano Rodrigo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2"/>
    <n v="2.4999999999999981E-2"/>
    <n v="0.99999999999999911"/>
    <n v="8"/>
    <n v="2.4999999999999981E-2"/>
    <n v="3.9999999999999964"/>
    <n v="39.999999999999993"/>
    <m/>
    <m/>
    <m/>
    <d v="1899-12-30T00:00:00"/>
    <d v="1899-12-30T00:00:00"/>
    <d v="1899-12-30T14:00:00"/>
    <d v="1899-12-30T15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4:00:00"/>
    <d v="1899-12-30T15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s v="TIENDA NUEVA"/>
    <m/>
    <m/>
  </r>
  <r>
    <s v="MV"/>
    <s v="NUEVO"/>
    <s v="Jimenez Moreno Michael"/>
    <s v="Jimenez Moreno Michael"/>
    <x v="4"/>
    <s v="Jimenez Moreno Michael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2"/>
    <n v="2.4999999999999981E-2"/>
    <n v="0.99999999999999911"/>
    <n v="8"/>
    <n v="2.4999999999999981E-2"/>
    <n v="3.9999999999999964"/>
    <n v="39.999999999999993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s v="TIENDA NUEVA"/>
    <m/>
    <m/>
  </r>
  <r>
    <s v="MV"/>
    <s v="NUEVO"/>
    <s v="Arias Cordova Matha Cecilia"/>
    <s v="Arias Cordova Matha Cecilia"/>
    <x v="4"/>
    <s v="Arias Cordova Matha Cecilia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2"/>
    <n v="2.500000000000005E-2"/>
    <n v="1.0000000000000018"/>
    <n v="8"/>
    <n v="2.500000000000005E-2"/>
    <n v="4.0000000000000071"/>
    <n v="39.999999999999993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s v="TIENDA NUEVA"/>
    <m/>
    <m/>
  </r>
  <r>
    <s v="MVS"/>
    <s v="NUEVO"/>
    <s v="Medina Brito Edinson Walter"/>
    <s v="Medina Brito Edinson Walter"/>
    <x v="4"/>
    <s v="Medina Brito Edinson Walter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3"/>
    <n v="4.9999999999999982E-2"/>
    <n v="1.9999999999999989"/>
    <n v="12"/>
    <n v="4.9999999999999982E-2"/>
    <n v="7.9999999999999956"/>
    <n v="39.999999999999993"/>
    <m/>
    <m/>
    <m/>
    <d v="1899-12-30T00:00:00"/>
    <d v="1899-12-30T00:00:00"/>
    <d v="1899-12-30T17:00:00"/>
    <d v="1899-12-30T18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7:00:00"/>
    <d v="1899-12-30T18:00:00"/>
    <n v="2"/>
    <d v="1899-12-30T01:00:00"/>
    <d v="1899-12-30T00:30:00"/>
    <d v="1899-12-30T11:00:00"/>
    <d v="1899-12-30T13:00:00"/>
    <n v="2"/>
    <d v="1899-12-30T02:00:00"/>
    <d v="1899-12-30T01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s v="TIENDA NUEVA"/>
    <m/>
    <m/>
  </r>
  <r>
    <s v="MVS"/>
    <s v="NUEVO"/>
    <s v="Jimenez Collahuazo Teresa De Jesus"/>
    <s v="Jimenez Collahuazo Teresa De Jesus"/>
    <x v="4"/>
    <s v="Jimenez Collahuazo Teresa De Jesus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3"/>
    <n v="4.9999999999999996E-2"/>
    <n v="1.9999999999999996"/>
    <n v="12"/>
    <n v="4.9999999999999996E-2"/>
    <n v="7.9999999999999982"/>
    <n v="39.999999999999993"/>
    <m/>
    <m/>
    <m/>
    <d v="1899-12-30T00:00:00"/>
    <d v="1899-12-30T00:00:00"/>
    <d v="1899-12-30T09:00:00"/>
    <d v="1899-12-30T10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09:00:00"/>
    <d v="1899-12-30T10:00:00"/>
    <n v="2"/>
    <d v="1899-12-30T01:00:00"/>
    <d v="1899-12-30T00:30:00"/>
    <d v="1899-12-30T14:00:00"/>
    <d v="1899-12-30T16:00:00"/>
    <n v="2"/>
    <d v="1899-12-30T02:00:00"/>
    <d v="1899-12-30T01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s v="TIENDA NUEVA"/>
    <m/>
    <m/>
  </r>
  <r>
    <s v="MVS"/>
    <s v="NUEVO"/>
    <s v="Toledo Luzon Darwin Joselito"/>
    <s v="Toledo Luzon Darwin Joselito"/>
    <x v="4"/>
    <s v="Toledo Luzon Darwin Joselito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3"/>
    <n v="4.9999999999999996E-2"/>
    <n v="1.9999999999999996"/>
    <n v="12"/>
    <n v="4.9999999999999996E-2"/>
    <n v="7.9999999999999982"/>
    <n v="39.999999999999993"/>
    <m/>
    <m/>
    <m/>
    <d v="1899-12-30T00:00:00"/>
    <d v="1899-12-30T00:00:00"/>
    <d v="1899-12-30T10:00:00"/>
    <d v="1899-12-30T11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0:00:00"/>
    <d v="1899-12-30T11:00:00"/>
    <n v="2"/>
    <d v="1899-12-30T01:00:00"/>
    <d v="1899-12-30T00:30:00"/>
    <d v="1899-12-30T16:00:00"/>
    <d v="1899-12-30T18:00:00"/>
    <n v="2"/>
    <d v="1899-12-30T02:00:00"/>
    <d v="1899-12-30T01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s v="TIENDA NUEVA"/>
    <m/>
    <m/>
  </r>
  <r>
    <s v="MV"/>
    <s v="CREAR"/>
    <s v="Mina Ayovi Mell Karen"/>
    <s v="Mina Ayovi Mell Karen"/>
    <x v="4"/>
    <s v="Mina Ayovi Mell Karen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2"/>
    <n v="2.5000000000000015E-2"/>
    <n v="1.0000000000000004"/>
    <n v="8"/>
    <n v="2.5000000000000015E-2"/>
    <n v="4.0000000000000018"/>
    <n v="39.999999999999993"/>
    <m/>
    <m/>
    <m/>
    <d v="1899-12-30T00:00:00"/>
    <d v="1899-12-30T00:00:00"/>
    <d v="1899-12-30T11:00:00"/>
    <d v="1899-12-30T12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1:00:00"/>
    <d v="1899-12-30T12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VS"/>
    <s v="CREAR"/>
    <s v="Continental Fecuvi S.A."/>
    <s v="Continental Fecuvi S.A."/>
    <x v="4"/>
    <s v="Continental Fecuvi S.A.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3"/>
    <n v="4.9999999999999982E-2"/>
    <n v="1.9999999999999989"/>
    <n v="12"/>
    <n v="4.9999999999999982E-2"/>
    <n v="7.9999999999999956"/>
    <n v="39.999999999999993"/>
    <m/>
    <m/>
    <m/>
    <d v="1899-12-30T00:00:00"/>
    <d v="1899-12-30T00:00:00"/>
    <d v="1899-12-30T12:00:00"/>
    <d v="1899-12-30T13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2:00:00"/>
    <d v="1899-12-30T13:00:00"/>
    <n v="2"/>
    <d v="1899-12-30T01:00:00"/>
    <d v="1899-12-30T00:30:00"/>
    <d v="1899-12-30T11:00:00"/>
    <d v="1899-12-30T13:00:00"/>
    <n v="2"/>
    <d v="1899-12-30T02:00:00"/>
    <d v="1899-12-30T01:00:00"/>
    <m/>
    <m/>
    <m/>
    <d v="1899-12-30T00:00:00"/>
    <d v="1899-12-30T00:00:00"/>
    <m/>
    <n v="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V"/>
    <s v="CREAR"/>
    <s v="Gonzaga Toledo Milton Vicente"/>
    <s v="Gonzaga Toledo Milton Vicente"/>
    <x v="4"/>
    <s v="Gonzaga Toledo Milton Vicente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2"/>
    <n v="2.4999999999999981E-2"/>
    <n v="0.99999999999999911"/>
    <n v="8"/>
    <n v="2.4999999999999981E-2"/>
    <n v="3.9999999999999964"/>
    <n v="39.999999999999993"/>
    <m/>
    <m/>
    <m/>
    <d v="1899-12-30T00:00:00"/>
    <d v="1899-12-30T00:00:00"/>
    <d v="1899-12-30T14:00:00"/>
    <d v="1899-12-30T15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4:00:00"/>
    <d v="1899-12-30T15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VS"/>
    <s v="CREAR"/>
    <s v="Swanhogar S.A.S."/>
    <s v="Swanhogar S.A.S."/>
    <x v="4"/>
    <s v="Swanhogar S.A.S.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3"/>
    <n v="4.9999999999999961E-2"/>
    <n v="1.9999999999999982"/>
    <n v="12"/>
    <n v="4.9999999999999961E-2"/>
    <n v="7.9999999999999929"/>
    <n v="39.999999999999993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5:00:00"/>
    <d v="1899-12-30T16:00:00"/>
    <n v="2"/>
    <d v="1899-12-30T01:00:00"/>
    <d v="1899-12-30T00:30:00"/>
    <d v="1899-12-30T14:00:00"/>
    <d v="1899-12-30T16:00:00"/>
    <n v="2"/>
    <d v="1899-12-30T02:00:00"/>
    <d v="1899-12-30T01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V"/>
    <s v="CREAR"/>
    <s v="Mina Realpe Fernando Roman"/>
    <s v="Mina Realpe Fernando Roman"/>
    <x v="4"/>
    <s v="Mina Realpe Fernando Roman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2"/>
    <n v="2.500000000000005E-2"/>
    <n v="1.0000000000000018"/>
    <n v="8"/>
    <n v="2.500000000000005E-2"/>
    <n v="4.0000000000000071"/>
    <n v="39.999999999999993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VS"/>
    <s v="CREAR"/>
    <s v="Lainez Figueroa Raphael Francisco"/>
    <s v="Lainez Figueroa Raphael Francisco"/>
    <x v="4"/>
    <s v="Lainez Figueroa Raphael Francisco"/>
    <s v="Centro "/>
    <s v="Guayaquil"/>
    <s v="Horizontales"/>
    <x v="2"/>
    <s v="Promotor Cobertura Gye Sur"/>
    <n v="0"/>
    <n v="926664418"/>
    <x v="18"/>
    <s v="Ronny Israel"/>
    <s v="Ronquillo"/>
    <s v="San Martin"/>
    <s v="Darwin Naranjo"/>
    <s v="Danny Parrales"/>
    <s v="Agencia"/>
    <n v="0"/>
    <n v="3"/>
    <n v="4.9999999999999996E-2"/>
    <n v="1.9999999999999996"/>
    <n v="12"/>
    <n v="4.9999999999999996E-2"/>
    <n v="7.9999999999999982"/>
    <n v="39.999999999999993"/>
    <m/>
    <m/>
    <m/>
    <d v="1899-12-30T00:00:00"/>
    <d v="1899-12-30T00:00:00"/>
    <d v="1899-12-30T17:00:00"/>
    <d v="1899-12-30T18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d v="1899-12-30T17:00:00"/>
    <d v="1899-12-30T18:00:00"/>
    <n v="2"/>
    <d v="1899-12-30T01:00:00"/>
    <d v="1899-12-30T00:30:00"/>
    <d v="1899-12-30T16:00:00"/>
    <d v="1899-12-30T18:00:00"/>
    <n v="2"/>
    <d v="1899-12-30T02:00:00"/>
    <d v="1899-12-30T01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637"/>
    <s v="Jaher Samborondon"/>
    <s v="637 - Samborondon"/>
    <x v="2"/>
    <s v="Jaher"/>
    <s v="Samborondon"/>
    <s v="Guayaquil"/>
    <s v="Cadenas"/>
    <x v="2"/>
    <s v="Promotor Cobertura Gye Sur"/>
    <n v="0"/>
    <n v="926664418"/>
    <x v="18"/>
    <s v="Ronny Israel"/>
    <s v="Ronquillo"/>
    <s v="San Martin"/>
    <s v="Darwin Naranjo"/>
    <s v="Danny Urgilez"/>
    <s v="Agencia"/>
    <n v="14120.991508369205"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0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540"/>
    <s v="Ganga Samborondon"/>
    <s v="540 - Samborondon"/>
    <x v="1"/>
    <s v="La Ganga"/>
    <s v="Samborondon"/>
    <s v="Guayaquil"/>
    <s v="Cadenas"/>
    <x v="2"/>
    <s v="Promotor Cobertura Gye Sur"/>
    <n v="0"/>
    <n v="926664418"/>
    <x v="18"/>
    <s v="Ronny Israel"/>
    <s v="Ronquillo"/>
    <s v="San Martin"/>
    <s v="Darwin Naranjo"/>
    <s v="Erika Gonzalez"/>
    <s v="Agencia"/>
    <n v="11251.868189999997"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8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921"/>
    <s v="Min Samborondon"/>
    <s v="921 - Min Samborondon"/>
    <x v="3"/>
    <s v="Marcimex"/>
    <s v="Samborondon"/>
    <s v="Guayaquil"/>
    <s v="Cadenas"/>
    <x v="2"/>
    <s v="Promotor Cobertura Gye Sur"/>
    <n v="0"/>
    <n v="926664418"/>
    <x v="18"/>
    <s v="Ronny Israel"/>
    <s v="Ronquillo"/>
    <s v="San Martin"/>
    <s v="Darwin Naranjo"/>
    <s v="Diego Paredes"/>
    <s v="Agencia"/>
    <n v="19586.855"/>
    <n v="1"/>
    <n v="4.9999999999999961E-2"/>
    <n v="1.9999999999999982"/>
    <n v="4"/>
    <n v="4.9999999999999961E-2"/>
    <n v="7.9999999999999929"/>
    <n v="39.999999999999993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417"/>
    <s v="Artefacta Tienda Samborondon 1085"/>
    <s v="417 - Tienda Samborondon 1085"/>
    <x v="1"/>
    <s v="Unicomer"/>
    <s v="Samborondon"/>
    <s v="Guayaquil"/>
    <s v="Cadenas"/>
    <x v="2"/>
    <s v="Promotor Cobertura Gye Sur"/>
    <n v="0"/>
    <n v="926664418"/>
    <x v="18"/>
    <s v="Ronny Israel"/>
    <s v="Ronquillo"/>
    <s v="San Martin"/>
    <s v="Darwin Naranjo"/>
    <s v="Heidi Karoba"/>
    <s v="Agencia"/>
    <n v="14339.53181818182"/>
    <n v="1"/>
    <n v="5.0000000000000031E-2"/>
    <n v="2.0000000000000009"/>
    <n v="4"/>
    <n v="5.0000000000000031E-2"/>
    <n v="8.0000000000000036"/>
    <n v="39.999999999999993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3:00:00"/>
    <d v="1899-12-30T15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964"/>
    <s v="Alm España La Troncal Centro"/>
    <s v="964 - Alm España La Troncal Centro"/>
    <x v="1"/>
    <s v="Almacenes España"/>
    <s v="La Troncal"/>
    <s v="Guayaquil"/>
    <s v="Cadenas"/>
    <x v="2"/>
    <s v="Promotor Cobertura Gye Sur"/>
    <n v="0"/>
    <n v="926664418"/>
    <x v="18"/>
    <s v="Ronny Israel"/>
    <s v="Ronquillo"/>
    <s v="San Martin"/>
    <s v="Darwin Naranjo"/>
    <s v="Danny Urgilez"/>
    <s v="Agencia"/>
    <n v="19530.149147458636"/>
    <n v="1"/>
    <n v="2.5000000000000015E-2"/>
    <n v="1.0000000000000004"/>
    <n v="4"/>
    <n v="2.5000000000000015E-2"/>
    <n v="4.0000000000000018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0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0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871"/>
    <s v="Artefacta Tienda Troncal 970"/>
    <s v="871 - Tienda Troncal 970"/>
    <x v="2"/>
    <s v="Unicomer"/>
    <s v="La Troncal"/>
    <s v="Guayaquil"/>
    <s v="Cadenas"/>
    <x v="2"/>
    <s v="Promotor Cobertura Gye Sur"/>
    <n v="0"/>
    <n v="926664418"/>
    <x v="18"/>
    <s v="Ronny Israel"/>
    <s v="Ronquillo"/>
    <s v="San Martin"/>
    <s v="Darwin Naranjo"/>
    <s v="Heidi Karoba"/>
    <s v="Agencia"/>
    <n v="5580.0426135596099"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493"/>
    <s v="Crecos La Troncal"/>
    <s v="493 - La Troncal"/>
    <x v="1"/>
    <s v="Créditos Económicos"/>
    <s v="La Troncal"/>
    <s v="Guayaquil"/>
    <s v="Cadenas"/>
    <x v="2"/>
    <s v="Promotor Cobertura Gye Sur"/>
    <n v="0"/>
    <n v="926664418"/>
    <x v="18"/>
    <s v="Ronny Israel"/>
    <s v="Ronquillo"/>
    <s v="San Martin"/>
    <s v="Darwin Naranjo"/>
    <s v="Erika Gonzalez"/>
    <s v="Agencia"/>
    <n v="2790.0213067798049"/>
    <n v="1"/>
    <n v="2.4999999999999981E-2"/>
    <n v="0.99999999999999911"/>
    <n v="4"/>
    <n v="2.4999999999999981E-2"/>
    <n v="3.9999999999999964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2:00:00"/>
    <d v="1899-12-30T13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2:00:00"/>
    <d v="1899-12-30T13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622"/>
    <s v="Jaher La Troncal"/>
    <s v="622 - Trc.La Troncal"/>
    <x v="2"/>
    <s v="Jaher"/>
    <s v="La Troncal"/>
    <s v="Guayaquil"/>
    <s v="Cadenas"/>
    <x v="2"/>
    <s v="Promotor Cobertura Gye Sur"/>
    <n v="0"/>
    <n v="926664418"/>
    <x v="18"/>
    <s v="Ronny Israel"/>
    <s v="Ronquillo"/>
    <s v="San Martin"/>
    <s v="Darwin Naranjo"/>
    <s v="Danny Urgilez"/>
    <s v="Agencia"/>
    <n v="5580.0426135596099"/>
    <n v="1"/>
    <n v="2.4999999999999981E-2"/>
    <n v="0.99999999999999911"/>
    <n v="4"/>
    <n v="2.4999999999999981E-2"/>
    <n v="3.9999999999999964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5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s v="CREAR"/>
    <s v="GRAN HOGAR LA TRONCAL"/>
    <s v="GRAN HOGAR LA TRONCAL"/>
    <x v="4"/>
    <s v="Gran Hogar"/>
    <s v="La Troncal"/>
    <s v="Guayaquil"/>
    <s v="Horizontales"/>
    <x v="2"/>
    <s v="Promotor Cobertura Gye Sur"/>
    <n v="0"/>
    <n v="926664418"/>
    <x v="18"/>
    <s v="Ronny Israel"/>
    <s v="Ronquillo"/>
    <s v="San Martin"/>
    <s v="Darwin Naranjo"/>
    <s v="Danny Urgilez"/>
    <s v="Agencia"/>
    <m/>
    <n v="1"/>
    <n v="2.4999999999999981E-2"/>
    <n v="0.99999999999999911"/>
    <n v="4"/>
    <n v="2.4999999999999981E-2"/>
    <n v="3.9999999999999964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6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523"/>
    <s v="Ganga Troncal 2"/>
    <s v="523 - Troncal 2"/>
    <x v="2"/>
    <s v="La Ganga"/>
    <s v="La Troncal"/>
    <s v="Guayaquil"/>
    <s v="Cadenas"/>
    <x v="2"/>
    <s v="Promotor Cobertura Gye Sur"/>
    <n v="0"/>
    <n v="926664418"/>
    <x v="18"/>
    <s v="Ronny Israel"/>
    <s v="Ronquillo"/>
    <s v="San Martin"/>
    <s v="Darwin Naranjo"/>
    <s v="Erika Gonzalez"/>
    <s v="Agencia"/>
    <n v="4533.7846235171828"/>
    <n v="1"/>
    <n v="5.0000000000000031E-2"/>
    <n v="2.0000000000000009"/>
    <n v="4"/>
    <n v="5.0000000000000031E-2"/>
    <n v="8.0000000000000036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8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513"/>
    <s v="Ganga Portete"/>
    <s v="513 - Portete"/>
    <x v="0"/>
    <s v="La Ganga"/>
    <s v="Portete"/>
    <s v="Guayaquil"/>
    <s v="Cadenas"/>
    <x v="0"/>
    <s v="Promotor Guayaquil 12"/>
    <n v="1"/>
    <n v="922183207"/>
    <x v="19"/>
    <s v="María Gabriela "/>
    <s v="Valdiviezo"/>
    <s v="Robalino"/>
    <s v="Darwin Naranjo"/>
    <s v="Erika Gonzalez"/>
    <s v="Agencia"/>
    <n v="28564.914659999999"/>
    <n v="5"/>
    <n v="0.90000000000000013"/>
    <n v="35.999999999999993"/>
    <n v="20"/>
    <n v="0.90000000000000036"/>
    <n v="144"/>
    <n v="39.999999999999986"/>
    <m/>
    <m/>
    <m/>
    <d v="1899-12-30T00:00:00"/>
    <d v="1899-12-30T00:00:00"/>
    <d v="1899-12-30T12:00:00"/>
    <d v="1899-12-30T19:00:00"/>
    <n v="4"/>
    <d v="1899-12-30T07:00:00"/>
    <d v="1899-12-30T07:00:00"/>
    <d v="1899-12-30T12:00:00"/>
    <d v="1899-12-30T19:00:00"/>
    <n v="4"/>
    <d v="1899-12-30T07:00:00"/>
    <d v="1899-12-30T07:00:00"/>
    <d v="1899-12-30T12:00:00"/>
    <d v="1899-12-30T19:00:00"/>
    <n v="4"/>
    <d v="1899-12-30T07:00:00"/>
    <d v="1899-12-30T07:00:00"/>
    <d v="1899-12-30T12:00:00"/>
    <d v="1899-12-30T19:00:00"/>
    <n v="4"/>
    <d v="1899-12-30T07:00:00"/>
    <d v="1899-12-30T07:00:00"/>
    <d v="1899-12-30T10:00:00"/>
    <d v="1899-12-30T18:00:00"/>
    <n v="4"/>
    <d v="1899-12-30T08:00:00"/>
    <d v="1899-12-30T08:00:00"/>
    <m/>
    <m/>
    <m/>
    <d v="1899-12-30T00:00:00"/>
    <d v="1899-12-30T00:00:00"/>
    <m/>
    <n v="0"/>
    <m/>
    <m/>
    <m/>
    <d v="1899-12-30T00:00:00"/>
    <d v="1899-12-30T00:00:00"/>
    <d v="1899-12-30T12:00:00"/>
    <d v="1899-12-30T19:00:00"/>
    <n v="4"/>
    <d v="1899-12-30T07:00:00"/>
    <d v="1899-12-30T07:00:00"/>
    <d v="1899-12-30T12:00:00"/>
    <d v="1899-12-30T19:00:00"/>
    <n v="4"/>
    <d v="1899-12-30T07:00:00"/>
    <d v="1899-12-30T07:00:00"/>
    <d v="1899-12-30T12:00:00"/>
    <d v="1899-12-30T19:00:00"/>
    <n v="4"/>
    <d v="1899-12-30T07:00:00"/>
    <d v="1899-12-30T07:00:00"/>
    <d v="1899-12-30T12:00:00"/>
    <d v="1899-12-30T19:00:00"/>
    <n v="4"/>
    <d v="1899-12-30T07:00:00"/>
    <d v="1899-12-30T07:00:00"/>
    <d v="1899-12-30T10:00:00"/>
    <d v="1899-12-30T18:00:00"/>
    <n v="4"/>
    <d v="1899-12-30T08:00:00"/>
    <d v="1899-12-30T08:00:00"/>
    <m/>
    <m/>
    <m/>
    <d v="1899-12-30T00:00:00"/>
    <d v="1899-12-30T00:00:00"/>
    <m/>
    <m/>
    <n v="0"/>
    <m/>
  </r>
  <r>
    <s v="MWJV"/>
    <s v="CREAR"/>
    <s v="Point Portete"/>
    <s v="406 - Point Portete"/>
    <x v="4"/>
    <s v="Point"/>
    <s v="Portete"/>
    <s v="Guayaquil"/>
    <s v="Cadenas"/>
    <x v="0"/>
    <s v="Promotor Guayaquil 12"/>
    <n v="0"/>
    <n v="922183207"/>
    <x v="19"/>
    <s v="María Gabriela "/>
    <s v="Valdiviezo"/>
    <s v="Robalino"/>
    <s v="Darwin Naranjo"/>
    <s v="Diego Paredes"/>
    <s v="Agencia"/>
    <n v="10462.579900424269"/>
    <n v="4"/>
    <n v="9.999999999999995E-2"/>
    <n v="3.9999999999999964"/>
    <n v="16"/>
    <n v="9.999999999999995E-2"/>
    <n v="15.999999999999986"/>
    <n v="39.999999999999986"/>
    <m/>
    <m/>
    <m/>
    <d v="1899-12-30T00:00:00"/>
    <d v="1899-12-30T00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MJ"/>
    <n v="891"/>
    <s v="Min Guayaquil 9 De Octubre"/>
    <s v="891 - Min Guayaquil 9 De Octubre (105)"/>
    <x v="3"/>
    <s v="Marcimex"/>
    <s v="9 De Octubre "/>
    <s v="Guayaquil"/>
    <s v="Cadenas"/>
    <x v="0"/>
    <s v="Promotor Guayaquil 15"/>
    <n v="1"/>
    <n v="926106089"/>
    <x v="20"/>
    <s v="Maria Jose"/>
    <s v="Segovia"/>
    <s v="Herrera"/>
    <s v="Darwin Naranjo"/>
    <s v="Diego Paredes"/>
    <s v="Agencia"/>
    <n v="68062.876666666678"/>
    <n v="2"/>
    <n v="9.9999999999999992E-2"/>
    <n v="3.9999999999999991"/>
    <n v="8"/>
    <n v="9.9999999999999992E-2"/>
    <n v="15.99999999999999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n v="0"/>
    <m/>
  </r>
  <r>
    <s v="MWJVS"/>
    <n v="462"/>
    <s v="Artefacta Tienda 9 De Octubre 911"/>
    <s v="462 - Tienda 9 De Octubre 911"/>
    <x v="0"/>
    <s v="Unicomer"/>
    <s v="9 De Octubre "/>
    <s v="Guayaquil"/>
    <s v="Cadenas"/>
    <x v="0"/>
    <s v="Promotor Guayaquil 15"/>
    <n v="0"/>
    <n v="926106089"/>
    <x v="20"/>
    <s v="Maria Jose"/>
    <s v="Segovia"/>
    <s v="Herrera"/>
    <s v="Darwin Naranjo"/>
    <s v="Heidi Karoba"/>
    <s v="Agencia"/>
    <n v="113802.30636363637"/>
    <n v="5"/>
    <n v="0.9"/>
    <n v="35.999999999999993"/>
    <n v="20"/>
    <n v="0.90000000000000013"/>
    <n v="144"/>
    <n v="39.999999999999993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3:00:00"/>
    <d v="1899-12-30T19:00:00"/>
    <n v="4"/>
    <d v="1899-12-30T06:00:00"/>
    <d v="1899-12-30T06:00:00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n v="0"/>
    <m/>
  </r>
  <r>
    <s v="MWJVS"/>
    <n v="509"/>
    <s v="Ganga Bahia"/>
    <s v="509 - Bahia"/>
    <x v="0"/>
    <s v="La Ganga"/>
    <s v="Bahia "/>
    <s v="Guayaquil"/>
    <s v="Cadenas"/>
    <x v="0"/>
    <s v="Promotor Guayaquil 17"/>
    <n v="1"/>
    <n v="3050496136"/>
    <x v="21"/>
    <s v="Johanna Maria "/>
    <s v="Delgado"/>
    <s v="Fermin"/>
    <s v="Darwin Naranjo"/>
    <s v="Erika Gonzalez"/>
    <s v="Agencia"/>
    <n v="100847.68968000001"/>
    <n v="5"/>
    <n v="1"/>
    <n v="40"/>
    <n v="20"/>
    <n v="1"/>
    <n v="160"/>
    <n v="4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J"/>
    <n v="614"/>
    <s v="Jaher 9 De Octubre I "/>
    <s v="614 - Gye.9 De Octubre I"/>
    <x v="3"/>
    <s v="Jaher"/>
    <s v="9 De Octubre "/>
    <s v="Guayaquil"/>
    <s v="Cadenas"/>
    <x v="0"/>
    <s v="Promotor Guayaquil 19"/>
    <n v="1"/>
    <n v="920507712"/>
    <x v="22"/>
    <s v="Erika"/>
    <s v="Livisaca"/>
    <s v="Mora"/>
    <s v="Darwin Naranjo"/>
    <s v="Danny Urgilez"/>
    <s v="Agencia"/>
    <n v="38747.047546904258"/>
    <n v="2"/>
    <n v="7.4999999999999969E-2"/>
    <n v="2.9999999999999987"/>
    <n v="8"/>
    <n v="7.4999999999999969E-2"/>
    <n v="11.999999999999995"/>
    <n v="4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560"/>
    <s v="Ganga 9 De Octubre 5"/>
    <s v="560 - 9 De Octubre Y Boyacá"/>
    <x v="0"/>
    <s v="La Ganga"/>
    <s v="9 De Octubre "/>
    <s v="Guayaquil"/>
    <s v="Cadenas"/>
    <x v="0"/>
    <s v="Promotor Guayaquil 19"/>
    <n v="0"/>
    <n v="920507712"/>
    <x v="22"/>
    <s v="Erika"/>
    <s v="Livisaca"/>
    <s v="Mora"/>
    <s v="Darwin Naranjo"/>
    <s v="Erika Gonzalez"/>
    <s v="Agencia"/>
    <n v="48489.426240000001"/>
    <n v="5"/>
    <n v="0.92500000000000004"/>
    <n v="37"/>
    <n v="20"/>
    <n v="0.92500000000000004"/>
    <n v="148"/>
    <n v="40"/>
    <m/>
    <m/>
    <m/>
    <d v="1899-12-30T00:00:00"/>
    <d v="1899-12-30T00:00:00"/>
    <d v="1899-12-30T12:00:00"/>
    <d v="1899-12-30T19:00:00"/>
    <n v="4"/>
    <d v="1899-12-30T07:00:00"/>
    <d v="1899-12-30T07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2:00:00"/>
    <d v="1899-12-30T19:00:00"/>
    <n v="4"/>
    <d v="1899-12-30T07:00:00"/>
    <d v="1899-12-30T07:00:00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n v="0"/>
    <s v="Denisse Solis"/>
  </r>
  <r>
    <s v="WV"/>
    <n v="626"/>
    <s v="Jaher Portete Iii"/>
    <s v="626 - Gye.Portete Iii"/>
    <x v="3"/>
    <s v="Jaher"/>
    <s v="Portete"/>
    <s v="Guayaquil"/>
    <s v="Cadenas"/>
    <x v="0"/>
    <s v="Promotor Guayaquil 2"/>
    <n v="1"/>
    <n v="924028749"/>
    <x v="23"/>
    <s v="Liliana Yadira "/>
    <s v="Ayala"/>
    <s v="Sarmiento"/>
    <s v="Darwin Naranjo"/>
    <s v="Danny Urgilez"/>
    <s v="Agencia"/>
    <n v="19639.439503005735"/>
    <n v="2"/>
    <n v="0.14999999999999997"/>
    <n v="5.9999999999999973"/>
    <n v="8"/>
    <n v="0.14999999999999997"/>
    <n v="23.999999999999989"/>
    <n v="39.999999999999993"/>
    <m/>
    <m/>
    <m/>
    <d v="1899-12-30T00:00:00"/>
    <d v="1899-12-30T00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m/>
  </r>
  <r>
    <s v="MWJVS"/>
    <n v="469"/>
    <s v="Artefacta Tienda Portete 936"/>
    <s v="469 - Tienda Portete 936"/>
    <x v="3"/>
    <s v="Unicomer"/>
    <s v="Portete"/>
    <s v="Guayaquil"/>
    <s v="Cadenas"/>
    <x v="0"/>
    <s v="Promotor Guayaquil 2"/>
    <n v="0"/>
    <n v="924028749"/>
    <x v="23"/>
    <s v="Liliana Yadira "/>
    <s v="Ayala"/>
    <s v="Sarmiento"/>
    <s v="Darwin Naranjo"/>
    <s v="Heidi Karoba"/>
    <s v="Agencia"/>
    <n v="58177.529090909091"/>
    <n v="5"/>
    <n v="0.85"/>
    <n v="33.999999999999993"/>
    <n v="20"/>
    <n v="0.8500000000000002"/>
    <n v="136"/>
    <n v="39.999999999999993"/>
    <m/>
    <m/>
    <m/>
    <d v="1899-12-30T00:00:00"/>
    <d v="1899-12-30T00:00:00"/>
    <d v="1899-12-30T10:00:00"/>
    <d v="1899-12-30T18:00:00"/>
    <n v="4"/>
    <d v="1899-12-30T08:00:00"/>
    <d v="1899-12-30T08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0:00:00"/>
    <d v="1899-12-30T18:00:00"/>
    <n v="4"/>
    <d v="1899-12-30T08:00:00"/>
    <d v="1899-12-30T08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WJVS"/>
    <n v="961"/>
    <s v="Alm España Boyaca "/>
    <s v="961 - Almacenes España Boyaca"/>
    <x v="0"/>
    <s v="Almacenes España"/>
    <s v="9 De Octubre "/>
    <s v="Guayaquil"/>
    <s v="Cadenas"/>
    <x v="0"/>
    <s v="Promotor Guayaquil 20"/>
    <n v="1"/>
    <n v="927564369"/>
    <x v="24"/>
    <s v="Raul David"/>
    <s v="Saldarriaga"/>
    <s v="Portocarreño"/>
    <s v="Darwin Naranjo"/>
    <s v="Danny Urgilez"/>
    <s v="Agencia"/>
    <n v="87389.729166666672"/>
    <n v="5"/>
    <n v="0.60000000000000009"/>
    <n v="23.999999999999993"/>
    <n v="20"/>
    <n v="0.60000000000000009"/>
    <n v="95.999999999999972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5:00:00"/>
    <d v="1899-12-30T19:00:00"/>
    <n v="4"/>
    <d v="1899-12-30T04:00:00"/>
    <d v="1899-12-30T04:00:00"/>
    <d v="1899-12-30T14:00:00"/>
    <d v="1899-12-30T19:00:00"/>
    <n v="4"/>
    <d v="1899-12-30T05:00:00"/>
    <d v="1899-12-30T05:00:00"/>
    <m/>
    <m/>
    <m/>
    <d v="1899-12-30T00:00:00"/>
    <d v="1899-12-30T00:00:00"/>
    <m/>
    <n v="0"/>
    <m/>
    <m/>
    <m/>
    <d v="1899-12-30T00:00:00"/>
    <d v="1899-12-30T00:00:00"/>
    <d v="1899-12-30T14:00:00"/>
    <d v="1899-12-30T19:00:00"/>
    <n v="4"/>
    <d v="1899-12-30T05:00:00"/>
    <d v="1899-12-30T05:00:00"/>
    <m/>
    <m/>
    <m/>
    <d v="1899-12-30T00:00:00"/>
    <d v="1899-12-30T00:00:00"/>
    <d v="1899-12-30T14:00:00"/>
    <d v="1899-12-30T19:00:00"/>
    <n v="4"/>
    <d v="1899-12-30T05:00:00"/>
    <d v="1899-12-30T05:00:00"/>
    <d v="1899-12-30T15:00:00"/>
    <d v="1899-12-30T19:00:00"/>
    <n v="4"/>
    <d v="1899-12-30T04:00:00"/>
    <d v="1899-12-30T04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m/>
    <m/>
    <m/>
    <m/>
  </r>
  <r>
    <s v="MWJVS"/>
    <n v="872"/>
    <s v="Alm España Gye 9 De Octubre"/>
    <s v="872 - Almacenes España Gye 9 De Octubre"/>
    <x v="0"/>
    <s v="Almacenes España"/>
    <s v="9 De Octubre "/>
    <s v="Guayaquil"/>
    <s v="Cadenas"/>
    <x v="0"/>
    <s v="Promotor Guayaquil 20"/>
    <n v="0"/>
    <n v="927564369"/>
    <x v="24"/>
    <s v="Raul David"/>
    <s v="Saldarriaga"/>
    <s v="Portocarreño"/>
    <s v="Darwin Naranjo"/>
    <s v="Danny Urgilez"/>
    <s v="Agencia"/>
    <n v="43824.865833333337"/>
    <n v="5"/>
    <n v="0.40000000000000008"/>
    <n v="15.999999999999996"/>
    <n v="20"/>
    <n v="0.4"/>
    <n v="63.999999999999979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4:00:00"/>
    <n v="4"/>
    <d v="1899-12-30T04:00:00"/>
    <d v="1899-12-30T04:00:00"/>
    <d v="1899-12-30T10:00:00"/>
    <d v="1899-12-30T13:00:00"/>
    <n v="4"/>
    <d v="1899-12-30T03:00:00"/>
    <d v="1899-12-30T03:00:00"/>
    <m/>
    <m/>
    <m/>
    <d v="1899-12-30T00:00:00"/>
    <d v="1899-12-30T00:00:00"/>
    <m/>
    <n v="1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d v="1899-12-30T10:00:00"/>
    <d v="1899-12-30T14:00:00"/>
    <n v="4"/>
    <d v="1899-12-30T04:00:00"/>
    <d v="1899-12-30T04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n v="0"/>
    <m/>
  </r>
  <r>
    <s v="MWJVS"/>
    <n v="483"/>
    <s v="Crecos 9 De Octubre 2"/>
    <s v="483 - 9 De Octubre 2"/>
    <x v="0"/>
    <s v="Créditos Económicos"/>
    <s v="9 De Octubre "/>
    <s v="Guayaquil"/>
    <s v="Cadenas"/>
    <x v="0"/>
    <s v="Promotor Guayaquil 21"/>
    <n v="1"/>
    <n v="958621179"/>
    <x v="25"/>
    <s v="Lisbeth Andrea"/>
    <s v="Solari"/>
    <s v="Calle"/>
    <s v="Darwin Naranjo"/>
    <s v="Erika Gonzalez"/>
    <s v="Agencia"/>
    <n v="32078.158945920746"/>
    <n v="5"/>
    <n v="0.9"/>
    <n v="35.999999999999993"/>
    <n v="20"/>
    <n v="0.90000000000000013"/>
    <n v="144"/>
    <n v="39.999999999999993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m/>
    <m/>
    <m/>
    <d v="1899-12-30T00:00:00"/>
    <d v="1899-12-30T00:00:00"/>
    <m/>
    <n v="0"/>
    <m/>
    <m/>
    <m/>
    <d v="1899-12-30T00:00:00"/>
    <d v="1899-12-30T00:00:00"/>
    <d v="1899-12-30T12:00:00"/>
    <d v="1899-12-30T19:00:00"/>
    <n v="4"/>
    <d v="1899-12-30T07:00:00"/>
    <d v="1899-12-30T07:00:00"/>
    <m/>
    <m/>
    <m/>
    <d v="1899-12-30T00:00:00"/>
    <d v="1899-12-30T00:00:00"/>
    <d v="1899-12-30T12:00:00"/>
    <d v="1899-12-30T19:00:00"/>
    <n v="4"/>
    <d v="1899-12-30T07:00:00"/>
    <d v="1899-12-30T07:00:00"/>
    <d v="1899-12-30T12:00:00"/>
    <d v="1899-12-30T19:00:00"/>
    <n v="4"/>
    <d v="1899-12-30T07:00:00"/>
    <d v="1899-12-30T07:00:00"/>
    <d v="1899-12-30T12:00:00"/>
    <d v="1899-12-30T19:00:00"/>
    <n v="4"/>
    <d v="1899-12-30T07:00:00"/>
    <d v="1899-12-30T07:00:00"/>
    <d v="1899-12-30T10:00:00"/>
    <d v="1899-12-30T18:00:00"/>
    <n v="4"/>
    <d v="1899-12-30T08:00:00"/>
    <d v="1899-12-30T08:00:00"/>
    <m/>
    <m/>
    <m/>
    <m/>
  </r>
  <r>
    <s v="MV"/>
    <n v="406"/>
    <s v="Tienda Baratodo 9 De Octubre 1"/>
    <s v="406 - Tienda Baratodo 9 De Octubre 1"/>
    <x v="1"/>
    <s v="Unicomer"/>
    <s v="9 De Octubre "/>
    <s v="Guayaquil"/>
    <s v="Cadenas"/>
    <x v="0"/>
    <s v="Promotor Guayaquil 21"/>
    <n v="0"/>
    <n v="958621179"/>
    <x v="25"/>
    <s v="Lisbeth Andrea"/>
    <s v="Solari"/>
    <s v="Calle"/>
    <s v="Darwin Naranjo"/>
    <s v="Heidi Karoba"/>
    <s v="Agencia"/>
    <n v="16923.799090909091"/>
    <n v="2"/>
    <n v="9.9999999999999992E-2"/>
    <n v="3.9999999999999991"/>
    <n v="8"/>
    <n v="9.9999999999999992E-2"/>
    <n v="15.99999999999999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MWJVS"/>
    <n v="645"/>
    <s v="Orve 9 Octubre"/>
    <s v="645 - Orve 9 De Octubre Y Boyaca"/>
    <x v="3"/>
    <s v="Icesa"/>
    <s v="9 De Octubre "/>
    <s v="Guayaquil"/>
    <s v="Cadenas"/>
    <x v="0"/>
    <s v="Promotor Guayaquil 22"/>
    <n v="1"/>
    <n v="953577160"/>
    <x v="26"/>
    <s v="Kevin "/>
    <s v="Sisalema"/>
    <s v="Olmos"/>
    <s v="Darwin Naranjo"/>
    <s v="Tania Manrique"/>
    <s v="Agencia"/>
    <n v="45799.578621142791"/>
    <n v="5"/>
    <n v="0.44999999999999996"/>
    <n v="17.999999999999993"/>
    <n v="20"/>
    <n v="0.44999999999999996"/>
    <n v="71.999999999999972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2:00:00"/>
    <n v="4"/>
    <d v="1899-12-30T02:00:00"/>
    <d v="1899-12-30T02:00:00"/>
    <d v="1899-12-30T10:00:00"/>
    <d v="1899-12-30T13:00:00"/>
    <n v="4"/>
    <d v="1899-12-30T03:00:00"/>
    <d v="1899-12-30T03:00:00"/>
    <d v="1899-12-30T14:00:00"/>
    <d v="1899-12-30T19:00:00"/>
    <n v="4"/>
    <d v="1899-12-30T05:00:00"/>
    <d v="1899-12-30T05:00:00"/>
    <d v="1899-12-30T10:00:00"/>
    <d v="1899-12-30T13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4:00:00"/>
    <d v="1899-12-30T19:00:00"/>
    <n v="4"/>
    <d v="1899-12-30T05:00:00"/>
    <d v="1899-12-30T05:00:00"/>
    <m/>
    <m/>
    <m/>
    <d v="1899-12-30T00:00:00"/>
    <d v="1899-12-30T00:00:00"/>
    <d v="1899-12-30T10:00:00"/>
    <d v="1899-12-30T13:00:00"/>
    <n v="4"/>
    <d v="1899-12-30T03:00:00"/>
    <d v="1899-12-30T03:00:00"/>
    <d v="1899-12-30T14:00:00"/>
    <d v="1899-12-30T19:00:00"/>
    <n v="4"/>
    <d v="1899-12-30T05:00:00"/>
    <d v="1899-12-30T05:00:00"/>
    <d v="1899-12-30T10:00:00"/>
    <d v="1899-12-30T13:00:00"/>
    <n v="4"/>
    <d v="1899-12-30T03:00:00"/>
    <d v="1899-12-30T03:00:00"/>
    <d v="1899-12-30T10:00:00"/>
    <d v="1899-12-30T12:00:00"/>
    <n v="4"/>
    <d v="1899-12-30T02:00:00"/>
    <d v="1899-12-30T02:00:00"/>
    <m/>
    <m/>
    <n v="0"/>
    <m/>
  </r>
  <r>
    <s v="MWJVS"/>
    <n v="520"/>
    <s v="Ganga 9 De Octubre 2"/>
    <s v="520 - 9 De Octubre 2 Garcia Aviles"/>
    <x v="0"/>
    <s v="La Ganga"/>
    <s v="9 De Octubre "/>
    <s v="Guayaquil"/>
    <s v="Cadenas"/>
    <x v="0"/>
    <s v="Promotor Guayaquil 22"/>
    <n v="0"/>
    <n v="953577160"/>
    <x v="26"/>
    <s v="Kevin "/>
    <s v="Sisalema"/>
    <s v="Olmos"/>
    <s v="Darwin Naranjo"/>
    <s v="Erika Gonzalez"/>
    <s v="Agencia"/>
    <n v="21568.767390000001"/>
    <n v="5"/>
    <n v="0.55000000000000016"/>
    <n v="21.999999999999996"/>
    <n v="20"/>
    <n v="0.55000000000000004"/>
    <n v="87.999999999999972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d v="1899-12-30T13:00:00"/>
    <d v="1899-12-30T19:00:00"/>
    <n v="4"/>
    <d v="1899-12-30T06:00:00"/>
    <d v="1899-12-30T06:00:00"/>
    <d v="1899-12-30T14:00:00"/>
    <d v="1899-12-30T19:00:00"/>
    <n v="4"/>
    <d v="1899-12-30T05:00:00"/>
    <d v="1899-12-30T05:00:00"/>
    <d v="1899-12-30T10:00:00"/>
    <d v="1899-12-30T13:00:00"/>
    <n v="4"/>
    <d v="1899-12-30T03:00:00"/>
    <d v="1899-12-30T03:00:00"/>
    <d v="1899-12-30T14:00:00"/>
    <d v="1899-12-30T19:00:00"/>
    <n v="4"/>
    <d v="1899-12-30T05:00:00"/>
    <d v="1899-12-30T05:00:00"/>
    <m/>
    <m/>
    <m/>
    <d v="1899-12-30T00:00:00"/>
    <d v="1899-12-30T00:00:00"/>
    <m/>
    <n v="1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3:00:00"/>
    <n v="4"/>
    <d v="1899-12-30T03:00:00"/>
    <d v="1899-12-30T03:00:00"/>
    <d v="1899-12-30T14:00:00"/>
    <d v="1899-12-30T19:00:00"/>
    <n v="4"/>
    <d v="1899-12-30T05:00:00"/>
    <d v="1899-12-30T05:00:00"/>
    <d v="1899-12-30T13:00:00"/>
    <d v="1899-12-30T19:00:00"/>
    <n v="4"/>
    <d v="1899-12-30T06:00:00"/>
    <d v="1899-12-30T06:00:00"/>
    <m/>
    <m/>
    <m/>
    <m/>
  </r>
  <r>
    <s v="MWJVS"/>
    <n v="482"/>
    <s v="Crecos 9 De Octubre 1"/>
    <s v="482 - 9 De Octubre 1"/>
    <x v="0"/>
    <s v="Créditos Económicos"/>
    <s v="9 De Octubre "/>
    <s v="Guayaquil"/>
    <s v="Cadenas"/>
    <x v="0"/>
    <s v="Promotor Guayaquil 23"/>
    <n v="1"/>
    <n v="1313744128"/>
    <x v="27"/>
    <s v="Juan Carlos"/>
    <s v="Castillo"/>
    <s v="Herrera"/>
    <s v="Darwin Naranjo"/>
    <s v="Erika Gonzalez"/>
    <s v="Agencia"/>
    <n v="60345.145403203933"/>
    <n v="5"/>
    <n v="0.82499999999999996"/>
    <n v="33"/>
    <n v="20"/>
    <n v="0.82499999999999996"/>
    <n v="132"/>
    <n v="40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2:00:00"/>
    <d v="1899-12-30T19:00:00"/>
    <n v="4"/>
    <d v="1899-12-30T07:00:00"/>
    <d v="1899-12-30T07:00:00"/>
    <m/>
    <m/>
    <m/>
    <d v="1899-12-30T00:00:00"/>
    <d v="1899-12-30T00:00:00"/>
    <m/>
    <n v="0"/>
    <m/>
    <m/>
    <m/>
    <d v="1899-12-30T00:00:00"/>
    <d v="1899-12-30T00:00:00"/>
    <d v="1899-12-30T13:00:00"/>
    <d v="1899-12-30T19:00:00"/>
    <n v="4"/>
    <d v="1899-12-30T06:00:00"/>
    <d v="1899-12-30T06:00:00"/>
    <m/>
    <m/>
    <m/>
    <d v="1899-12-30T00:00:00"/>
    <d v="1899-12-30T00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n v="0"/>
    <m/>
  </r>
  <r>
    <s v="MJVS"/>
    <n v="385"/>
    <s v="Point Rumichaca"/>
    <s v="385 - 9 De Octubre"/>
    <x v="1"/>
    <s v="Point"/>
    <s v="9 De Octubre "/>
    <s v="Guayaquil"/>
    <s v="Cadenas"/>
    <x v="0"/>
    <s v="Promotor Guayaquil 23"/>
    <n v="0"/>
    <n v="1313744128"/>
    <x v="27"/>
    <s v="Juan Carlos"/>
    <s v="Castillo"/>
    <s v="Herrera"/>
    <s v="Darwin Naranjo"/>
    <s v="Diego Paredes"/>
    <s v="Agencia"/>
    <n v="10608.537446189652"/>
    <n v="4"/>
    <n v="0.17499999999999996"/>
    <n v="6.9999999999999982"/>
    <n v="16"/>
    <n v="0.17499999999999993"/>
    <n v="27.999999999999989"/>
    <n v="4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1:00:00"/>
    <n v="4"/>
    <d v="1899-12-30T01:00:00"/>
    <d v="1899-12-30T01:00:00"/>
    <m/>
    <m/>
    <m/>
    <d v="1899-12-30T00:00:00"/>
    <d v="1899-12-30T00:00:00"/>
    <m/>
    <n v="1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m/>
  </r>
  <r>
    <s v="MWJVS"/>
    <n v="525"/>
    <s v="Ganga Libertad 1 Centro"/>
    <s v="525 - Libertad 1 Centro"/>
    <x v="0"/>
    <s v="La Ganga"/>
    <s v="Libertad"/>
    <s v="Libertad"/>
    <s v="Cadenas"/>
    <x v="0"/>
    <s v="Promotor Libertad 1"/>
    <n v="1"/>
    <n v="962091344"/>
    <x v="28"/>
    <s v="Carlos Enrique"/>
    <s v="Sequera"/>
    <s v=" Martinisi"/>
    <s v="Darwin Naranjo"/>
    <s v="Erika Gonzalez"/>
    <s v="Agencia"/>
    <n v="27049.620089999997"/>
    <n v="5"/>
    <n v="0.42499999999999999"/>
    <n v="16.999999999999993"/>
    <n v="20"/>
    <n v="0.42499999999999999"/>
    <n v="67.999999999999972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d v="1899-12-30T14:00:00"/>
    <d v="1899-12-30T19:00:00"/>
    <n v="4"/>
    <d v="1899-12-30T05:00:00"/>
    <d v="1899-12-30T05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s v="CAMBIO DE RUTA"/>
    <n v="0"/>
    <m/>
    <m/>
    <m/>
    <d v="1899-12-30T00:00:00"/>
    <d v="1899-12-30T00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n v="0"/>
    <m/>
  </r>
  <r>
    <s v="MWJVS"/>
    <n v="472"/>
    <s v="Artefacta Tienda Libertad 940"/>
    <s v="472 - Tienda Libertad 940"/>
    <x v="0"/>
    <s v="Unicomer"/>
    <s v="Libertad"/>
    <s v="Libertad"/>
    <s v="Cadenas"/>
    <x v="0"/>
    <s v="Promotor Libertad 1"/>
    <n v="0"/>
    <n v="962091344"/>
    <x v="28"/>
    <s v="Carlos Enrique"/>
    <s v="Sequera"/>
    <s v=" Martinisi"/>
    <s v="Darwin Naranjo"/>
    <s v="Heidi Karoba"/>
    <s v="Agencia"/>
    <n v="64701.22818181818"/>
    <n v="5"/>
    <n v="0.57500000000000007"/>
    <n v="22.999999999999993"/>
    <n v="20"/>
    <n v="0.57500000000000007"/>
    <n v="91.999999999999972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3:00:00"/>
    <n v="4"/>
    <d v="1899-12-30T03:00:00"/>
    <d v="1899-12-30T03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s v="CAMBIO DE RUTA"/>
    <n v="1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m/>
    <m/>
    <m/>
    <d v="1899-12-30T00:00:00"/>
    <d v="1899-12-30T00:00:00"/>
    <m/>
    <m/>
    <n v="0"/>
    <m/>
  </r>
  <r>
    <s v="MWJVS"/>
    <n v="524"/>
    <s v="Ganga Libertad 2 Shopping"/>
    <s v="524 - Libertad 2 Shopping"/>
    <x v="0"/>
    <s v="La Ganga"/>
    <s v="Libertad"/>
    <s v="Libertad"/>
    <s v="Cadenas"/>
    <x v="0"/>
    <s v="Promotor Libertad 2"/>
    <n v="1"/>
    <n v="924087000"/>
    <x v="29"/>
    <s v="Mayra Erika"/>
    <s v="Espinal"/>
    <s v="Borbor"/>
    <s v="Darwin Naranjo"/>
    <s v="Erika Gonzalez"/>
    <s v="Agencia"/>
    <n v="28274.75187"/>
    <n v="5"/>
    <n v="0.50000000000000011"/>
    <n v="19.999999999999996"/>
    <n v="20"/>
    <n v="0.50000000000000011"/>
    <n v="79.999999999999986"/>
    <n v="39.999999999999986"/>
    <m/>
    <m/>
    <m/>
    <d v="1899-12-30T00:00:00"/>
    <d v="1899-12-30T00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m/>
    <m/>
    <m/>
    <d v="1899-12-30T00:00:00"/>
    <d v="1899-12-30T00:00:00"/>
    <s v="CAMBIO DE RUTA"/>
    <n v="0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m/>
    <m/>
    <m/>
  </r>
  <r>
    <s v="MWJVS"/>
    <n v="507"/>
    <s v="Crecos Salinas"/>
    <s v="507 - Salinas"/>
    <x v="0"/>
    <s v="Créditos Económicos"/>
    <s v="Libertad"/>
    <s v="Libertad"/>
    <s v="Cadenas"/>
    <x v="0"/>
    <s v="Promotor Libertad 4"/>
    <n v="1"/>
    <n v="920951779"/>
    <x v="30"/>
    <s v="Erika Vanessa"/>
    <s v="Matias"/>
    <s v="Sanchez"/>
    <s v="Darwin Naranjo"/>
    <s v="Erika Gonzalez"/>
    <s v="Agencia"/>
    <n v="22093.346633116886"/>
    <n v="5"/>
    <n v="0.5"/>
    <n v="19.999999999999996"/>
    <n v="20"/>
    <n v="0.5"/>
    <n v="79.999999999999986"/>
    <n v="39.999999999999993"/>
    <m/>
    <m/>
    <m/>
    <d v="1899-12-30T00:00:00"/>
    <d v="1899-12-30T00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m/>
    <m/>
    <m/>
    <d v="1899-12-30T00:00:00"/>
    <d v="1899-12-30T00:00:00"/>
    <s v="CAMBIO DE RUTA"/>
    <n v="0"/>
    <m/>
    <m/>
    <m/>
    <d v="1899-12-30T00:00:00"/>
    <d v="1899-12-30T00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MWJVS"/>
    <n v="962"/>
    <s v="Alm España La Libertad Centro"/>
    <s v="962 - Almacenes España Libertad"/>
    <x v="0"/>
    <s v="Almacenes España"/>
    <s v="Libertad"/>
    <s v="Libertad"/>
    <s v="Cadenas"/>
    <x v="0"/>
    <s v="Promotor Libertad 3"/>
    <n v="1"/>
    <n v="924486780"/>
    <x v="31"/>
    <s v="Ivan David"/>
    <s v="Calero"/>
    <s v="Zavala"/>
    <s v="Darwin Naranjo"/>
    <s v="Diego Paredes"/>
    <s v="Agencia"/>
    <n v="27126.927500000002"/>
    <n v="5"/>
    <n v="0.5"/>
    <n v="19.999999999999996"/>
    <n v="20"/>
    <n v="0.5"/>
    <n v="79.999999999999986"/>
    <n v="39.999999999999993"/>
    <m/>
    <m/>
    <m/>
    <d v="1899-12-30T00:00:00"/>
    <d v="1899-12-30T00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m/>
    <m/>
    <m/>
    <d v="1899-12-30T00:00:00"/>
    <d v="1899-12-30T00:00:00"/>
    <s v="CAMBIO DE RUTA"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MWJVS"/>
    <n v="513"/>
    <s v="Crecos La Libertad"/>
    <s v="513 - Salinas Ce Gys"/>
    <x v="0"/>
    <s v="Créditos Económicos"/>
    <s v="Libertad"/>
    <s v="Libertad "/>
    <s v="Cadenas"/>
    <x v="0"/>
    <s v="Promotor Libertad 4"/>
    <n v="1"/>
    <n v="920951779"/>
    <x v="30"/>
    <s v="Erika Vanessa"/>
    <s v="Matias"/>
    <s v="Sanchez"/>
    <s v="Darwin Naranjo"/>
    <s v="Erika Gonzalez"/>
    <s v="Agencia"/>
    <n v="26212.215307162536"/>
    <n v="5"/>
    <n v="0.5"/>
    <n v="19.999999999999996"/>
    <n v="20"/>
    <n v="0.5"/>
    <n v="79.999999999999986"/>
    <n v="39.999999999999993"/>
    <m/>
    <m/>
    <m/>
    <d v="1899-12-30T00:00:00"/>
    <d v="1899-12-30T00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m/>
    <m/>
    <m/>
    <d v="1899-12-30T00:00:00"/>
    <d v="1899-12-30T00:00:00"/>
    <s v="CAMBIO DE RUTA"/>
    <n v="1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m/>
    <n v="0"/>
    <m/>
  </r>
  <r>
    <s v="MWJVS"/>
    <n v="900"/>
    <s v="Min Libertad 3"/>
    <s v="900 - Min Libertad 3"/>
    <x v="3"/>
    <s v="Marcimex"/>
    <s v="Libertad"/>
    <s v="Libertad"/>
    <s v="Cadenas"/>
    <x v="0"/>
    <s v="Promotor Libertad 2"/>
    <n v="1"/>
    <n v="924087000"/>
    <x v="29"/>
    <s v="Mayra Erika"/>
    <s v="Espinal"/>
    <s v="Borbor"/>
    <s v="Darwin Naranjo"/>
    <s v="Diego Paredes"/>
    <s v="Agencia"/>
    <m/>
    <n v="5"/>
    <n v="0.24999999999999986"/>
    <n v="9.9999999999999911"/>
    <n v="20"/>
    <n v="0.24999999999999986"/>
    <n v="39.999999999999964"/>
    <n v="39.999999999999986"/>
    <m/>
    <m/>
    <m/>
    <d v="1899-12-30T00:00:00"/>
    <d v="1899-12-30T00:00:00"/>
    <d v="1899-12-30T14:00:00"/>
    <d v="1899-12-30T16:00:00"/>
    <n v="4"/>
    <d v="1899-12-30T02:00:00"/>
    <d v="1899-12-30T02:00:00"/>
    <d v="1899-12-30T14:00:00"/>
    <d v="1899-12-30T16:00:00"/>
    <n v="4"/>
    <d v="1899-12-30T02:00:00"/>
    <d v="1899-12-30T02:00:00"/>
    <d v="1899-12-30T14:00:00"/>
    <d v="1899-12-30T16:00:00"/>
    <n v="4"/>
    <d v="1899-12-30T02:00:00"/>
    <d v="1899-12-30T02:00:00"/>
    <d v="1899-12-30T14:00:00"/>
    <d v="1899-12-30T16:00:00"/>
    <n v="4"/>
    <d v="1899-12-30T02:00:00"/>
    <d v="1899-12-30T02:00:00"/>
    <d v="1899-12-30T14:00:00"/>
    <d v="1899-12-30T16:00:00"/>
    <n v="4"/>
    <d v="1899-12-30T02:00:00"/>
    <d v="1899-12-30T02:00:00"/>
    <m/>
    <m/>
    <m/>
    <d v="1899-12-30T00:00:00"/>
    <d v="1899-12-30T00:00:00"/>
    <s v="CAMBIO DE RUTA"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439"/>
    <s v="Tienda Baratodo Libertad 2625"/>
    <s v="439 - Tienda Baratodo Libertad 2625"/>
    <x v="0"/>
    <s v="Unicomer"/>
    <s v="Libertad"/>
    <s v="Libertad"/>
    <s v="Cadenas"/>
    <x v="0"/>
    <s v="Promotor Libertad 3"/>
    <n v="1"/>
    <n v="924486780"/>
    <x v="31"/>
    <s v="Ivan David"/>
    <s v="Calero"/>
    <s v="Zavala"/>
    <s v="Darwin Naranjo"/>
    <s v="Heidi Karoba"/>
    <s v="Agencia"/>
    <n v="50960.490000000005"/>
    <n v="5"/>
    <n v="0.5"/>
    <n v="19.999999999999996"/>
    <n v="20"/>
    <n v="0.5"/>
    <n v="79.999999999999986"/>
    <n v="39.999999999999993"/>
    <m/>
    <m/>
    <m/>
    <d v="1899-12-30T00:00:00"/>
    <d v="1899-12-30T00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m/>
    <m/>
    <m/>
    <d v="1899-12-30T00:00:00"/>
    <d v="1899-12-30T00:00:00"/>
    <m/>
    <n v="1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3:00:00"/>
    <n v="4"/>
    <d v="1899-12-30T03:00:00"/>
    <d v="1899-12-30T03:00:00"/>
    <d v="1899-12-30T14:00:00"/>
    <d v="1899-12-30T19:00:00"/>
    <n v="4"/>
    <d v="1899-12-30T05:00:00"/>
    <d v="1899-12-30T05:00:00"/>
    <m/>
    <m/>
    <m/>
    <d v="1899-12-30T00:00:00"/>
    <d v="1899-12-30T00:00:00"/>
    <m/>
    <m/>
    <m/>
    <m/>
  </r>
  <r>
    <s v="MWJVS"/>
    <n v="394"/>
    <s v="Point Libertad 2"/>
    <s v="394 - Point La Libertad 2"/>
    <x v="1"/>
    <s v="Point"/>
    <s v="Libertad"/>
    <s v="Libertad"/>
    <s v="Cadenas"/>
    <x v="0"/>
    <s v="Promotor Libertad 2"/>
    <n v="1"/>
    <n v="924087000"/>
    <x v="29"/>
    <s v="Mayra Erika"/>
    <s v="Espinal"/>
    <s v="Borbor"/>
    <s v="Darwin Naranjo"/>
    <s v="Diego Paredes"/>
    <s v="Agencia"/>
    <n v="17534.627327897189"/>
    <n v="5"/>
    <n v="0.25000000000000017"/>
    <n v="10.000000000000004"/>
    <n v="20"/>
    <n v="0.25000000000000017"/>
    <n v="40.000000000000014"/>
    <n v="39.999999999999986"/>
    <m/>
    <m/>
    <m/>
    <d v="1899-12-30T00:00:00"/>
    <d v="1899-12-30T00:00:00"/>
    <d v="1899-12-30T16:00:00"/>
    <d v="1899-12-30T18:00:00"/>
    <n v="4"/>
    <d v="1899-12-30T02:00:00"/>
    <d v="1899-12-30T02:00:00"/>
    <d v="1899-12-30T16:00:00"/>
    <d v="1899-12-30T18:00:00"/>
    <n v="4"/>
    <d v="1899-12-30T02:00:00"/>
    <d v="1899-12-30T02:00:00"/>
    <d v="1899-12-30T16:00:00"/>
    <d v="1899-12-30T18:00:00"/>
    <n v="4"/>
    <d v="1899-12-30T02:00:00"/>
    <d v="1899-12-30T02:00:00"/>
    <d v="1899-12-30T16:00:00"/>
    <d v="1899-12-30T18:00:00"/>
    <n v="4"/>
    <d v="1899-12-30T02:00:00"/>
    <d v="1899-12-30T02:00:00"/>
    <d v="1899-12-30T16:00:00"/>
    <d v="1899-12-30T18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4:00:00"/>
    <d v="1899-12-30T19:00:00"/>
    <n v="4"/>
    <d v="1899-12-30T05:00:00"/>
    <d v="1899-12-30T05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MWJVS"/>
    <n v="518"/>
    <s v="Ganga Playas"/>
    <s v="518 - Playas"/>
    <x v="1"/>
    <s v="La Ganga"/>
    <s v="Playas"/>
    <s v="Playas"/>
    <s v="Cadenas"/>
    <x v="0"/>
    <s v="Promotor Playas 1"/>
    <n v="1"/>
    <n v="925015299"/>
    <x v="32"/>
    <s v="Diana Katerin"/>
    <s v="Andrade"/>
    <s v="Gracia"/>
    <s v="Darwin Naranjo"/>
    <s v="Erika Gonzalez"/>
    <s v="Agencia"/>
    <n v="13669.891439999999"/>
    <n v="5"/>
    <n v="0.49999999999999989"/>
    <n v="19.999999999999996"/>
    <n v="20"/>
    <n v="0.49999999999999989"/>
    <n v="79.999999999999986"/>
    <n v="40"/>
    <m/>
    <m/>
    <m/>
    <d v="1899-12-30T00:00:00"/>
    <d v="1899-12-30T00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7:00:00"/>
    <d v="1899-12-30T19:00:00"/>
    <n v="4"/>
    <d v="1899-12-30T02:00:00"/>
    <d v="1899-12-30T02:00:00"/>
    <d v="1899-12-30T15:00:00"/>
    <d v="1899-12-30T19:00:00"/>
    <n v="4"/>
    <d v="1899-12-30T04:00:00"/>
    <d v="1899-12-30T04:00:00"/>
    <d v="1899-12-30T13:00:00"/>
    <d v="1899-12-30T19:00:00"/>
    <n v="4"/>
    <d v="1899-12-30T06:00:00"/>
    <d v="1899-12-30T06:00:00"/>
    <m/>
    <m/>
    <m/>
    <d v="1899-12-30T00:00:00"/>
    <d v="1899-12-30T00:00:00"/>
    <m/>
    <n v="0"/>
    <m/>
    <m/>
    <m/>
    <d v="1899-12-30T00:00:00"/>
    <d v="1899-12-30T00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7:00:00"/>
    <d v="1899-12-30T19:00:00"/>
    <n v="4"/>
    <d v="1899-12-30T02:00:00"/>
    <d v="1899-12-30T02:00:00"/>
    <d v="1899-12-30T15:00:00"/>
    <d v="1899-12-30T19:00:00"/>
    <n v="4"/>
    <d v="1899-12-30T04:00:00"/>
    <d v="1899-12-30T04:00:00"/>
    <d v="1899-12-30T13:00:00"/>
    <d v="1899-12-30T19:00:00"/>
    <n v="4"/>
    <d v="1899-12-30T06:00:00"/>
    <d v="1899-12-30T06:00:00"/>
    <m/>
    <m/>
    <m/>
    <d v="1899-12-30T00:00:00"/>
    <d v="1899-12-30T00:00:00"/>
    <m/>
    <m/>
    <m/>
    <m/>
  </r>
  <r>
    <s v="MWJVS"/>
    <n v="500"/>
    <s v="Crecos Playas"/>
    <s v="500 - Playas"/>
    <x v="1"/>
    <s v="Créditos Económicos"/>
    <s v="Playas"/>
    <s v="Playas"/>
    <s v="Cadenas"/>
    <x v="0"/>
    <s v="Promotor Playas 1"/>
    <n v="0"/>
    <n v="925015299"/>
    <x v="32"/>
    <s v="Diana Katerin"/>
    <s v="Andrade"/>
    <s v="Gracia"/>
    <s v="Darwin Naranjo"/>
    <s v="Erika Gonzalez"/>
    <s v="Agencia"/>
    <n v="10392.221136363636"/>
    <n v="5"/>
    <n v="0.25"/>
    <n v="10"/>
    <n v="20"/>
    <n v="0.25"/>
    <n v="40"/>
    <n v="40"/>
    <m/>
    <m/>
    <m/>
    <d v="1899-12-30T00:00:00"/>
    <d v="1899-12-30T00:00:00"/>
    <d v="1899-12-30T13:00:00"/>
    <d v="1899-12-30T15:00:00"/>
    <n v="4"/>
    <d v="1899-12-30T02:00:00"/>
    <d v="1899-12-30T02:00:00"/>
    <d v="1899-12-30T10:00:00"/>
    <d v="1899-12-30T12:00:00"/>
    <n v="4"/>
    <d v="1899-12-30T02:00:00"/>
    <d v="1899-12-30T02:00:00"/>
    <d v="1899-12-30T14:00:00"/>
    <d v="1899-12-30T17:00:00"/>
    <n v="4"/>
    <d v="1899-12-30T03:00:00"/>
    <d v="1899-12-30T03:00:00"/>
    <d v="1899-12-30T10:00:00"/>
    <d v="1899-12-30T12:00:00"/>
    <n v="4"/>
    <d v="1899-12-30T02:00:00"/>
    <d v="1899-12-30T02:00:00"/>
    <d v="1899-12-30T11:00:00"/>
    <d v="1899-12-30T12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d v="1899-12-30T13:00:00"/>
    <d v="1899-12-30T15:00:00"/>
    <n v="4"/>
    <d v="1899-12-30T02:00:00"/>
    <d v="1899-12-30T02:00:00"/>
    <d v="1899-12-30T10:00:00"/>
    <d v="1899-12-30T12:00:00"/>
    <n v="4"/>
    <d v="1899-12-30T02:00:00"/>
    <d v="1899-12-30T02:00:00"/>
    <d v="1899-12-30T14:00:00"/>
    <d v="1899-12-30T17:00:00"/>
    <n v="4"/>
    <d v="1899-12-30T03:00:00"/>
    <d v="1899-12-30T03:00:00"/>
    <d v="1899-12-30T10:00:00"/>
    <d v="1899-12-30T12:00:00"/>
    <n v="4"/>
    <d v="1899-12-30T02:00:00"/>
    <d v="1899-12-30T02:00:00"/>
    <d v="1899-12-30T11:00:00"/>
    <d v="1899-12-30T12:00:00"/>
    <n v="4"/>
    <d v="1899-12-30T01:00:00"/>
    <d v="1899-12-30T01:00:00"/>
    <m/>
    <m/>
    <m/>
    <d v="1899-12-30T00:00:00"/>
    <d v="1899-12-30T00:00:00"/>
    <m/>
    <m/>
    <m/>
    <m/>
  </r>
  <r>
    <s v="MWJVS"/>
    <n v="473"/>
    <s v="Artefacta Tienda Playas 945"/>
    <s v="473 - Tienda Playas 945"/>
    <x v="3"/>
    <s v="Unicomer"/>
    <s v="Playas"/>
    <s v="Playas"/>
    <s v="Cadenas"/>
    <x v="0"/>
    <s v="Promotor Playas 1"/>
    <n v="0"/>
    <n v="925015299"/>
    <x v="32"/>
    <s v="Diana Katerin"/>
    <s v="Andrade"/>
    <s v="Gracia"/>
    <s v="Darwin Naranjo"/>
    <s v="Heidi Karoba"/>
    <s v="Agencia"/>
    <n v="22911.735454545458"/>
    <n v="5"/>
    <n v="0.25"/>
    <n v="10"/>
    <n v="20"/>
    <n v="0.25"/>
    <n v="40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3:00:00"/>
    <d v="1899-12-30T15:00:00"/>
    <n v="4"/>
    <d v="1899-12-30T02:00:00"/>
    <d v="1899-12-30T02:00:00"/>
    <d v="1899-12-30T10:00:00"/>
    <d v="1899-12-30T13:00:00"/>
    <n v="4"/>
    <d v="1899-12-30T03:00:00"/>
    <d v="1899-12-30T03:00:00"/>
    <d v="1899-12-30T13:00:00"/>
    <d v="1899-12-30T15:00:00"/>
    <n v="4"/>
    <d v="1899-12-30T02:00:00"/>
    <d v="1899-12-30T02:00:00"/>
    <d v="1899-12-30T10:00:00"/>
    <d v="1899-12-30T11:00:00"/>
    <n v="4"/>
    <d v="1899-12-30T01:00:00"/>
    <d v="1899-12-30T01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d v="1899-12-30T13:00:00"/>
    <d v="1899-12-30T15:00:00"/>
    <n v="4"/>
    <d v="1899-12-30T02:00:00"/>
    <d v="1899-12-30T02:00:00"/>
    <d v="1899-12-30T10:00:00"/>
    <d v="1899-12-30T13:00:00"/>
    <n v="4"/>
    <d v="1899-12-30T03:00:00"/>
    <d v="1899-12-30T03:00:00"/>
    <d v="1899-12-30T13:00:00"/>
    <d v="1899-12-30T15:00:00"/>
    <n v="4"/>
    <d v="1899-12-30T02:00:00"/>
    <d v="1899-12-30T02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m/>
  </r>
  <r>
    <s v="MWJVS"/>
    <n v="502"/>
    <s v="Crecos Portete"/>
    <s v="502 - Portete"/>
    <x v="0"/>
    <s v="Créditos Económicos"/>
    <s v="Portete"/>
    <s v="Guayaquil"/>
    <s v="Cadenas"/>
    <x v="0"/>
    <s v="Promotor Portete 3"/>
    <n v="1"/>
    <n v="955499553"/>
    <x v="33"/>
    <s v="Ruth Krystel"/>
    <s v="Rosales"/>
    <s v="Banchon"/>
    <s v="Darwin Naranjo"/>
    <s v="Erika Gonzalez"/>
    <s v="Agencia"/>
    <n v="34203.118457129996"/>
    <n v="5"/>
    <n v="0.75"/>
    <n v="30"/>
    <n v="20"/>
    <n v="0.75"/>
    <n v="120"/>
    <n v="40"/>
    <m/>
    <m/>
    <m/>
    <d v="1899-12-30T00:00:00"/>
    <d v="1899-12-30T00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m/>
    <m/>
    <m/>
    <d v="1899-12-30T00:00:00"/>
    <d v="1899-12-30T00:00:00"/>
    <m/>
    <n v="0"/>
    <m/>
    <m/>
    <m/>
    <d v="1899-12-30T00:00:00"/>
    <d v="1899-12-30T00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JS"/>
    <n v="896"/>
    <s v="Min Guayaquil Portete"/>
    <s v="896 - Min Guayaquil Portete"/>
    <x v="3"/>
    <s v="Marcimex"/>
    <s v="Portete"/>
    <s v="Guayaquil"/>
    <s v="Cadenas"/>
    <x v="0"/>
    <s v="Promotor Portete 3"/>
    <n v="0"/>
    <n v="955499553"/>
    <x v="33"/>
    <s v="Ruth Krystel"/>
    <s v="Rosales"/>
    <s v="Banchon"/>
    <s v="Darwin Naranjo"/>
    <s v="Diego Paredes"/>
    <s v="Agencia"/>
    <m/>
    <n v="3"/>
    <n v="0.14999999999999997"/>
    <n v="5.9999999999999982"/>
    <n v="12"/>
    <n v="0.14999999999999997"/>
    <n v="23.999999999999993"/>
    <n v="4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V"/>
    <n v="660"/>
    <s v="Orve Portete Iii"/>
    <s v="660 - Orve Portete Y La 17"/>
    <x v="2"/>
    <s v="Icesa"/>
    <s v="Portete"/>
    <s v="Guayaquil"/>
    <s v="Cadenas"/>
    <x v="0"/>
    <s v="Promotor Portete 3"/>
    <n v="0"/>
    <n v="955499553"/>
    <x v="33"/>
    <s v="Ruth Krystel"/>
    <s v="Rosales"/>
    <s v="Banchon"/>
    <s v="Darwin Naranjo"/>
    <s v="Tania Manrique"/>
    <s v="Agencia"/>
    <n v="4456.8712752737292"/>
    <n v="2"/>
    <n v="9.9999999999999978E-2"/>
    <n v="3.9999999999999991"/>
    <n v="8"/>
    <n v="9.9999999999999978E-2"/>
    <n v="15.999999999999996"/>
    <n v="4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"/>
    <s v="597"/>
    <s v="Ganga Florida"/>
    <s v="597 - Ganga Florida"/>
    <x v="1"/>
    <s v="La Ganga"/>
    <m/>
    <s v="Guayaquil"/>
    <s v="Cadenas"/>
    <x v="3"/>
    <s v="Puerta A Puerta"/>
    <n v="1"/>
    <n v="928529379"/>
    <x v="34"/>
    <s v="Bolivar Ricardo"/>
    <s v="Lozano"/>
    <s v="Roman"/>
    <s v="Darwin Naranjo"/>
    <s v="Erika Gonzalez"/>
    <s v="Agencia"/>
    <m/>
    <n v="2"/>
    <n v="7.4999999999999997E-2"/>
    <n v="2.9999999999999991"/>
    <n v="8"/>
    <n v="7.4999999999999997E-2"/>
    <n v="11.999999999999996"/>
    <n v="39.999999999999993"/>
    <m/>
    <m/>
    <m/>
    <d v="1899-12-30T00:00:00"/>
    <d v="1899-12-30T00:00:00"/>
    <d v="1899-12-30T09:00:00"/>
    <d v="1899-12-30T13:00:00"/>
    <n v="2"/>
    <d v="1899-12-30T04:00:00"/>
    <d v="1899-12-30T02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MJ"/>
    <s v="960"/>
    <s v="Ganga Puerteo El Fortin"/>
    <s v="960 - El Fortín"/>
    <x v="1"/>
    <s v="La Ganga"/>
    <m/>
    <s v="Guayaquil"/>
    <s v="Cadenas"/>
    <x v="3"/>
    <s v="Puerta A Puerta"/>
    <e v="#REF!"/>
    <n v="928529379"/>
    <x v="34"/>
    <s v="Bolivar Ricardo"/>
    <s v="Lozano"/>
    <s v="Roman"/>
    <s v="Darwin Naranjo"/>
    <s v="Erika Gonzalez"/>
    <s v="Agencia"/>
    <m/>
    <n v="3"/>
    <n v="0.15"/>
    <n v="5.9999999999999982"/>
    <n v="12"/>
    <n v="0.15"/>
    <n v="23.999999999999993"/>
    <n v="39.999999999999993"/>
    <m/>
    <m/>
    <m/>
    <d v="1899-12-30T00:00:00"/>
    <d v="1899-12-30T00:00:00"/>
    <d v="1899-12-30T14:00:00"/>
    <d v="1899-12-30T18:00:00"/>
    <n v="2"/>
    <d v="1899-12-30T04:00:00"/>
    <d v="1899-12-30T02:00:00"/>
    <m/>
    <m/>
    <m/>
    <d v="1899-12-30T00:00:00"/>
    <d v="1899-12-30T00:00:00"/>
    <d v="1899-12-30T14:00:00"/>
    <d v="1899-12-30T18:00:00"/>
    <n v="2"/>
    <d v="1899-12-30T04:00:00"/>
    <d v="1899-12-30T02:00:00"/>
    <d v="1899-12-30T14:00:00"/>
    <d v="1899-12-30T18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S"/>
    <s v="594"/>
    <s v="Ganga Duran El Recreo"/>
    <s v="594 - Duran El Recreo"/>
    <x v="1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3:00:00"/>
    <n v="2"/>
    <d v="1899-12-30T04:00:00"/>
    <d v="1899-12-30T02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V"/>
    <s v="592"/>
    <s v="Ganga Trinipuerto"/>
    <s v="592 - Ganga Trinipuerto"/>
    <x v="1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3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WV"/>
    <s v="593"/>
    <s v="Ganga Fertisa"/>
    <s v="593 - Ganga Fertiza"/>
    <x v="2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2"/>
    <n v="9.9999999999999992E-2"/>
    <n v="3.9999999999999991"/>
    <n v="8"/>
    <n v="9.9999999999999992E-2"/>
    <n v="15.999999999999996"/>
    <n v="39.999999999999993"/>
    <m/>
    <m/>
    <m/>
    <d v="1899-12-30T00:00:00"/>
    <d v="1899-12-30T00:00:00"/>
    <m/>
    <m/>
    <m/>
    <d v="1899-12-30T00:00:00"/>
    <d v="1899-12-30T00:00:00"/>
    <d v="1899-12-30T14:00:00"/>
    <d v="1899-12-30T18:00:00"/>
    <n v="2"/>
    <d v="1899-12-30T04:00:00"/>
    <d v="1899-12-30T02:00:00"/>
    <m/>
    <m/>
    <m/>
    <d v="1899-12-30T00:00:00"/>
    <d v="1899-12-30T00:00:00"/>
    <d v="1899-12-30T14:00:00"/>
    <d v="1899-12-30T18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MW"/>
    <s v="589"/>
    <s v="Ganga Pedregal "/>
    <s v="589 - Ganga Pedregal"/>
    <x v="1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2"/>
    <n v="7.4999999999999997E-2"/>
    <n v="2.9999999999999991"/>
    <n v="8"/>
    <n v="7.4999999999999997E-2"/>
    <n v="11.999999999999996"/>
    <n v="39.999999999999993"/>
    <m/>
    <m/>
    <m/>
    <d v="1899-12-30T00:00:00"/>
    <d v="1899-12-30T00:00:00"/>
    <d v="1899-12-30T09:00:00"/>
    <d v="1899-12-30T13:00:00"/>
    <n v="2"/>
    <d v="1899-12-30T04:00:00"/>
    <d v="1899-12-30T02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V"/>
    <s v="587"/>
    <s v="Ganga La 38 Ava"/>
    <s v="587 - La 38 Y Portete"/>
    <x v="1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3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WJS"/>
    <s v="963"/>
    <s v="Ganga La 29 "/>
    <s v="963 - La 29"/>
    <x v="1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3"/>
    <n v="0.125"/>
    <n v="4.9999999999999991"/>
    <n v="12"/>
    <n v="0.12499999999999997"/>
    <n v="19.999999999999993"/>
    <n v="39.999999999999993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d v="1899-12-30T14:00:00"/>
    <d v="1899-12-30T18:00:00"/>
    <n v="2"/>
    <d v="1899-12-30T04:00:00"/>
    <d v="1899-12-30T02:00:00"/>
    <m/>
    <m/>
    <m/>
    <d v="1899-12-30T00:00:00"/>
    <d v="1899-12-30T00:00:00"/>
    <d v="1899-12-30T14:00:00"/>
    <d v="1899-12-30T18:00:00"/>
    <n v="2"/>
    <d v="1899-12-30T04:00:00"/>
    <d v="1899-12-30T02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MJ"/>
    <s v="961"/>
    <s v="Ganga La 23 Y La Q "/>
    <s v="961 - La 23 Y La Q"/>
    <x v="2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2"/>
    <n v="9.9999999999999992E-2"/>
    <n v="3.9999999999999991"/>
    <n v="8"/>
    <n v="9.9999999999999992E-2"/>
    <n v="15.999999999999996"/>
    <n v="39.999999999999993"/>
    <m/>
    <m/>
    <m/>
    <d v="1899-12-30T00:00:00"/>
    <d v="1899-12-30T00:00:00"/>
    <d v="1899-12-30T14:00:00"/>
    <d v="1899-12-30T18:00:00"/>
    <n v="2"/>
    <d v="1899-12-30T04:00:00"/>
    <d v="1899-12-30T02:00:00"/>
    <m/>
    <m/>
    <m/>
    <d v="1899-12-30T00:00:00"/>
    <d v="1899-12-30T00:00:00"/>
    <d v="1899-12-30T09:00:00"/>
    <d v="1899-12-30T13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W"/>
    <s v="588"/>
    <s v="Ganga Guangala"/>
    <s v="588 - Guangala"/>
    <x v="1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d v="1899-12-30T09:00:00"/>
    <d v="1899-12-30T13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W"/>
    <s v="962"/>
    <s v="Ganga La 25 Y La B "/>
    <s v="962 - La 25 Y La B"/>
    <x v="1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d v="1899-12-30T14:00:00"/>
    <d v="1899-12-30T18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S"/>
    <s v="591"/>
    <s v="Ganga Guasmo Sur"/>
    <s v="591 - Ganga Guasmo Sur"/>
    <x v="1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3:00:00"/>
    <n v="2"/>
    <d v="1899-12-30T04:00:00"/>
    <d v="1899-12-30T02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S"/>
    <s v="590"/>
    <s v="Ganga 7 Lagos"/>
    <s v="590 - Ganga 7 Lagos"/>
    <x v="1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8:00:00"/>
    <n v="2"/>
    <d v="1899-12-30T04:00:00"/>
    <d v="1899-12-30T02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J"/>
    <n v="595"/>
    <s v="GANGA PARAISO DE LA FLOR"/>
    <s v="595 - GANGA PARAISO"/>
    <x v="1"/>
    <s v="La Ganga"/>
    <m/>
    <s v="Guayaquil"/>
    <s v="Cadenas"/>
    <x v="3"/>
    <s v="Puerta A Puerta"/>
    <n v="0"/>
    <n v="928529379"/>
    <x v="34"/>
    <s v="Bolivar Ricardo"/>
    <s v="Lozano"/>
    <s v="Roman"/>
    <s v="Darwin Naranjo"/>
    <s v="Erika Gonzalez"/>
    <s v="Agencia"/>
    <m/>
    <n v="1"/>
    <n v="2.4999999999999998E-2"/>
    <n v="0.99999999999999978"/>
    <n v="4"/>
    <n v="2.4999999999999998E-2"/>
    <n v="3.9999999999999991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0:00:00"/>
    <n v="1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n v="0"/>
    <d v="1899-12-30T00:00:00"/>
    <d v="1899-12-30T00:00:00"/>
    <m/>
    <m/>
    <m/>
    <m/>
  </r>
  <r>
    <s v="LJS"/>
    <n v="378"/>
    <s v="Point Ambato"/>
    <s v="378 - Point Ambato"/>
    <x v="3"/>
    <s v="Point"/>
    <s v="Ambato"/>
    <s v="Ambato"/>
    <s v="Cadenas"/>
    <x v="2"/>
    <s v="Promotor Ambato 1"/>
    <n v="1"/>
    <n v="1804249249"/>
    <x v="35"/>
    <s v="Cristhian Santiago"/>
    <s v="Lozano"/>
    <s v="Lucas"/>
    <s v="Juan Carlos Figueroa"/>
    <s v="Diego Paredes"/>
    <s v="Agencia"/>
    <n v="17245.341940354545"/>
    <n v="3"/>
    <n v="0.15"/>
    <n v="5.9999999999999982"/>
    <n v="12"/>
    <n v="0.15"/>
    <n v="23.999999999999993"/>
    <n v="39.999999999999993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n v="0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m/>
  </r>
  <r>
    <s v="WV"/>
    <n v="272"/>
    <s v="Todohogar C.C. Los Andes Ambato"/>
    <s v="272 - C.C. Los Andes Ambato"/>
    <x v="3"/>
    <s v="Todohogar"/>
    <s v="Ambato"/>
    <s v="Ambato"/>
    <s v="Especializados"/>
    <x v="2"/>
    <s v="Promotor Ambato 1"/>
    <n v="0"/>
    <n v="1804249249"/>
    <x v="35"/>
    <s v="Cristhian Santiago"/>
    <s v="Lozano"/>
    <s v="Lucas"/>
    <s v="Juan Carlos Figueroa"/>
    <s v="Diego Paredes"/>
    <s v="Agencia"/>
    <n v="19364.40183789103"/>
    <n v="2"/>
    <n v="0.10000000000000006"/>
    <n v="4.0000000000000018"/>
    <n v="8"/>
    <n v="0.10000000000000006"/>
    <n v="16.000000000000007"/>
    <n v="39.999999999999993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LJS"/>
    <n v="215"/>
    <s v="Ganga Ambato 2"/>
    <s v="215 - Ambato 2"/>
    <x v="3"/>
    <s v="La Ganga"/>
    <s v="Ambato"/>
    <s v="Ambato"/>
    <s v="Cadenas"/>
    <x v="2"/>
    <s v="Promotor Ambato 1"/>
    <n v="0"/>
    <n v="1804249249"/>
    <x v="35"/>
    <s v="Cristhian Santiago"/>
    <s v="Lozano"/>
    <s v="Lucas"/>
    <s v="Juan Carlos Figueroa"/>
    <s v="Erika Gonzalez"/>
    <s v="Agencia"/>
    <n v="14153.496089999997"/>
    <n v="3"/>
    <n v="0.15"/>
    <n v="5.9999999999999982"/>
    <n v="12"/>
    <n v="0.15"/>
    <n v="23.999999999999993"/>
    <n v="39.999999999999993"/>
    <d v="1899-12-30T11:00:00"/>
    <d v="1899-12-30T13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n v="0"/>
    <d v="1899-12-30T11:00:00"/>
    <d v="1899-12-30T13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m/>
  </r>
  <r>
    <s v="LJS"/>
    <n v="198"/>
    <s v="Crecos Ambato"/>
    <s v="198 - Ambato"/>
    <x v="1"/>
    <s v="Créditos Económicos"/>
    <s v="Ambato"/>
    <s v="Ambato"/>
    <s v="Cadenas"/>
    <x v="2"/>
    <s v="Promotor Cobertura Ambato"/>
    <n v="1"/>
    <n v="1002333704"/>
    <x v="36"/>
    <s v="Mario David"/>
    <s v="Nuñez"/>
    <s v="Lopez"/>
    <s v="Juan Carlos Figueroa"/>
    <s v="Erika Gonzalez"/>
    <s v="Agencia"/>
    <n v="4002.4627272727271"/>
    <n v="3"/>
    <n v="0.14999999999999988"/>
    <n v="5.9999999999999947"/>
    <n v="12"/>
    <n v="0.14999999999999988"/>
    <n v="23.999999999999979"/>
    <n v="39.999999999999993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n v="0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m/>
  </r>
  <r>
    <s v="LJS"/>
    <n v="2081"/>
    <s v="Tienda Baratodo Express Ambato"/>
    <s v="2081 - Baratodo Express Ambato"/>
    <x v="2"/>
    <s v="Unicomer"/>
    <s v="Ambato"/>
    <s v="Ambato"/>
    <s v="Cadenas"/>
    <x v="2"/>
    <s v="Promotor Ambato 1"/>
    <n v="1"/>
    <n v="1804249249"/>
    <x v="35"/>
    <s v="Cristhian Santiago"/>
    <s v="Lozano"/>
    <s v="Lucas"/>
    <s v="Juan Carlos Figueroa"/>
    <s v="Heidi Karoba"/>
    <s v="Agencia"/>
    <n v="13677.707272727273"/>
    <n v="3"/>
    <n v="0.15000000000000011"/>
    <n v="6.0000000000000027"/>
    <n v="12"/>
    <n v="0.15000000000000011"/>
    <n v="24.000000000000011"/>
    <n v="39.999999999999993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n v="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m/>
  </r>
  <r>
    <s v="WV"/>
    <n v="279"/>
    <s v="Orve Ambato I"/>
    <s v="279 - Orve Ambato I"/>
    <x v="2"/>
    <s v="Icesa"/>
    <s v="Ambato"/>
    <s v="Ambato"/>
    <s v="Cadenas"/>
    <x v="2"/>
    <s v="Promotor Ambato 1"/>
    <n v="0"/>
    <n v="1804249249"/>
    <x v="35"/>
    <s v="Cristhian Santiago"/>
    <s v="Lozano"/>
    <s v="Lucas"/>
    <s v="Juan Carlos Figueroa"/>
    <s v="Tania Manrique"/>
    <s v="Agencia"/>
    <n v="6210.04812763259"/>
    <n v="2"/>
    <n v="7.4999999999999942E-2"/>
    <n v="2.9999999999999973"/>
    <n v="8"/>
    <n v="7.4999999999999942E-2"/>
    <n v="11.999999999999989"/>
    <n v="39.999999999999993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WV"/>
    <n v="258"/>
    <s v="Jaher Cevallos"/>
    <s v="258 - Amb.Cevallos"/>
    <x v="3"/>
    <s v="Jaher"/>
    <s v="Ambato"/>
    <s v="Ambato"/>
    <s v="Cadenas"/>
    <x v="2"/>
    <s v="Promotor Ambato 1"/>
    <n v="0"/>
    <n v="1804249249"/>
    <x v="35"/>
    <s v="Cristhian Santiago"/>
    <s v="Lozano"/>
    <s v="Lucas"/>
    <s v="Juan Carlos Figueroa"/>
    <s v="Danny Urgilez"/>
    <s v="Agencia"/>
    <n v="22446.353997231789"/>
    <n v="2"/>
    <n v="7.5000000000000011E-2"/>
    <n v="3"/>
    <n v="8"/>
    <n v="7.5000000000000011E-2"/>
    <n v="12"/>
    <n v="39.999999999999993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d v="1899-12-30T09:00:00"/>
    <d v="1899-12-30T10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WV"/>
    <n v="305"/>
    <s v="Megamaxi Mall De Los Andes"/>
    <s v="305 - C.C. Los Andes Ambato"/>
    <x v="0"/>
    <s v="La Favorita"/>
    <s v="Ambato"/>
    <s v="Ambato"/>
    <s v="Hipermercados"/>
    <x v="2"/>
    <s v="Promotor Ambato 1"/>
    <n v="0"/>
    <n v="1804249249"/>
    <x v="35"/>
    <s v="Cristhian Santiago"/>
    <s v="Lozano"/>
    <s v="Lucas"/>
    <s v="Juan Carlos Figueroa"/>
    <s v="Diego Paredes"/>
    <s v="Agencia"/>
    <n v="28224.307692307691"/>
    <n v="2"/>
    <n v="9.9999999999999964E-2"/>
    <n v="3.9999999999999978"/>
    <n v="8"/>
    <n v="9.9999999999999964E-2"/>
    <n v="15.999999999999991"/>
    <n v="39.999999999999993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S"/>
    <n v="392"/>
    <s v="Point Ambato 3"/>
    <s v="392 - Point Ambato 3"/>
    <x v="3"/>
    <s v="Point"/>
    <s v="Ambato"/>
    <s v="Ambato"/>
    <s v="Cadenas"/>
    <x v="2"/>
    <s v="Promotor Cobertura Ambato"/>
    <n v="1"/>
    <n v="1002333704"/>
    <x v="36"/>
    <s v="Mario David"/>
    <s v="Nuñez"/>
    <s v="Lopez"/>
    <s v="Juan Carlos Figueroa"/>
    <s v="Diego Paredes"/>
    <s v="Agencia"/>
    <n v="18333.595634319772"/>
    <n v="2"/>
    <n v="7.5000000000000053E-2"/>
    <n v="3.0000000000000013"/>
    <n v="8"/>
    <n v="7.5000000000000053E-2"/>
    <n v="12.000000000000005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2:00:00"/>
    <n v="4"/>
    <d v="1899-12-30T01:00:00"/>
    <d v="1899-12-30T01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2:00:00"/>
    <n v="4"/>
    <d v="1899-12-30T01:00:00"/>
    <d v="1899-12-30T01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m/>
  </r>
  <r>
    <s v="LJVS"/>
    <n v="205"/>
    <s v="Ganga Ambato 1"/>
    <s v="205 - Ambato 1"/>
    <x v="1"/>
    <s v="La Ganga"/>
    <s v="Ambato"/>
    <s v="Ambato"/>
    <s v="Cadenas"/>
    <x v="2"/>
    <s v="Promotor Cobertura Ambato"/>
    <n v="0"/>
    <n v="1002333704"/>
    <x v="36"/>
    <s v="Mario David"/>
    <s v="Nuñez"/>
    <s v="Lopez"/>
    <s v="Juan Carlos Figueroa"/>
    <s v="Erika Gonzalez"/>
    <s v="Agencia"/>
    <n v="11928.914699999999"/>
    <n v="4"/>
    <n v="0.20000000000000004"/>
    <n v="8"/>
    <n v="16"/>
    <n v="0.20000000000000004"/>
    <n v="32"/>
    <n v="39.999999999999993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d v="1899-12-30T11:00:00"/>
    <d v="1899-12-30T13:00:00"/>
    <n v="4"/>
    <d v="1899-12-30T02:00:00"/>
    <d v="1899-12-30T02:00:00"/>
    <d v="1899-12-30T17:00:00"/>
    <d v="1899-12-30T19:00:00"/>
    <n v="4"/>
    <d v="1899-12-30T02:00:00"/>
    <d v="1899-12-30T02:00:00"/>
    <m/>
    <m/>
    <m/>
    <d v="1899-12-30T00:00:00"/>
    <d v="1899-12-30T00:00:00"/>
    <m/>
    <n v="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d v="1899-12-30T15:00:00"/>
    <d v="1899-12-30T17:00:00"/>
    <n v="4"/>
    <d v="1899-12-30T02:00:00"/>
    <d v="1899-12-30T02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m/>
  </r>
  <r>
    <s v="LJV"/>
    <n v="187"/>
    <s v="Artefacta Tienda Ambato Norte 1818"/>
    <s v="187 - 1818-Tienda Ambato Norte 1818"/>
    <x v="1"/>
    <s v="Unicomer"/>
    <s v="Ambato"/>
    <s v="Ambato"/>
    <s v="Cadenas"/>
    <x v="2"/>
    <s v="Promotor Cobertura Ambato"/>
    <n v="0"/>
    <n v="1002333704"/>
    <x v="36"/>
    <s v="Mario David"/>
    <s v="Nuñez"/>
    <s v="Lopez"/>
    <s v="Juan Carlos Figueroa"/>
    <s v="Heidi Karoba"/>
    <s v="Agencia"/>
    <n v="19665.643636363639"/>
    <n v="3"/>
    <n v="0.19999999999999998"/>
    <n v="7.9999999999999982"/>
    <n v="12"/>
    <n v="0.19999999999999998"/>
    <n v="31.999999999999993"/>
    <n v="39.999999999999993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d v="1899-12-30T14:00:00"/>
    <d v="1899-12-30T18:00:00"/>
    <n v="4"/>
    <d v="1899-12-30T04:00:00"/>
    <d v="1899-12-30T04:00:00"/>
    <m/>
    <m/>
    <m/>
    <d v="1899-12-30T00:00:00"/>
    <d v="1899-12-30T00:00:00"/>
    <m/>
    <m/>
    <m/>
    <d v="1899-12-30T00:00:00"/>
    <d v="1899-12-30T00:00:00"/>
    <m/>
    <n v="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LJVS"/>
    <n v="186"/>
    <s v="Artefacta Tienda Ambato 1811"/>
    <s v="186 - 1811-Tienda Ambato 1811"/>
    <x v="2"/>
    <s v="Unicomer"/>
    <s v="Ambato"/>
    <s v="Ambato"/>
    <s v="Cadenas"/>
    <x v="2"/>
    <s v="Promotor Ambato 1"/>
    <n v="1"/>
    <n v="1804249249"/>
    <x v="35"/>
    <s v="Cristhian Santiago"/>
    <s v="Lozano"/>
    <s v="Lucas"/>
    <s v="Juan Carlos Figueroa"/>
    <s v="Heidi Karoba"/>
    <s v="Agencia"/>
    <n v="6366.1218181818185"/>
    <n v="4"/>
    <n v="0.20000000000000004"/>
    <n v="8"/>
    <n v="16"/>
    <n v="0.2"/>
    <n v="31.999999999999996"/>
    <n v="39.999999999999993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d v="1899-12-30T11:00:00"/>
    <d v="1899-12-30T13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n v="1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m/>
  </r>
  <r>
    <s v="LVS"/>
    <n v="188"/>
    <s v="Artefacta Tienda Ambato 1819"/>
    <s v="188 - 1819-Tienda Ambato 1819"/>
    <x v="2"/>
    <s v="Unicomer"/>
    <s v="Ambato"/>
    <s v="Ambato"/>
    <s v="Cadenas"/>
    <x v="2"/>
    <s v="Promotor Cobertura Ambato"/>
    <n v="1"/>
    <n v="1002333704"/>
    <x v="36"/>
    <s v="Mario David"/>
    <s v="Nuñez"/>
    <s v="Lopez"/>
    <s v="Juan Carlos Figueroa"/>
    <s v="Heidi Karoba"/>
    <s v="Agencia"/>
    <n v="7437.647272727273"/>
    <n v="3"/>
    <n v="0.15"/>
    <n v="5.9999999999999982"/>
    <n v="12"/>
    <n v="0.15"/>
    <n v="23.999999999999993"/>
    <n v="39.999999999999993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n v="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J"/>
    <n v="250"/>
    <s v="Min Ambato Cevallos"/>
    <s v="250 - Min Ambato Cevallos - Bodega."/>
    <x v="3"/>
    <s v="Marcimex"/>
    <s v="Ambato"/>
    <s v="Ambato"/>
    <s v="Cadenas"/>
    <x v="2"/>
    <s v="Promotor Cobertura Ambato"/>
    <n v="0"/>
    <n v="1002333704"/>
    <x v="36"/>
    <s v="Mario David"/>
    <s v="Nuñez"/>
    <s v="Lopez"/>
    <s v="Juan Carlos Figueroa"/>
    <s v="Diego Paredes"/>
    <s v="Agencia"/>
    <n v="28658.053333333337"/>
    <n v="1"/>
    <n v="2.4999999999999981E-2"/>
    <n v="0.99999999999999911"/>
    <n v="4"/>
    <n v="2.4999999999999981E-2"/>
    <n v="3.9999999999999964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193"/>
    <s v="Artefacta Tienda Latacunga 501"/>
    <s v="193 - 501-Tienda Latacunga 501"/>
    <x v="2"/>
    <s v="Unicomer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Heidi Karoba"/>
    <s v="Agencia"/>
    <n v="10116.460909090911"/>
    <n v="1"/>
    <n v="1.2500000000000025E-2"/>
    <n v="0.50000000000000089"/>
    <n v="4"/>
    <n v="1.2500000000000025E-2"/>
    <n v="2.0000000000000036"/>
    <n v="39.999999999999993"/>
    <m/>
    <m/>
    <m/>
    <d v="1899-12-30T00:00:00"/>
    <d v="1899-12-30T00:00:0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194"/>
    <s v="Artefacta Tienda Latacunga 504"/>
    <s v="194 - 504-Tienda Latacunga 504"/>
    <x v="2"/>
    <s v="Unicomer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Heidi Karoba"/>
    <s v="Agencia"/>
    <n v="8036.4409090909103"/>
    <n v="1"/>
    <n v="3.7500000000000006E-2"/>
    <n v="1.5"/>
    <n v="4"/>
    <n v="3.7500000000000006E-2"/>
    <n v="6"/>
    <n v="39.999999999999993"/>
    <m/>
    <m/>
    <m/>
    <d v="1899-12-30T00:00:00"/>
    <d v="1899-12-30T00:00:00"/>
    <m/>
    <m/>
    <m/>
    <d v="1899-12-30T00:00:00"/>
    <d v="1899-12-30T00:00:00"/>
    <d v="1899-12-30T16:00:00"/>
    <d v="1899-12-30T19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9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523"/>
    <s v="Crecos Latacunga"/>
    <s v="523 - Creditos Economicos Latacunga"/>
    <x v="1"/>
    <s v="Créditos Económicos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Erika Gonzalez"/>
    <s v="Agencia"/>
    <n v="3487.5266334747562"/>
    <n v="1"/>
    <n v="2.4999999999999981E-2"/>
    <n v="0.99999999999999911"/>
    <n v="4"/>
    <n v="2.4999999999999981E-2"/>
    <n v="3.9999999999999964"/>
    <n v="39.999999999999993"/>
    <m/>
    <m/>
    <m/>
    <d v="1899-12-30T00:00:00"/>
    <d v="1899-12-30T00:00:00"/>
    <m/>
    <m/>
    <m/>
    <d v="1899-12-30T00:00:00"/>
    <d v="1899-12-30T00:00:00"/>
    <d v="1899-12-30T17:00:00"/>
    <d v="1899-12-30T19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7:00:00"/>
    <d v="1899-12-30T19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295"/>
    <s v="Japon Latacunga"/>
    <s v="295 - Japon Latacunga"/>
    <x v="2"/>
    <s v="Icesa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Tania Manrique"/>
    <s v="Agencia"/>
    <n v="5581.1986502020345"/>
    <n v="1"/>
    <n v="1.249999999999999E-2"/>
    <n v="0.49999999999999956"/>
    <n v="4"/>
    <n v="1.249999999999999E-2"/>
    <n v="1.9999999999999982"/>
    <n v="39.999999999999993"/>
    <m/>
    <m/>
    <m/>
    <d v="1899-12-30T00:00:00"/>
    <d v="1899-12-30T00:00:00"/>
    <m/>
    <m/>
    <m/>
    <d v="1899-12-30T00:00:00"/>
    <d v="1899-12-30T00:00:00"/>
    <d v="1899-12-30T10:00:00"/>
    <d v="1899-12-30T11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1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957"/>
    <s v="Orve Latacunga Ii"/>
    <s v="957 - Orve Hogar Latacunga Ii"/>
    <x v="2"/>
    <s v="Icesa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Tania Manrique"/>
    <s v="Agencia"/>
    <n v="6934.1739555360164"/>
    <n v="1"/>
    <n v="1.2500000000000008E-2"/>
    <n v="0.50000000000000022"/>
    <n v="4"/>
    <n v="1.2500000000000008E-2"/>
    <n v="2.0000000000000009"/>
    <n v="39.999999999999993"/>
    <m/>
    <m/>
    <m/>
    <d v="1899-12-30T00:00:00"/>
    <d v="1899-12-30T00:00:00"/>
    <m/>
    <m/>
    <m/>
    <d v="1899-12-30T00:00:00"/>
    <d v="1899-12-30T00:00:00"/>
    <d v="1899-12-30T11:00:00"/>
    <d v="1899-12-30T12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1:00:00"/>
    <d v="1899-12-30T12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263"/>
    <s v="Jaher  Latacunga Ii"/>
    <s v="263 - Lat. Latacunga Ii"/>
    <x v="2"/>
    <s v="Jaher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Danny Urgilez"/>
    <s v="Agencia"/>
    <n v="10246.78269028871"/>
    <n v="1"/>
    <n v="1.249999999999999E-2"/>
    <n v="0.49999999999999956"/>
    <n v="4"/>
    <n v="1.249999999999999E-2"/>
    <n v="1.9999999999999982"/>
    <n v="39.999999999999993"/>
    <m/>
    <m/>
    <m/>
    <d v="1899-12-30T00:00:00"/>
    <d v="1899-12-30T00:00:00"/>
    <m/>
    <m/>
    <m/>
    <d v="1899-12-30T00:00:00"/>
    <d v="1899-12-30T00:00:00"/>
    <d v="1899-12-30T12:00:00"/>
    <d v="1899-12-30T13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2:00:00"/>
    <d v="1899-12-30T13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209"/>
    <s v="Ganga Latacunga"/>
    <s v="209 - Latacunga"/>
    <x v="2"/>
    <s v="La Ganga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Erika Gonzalez"/>
    <s v="Agencia"/>
    <n v="13831.092990000001"/>
    <n v="1"/>
    <n v="1.249999999999999E-2"/>
    <n v="0.49999999999999956"/>
    <n v="4"/>
    <n v="1.249999999999999E-2"/>
    <n v="1.9999999999999982"/>
    <n v="39.999999999999993"/>
    <m/>
    <m/>
    <m/>
    <d v="1899-12-30T00:00:00"/>
    <d v="1899-12-30T00:00:00"/>
    <m/>
    <m/>
    <m/>
    <d v="1899-12-30T00:00:00"/>
    <d v="1899-12-30T00:00:00"/>
    <d v="1899-12-30T14:00:00"/>
    <d v="1899-12-30T15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4:00:00"/>
    <d v="1899-12-30T15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248"/>
    <s v="Ganga Latacunga 2"/>
    <s v="248 - Latacunga 2"/>
    <x v="2"/>
    <s v="La Ganga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Erika Gonzalez"/>
    <s v="Agencia"/>
    <n v="11670.99222"/>
    <n v="1"/>
    <n v="1.249999999999999E-2"/>
    <n v="0.49999999999999956"/>
    <n v="4"/>
    <n v="1.249999999999999E-2"/>
    <n v="1.9999999999999982"/>
    <n v="39.999999999999993"/>
    <m/>
    <m/>
    <m/>
    <d v="1899-12-30T00:00:00"/>
    <d v="1899-12-30T00:00:00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241"/>
    <s v="Ganga Latacunga 3"/>
    <s v="241 - Latacunga 3"/>
    <x v="2"/>
    <s v="La Ganga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Erika Gonzalez"/>
    <s v="Agencia"/>
    <n v="12605.961210000001"/>
    <n v="1"/>
    <n v="2.4999999999999998E-2"/>
    <n v="0.99999999999999978"/>
    <n v="4"/>
    <n v="2.4999999999999998E-2"/>
    <n v="3.9999999999999991"/>
    <n v="39.999999999999993"/>
    <m/>
    <m/>
    <m/>
    <d v="1899-12-30T00:00:00"/>
    <d v="1899-12-30T00:00:00"/>
    <m/>
    <m/>
    <m/>
    <d v="1899-12-30T00:00:00"/>
    <d v="1899-12-30T00:00:00"/>
    <d v="1899-12-30T10:00:00"/>
    <d v="1899-12-30T12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2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253"/>
    <s v="Min Latacunga 1"/>
    <s v="253 - Min Latacunga 1- Bodega"/>
    <x v="3"/>
    <s v="Marcimex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Diego Paredes"/>
    <s v="Agencia"/>
    <n v="23486.892500000002"/>
    <n v="1"/>
    <n v="1.249999999999999E-2"/>
    <n v="0.49999999999999956"/>
    <n v="4"/>
    <n v="1.249999999999999E-2"/>
    <n v="1.9999999999999982"/>
    <n v="39.999999999999993"/>
    <m/>
    <m/>
    <m/>
    <d v="1899-12-30T00:00:00"/>
    <d v="1899-12-30T00:00:00"/>
    <m/>
    <m/>
    <m/>
    <d v="1899-12-30T00:00:00"/>
    <d v="1899-12-30T00:00:00"/>
    <d v="1899-12-30T12:00:00"/>
    <d v="1899-12-30T13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2:00:00"/>
    <d v="1899-12-30T13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380"/>
    <s v="Point Latacunga"/>
    <s v="380 - Point Latacunga"/>
    <x v="2"/>
    <s v="Point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Diego Paredes"/>
    <s v="Agencia"/>
    <n v="3138.7739701272803"/>
    <n v="1"/>
    <n v="1.249999999999999E-2"/>
    <n v="0.49999999999999956"/>
    <n v="4"/>
    <n v="1.249999999999999E-2"/>
    <n v="1.9999999999999982"/>
    <n v="39.999999999999993"/>
    <m/>
    <m/>
    <m/>
    <d v="1899-12-30T00:00:00"/>
    <d v="1899-12-30T00:00:00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s v="CREAR"/>
    <s v="Point Latacunga 2"/>
    <s v="410 - Point Latacunga 2"/>
    <x v="1"/>
    <s v="Point"/>
    <s v="Latacunga"/>
    <s v="Latacunga"/>
    <s v="Cadenas"/>
    <x v="2"/>
    <s v="Promotor Cobertura Ambato"/>
    <n v="0"/>
    <n v="1002333704"/>
    <x v="36"/>
    <s v="Mario David"/>
    <s v="Nuñez"/>
    <s v="Lopez"/>
    <s v="Juan Carlos Figueroa"/>
    <s v="Diego Paredes"/>
    <s v="Agencia"/>
    <n v="6626.3006036020361"/>
    <n v="1"/>
    <n v="1.2500000000000025E-2"/>
    <n v="0.50000000000000089"/>
    <n v="4"/>
    <n v="1.2500000000000025E-2"/>
    <n v="2.0000000000000036"/>
    <n v="39.999999999999993"/>
    <m/>
    <m/>
    <m/>
    <d v="1899-12-30T00:00:00"/>
    <d v="1899-12-30T00:00:0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V"/>
    <n v="195"/>
    <s v="Artefacta Tienda Riobamba 602"/>
    <s v="195 - 602-Tienda Riobamba 602"/>
    <x v="2"/>
    <s v="Unicomer"/>
    <s v="Riobamba"/>
    <s v="Riobamba"/>
    <s v="Cadenas"/>
    <x v="2"/>
    <s v="Promotor Cobertura Riobamba"/>
    <n v="1"/>
    <n v="604076232"/>
    <x v="37"/>
    <s v="Odalys Jazmin"/>
    <s v="Espinoza"/>
    <s v="Fernandez"/>
    <s v="Juan Carlos Figueroa"/>
    <s v="Heidi Karoba"/>
    <s v="Agencia"/>
    <n v="12133.45"/>
    <n v="2"/>
    <n v="0.10000000000000005"/>
    <n v="4.0000000000000018"/>
    <n v="8"/>
    <n v="0.10000000000000005"/>
    <n v="16.000000000000007"/>
    <n v="40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WV"/>
    <n v="196"/>
    <s v="Artefacta Tienda Riobamba 605"/>
    <s v="196 - 605-Tienda Riobamba 605"/>
    <x v="2"/>
    <s v="Unicomer"/>
    <s v="Riobamba"/>
    <s v="Riobamba"/>
    <s v="Cadenas"/>
    <x v="2"/>
    <s v="Promotor Cobertura Riobamba"/>
    <n v="0"/>
    <n v="604076232"/>
    <x v="37"/>
    <s v="Odalys Jazmin"/>
    <s v="Espinoza"/>
    <s v="Fernandez"/>
    <s v="Juan Carlos Figueroa"/>
    <s v="Heidi Karoba"/>
    <s v="Agencia"/>
    <n v="12227.996363636365"/>
    <n v="2"/>
    <n v="0.10000000000000005"/>
    <n v="4.0000000000000018"/>
    <n v="8"/>
    <n v="0.10000000000000005"/>
    <n v="16.000000000000007"/>
    <n v="40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WV"/>
    <n v="296"/>
    <s v="Japon Riobamba Iii"/>
    <s v="296 - Japon Riobamba"/>
    <x v="2"/>
    <s v="Icesa"/>
    <s v="Riobamba"/>
    <s v="Riobamba"/>
    <s v="Cadenas"/>
    <x v="2"/>
    <s v="Promotor Cobertura Riobamba"/>
    <n v="0"/>
    <n v="604076232"/>
    <x v="37"/>
    <s v="Odalys Jazmin"/>
    <s v="Espinoza"/>
    <s v="Fernandez"/>
    <s v="Juan Carlos Figueroa"/>
    <s v="Tania Manrique"/>
    <s v="Agencia"/>
    <n v="0"/>
    <n v="2"/>
    <n v="9.9999999999999908E-2"/>
    <n v="3.9999999999999964"/>
    <n v="8"/>
    <n v="9.9999999999999908E-2"/>
    <n v="15.999999999999986"/>
    <n v="40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WV"/>
    <n v="287"/>
    <s v="Orve Riobamba"/>
    <s v="287 - Orve Riobamba (Pl)"/>
    <x v="2"/>
    <s v="Icesa"/>
    <s v="Riobamba"/>
    <s v="Riobamba"/>
    <s v="Cadenas"/>
    <x v="2"/>
    <s v="Promotor Cobertura Riobamba"/>
    <n v="0"/>
    <n v="604076232"/>
    <x v="37"/>
    <s v="Odalys Jazmin"/>
    <s v="Espinoza"/>
    <s v="Fernandez"/>
    <s v="Juan Carlos Figueroa"/>
    <s v="Tania Manrique"/>
    <s v="Agencia"/>
    <n v="4456.8712752737292"/>
    <n v="2"/>
    <n v="9.9999999999999978E-2"/>
    <n v="3.9999999999999991"/>
    <n v="8"/>
    <n v="9.9999999999999978E-2"/>
    <n v="15.999999999999996"/>
    <n v="4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MJS"/>
    <n v="207"/>
    <s v="Ganga Riobamba"/>
    <s v="207 - Riobamba"/>
    <x v="2"/>
    <s v="La Ganga"/>
    <s v="Riobamba"/>
    <s v="Riobamba"/>
    <s v="Cadenas"/>
    <x v="2"/>
    <s v="Promotor Cobertura Riobamba"/>
    <n v="0"/>
    <n v="604076232"/>
    <x v="37"/>
    <s v="Odalys Jazmin"/>
    <s v="Espinoza"/>
    <s v="Fernandez"/>
    <s v="Juan Carlos Figueroa"/>
    <s v="Erika Gonzalez"/>
    <s v="Agencia"/>
    <n v="10929.465089999998"/>
    <n v="3"/>
    <n v="0.15000000000000008"/>
    <n v="6.0000000000000027"/>
    <n v="12"/>
    <n v="0.15000000000000008"/>
    <n v="24.000000000000011"/>
    <n v="4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m/>
  </r>
  <r>
    <s v="MJS"/>
    <n v="233"/>
    <s v="Ganga Riobamba_2"/>
    <s v="233 - Riobamba_2"/>
    <x v="2"/>
    <s v="La Ganga"/>
    <s v="Riobamba"/>
    <s v="Riobamba"/>
    <s v="Cadenas"/>
    <x v="2"/>
    <s v="Promotor Cobertura Riobamba"/>
    <n v="0"/>
    <n v="604076232"/>
    <x v="37"/>
    <s v="Odalys Jazmin"/>
    <s v="Espinoza"/>
    <s v="Fernandez"/>
    <s v="Juan Carlos Figueroa"/>
    <s v="Erika Gonzalez"/>
    <s v="Agencia"/>
    <n v="11961.155009999999"/>
    <n v="3"/>
    <n v="0.15000000000000008"/>
    <n v="6.0000000000000027"/>
    <n v="12"/>
    <n v="0.15000000000000008"/>
    <n v="24.000000000000011"/>
    <n v="40"/>
    <m/>
    <m/>
    <m/>
    <d v="1899-12-30T00:00:00"/>
    <d v="1899-12-30T00:00:00"/>
    <d v="1899-12-30T12:00:00"/>
    <d v="1899-12-30T14:00:00"/>
    <n v="4"/>
    <d v="1899-12-30T02:00:00"/>
    <d v="1899-12-30T02:00:00"/>
    <m/>
    <m/>
    <m/>
    <d v="1899-12-30T00:00:00"/>
    <d v="1899-12-30T00:00:00"/>
    <d v="1899-12-30T12:00:00"/>
    <d v="1899-12-30T14:00:00"/>
    <n v="4"/>
    <d v="1899-12-30T02:00:00"/>
    <d v="1899-12-30T02:00:00"/>
    <m/>
    <m/>
    <m/>
    <d v="1899-12-30T00:00:00"/>
    <d v="1899-12-30T00:00:00"/>
    <d v="1899-12-30T12:00:00"/>
    <d v="1899-12-30T14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2:00:00"/>
    <d v="1899-12-30T14:00:00"/>
    <n v="4"/>
    <d v="1899-12-30T02:00:00"/>
    <d v="1899-12-30T02:00:00"/>
    <m/>
    <m/>
    <m/>
    <d v="1899-12-30T00:00:00"/>
    <d v="1899-12-30T00:00:00"/>
    <d v="1899-12-30T12:00:00"/>
    <d v="1899-12-30T14:00:00"/>
    <n v="4"/>
    <d v="1899-12-30T02:00:00"/>
    <d v="1899-12-30T02:00:00"/>
    <m/>
    <m/>
    <m/>
    <d v="1899-12-30T00:00:00"/>
    <d v="1899-12-30T00:00:00"/>
    <d v="1899-12-30T12:00:00"/>
    <d v="1899-12-30T14:00:00"/>
    <n v="4"/>
    <d v="1899-12-30T02:00:00"/>
    <d v="1899-12-30T02:00:00"/>
    <m/>
    <m/>
    <m/>
    <d v="1899-12-30T00:00:00"/>
    <d v="1899-12-30T00:00:00"/>
    <m/>
    <m/>
    <m/>
    <m/>
  </r>
  <r>
    <s v="MJS"/>
    <n v="381"/>
    <s v="Point Riobamba"/>
    <s v="381 - Point Riobamba"/>
    <x v="1"/>
    <s v="Point"/>
    <s v="Riobamba"/>
    <s v="Riobamba"/>
    <s v="Cadenas"/>
    <x v="2"/>
    <s v="Promotor Cobertura Riobamba"/>
    <n v="0"/>
    <n v="604076232"/>
    <x v="37"/>
    <s v="Odalys Jazmin"/>
    <s v="Espinoza"/>
    <s v="Fernandez"/>
    <s v="Juan Carlos Figueroa"/>
    <s v="Diego Paredes"/>
    <s v="Agencia"/>
    <n v="8021.3112569919394"/>
    <n v="3"/>
    <n v="0.14999999999999997"/>
    <n v="5.9999999999999982"/>
    <n v="12"/>
    <n v="0.14999999999999997"/>
    <n v="23.999999999999993"/>
    <n v="4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MJS"/>
    <n v="274"/>
    <s v="Todohogar Riobamba"/>
    <s v="274 - Multiplaza Riobamba"/>
    <x v="3"/>
    <s v="Todohogar"/>
    <s v="Riobamba"/>
    <s v="Riobamba"/>
    <s v="Especializados"/>
    <x v="2"/>
    <s v="Promotor Cobertura Riobamba"/>
    <n v="0"/>
    <n v="604076232"/>
    <x v="37"/>
    <s v="Odalys Jazmin"/>
    <s v="Espinoza"/>
    <s v="Fernandez"/>
    <s v="Juan Carlos Figueroa"/>
    <s v="Diego Paredes"/>
    <s v="Agencia"/>
    <n v="27448.227462682647"/>
    <n v="3"/>
    <n v="0.14999999999999986"/>
    <n v="5.9999999999999947"/>
    <n v="12"/>
    <n v="0.14999999999999986"/>
    <n v="23.999999999999979"/>
    <n v="4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m/>
  </r>
  <r>
    <s v="MWJVS"/>
    <n v="22"/>
    <s v="Ganga Tumbaco"/>
    <s v="22 - Tumbaco"/>
    <x v="1"/>
    <s v="La Ganga"/>
    <s v="Tumbaco"/>
    <s v="Quito"/>
    <s v="Cadenas"/>
    <x v="0"/>
    <s v="Promotor Quito 10"/>
    <n v="1"/>
    <n v="1721678827"/>
    <x v="38"/>
    <s v="Ronald David"/>
    <s v="Aquino"/>
    <s v="Santos"/>
    <s v="Juan Carlos Figueroa"/>
    <s v="Erika Gonzalez"/>
    <s v="Agencia"/>
    <n v="15894.472829999999"/>
    <n v="5"/>
    <n v="0.625"/>
    <n v="24.999999999999993"/>
    <n v="20"/>
    <n v="0.625"/>
    <n v="99.999999999999972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n v="0"/>
    <m/>
    <m/>
    <m/>
    <d v="1899-12-30T00:00:00"/>
    <d v="1899-12-30T00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m/>
    <m/>
    <m/>
  </r>
  <r>
    <s v="MWJVS"/>
    <n v="127"/>
    <s v="Vega Tumbaco"/>
    <s v="127 - Vega Tumbaco"/>
    <x v="0"/>
    <s v="Importadora Vega"/>
    <s v="Tumbaco"/>
    <s v="Quito"/>
    <s v="Especializados"/>
    <x v="0"/>
    <s v="Promotor Quito 10"/>
    <n v="0"/>
    <n v="1721678827"/>
    <x v="38"/>
    <s v="Ronald David"/>
    <s v="Aquino"/>
    <s v="Santos"/>
    <s v="Juan Carlos Figueroa"/>
    <s v="Diego Paredes"/>
    <s v="Agencia"/>
    <n v="36202.779201820209"/>
    <n v="5"/>
    <n v="0.375"/>
    <n v="14.999999999999995"/>
    <n v="20"/>
    <n v="0.37499999999999994"/>
    <n v="59.999999999999972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n v="1"/>
    <m/>
    <m/>
    <m/>
    <d v="1899-12-30T00:00:00"/>
    <d v="1899-12-30T00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W"/>
    <n v="303"/>
    <s v="712-Megamaxi San Luis"/>
    <s v="303 - C.C. San Luis"/>
    <x v="0"/>
    <s v="La Favorita"/>
    <s v="C.C.  San Luis"/>
    <s v="Quito"/>
    <s v="Hipermercados"/>
    <x v="1"/>
    <s v="Promotor Quito 11"/>
    <n v="1"/>
    <n v="1720113081"/>
    <x v="39"/>
    <s v="Mayra Alejandra"/>
    <s v="Noboa"/>
    <s v="Armijos"/>
    <s v="Juan Carlos Figueroa"/>
    <s v="Diego Paredes"/>
    <s v="Agencia"/>
    <n v="25276.913043478256"/>
    <n v="1"/>
    <n v="2.4999999999999988E-2"/>
    <n v="0.99999999999999911"/>
    <n v="4"/>
    <n v="2.4999999999999988E-2"/>
    <n v="3.9999999999999964"/>
    <n v="39.999999999999986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VS"/>
    <n v="377"/>
    <s v="Point San Luis"/>
    <s v="377 - Point San Luis Shopping"/>
    <x v="0"/>
    <s v="Point"/>
    <s v="Chillos"/>
    <s v="Quito"/>
    <s v="Cadenas"/>
    <x v="1"/>
    <s v="Promotor Quito 11"/>
    <n v="0"/>
    <n v="1720113081"/>
    <x v="39"/>
    <s v="Mayra Alejandra"/>
    <s v="Noboa"/>
    <s v="Armijos"/>
    <s v="Juan Carlos Figueroa"/>
    <s v="Diego Paredes"/>
    <s v="Agencia"/>
    <n v="21370.650712738854"/>
    <n v="3"/>
    <n v="0.20000000000000004"/>
    <n v="7.9999999999999982"/>
    <n v="12"/>
    <n v="0.20000000000000004"/>
    <n v="31.999999999999993"/>
    <n v="39.999999999999986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d v="1899-12-30T10:00:00"/>
    <d v="1899-12-30T13:00:00"/>
    <n v="4"/>
    <d v="1899-12-30T03:00:00"/>
    <d v="1899-12-30T03:00:00"/>
    <d v="1899-12-30T14:00:00"/>
    <d v="1899-12-30T17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d v="1899-12-30T14:00:00"/>
    <d v="1899-12-30T17:00:00"/>
    <n v="4"/>
    <d v="1899-12-30T03:00:00"/>
    <d v="1899-12-30T03:00:00"/>
    <d v="1899-12-30T10:00:00"/>
    <d v="1899-12-30T13:00:00"/>
    <n v="4"/>
    <d v="1899-12-30T03:00:00"/>
    <d v="1899-12-30T03:00:00"/>
    <d v="1899-12-30T14:00:00"/>
    <d v="1899-12-30T17:00:00"/>
    <n v="4"/>
    <d v="1899-12-30T03:00:00"/>
    <d v="1899-12-30T03:00:00"/>
    <m/>
    <m/>
    <m/>
    <d v="1899-12-30T00:00:00"/>
    <d v="1899-12-30T00:00:00"/>
    <m/>
    <m/>
    <m/>
    <m/>
  </r>
  <r>
    <s v="MJ"/>
    <n v="775"/>
    <s v="Vega Chillos"/>
    <s v="775 - Vega Chillos"/>
    <x v="0"/>
    <s v="Home Vega"/>
    <s v="Chillos"/>
    <s v="Quito"/>
    <s v="Especializados"/>
    <x v="1"/>
    <s v="Promotor Quito 11"/>
    <n v="0"/>
    <n v="1720113081"/>
    <x v="39"/>
    <s v="Mayra Alejandra"/>
    <s v="Noboa"/>
    <s v="Armijos"/>
    <s v="Juan Carlos Figueroa"/>
    <s v="Diego Paredes"/>
    <s v="Agencia"/>
    <m/>
    <n v="2"/>
    <n v="7.4999999999999997E-2"/>
    <n v="2.9999999999999987"/>
    <n v="8"/>
    <n v="7.4999999999999997E-2"/>
    <n v="11.999999999999995"/>
    <n v="39.999999999999986"/>
    <m/>
    <m/>
    <m/>
    <d v="1899-12-30T00:00:00"/>
    <d v="1899-12-30T00:00:00"/>
    <d v="1899-12-30T10:00:00"/>
    <d v="1899-12-30T13:00:00"/>
    <n v="2"/>
    <d v="1899-12-30T03:00:00"/>
    <d v="1899-12-30T01:30:00"/>
    <m/>
    <m/>
    <m/>
    <d v="1899-12-30T00:00:00"/>
    <d v="1899-12-30T00:00:00"/>
    <d v="1899-12-30T10:00:00"/>
    <d v="1899-12-30T13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VS"/>
    <n v="273"/>
    <s v="Todohogar Los Chillos"/>
    <s v="273 - Los Chillos"/>
    <x v="0"/>
    <s v="Todohogar"/>
    <s v="Chillos"/>
    <s v="Quito"/>
    <s v="Especializados"/>
    <x v="1"/>
    <s v="Promotor Quito 11"/>
    <n v="0"/>
    <n v="1720113081"/>
    <x v="39"/>
    <s v="Mayra Alejandra"/>
    <s v="Noboa"/>
    <s v="Armijos"/>
    <s v="Juan Carlos Figueroa"/>
    <s v="Diego Paredes"/>
    <s v="Agencia"/>
    <n v="39261.408775550764"/>
    <n v="4"/>
    <n v="0.30000000000000004"/>
    <n v="11.999999999999998"/>
    <n v="16"/>
    <n v="0.30000000000000004"/>
    <n v="47.999999999999993"/>
    <n v="39.999999999999986"/>
    <m/>
    <m/>
    <m/>
    <d v="1899-12-30T00:00:00"/>
    <d v="1899-12-30T00:00:00"/>
    <d v="1899-12-30T14:00:00"/>
    <d v="1899-12-30T17:00:00"/>
    <n v="4"/>
    <d v="1899-12-30T03:00:00"/>
    <d v="1899-12-30T03:00:00"/>
    <m/>
    <m/>
    <m/>
    <d v="1899-12-30T00:00:00"/>
    <d v="1899-12-30T00:00:00"/>
    <d v="1899-12-30T14:00:00"/>
    <d v="1899-12-30T17:00:00"/>
    <n v="4"/>
    <d v="1899-12-30T03:00:00"/>
    <d v="1899-12-30T03:00:00"/>
    <d v="1899-12-30T14:00:00"/>
    <d v="1899-12-30T17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4:00:00"/>
    <d v="1899-12-30T17:00:00"/>
    <n v="4"/>
    <d v="1899-12-30T03:00:00"/>
    <d v="1899-12-30T03:00:00"/>
    <m/>
    <m/>
    <m/>
    <d v="1899-12-30T00:00:00"/>
    <d v="1899-12-30T00:00:00"/>
    <d v="1899-12-30T17:00:00"/>
    <d v="1899-12-30T19:00:00"/>
    <n v="4"/>
    <d v="1899-12-30T02:00:00"/>
    <d v="1899-12-30T02:00:00"/>
    <d v="1899-12-30T14:00:00"/>
    <d v="1899-12-30T17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MJ"/>
    <n v="181"/>
    <s v="Artefacta Tienda Valle De Los Chillos 1752"/>
    <s v="181 - 1752-Tienda Valle De Los Chillos 1752"/>
    <x v="2"/>
    <s v="Unicomer"/>
    <s v="Chillos"/>
    <s v="Quito"/>
    <s v="Cadenas"/>
    <x v="1"/>
    <s v="Promotor Quito 11"/>
    <n v="0"/>
    <n v="1720113081"/>
    <x v="39"/>
    <s v="Mayra Alejandra"/>
    <s v="Noboa"/>
    <s v="Armijos"/>
    <s v="Juan Carlos Figueroa"/>
    <s v="Heidi Karoba"/>
    <s v="Agencia"/>
    <n v="24865.693636363641"/>
    <n v="2"/>
    <n v="7.4999999999999997E-2"/>
    <n v="2.9999999999999987"/>
    <n v="8"/>
    <n v="7.4999999999999997E-2"/>
    <n v="11.999999999999995"/>
    <n v="39.999999999999986"/>
    <m/>
    <m/>
    <m/>
    <d v="1899-12-30T00:00:00"/>
    <d v="1899-12-30T00:00:00"/>
    <d v="1899-12-30T10:00:00"/>
    <d v="1899-12-30T13:00:00"/>
    <n v="2"/>
    <d v="1899-12-30T03:00:00"/>
    <d v="1899-12-30T01:30:00"/>
    <m/>
    <m/>
    <m/>
    <d v="1899-12-30T00:00:00"/>
    <d v="1899-12-30T00:00:00"/>
    <d v="1899-12-30T10:00:00"/>
    <d v="1899-12-30T13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179"/>
    <s v="Artefacta Tienda San Rafael 1745"/>
    <s v="179 - 1745-Tienda San Rafael 1745"/>
    <x v="3"/>
    <s v="Unicomer"/>
    <s v="Chillos"/>
    <s v="Quito"/>
    <s v="Cadenas"/>
    <x v="1"/>
    <s v="Promotor Quito 11"/>
    <n v="0"/>
    <n v="1720113081"/>
    <x v="39"/>
    <s v="Mayra Alejandra"/>
    <s v="Noboa"/>
    <s v="Armijos"/>
    <s v="Juan Carlos Figueroa"/>
    <s v="Heidi Karoba"/>
    <s v="Agencia"/>
    <n v="24014.776363636363"/>
    <n v="5"/>
    <n v="0.3249999999999999"/>
    <n v="12.999999999999991"/>
    <n v="20"/>
    <n v="0.3249999999999999"/>
    <n v="51.999999999999964"/>
    <n v="39.999999999999986"/>
    <m/>
    <m/>
    <m/>
    <d v="1899-12-30T00:00:00"/>
    <d v="1899-12-30T00:00:00"/>
    <d v="1899-12-30T17:00:00"/>
    <d v="1899-12-30T19:00:00"/>
    <n v="4"/>
    <d v="1899-12-30T02:00:00"/>
    <d v="1899-12-30T02:00:00"/>
    <d v="1899-12-30T14:00:00"/>
    <d v="1899-12-30T19:00:00"/>
    <n v="4"/>
    <d v="1899-12-30T05:00:00"/>
    <d v="1899-12-30T05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17:00:00"/>
    <d v="1899-12-30T19:00:00"/>
    <n v="4"/>
    <d v="1899-12-30T02:00:00"/>
    <d v="1899-12-30T02:00:00"/>
    <d v="1899-12-30T14:00:00"/>
    <d v="1899-12-30T19:00:00"/>
    <n v="4"/>
    <d v="1899-12-30T05:00:00"/>
    <d v="1899-12-30T05:00:00"/>
    <m/>
    <m/>
    <m/>
    <d v="1899-12-30T00:00:00"/>
    <d v="1899-12-30T00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m/>
  </r>
  <r>
    <s v="MWJVS"/>
    <n v="271"/>
    <s v="Todohogar C.C.Recreo"/>
    <s v="271 - C.C.Recreo"/>
    <x v="0"/>
    <s v="Todohogar"/>
    <s v="Recreo"/>
    <s v="Quito"/>
    <s v="Especializados"/>
    <x v="0"/>
    <s v="Promotor Quito 14"/>
    <n v="1"/>
    <n v="401502604"/>
    <x v="40"/>
    <s v="Bryan Alexander "/>
    <s v="Enriquez"/>
    <s v="Gonzalez"/>
    <s v="Juan Carlos Figueroa"/>
    <s v="Diego Paredes"/>
    <s v="Agencia"/>
    <n v="18732.267653839306"/>
    <n v="5"/>
    <n v="0.27500000000000002"/>
    <n v="10.999999999999996"/>
    <n v="20"/>
    <n v="0.27500000000000008"/>
    <n v="43.999999999999993"/>
    <n v="39.999999999999986"/>
    <m/>
    <m/>
    <m/>
    <d v="1899-12-30T00:00:00"/>
    <d v="1899-12-30T00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6:00:00"/>
    <d v="1899-12-30T19:00:00"/>
    <n v="4"/>
    <d v="1899-12-30T03:00:00"/>
    <d v="1899-12-30T03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6:00:00"/>
    <d v="1899-12-30T19:00:00"/>
    <n v="4"/>
    <d v="1899-12-30T03:00:00"/>
    <d v="1899-12-30T03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m/>
    <m/>
    <m/>
    <m/>
  </r>
  <r>
    <s v="MWJVS"/>
    <n v="200"/>
    <s v="Crecos Recreo"/>
    <s v="200 - Recreo"/>
    <x v="0"/>
    <s v="Créditos Económicos"/>
    <s v="Recreo"/>
    <s v="Quito"/>
    <s v="Cadenas"/>
    <x v="0"/>
    <s v="Promotor Quito 14"/>
    <n v="0"/>
    <n v="401502604"/>
    <x v="40"/>
    <s v="Bryan Alexander "/>
    <s v="Enriquez"/>
    <s v="Gonzalez"/>
    <s v="Juan Carlos Figueroa"/>
    <s v="Erika Gonzalez"/>
    <s v="Agencia"/>
    <n v="31128.139573233973"/>
    <n v="5"/>
    <n v="0.55000000000000004"/>
    <n v="21.999999999999993"/>
    <n v="20"/>
    <n v="0.55000000000000004"/>
    <n v="87.999999999999972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1:00:00"/>
    <d v="1899-12-30T16:00:00"/>
    <n v="4"/>
    <d v="1899-12-30T05:00:00"/>
    <d v="1899-12-30T05:00:00"/>
    <d v="1899-12-30T14:00:00"/>
    <d v="1899-12-30T16:00:00"/>
    <n v="4"/>
    <d v="1899-12-30T02:00:00"/>
    <d v="1899-12-30T02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n v="0"/>
    <m/>
    <m/>
    <m/>
    <d v="1899-12-30T00:00:00"/>
    <d v="1899-12-30T00:00:00"/>
    <d v="1899-12-30T14:00:00"/>
    <d v="1899-12-30T19:00:00"/>
    <n v="4"/>
    <d v="1899-12-30T05:00:00"/>
    <d v="1899-12-30T05:00:00"/>
    <m/>
    <m/>
    <m/>
    <d v="1899-12-30T00:00:00"/>
    <d v="1899-12-30T00:00:00"/>
    <d v="1899-12-30T14:00:00"/>
    <d v="1899-12-30T16:00:00"/>
    <n v="4"/>
    <d v="1899-12-30T02:00:00"/>
    <d v="1899-12-30T02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1:00:00"/>
    <d v="1899-12-30T16:00:00"/>
    <n v="4"/>
    <d v="1899-12-30T05:00:00"/>
    <d v="1899-12-30T05:00:00"/>
    <m/>
    <m/>
    <m/>
    <m/>
  </r>
  <r>
    <s v="MWJVS"/>
    <n v="943"/>
    <s v="Japon El Recreo Iii"/>
    <s v="943 - Japon El Recreo Iii"/>
    <x v="2"/>
    <s v="Icesa"/>
    <s v="Recreo"/>
    <s v="Quito"/>
    <s v="Cadenas"/>
    <x v="0"/>
    <s v="Promotor Quito 14"/>
    <n v="0"/>
    <n v="401502604"/>
    <x v="40"/>
    <s v="Bryan Alexander "/>
    <s v="Enriquez"/>
    <s v="Gonzalez"/>
    <s v="Juan Carlos Figueroa"/>
    <s v="Tania Manrique"/>
    <s v="Agencia"/>
    <n v="4456.8712752737292"/>
    <n v="5"/>
    <n v="0.17500000000000016"/>
    <n v="7.0000000000000036"/>
    <n v="20"/>
    <n v="0.17500000000000016"/>
    <n v="28.000000000000014"/>
    <n v="39.999999999999986"/>
    <m/>
    <m/>
    <m/>
    <d v="1899-12-30T00:00:00"/>
    <d v="1899-12-30T00:00:00"/>
    <d v="1899-12-30T13:00:00"/>
    <d v="1899-12-30T14:00:00"/>
    <n v="4"/>
    <d v="1899-12-30T01:00:00"/>
    <d v="1899-12-30T01:00:00"/>
    <d v="1899-12-30T10:00:00"/>
    <d v="1899-12-30T11:00:00"/>
    <n v="4"/>
    <d v="1899-12-30T01:00:00"/>
    <d v="1899-12-30T01:00:00"/>
    <d v="1899-12-30T10:00:00"/>
    <d v="1899-12-30T13:00:00"/>
    <n v="4"/>
    <d v="1899-12-30T03:00:00"/>
    <d v="1899-12-30T03:00:00"/>
    <d v="1899-12-30T13:00:00"/>
    <d v="1899-12-30T14:00:00"/>
    <n v="4"/>
    <d v="1899-12-30T01:00:00"/>
    <d v="1899-12-30T01:00:00"/>
    <d v="1899-12-30T13:00:00"/>
    <d v="1899-12-30T14:00:00"/>
    <n v="4"/>
    <d v="1899-12-30T01:00:00"/>
    <d v="1899-12-30T01:00:00"/>
    <m/>
    <m/>
    <m/>
    <d v="1899-12-30T00:00:00"/>
    <d v="1899-12-30T00:00:00"/>
    <m/>
    <n v="1"/>
    <m/>
    <m/>
    <m/>
    <d v="1899-12-30T00:00:00"/>
    <d v="1899-12-30T00:00:00"/>
    <d v="1899-12-30T13:00:00"/>
    <d v="1899-12-30T14:00:00"/>
    <n v="4"/>
    <d v="1899-12-30T01:00:00"/>
    <d v="1899-12-30T01:00:00"/>
    <m/>
    <m/>
    <m/>
    <d v="1899-12-30T00:00:00"/>
    <d v="1899-12-30T00:00:00"/>
    <d v="1899-12-30T10:00:00"/>
    <d v="1899-12-30T13:00:00"/>
    <n v="4"/>
    <d v="1899-12-30T03:00:00"/>
    <d v="1899-12-30T03:00:00"/>
    <d v="1899-12-30T13:00:00"/>
    <d v="1899-12-30T14:00:00"/>
    <n v="4"/>
    <d v="1899-12-30T01:00:00"/>
    <d v="1899-12-30T01:00:00"/>
    <d v="1899-12-30T13:00:00"/>
    <d v="1899-12-30T14:00:00"/>
    <n v="4"/>
    <d v="1899-12-30T01:00:00"/>
    <d v="1899-12-30T01:00:00"/>
    <d v="1899-12-30T10:00:00"/>
    <d v="1899-12-30T11:00:00"/>
    <n v="4"/>
    <d v="1899-12-30T01:00:00"/>
    <d v="1899-12-30T01:00:00"/>
    <m/>
    <m/>
    <m/>
    <m/>
  </r>
  <r>
    <s v="MWJVS"/>
    <n v="75"/>
    <s v="Todohogar Tumbaco"/>
    <s v="75 - Tumbaco"/>
    <x v="0"/>
    <s v="Todohogar"/>
    <s v="Tumbaco"/>
    <s v="Quito"/>
    <s v="Especializados"/>
    <x v="0"/>
    <s v="Promotor Quito 16"/>
    <n v="1"/>
    <n v="1760534733"/>
    <x v="41"/>
    <s v="Rosmary Coromoto"/>
    <s v="Herrera"/>
    <s v="Baute"/>
    <s v="Juan Carlos Figueroa"/>
    <s v="Diego Paredes"/>
    <s v="Agencia"/>
    <n v="39409.050958264743"/>
    <n v="5"/>
    <n v="0.5"/>
    <n v="20"/>
    <n v="20"/>
    <n v="0.49999999999999989"/>
    <n v="79.999999999999986"/>
    <n v="40"/>
    <m/>
    <m/>
    <m/>
    <d v="1899-12-30T00:00:00"/>
    <d v="1899-12-30T00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m/>
    <m/>
    <m/>
    <d v="1899-12-30T00:00:00"/>
    <d v="1899-12-30T00:00:00"/>
    <m/>
    <m/>
    <m/>
    <m/>
  </r>
  <r>
    <s v="MWJVS"/>
    <n v="1741"/>
    <s v="Artefacta Tienda Tumbaco 1741"/>
    <s v="1741 - Tienda Tumbaco"/>
    <x v="3"/>
    <s v="Unicomer"/>
    <s v="Tumbaco"/>
    <s v="Quito"/>
    <s v="Cadenas"/>
    <x v="0"/>
    <s v="Promotor Quito 16"/>
    <n v="0"/>
    <n v="1760534733"/>
    <x v="41"/>
    <s v="Rosmary Coromoto"/>
    <s v="Herrera"/>
    <s v="Baute"/>
    <s v="Juan Carlos Figueroa"/>
    <s v="Heidi Karoba"/>
    <s v="Agencia"/>
    <n v="19949.28272727273"/>
    <n v="5"/>
    <n v="0.25"/>
    <n v="10"/>
    <n v="20"/>
    <n v="0.25"/>
    <n v="40"/>
    <n v="40"/>
    <m/>
    <m/>
    <m/>
    <d v="1899-12-30T00:00:00"/>
    <d v="1899-12-30T00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d v="1899-12-30T17:00:00"/>
    <d v="1899-12-30T19:00:00"/>
    <n v="4"/>
    <d v="1899-12-30T02:00:00"/>
    <d v="1899-12-30T02:00:00"/>
    <d v="1899-12-30T15:00:00"/>
    <d v="1899-12-30T17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d v="1899-12-30T17:00:00"/>
    <d v="1899-12-30T19:00:00"/>
    <n v="4"/>
    <d v="1899-12-30T02:00:00"/>
    <d v="1899-12-30T02:00:00"/>
    <d v="1899-12-30T15:00:00"/>
    <d v="1899-12-30T17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MWJVS"/>
    <n v="157"/>
    <s v="Point Tumbaco"/>
    <s v="157 - Point Tumbaco"/>
    <x v="0"/>
    <s v="Point"/>
    <s v="Tumbaco"/>
    <s v="Quito"/>
    <s v="Cadenas"/>
    <x v="0"/>
    <s v="Promotor Quito 16"/>
    <n v="0"/>
    <n v="1760534733"/>
    <x v="41"/>
    <s v="Rosmary Coromoto"/>
    <s v="Herrera"/>
    <s v="Baute"/>
    <s v="Juan Carlos Figueroa"/>
    <s v="Diego Paredes"/>
    <s v="Agencia"/>
    <n v="28774.90946867087"/>
    <n v="5"/>
    <n v="0.25"/>
    <n v="10"/>
    <n v="20"/>
    <n v="0.25"/>
    <n v="40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5:00:00"/>
    <d v="1899-12-30T17:00:00"/>
    <n v="4"/>
    <d v="1899-12-30T02:00:00"/>
    <d v="1899-12-30T02:00:00"/>
    <d v="1899-12-30T17:00:00"/>
    <d v="1899-12-30T19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5:00:00"/>
    <d v="1899-12-30T17:00:00"/>
    <n v="4"/>
    <d v="1899-12-30T02:00:00"/>
    <d v="1899-12-30T02:00:00"/>
    <d v="1899-12-30T17:00:00"/>
    <d v="1899-12-30T19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m/>
  </r>
  <r>
    <s v="W"/>
    <n v="95"/>
    <s v="Megamaxi Scala"/>
    <s v="95 - C.C. Scala"/>
    <x v="0"/>
    <s v="La Favorita"/>
    <s v="C.C. Scala"/>
    <s v="Quito"/>
    <s v="Hipermercados"/>
    <x v="0"/>
    <s v="Promotor Quito 17"/>
    <n v="1"/>
    <n v="1755487798"/>
    <x v="42"/>
    <s v="Carolina"/>
    <s v="Lenis"/>
    <s v="Gutierrez"/>
    <s v="Juan Carlos Figueroa"/>
    <s v="Diego Paredes"/>
    <s v="Agencia"/>
    <n v="40491.954545454544"/>
    <n v="1"/>
    <n v="2.4999999999999981E-2"/>
    <n v="0.99999999999999911"/>
    <n v="4"/>
    <n v="2.4999999999999981E-2"/>
    <n v="3.9999999999999964"/>
    <n v="39.999999999999993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70"/>
    <s v="Sukasa C.C. Scala"/>
    <s v="70 - C.C. Scala"/>
    <x v="0"/>
    <s v="Sukasa"/>
    <s v="Cumbaya"/>
    <s v="Quito"/>
    <s v="Especializados"/>
    <x v="0"/>
    <s v="Promotor Quito 17"/>
    <n v="0"/>
    <n v="1755487798"/>
    <x v="42"/>
    <s v="Carolina"/>
    <s v="Lenis"/>
    <s v="Gutierrez"/>
    <s v="Juan Carlos Figueroa"/>
    <s v="Diego Paredes"/>
    <s v="Agencia"/>
    <n v="212266.60704185086"/>
    <n v="5"/>
    <n v="0.97499999999999998"/>
    <n v="38.999999999999993"/>
    <n v="20"/>
    <n v="0.9750000000000002"/>
    <n v="156"/>
    <n v="39.999999999999993"/>
    <m/>
    <m/>
    <m/>
    <d v="1899-12-30T00:00:00"/>
    <d v="1899-12-30T00:00:00"/>
    <d v="1899-12-30T10:00:00"/>
    <d v="1899-12-30T18:00:00"/>
    <n v="4"/>
    <d v="1899-12-30T08:00:00"/>
    <d v="1899-12-30T08:00:00"/>
    <d v="1899-12-30T11:00:00"/>
    <d v="1899-12-30T18:00:00"/>
    <n v="4"/>
    <d v="1899-12-30T07:00:00"/>
    <d v="1899-12-30T07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0:00:00"/>
    <d v="1899-12-30T18:00:00"/>
    <n v="4"/>
    <d v="1899-12-30T08:00:00"/>
    <d v="1899-12-30T08:00:00"/>
    <d v="1899-12-30T11:00:00"/>
    <d v="1899-12-30T18:00:00"/>
    <n v="4"/>
    <d v="1899-12-30T07:00:00"/>
    <d v="1899-12-30T07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WJVS"/>
    <n v="206"/>
    <s v="Ganga Quirecreo"/>
    <s v="206 - Quirecreo"/>
    <x v="0"/>
    <s v="La Ganga"/>
    <s v="Recreo"/>
    <s v="Quito"/>
    <s v="Cadenas"/>
    <x v="0"/>
    <s v="Promotor Quito 19"/>
    <n v="1"/>
    <n v="1720497195"/>
    <x v="43"/>
    <s v="Adriana Maribel "/>
    <s v="Marin"/>
    <s v="Valencia "/>
    <s v="Juan Carlos Figueroa"/>
    <s v="Erika Gonzalez"/>
    <s v="Agencia"/>
    <n v="23341.98444"/>
    <n v="5"/>
    <n v="0.5"/>
    <n v="20"/>
    <n v="20"/>
    <n v="0.5"/>
    <n v="80"/>
    <n v="40"/>
    <m/>
    <m/>
    <m/>
    <d v="1899-12-30T00:00:00"/>
    <d v="1899-12-30T00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0:00:00"/>
    <d v="1899-12-30T14:00:00"/>
    <n v="4"/>
    <d v="1899-12-30T04:00:00"/>
    <d v="1899-12-30T04:00:00"/>
    <m/>
    <m/>
    <m/>
    <d v="1899-12-30T00:00:00"/>
    <d v="1899-12-30T00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m/>
    <m/>
    <n v="0"/>
    <s v="Vacanate 6"/>
  </r>
  <r>
    <s v="MWJVS"/>
    <n v="185"/>
    <s v="Artefacta Tienda Recreo 1790"/>
    <s v="185 - 1790-Tienda Recreo 1790"/>
    <x v="0"/>
    <s v="Unicomer"/>
    <s v="Recreo"/>
    <s v="Quito"/>
    <s v="Cadenas"/>
    <x v="0"/>
    <s v="Promotor Quito 19"/>
    <n v="0"/>
    <n v="1720497195"/>
    <x v="43"/>
    <s v="Adriana Maribel "/>
    <s v="Marin"/>
    <s v="Valencia "/>
    <s v="Juan Carlos Figueroa"/>
    <s v="Heidi Karoba"/>
    <s v="Agencia"/>
    <n v="27512.991818181818"/>
    <n v="5"/>
    <n v="0.5"/>
    <n v="20"/>
    <n v="20"/>
    <n v="0.49999999999999989"/>
    <n v="79.999999999999986"/>
    <n v="40"/>
    <m/>
    <m/>
    <m/>
    <d v="1899-12-30T00:00:00"/>
    <d v="1899-12-30T00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m/>
    <m/>
    <m/>
    <d v="1899-12-30T00:00:00"/>
    <d v="1899-12-30T00:00:00"/>
    <m/>
    <n v="1"/>
    <m/>
    <m/>
    <m/>
    <d v="1899-12-30T00:00:00"/>
    <d v="1899-12-30T00:00:00"/>
    <d v="1899-12-30T15:00:00"/>
    <d v="1899-12-30T19:00:00"/>
    <n v="4"/>
    <d v="1899-12-30T04:00:00"/>
    <d v="1899-12-30T04:00:00"/>
    <m/>
    <m/>
    <m/>
    <d v="1899-12-30T00:00:00"/>
    <d v="1899-12-30T00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m/>
    <m/>
    <m/>
    <m/>
  </r>
  <r>
    <s v="MWJVS"/>
    <n v="174"/>
    <s v="Artefacta Tienda Recreo 1720"/>
    <s v="174 - 1720-Tienda Recreo 1720"/>
    <x v="0"/>
    <s v="Unicomer"/>
    <s v="Recreo"/>
    <s v="Quito"/>
    <s v="Cadenas"/>
    <x v="1"/>
    <s v="Promotor Quito 2"/>
    <n v="1"/>
    <n v="1725742496"/>
    <x v="44"/>
    <s v="Zoila Rebeca"/>
    <s v="Delgado"/>
    <s v="Chacho"/>
    <s v="Juan Carlos Figueroa"/>
    <s v="Heidi Karoba"/>
    <s v="Agencia"/>
    <n v="81530.480909090911"/>
    <n v="5"/>
    <n v="0.67499999999999993"/>
    <n v="26.999999999999993"/>
    <n v="20"/>
    <n v="0.67499999999999993"/>
    <n v="107.99999999999997"/>
    <n v="39.999999999999993"/>
    <m/>
    <m/>
    <m/>
    <d v="1899-12-30T00:00:00"/>
    <d v="1899-12-30T00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m/>
    <m/>
    <m/>
    <d v="1899-12-30T00:00:00"/>
    <d v="1899-12-30T00:00:00"/>
    <m/>
    <n v="0"/>
    <m/>
    <m/>
    <m/>
    <d v="1899-12-30T00:00:00"/>
    <d v="1899-12-30T00:00:00"/>
    <d v="1899-12-30T14:00:00"/>
    <d v="1899-12-30T19:00:00"/>
    <n v="4"/>
    <d v="1899-12-30T05:00:00"/>
    <d v="1899-12-30T05:00:00"/>
    <m/>
    <m/>
    <m/>
    <d v="1899-12-30T00:00:00"/>
    <d v="1899-12-30T00:00:00"/>
    <d v="1899-12-30T14:00:00"/>
    <d v="1899-12-30T19:00:00"/>
    <n v="4"/>
    <d v="1899-12-30T05:00:00"/>
    <d v="1899-12-30T05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4:00:00"/>
    <d v="1899-12-30T19:00:00"/>
    <n v="4"/>
    <d v="1899-12-30T05:00:00"/>
    <d v="1899-12-30T05:00:00"/>
    <m/>
    <m/>
    <m/>
    <m/>
  </r>
  <r>
    <s v="W"/>
    <n v="304"/>
    <s v="Megamaxi El Recreo"/>
    <s v="304 - C.C. El Recreo"/>
    <x v="0"/>
    <s v="La Favorita"/>
    <s v="Recreo"/>
    <s v="Quito"/>
    <s v="Hipermercados"/>
    <x v="1"/>
    <s v="Promotor Quito 2"/>
    <n v="0"/>
    <n v="1725742496"/>
    <x v="44"/>
    <s v="Zoila Rebeca"/>
    <s v="Delgado"/>
    <s v="Chacho"/>
    <s v="Juan Carlos Figueroa"/>
    <s v="Diego Paredes"/>
    <s v="Agencia"/>
    <n v="48638.36363636364"/>
    <n v="1"/>
    <n v="2.4999999999999981E-2"/>
    <n v="0.99999999999999911"/>
    <n v="4"/>
    <n v="2.4999999999999981E-2"/>
    <n v="3.9999999999999964"/>
    <n v="39.999999999999993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m/>
  </r>
  <r>
    <s v="MWJV"/>
    <n v="942"/>
    <s v="Orve El Recreo V"/>
    <s v="942 - Orve El Recreo V"/>
    <x v="2"/>
    <s v="Icesa"/>
    <s v="Recreo"/>
    <s v="Quito"/>
    <s v="Cadenas"/>
    <x v="1"/>
    <s v="Promotor Quito 2"/>
    <n v="0"/>
    <n v="1725742496"/>
    <x v="44"/>
    <s v="Zoila Rebeca"/>
    <s v="Delgado"/>
    <s v="Chacho"/>
    <s v="Juan Carlos Figueroa"/>
    <s v="Tania Manrique"/>
    <s v="Agencia"/>
    <n v="5132.7948810024463"/>
    <n v="4"/>
    <n v="0.17499999999999999"/>
    <n v="6.9999999999999982"/>
    <n v="16"/>
    <n v="0.17499999999999999"/>
    <n v="27.999999999999993"/>
    <n v="39.999999999999993"/>
    <m/>
    <m/>
    <m/>
    <d v="1899-12-30T00:00:00"/>
    <d v="1899-12-30T00:00:00"/>
    <d v="1899-12-30T11:30:00"/>
    <d v="1899-12-30T13:00:00"/>
    <n v="4"/>
    <d v="1899-12-30T01:30:00"/>
    <d v="1899-12-30T01:30:00"/>
    <d v="1899-12-30T11:00:00"/>
    <d v="1899-12-30T13:00:00"/>
    <n v="4"/>
    <d v="1899-12-30T02:00:00"/>
    <d v="1899-12-30T02:00:00"/>
    <d v="1899-12-30T10:00:00"/>
    <d v="1899-12-30T11:30:00"/>
    <n v="4"/>
    <d v="1899-12-30T01:30:00"/>
    <d v="1899-12-30T01:3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1:30:00"/>
    <d v="1899-12-30T13:00:00"/>
    <n v="4"/>
    <d v="1899-12-30T01:30:00"/>
    <d v="1899-12-30T01:30:00"/>
    <m/>
    <m/>
    <m/>
    <d v="1899-12-30T00:00:00"/>
    <d v="1899-12-30T00:00:00"/>
    <d v="1899-12-30T10:00:00"/>
    <d v="1899-12-30T11:30:00"/>
    <n v="4"/>
    <d v="1899-12-30T01:30:00"/>
    <d v="1899-12-30T01:30:00"/>
    <d v="1899-12-30T10:00:00"/>
    <d v="1899-12-30T12:00:00"/>
    <n v="4"/>
    <d v="1899-12-30T02:00:00"/>
    <d v="1899-12-30T02:00:00"/>
    <m/>
    <m/>
    <m/>
    <d v="1899-12-30T00:00:00"/>
    <d v="1899-12-30T00:00:00"/>
    <d v="1899-12-30T11:00:00"/>
    <d v="1899-12-30T13:00:00"/>
    <n v="4"/>
    <d v="1899-12-30T02:00:00"/>
    <d v="1899-12-30T02:00:00"/>
    <m/>
    <m/>
    <n v="0"/>
    <m/>
  </r>
  <r>
    <s v="MJS"/>
    <n v="234"/>
    <s v="Ganga Recreo_2"/>
    <s v="234 - Recreo_2"/>
    <x v="2"/>
    <s v="La Ganga"/>
    <s v="Recreo"/>
    <s v="Quito"/>
    <s v="Cadenas"/>
    <x v="1"/>
    <s v="Promotor Quito 2"/>
    <n v="0"/>
    <n v="1725742496"/>
    <x v="44"/>
    <s v="Zoila Rebeca"/>
    <s v="Delgado"/>
    <s v="Chacho"/>
    <s v="Juan Carlos Figueroa"/>
    <s v="Erika Gonzalez"/>
    <s v="Agencia"/>
    <n v="16345.837169999999"/>
    <n v="3"/>
    <n v="0.12499999999999997"/>
    <n v="4.9999999999999982"/>
    <n v="12"/>
    <n v="0.12499999999999997"/>
    <n v="19.999999999999993"/>
    <n v="39.999999999999993"/>
    <m/>
    <m/>
    <m/>
    <d v="1899-12-30T00:00:00"/>
    <d v="1899-12-30T00:00:00"/>
    <d v="1899-12-30T10:00:00"/>
    <d v="1899-12-30T11:30:00"/>
    <n v="4"/>
    <d v="1899-12-30T01:30:00"/>
    <d v="1899-12-30T01:30:00"/>
    <m/>
    <m/>
    <m/>
    <d v="1899-12-30T00:00:00"/>
    <d v="1899-12-30T00:00:00"/>
    <d v="1899-12-30T11:30:00"/>
    <d v="1899-12-30T13:00:00"/>
    <n v="4"/>
    <d v="1899-12-30T01:30:00"/>
    <d v="1899-12-30T01:3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10:00:00"/>
    <d v="1899-12-30T11:30:00"/>
    <n v="4"/>
    <d v="1899-12-30T01:30:00"/>
    <d v="1899-12-30T01:30:00"/>
    <m/>
    <m/>
    <m/>
    <d v="1899-12-30T00:00:00"/>
    <d v="1899-12-30T00:00:00"/>
    <d v="1899-12-30T11:30:00"/>
    <d v="1899-12-30T13:00:00"/>
    <n v="4"/>
    <d v="1899-12-30T01:30:00"/>
    <d v="1899-12-30T01:3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n v="0"/>
    <m/>
  </r>
  <r>
    <s v="MWJVS"/>
    <n v="371"/>
    <s v="Point Quicentro Sur"/>
    <s v="371 - Point Quicentro Sur"/>
    <x v="0"/>
    <s v="Point"/>
    <s v="Quicentro Sur"/>
    <s v="Quito"/>
    <s v="Cadenas"/>
    <x v="1"/>
    <s v="Promotor Quito 20"/>
    <n v="1"/>
    <n v="1726579962"/>
    <x v="45"/>
    <s v="Ronald Agustin"/>
    <s v="Pluas"/>
    <s v="Sabando"/>
    <s v="Juan Carlos Figueroa"/>
    <s v="Diego Paredes"/>
    <s v="Agencia"/>
    <n v="38979.135490748573"/>
    <n v="5"/>
    <n v="0.40000000000000008"/>
    <n v="15.999999999999996"/>
    <n v="20"/>
    <n v="0.40000000000000008"/>
    <n v="63.999999999999986"/>
    <n v="39.999999999999986"/>
    <m/>
    <m/>
    <m/>
    <d v="1899-12-30T00:00:00"/>
    <d v="1899-12-30T00:00:00"/>
    <d v="1899-12-30T16:00:00"/>
    <d v="1899-12-30T19:00:00"/>
    <n v="4"/>
    <d v="1899-12-30T03:00:00"/>
    <d v="1899-12-30T03:00:00"/>
    <d v="1899-12-30T15:00:00"/>
    <d v="1899-12-30T19:00:00"/>
    <n v="4"/>
    <d v="1899-12-30T04:00:00"/>
    <d v="1899-12-30T04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6:00:00"/>
    <d v="1899-12-30T19:00:00"/>
    <n v="4"/>
    <d v="1899-12-30T03:00:00"/>
    <d v="1899-12-30T03:00:00"/>
    <d v="1899-12-30T15:00:00"/>
    <d v="1899-12-30T19:00:00"/>
    <n v="4"/>
    <d v="1899-12-30T04:00:00"/>
    <d v="1899-12-30T04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MWJVS"/>
    <n v="275"/>
    <s v="Crecos Quicentro Sur"/>
    <s v="202 - Quicentro Sur"/>
    <x v="0"/>
    <s v="Créditos Económicos"/>
    <s v="Quicentro Sur"/>
    <s v="Quito"/>
    <s v="Cadenas"/>
    <x v="1"/>
    <s v="Promotor Quito 4"/>
    <n v="1"/>
    <n v="1727018036"/>
    <x v="46"/>
    <s v="Shanel Pamela"/>
    <s v="Mena"/>
    <s v="Chacaguazay"/>
    <s v="Juan Carlos Figueroa"/>
    <s v="Diego Paredes"/>
    <s v="Agencia"/>
    <n v="38042.035818958822"/>
    <n v="5"/>
    <n v="0.30000000000000004"/>
    <n v="11.999999999999996"/>
    <n v="20"/>
    <n v="0.30000000000000004"/>
    <n v="47.999999999999986"/>
    <n v="39.999999999999986"/>
    <m/>
    <m/>
    <m/>
    <d v="1899-12-30T00:00:00"/>
    <d v="1899-12-30T00:00:00"/>
    <d v="1899-12-30T14:00:00"/>
    <d v="1899-12-30T16:00:00"/>
    <n v="4"/>
    <d v="1899-12-30T02:00:00"/>
    <d v="1899-12-30T02:00:00"/>
    <d v="1899-12-30T13:00:00"/>
    <d v="1899-12-30T15:00:00"/>
    <n v="4"/>
    <d v="1899-12-30T02:00:00"/>
    <d v="1899-12-30T02:00:00"/>
    <d v="1899-12-30T16:00:00"/>
    <d v="1899-12-30T19:00:00"/>
    <n v="4"/>
    <d v="1899-12-30T03:00:00"/>
    <d v="1899-12-30T03:00:00"/>
    <d v="1899-12-30T14:00:00"/>
    <d v="1899-12-30T16:00:00"/>
    <n v="4"/>
    <d v="1899-12-30T02:00:00"/>
    <d v="1899-12-30T02:00:00"/>
    <d v="1899-12-30T16:00:00"/>
    <d v="1899-12-30T19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4:00:00"/>
    <d v="1899-12-30T16:00:00"/>
    <n v="4"/>
    <d v="1899-12-30T02:00:00"/>
    <d v="1899-12-30T02:00:00"/>
    <d v="1899-12-30T13:00:00"/>
    <d v="1899-12-30T15:00:00"/>
    <n v="4"/>
    <d v="1899-12-30T02:00:00"/>
    <d v="1899-12-30T02:00:00"/>
    <d v="1899-12-30T16:00:00"/>
    <d v="1899-12-30T19:00:00"/>
    <n v="4"/>
    <d v="1899-12-30T03:00:00"/>
    <d v="1899-12-30T03:00:00"/>
    <d v="1899-12-30T14:00:00"/>
    <d v="1899-12-30T16:00:00"/>
    <n v="4"/>
    <d v="1899-12-30T02:00:00"/>
    <d v="1899-12-30T02:00:00"/>
    <d v="1899-12-30T16:00:00"/>
    <d v="1899-12-30T19:00:00"/>
    <n v="4"/>
    <d v="1899-12-30T03:00:00"/>
    <d v="1899-12-30T03:00:00"/>
    <m/>
    <m/>
    <m/>
    <d v="1899-12-30T00:00:00"/>
    <d v="1899-12-30T00:00:00"/>
    <m/>
    <m/>
    <n v="0"/>
    <m/>
  </r>
  <r>
    <s v="W"/>
    <n v="277"/>
    <s v="Orve Quicentro Sur"/>
    <s v="277 - Orve Quicentro Sur"/>
    <x v="2"/>
    <s v="Icesa"/>
    <s v="Quicentro Sur"/>
    <s v="Quito"/>
    <s v="Cadenas"/>
    <x v="1"/>
    <s v="Promotor Quito 20"/>
    <n v="1"/>
    <n v="1726579962"/>
    <x v="45"/>
    <s v="Ronald Agustin"/>
    <s v="Pluas"/>
    <s v="Sabando"/>
    <s v="Juan Carlos Figueroa"/>
    <s v="Tania Manrique"/>
    <s v="Agencia"/>
    <n v="4283.2939249030915"/>
    <n v="1"/>
    <n v="5.000000000000001E-2"/>
    <n v="1.9999999999999996"/>
    <n v="4"/>
    <n v="5.000000000000001E-2"/>
    <n v="7.9999999999999982"/>
    <n v="39.999999999999986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VS"/>
    <s v="CREAR"/>
    <s v="Artefacta Quicentro Sur"/>
    <s v="156021 - Artefacta Quicentro Sur"/>
    <x v="4"/>
    <s v="Artefacta"/>
    <s v="Quicentro Sur"/>
    <s v="Quito"/>
    <s v="Cadenas"/>
    <x v="1"/>
    <s v="Promotor Quito 20"/>
    <n v="0"/>
    <n v="1726579962"/>
    <x v="45"/>
    <s v="Ronald Agustin"/>
    <s v="Pluas"/>
    <s v="Sabando"/>
    <s v="Juan Carlos Figueroa"/>
    <s v="Heidi Karoba"/>
    <s v="Agencia"/>
    <n v="0"/>
    <n v="4"/>
    <n v="0.24999999999999992"/>
    <n v="9.9999999999999929"/>
    <n v="16"/>
    <n v="0.24999999999999992"/>
    <n v="39.999999999999972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4:00:00"/>
    <d v="1899-12-30T16:00:00"/>
    <n v="4"/>
    <d v="1899-12-30T02:00:00"/>
    <d v="1899-12-30T02:00:00"/>
    <d v="1899-12-30T10:00:00"/>
    <d v="1899-12-30T13:00:00"/>
    <n v="4"/>
    <d v="1899-12-30T03:00:00"/>
    <d v="1899-12-30T03:00:00"/>
    <d v="1899-12-30T14:00:00"/>
    <d v="1899-12-30T16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4:00:00"/>
    <d v="1899-12-30T16:00:00"/>
    <n v="4"/>
    <d v="1899-12-30T02:00:00"/>
    <d v="1899-12-30T02:00:00"/>
    <d v="1899-12-30T10:00:00"/>
    <d v="1899-12-30T13:00:00"/>
    <n v="4"/>
    <d v="1899-12-30T03:00:00"/>
    <d v="1899-12-30T03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m/>
  </r>
  <r>
    <s v="MWJVS"/>
    <n v="269"/>
    <s v="Sukasa C.C. El Jardin"/>
    <s v="269 - C.C. El Jardin"/>
    <x v="0"/>
    <s v="Comohogar"/>
    <s v="El Jardin"/>
    <s v="Quito"/>
    <s v="Especializados"/>
    <x v="0"/>
    <s v="Promotor Quito 22"/>
    <n v="1"/>
    <n v="1150241840"/>
    <x v="47"/>
    <s v="Estefania Cecibel"/>
    <s v="Torres"/>
    <s v="Contento"/>
    <s v="Juan Carlos Figueroa"/>
    <s v="Diego Paredes"/>
    <s v="Agencia"/>
    <n v="228295.11957157927"/>
    <n v="5"/>
    <n v="1"/>
    <n v="40"/>
    <n v="20"/>
    <n v="1"/>
    <n v="160"/>
    <n v="4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WJVS"/>
    <n v="391"/>
    <s v="Point Recreo 4"/>
    <s v="391 - Point Recreo 4"/>
    <x v="0"/>
    <s v="Point"/>
    <s v="Recreo"/>
    <s v="Quito"/>
    <s v="Cadenas"/>
    <x v="0"/>
    <s v="Promotor Quito 3"/>
    <n v="1"/>
    <n v="1751541580"/>
    <x v="48"/>
    <s v="Maura Daniela"/>
    <s v="Jimenez"/>
    <s v="Boada"/>
    <s v="Juan Carlos Figueroa"/>
    <s v="Diego Paredes"/>
    <s v="Agencia"/>
    <n v="33459.699427489948"/>
    <n v="5"/>
    <n v="0.49999999999999989"/>
    <n v="19.999999999999996"/>
    <n v="20"/>
    <n v="0.49999999999999989"/>
    <n v="79.999999999999986"/>
    <n v="40"/>
    <m/>
    <m/>
    <m/>
    <d v="1899-12-30T00:00:00"/>
    <d v="1899-12-30T00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5:00:00"/>
    <d v="1899-12-30T19:00:00"/>
    <n v="4"/>
    <d v="1899-12-30T04:00:00"/>
    <d v="1899-12-30T04:00:00"/>
    <m/>
    <m/>
    <m/>
    <d v="1899-12-30T00:00:00"/>
    <d v="1899-12-30T00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m/>
    <m/>
    <n v="0"/>
    <m/>
  </r>
  <r>
    <s v="MWJVS"/>
    <n v="288"/>
    <s v="Japon El Recreo I"/>
    <s v="288 - Japon El Recreo I"/>
    <x v="2"/>
    <s v="Icesa"/>
    <s v="Recreo"/>
    <s v="Quito"/>
    <s v="Cadenas"/>
    <x v="0"/>
    <s v="Promotor Quito 3"/>
    <n v="0"/>
    <n v="1751541580"/>
    <x v="48"/>
    <s v="Maura Daniela"/>
    <s v="Jimenez"/>
    <s v="Boada"/>
    <s v="Juan Carlos Figueroa"/>
    <s v="Tania Manrique"/>
    <s v="Agencia"/>
    <n v="3733.2989851295433"/>
    <n v="5"/>
    <n v="0.25000000000000011"/>
    <n v="10.000000000000004"/>
    <n v="20"/>
    <n v="0.25000000000000011"/>
    <n v="40.000000000000014"/>
    <n v="40"/>
    <m/>
    <m/>
    <m/>
    <d v="1899-12-30T00:00:00"/>
    <d v="1899-12-30T00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m/>
    <m/>
    <m/>
    <m/>
  </r>
  <r>
    <s v="MWJVS"/>
    <n v="281"/>
    <s v="Orve El Recreo Iii"/>
    <s v="281 - Orve El Recreo Iii"/>
    <x v="2"/>
    <s v="Icesa"/>
    <s v="Recreo"/>
    <s v="Quito"/>
    <s v="Cadenas"/>
    <x v="0"/>
    <s v="Promotor Quito 3"/>
    <n v="0"/>
    <n v="1751541580"/>
    <x v="48"/>
    <s v="Maura Daniela"/>
    <s v="Jimenez"/>
    <s v="Boada"/>
    <s v="Juan Carlos Figueroa"/>
    <s v="Tania Manrique"/>
    <s v="Agencia"/>
    <n v="4456.8712752737292"/>
    <n v="5"/>
    <n v="0.24999999999999994"/>
    <n v="9.9999999999999982"/>
    <n v="20"/>
    <n v="0.24999999999999994"/>
    <n v="39.999999999999993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m/>
  </r>
  <r>
    <s v="M"/>
    <n v="306"/>
    <s v="Megamaxi Quicentro Sur"/>
    <s v="306 - C.C. Quicentro Sur"/>
    <x v="0"/>
    <s v="La Favorita"/>
    <s v="C.C.  Quicentro Sur"/>
    <s v="Quito"/>
    <s v="Hipermercados"/>
    <x v="0"/>
    <s v="Promotor Quito 4"/>
    <n v="1"/>
    <n v="1727018036"/>
    <x v="46"/>
    <s v="Shanel Pamela"/>
    <s v="Mena"/>
    <s v="Chacaguazay"/>
    <s v="Juan Carlos Figueroa"/>
    <s v="Diego Paredes"/>
    <s v="Agencia"/>
    <n v="24408.916666666668"/>
    <n v="1"/>
    <n v="2.4999999999999988E-2"/>
    <n v="0.99999999999999911"/>
    <n v="4"/>
    <n v="2.4999999999999988E-2"/>
    <n v="3.9999999999999964"/>
    <n v="39.999999999999986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275"/>
    <s v="Todohogar C.C.Quicentro Sur"/>
    <s v="275 - C.C.Quicentro Sur"/>
    <x v="3"/>
    <s v="Todohogar"/>
    <s v="Quicentro Sur"/>
    <s v="Quito"/>
    <s v="Especializados"/>
    <x v="0"/>
    <s v="Promotor Quito 20"/>
    <n v="1"/>
    <n v="1726579962"/>
    <x v="45"/>
    <s v="Ronald Agustin"/>
    <s v="Pluas"/>
    <s v="Sabando"/>
    <s v="Juan Carlos Figueroa"/>
    <s v="Diego Paredes"/>
    <s v="Agencia"/>
    <n v="20604.520428184431"/>
    <n v="5"/>
    <n v="0.30000000000000004"/>
    <n v="11.999999999999996"/>
    <n v="20"/>
    <n v="0.30000000000000004"/>
    <n v="47.999999999999986"/>
    <n v="39.999999999999986"/>
    <m/>
    <m/>
    <m/>
    <d v="1899-12-30T00:00:00"/>
    <d v="1899-12-30T00:00:00"/>
    <d v="1899-12-30T11:00:00"/>
    <d v="1899-12-30T13:00:00"/>
    <n v="4"/>
    <d v="1899-12-30T02:00:00"/>
    <d v="1899-12-30T02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11:00:00"/>
    <d v="1899-12-30T13:00:00"/>
    <n v="4"/>
    <d v="1899-12-30T02:00:00"/>
    <d v="1899-12-30T02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MWJVS"/>
    <n v="239"/>
    <s v="Ganga Quicentrosur"/>
    <s v="239 - Quicentrosur"/>
    <x v="3"/>
    <s v="La Ganga"/>
    <s v="Quicentro Sur"/>
    <s v="Quito"/>
    <s v="Cadenas"/>
    <x v="0"/>
    <s v="Promotor Quito 4"/>
    <n v="1"/>
    <n v="1727018036"/>
    <x v="46"/>
    <s v="Shanel Pamela"/>
    <s v="Mena"/>
    <s v="Chacaguazay"/>
    <s v="Juan Carlos Figueroa"/>
    <s v="Erika Gonzalez"/>
    <s v="Agencia"/>
    <n v="30338.131709999998"/>
    <n v="5"/>
    <n v="0.65"/>
    <n v="25.999999999999993"/>
    <n v="20"/>
    <n v="0.65"/>
    <n v="103.99999999999997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5:00:00"/>
    <d v="1899-12-30T19:00:00"/>
    <n v="4"/>
    <d v="1899-12-30T04:00:00"/>
    <d v="1899-12-30T04:00:00"/>
    <d v="1899-12-30T14:00:00"/>
    <d v="1899-12-30T19:00:00"/>
    <n v="4"/>
    <d v="1899-12-30T05:00:00"/>
    <d v="1899-12-30T05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m/>
    <m/>
    <m/>
    <d v="1899-12-30T00:00:00"/>
    <d v="1899-12-30T00:00:00"/>
    <m/>
    <n v="0"/>
    <m/>
    <m/>
    <m/>
    <d v="1899-12-30T00:00:00"/>
    <d v="1899-12-30T00:00:00"/>
    <d v="1899-12-30T14:00:00"/>
    <d v="1899-12-30T19:00:00"/>
    <n v="4"/>
    <d v="1899-12-30T05:00:00"/>
    <d v="1899-12-30T05:00:00"/>
    <d v="1899-12-30T15:00:00"/>
    <d v="1899-12-30T19:00:00"/>
    <n v="4"/>
    <d v="1899-12-30T04:00:00"/>
    <d v="1899-12-30T04:00:00"/>
    <d v="1899-12-30T14:00:00"/>
    <d v="1899-12-30T19:00:00"/>
    <n v="4"/>
    <d v="1899-12-30T05:00:00"/>
    <d v="1899-12-30T05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m/>
    <m/>
    <m/>
    <d v="1899-12-30T00:00:00"/>
    <d v="1899-12-30T00:00:00"/>
    <m/>
    <m/>
    <n v="0"/>
    <m/>
  </r>
  <r>
    <s v="W"/>
    <n v="289"/>
    <s v="Japon Quicentro Sur 3"/>
    <s v="289 - Japon Quicentro Sur 3"/>
    <x v="2"/>
    <s v="Icesa"/>
    <s v="Quicentro Sur"/>
    <s v="Quito"/>
    <s v="Cadenas"/>
    <x v="0"/>
    <s v="Promotor Quito 4"/>
    <n v="0"/>
    <n v="1727018036"/>
    <x v="46"/>
    <s v="Shanel Pamela"/>
    <s v="Mena"/>
    <s v="Chacaguazay"/>
    <s v="Juan Carlos Figueroa"/>
    <s v="Tania Manrique"/>
    <s v="Agencia"/>
    <n v="5716.6140709796127"/>
    <n v="1"/>
    <n v="2.4999999999999988E-2"/>
    <n v="0.99999999999999911"/>
    <n v="4"/>
    <n v="2.4999999999999988E-2"/>
    <n v="3.9999999999999964"/>
    <n v="39.999999999999986"/>
    <m/>
    <m/>
    <m/>
    <d v="1899-12-30T00:00:00"/>
    <d v="1899-12-30T00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155"/>
    <s v="Point Quinche"/>
    <s v="155 - Point Quinche"/>
    <x v="2"/>
    <s v="Point"/>
    <s v="Quinche"/>
    <s v="Quinche"/>
    <s v="Cadenas"/>
    <x v="2"/>
    <s v="Promotor Quito 6"/>
    <n v="1"/>
    <n v="1725818718"/>
    <x v="49"/>
    <s v="Bryan German"/>
    <s v="Peralvo"/>
    <s v="Vargas"/>
    <s v="Juan Carlos Figueroa"/>
    <s v="Diego Paredes"/>
    <s v="Agencia"/>
    <n v="15482.054446303033"/>
    <n v="1"/>
    <n v="3.7500000000000019E-2"/>
    <n v="1.5000000000000007"/>
    <n v="4"/>
    <n v="3.7500000000000019E-2"/>
    <n v="6.0000000000000027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4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4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30"/>
    <s v="Ganga El Quinche"/>
    <s v="30 - El Quinche"/>
    <x v="2"/>
    <s v="La Ganga"/>
    <s v="Quinche"/>
    <s v="Quinche"/>
    <s v="Cadenas"/>
    <x v="2"/>
    <s v="Promotor Quito 6"/>
    <n v="0"/>
    <n v="1725818718"/>
    <x v="49"/>
    <s v="Bryan German"/>
    <s v="Peralvo"/>
    <s v="Vargas"/>
    <s v="Juan Carlos Figueroa"/>
    <s v="Erika Gonzalez"/>
    <s v="Agencia"/>
    <n v="9930.01548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1744"/>
    <s v="Artefacta Tienda Quinche 1744"/>
    <s v="1744 - Tienda Quinche"/>
    <x v="2"/>
    <s v="Unicomer"/>
    <s v="Quinche"/>
    <s v="Quinche"/>
    <s v="Cadenas"/>
    <x v="2"/>
    <s v="Promotor Quito 6"/>
    <n v="0"/>
    <n v="1725818718"/>
    <x v="49"/>
    <s v="Bryan German"/>
    <s v="Peralvo"/>
    <s v="Vargas"/>
    <s v="Juan Carlos Figueroa"/>
    <s v="Heidi Karoba"/>
    <s v="Agencia"/>
    <n v="9675.2445454545468"/>
    <n v="1"/>
    <n v="3.7499999999999999E-2"/>
    <n v="1.5"/>
    <n v="4"/>
    <n v="3.7499999999999999E-2"/>
    <n v="6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8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8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85"/>
    <s v="Orve El Quinche Ii"/>
    <s v="85 - Orve El Quinche"/>
    <x v="2"/>
    <s v="Icesa"/>
    <s v="Quinche"/>
    <s v="Quinche"/>
    <s v="Cadenas"/>
    <x v="2"/>
    <s v="Promotor Quito 6"/>
    <n v="0"/>
    <n v="1725818718"/>
    <x v="49"/>
    <s v="Bryan German"/>
    <s v="Peralvo"/>
    <s v="Vargas"/>
    <s v="Juan Carlos Figueroa"/>
    <s v="Tania Manrique"/>
    <s v="Agencia"/>
    <n v="3836.2792968222316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94334"/>
    <s v="Japon El Quinche Ii"/>
    <s v="94334 - Japon El Quinche Ii"/>
    <x v="2"/>
    <s v="Icesa"/>
    <s v="Quinche"/>
    <s v="Quinche"/>
    <s v="Cadenas"/>
    <x v="2"/>
    <s v="Promotor Quito 6"/>
    <n v="0"/>
    <n v="1725818718"/>
    <x v="49"/>
    <s v="Bryan German"/>
    <s v="Peralvo"/>
    <s v="Vargas"/>
    <s v="Juan Carlos Figueroa"/>
    <s v="Tania Manrique"/>
    <s v="Agencia"/>
    <n v="7283.2663236679027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n v="1"/>
    <s v="Electrodomesticos El Tejar"/>
    <s v="1 - Electrodomesticos El Tejar"/>
    <x v="4"/>
    <s v="Electrodomesticos El Tejar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M"/>
    <n v="1"/>
    <s v="Comercial Ymm "/>
    <s v="1 - Comercial Ymm 1"/>
    <x v="4"/>
    <s v="Comercial Ymm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M"/>
    <n v="2"/>
    <s v="Comercial Ymm 2"/>
    <s v="2 - Comercial Ymm 2"/>
    <x v="4"/>
    <s v="Comercial Ymm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d v="1899-12-30T14:00:00"/>
    <d v="1899-12-30T15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5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m/>
  </r>
  <r>
    <s v="M"/>
    <n v="1"/>
    <s v="Importadora Cardenas"/>
    <s v="1 - Importadora Cardenas 1"/>
    <x v="4"/>
    <s v="Importadora Cardenas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m/>
  </r>
  <r>
    <s v="M"/>
    <n v="2"/>
    <s v="Importadora Cardenas 2"/>
    <s v="2 - Importadora Cardenas 2"/>
    <x v="4"/>
    <s v="Importadora Cardenas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M"/>
    <n v="3"/>
    <s v="Importadora Cardenas 3"/>
    <s v="3 - Importadora Cardenas 3"/>
    <x v="4"/>
    <s v="Importadora Cardenas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M"/>
    <n v="1"/>
    <s v="Electrodomesticos San Francisco"/>
    <s v="1 - Electrodomesticos San Francisco 1"/>
    <x v="4"/>
    <s v="Electrodomesticos San Francisco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M"/>
    <s v="CREAR"/>
    <s v="Importfamily S.A"/>
    <s v="Almacenes Familiar"/>
    <x v="4"/>
    <s v="Almacenes Familiar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M"/>
    <s v="CREAR"/>
    <s v="Filicreditos"/>
    <s v="Filicreditos"/>
    <x v="4"/>
    <s v="Filicreditos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W"/>
    <n v="580"/>
    <s v="Novohogar  "/>
    <s v="580 - Novohogar 1"/>
    <x v="4"/>
    <s v="Novogar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m/>
  </r>
  <r>
    <s v="W"/>
    <n v="581"/>
    <s v="Novohogar  2"/>
    <s v="581 - Novohogar 2"/>
    <x v="4"/>
    <s v="Novogar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m/>
  </r>
  <r>
    <s v="W"/>
    <n v="582"/>
    <s v="Novohogar  3"/>
    <s v="582 - Novohogar 3"/>
    <x v="4"/>
    <s v="Novogar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m/>
    <m/>
    <m/>
    <d v="1899-12-30T00:00:00"/>
    <d v="1899-12-30T00:00:00"/>
    <d v="1899-12-30T14:00:00"/>
    <d v="1899-12-30T15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5:00:00"/>
    <n v="2"/>
    <d v="1899-12-30T01:00:00"/>
    <d v="1899-12-30T00:30:00"/>
    <m/>
    <m/>
    <m/>
    <d v="1899-12-30T00:00:00"/>
    <d v="1899-12-30T00:00:00"/>
    <m/>
    <m/>
    <m/>
    <m/>
  </r>
  <r>
    <s v="W"/>
    <n v="1"/>
    <s v="Comercial Elca  "/>
    <s v="1 - Comercial Elca 1"/>
    <x v="4"/>
    <s v="Comercial Elca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m/>
  </r>
  <r>
    <s v="W"/>
    <n v="2"/>
    <s v="Comercial Elca  2"/>
    <s v="2 - Comercial Elca 2"/>
    <x v="4"/>
    <s v="Comercial Elca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m/>
  </r>
  <r>
    <s v="W"/>
    <n v="3"/>
    <s v="Comercial Elca  3"/>
    <s v="3 - Comercial Elca 3"/>
    <x v="4"/>
    <s v="Comercial Elca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m/>
  </r>
  <r>
    <s v="W"/>
    <n v="3"/>
    <s v="Anchitipan Almagro"/>
    <s v="3 - Electrohome 3"/>
    <x v="4"/>
    <s v="Electrohonme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m/>
  </r>
  <r>
    <s v="W"/>
    <n v="2"/>
    <s v="Anchitipan Almagro 2"/>
    <s v="2 - Electrohome 2"/>
    <x v="4"/>
    <s v="Electrohonme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m/>
  </r>
  <r>
    <s v="W"/>
    <n v="1"/>
    <s v="Anchitipan Almagro 3"/>
    <s v="1 - Electrohome 1"/>
    <x v="4"/>
    <s v="Electrohonme"/>
    <s v="Centro Historico"/>
    <s v="Quito "/>
    <s v="Horizontales"/>
    <x v="2"/>
    <s v="Promotor Quito 6"/>
    <n v="0"/>
    <n v="1725818718"/>
    <x v="49"/>
    <s v="Bryan German"/>
    <s v="Peralvo"/>
    <s v="Vargas"/>
    <s v="Juan Carlos Figueroa"/>
    <s v="Diego Montalvan"/>
    <s v="Agencia"/>
    <n v="0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m/>
  </r>
  <r>
    <s v="S"/>
    <n v="280"/>
    <s v="Orve Machachi"/>
    <s v="280 - Orve Machachi"/>
    <x v="2"/>
    <s v="Icesa"/>
    <s v="Machachi"/>
    <s v="Machachi"/>
    <s v="Cadenas"/>
    <x v="2"/>
    <s v="Promotor Quito 6"/>
    <n v="0"/>
    <n v="1725818718"/>
    <x v="49"/>
    <s v="Bryan German"/>
    <s v="Peralvo"/>
    <s v="Vargas"/>
    <s v="Juan Carlos Figueroa"/>
    <s v="Tania Manrique"/>
    <s v="Agencia"/>
    <n v="2109.0715045861702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s v="CREAR"/>
    <s v="Japon Machachi Ii"/>
    <s v="Japon Machachi Ii"/>
    <x v="2"/>
    <s v="Icesa"/>
    <s v="Machachi"/>
    <s v="Machachi"/>
    <s v="Cadenas"/>
    <x v="2"/>
    <s v="Promotor Quito 6"/>
    <n v="0"/>
    <n v="1725818718"/>
    <x v="49"/>
    <s v="Bryan German"/>
    <s v="Peralvo"/>
    <s v="Vargas"/>
    <s v="Juan Carlos Figueroa"/>
    <s v="Tania Manrique"/>
    <s v="Agencia"/>
    <n v="1406.6537247541673"/>
    <n v="1"/>
    <n v="5.0000000000000024E-2"/>
    <n v="2.0000000000000009"/>
    <n v="4"/>
    <n v="5.0000000000000024E-2"/>
    <n v="8.0000000000000036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n v="210"/>
    <s v="Ganga Machachi"/>
    <s v="210 - Machachi"/>
    <x v="2"/>
    <s v="La Ganga"/>
    <s v="Machachi"/>
    <s v="Machachi"/>
    <s v="Cadenas"/>
    <x v="2"/>
    <s v="Promotor Quito 6"/>
    <n v="0"/>
    <n v="1725818718"/>
    <x v="49"/>
    <s v="Bryan German"/>
    <s v="Peralvo"/>
    <s v="Vargas"/>
    <s v="Juan Carlos Figueroa"/>
    <s v="Erika Gonzalez"/>
    <s v="Agencia"/>
    <n v="7383.0309899999993"/>
    <n v="1"/>
    <n v="4.9999999999999954E-2"/>
    <n v="1.9999999999999982"/>
    <n v="4"/>
    <n v="4.9999999999999954E-2"/>
    <n v="7.9999999999999929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s v="CREAR"/>
    <s v="Min Machachi"/>
    <s v="Min Machachi"/>
    <x v="2"/>
    <s v="Marcimex"/>
    <s v="Machachi"/>
    <s v="Machachi"/>
    <s v="Cadenas"/>
    <x v="2"/>
    <s v="Promotor Quito 6"/>
    <n v="0"/>
    <n v="1725818718"/>
    <x v="49"/>
    <s v="Bryan German"/>
    <s v="Peralvo"/>
    <s v="Vargas"/>
    <s v="Juan Carlos Figueroa"/>
    <s v="Diego Paredes"/>
    <s v="Agencia"/>
    <n v="3487.5266334747562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2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1:00:00"/>
    <d v="1899-12-30T12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n v="375"/>
    <s v="Point Machachi"/>
    <s v="375 - Point Machachi"/>
    <x v="3"/>
    <s v="Point"/>
    <s v="Machachi"/>
    <s v="Machachi"/>
    <s v="Cadenas"/>
    <x v="2"/>
    <s v="Promotor Quito 6"/>
    <n v="0"/>
    <n v="1725818718"/>
    <x v="49"/>
    <s v="Bryan German"/>
    <s v="Peralvo"/>
    <s v="Vargas"/>
    <s v="Juan Carlos Figueroa"/>
    <s v="Diego Paredes"/>
    <s v="Agencia"/>
    <n v="39811.643353119536"/>
    <n v="1"/>
    <n v="5.0000000000000024E-2"/>
    <n v="2.0000000000000009"/>
    <n v="4"/>
    <n v="5.0000000000000024E-2"/>
    <n v="8.0000000000000036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2:00:00"/>
    <d v="1899-12-30T14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2:00:00"/>
    <d v="1899-12-30T14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178"/>
    <s v="Artefacta Tienda Chillogallo 1743"/>
    <s v="178 - 1743-Tienda Chillogallo 1743"/>
    <x v="2"/>
    <s v="Unicomer"/>
    <s v="Chillogallo"/>
    <s v="Quito"/>
    <s v="Cadenas"/>
    <x v="2"/>
    <s v="Promotor Quito 6"/>
    <n v="0"/>
    <n v="1725818718"/>
    <x v="49"/>
    <s v="Bryan German"/>
    <s v="Peralvo"/>
    <s v="Vargas"/>
    <s v="Juan Carlos Figueroa"/>
    <s v="Heidi Karoba"/>
    <s v="Agencia"/>
    <n v="8383.1109090909104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283"/>
    <s v="Orve Chillogallo Ii"/>
    <s v="283 - Orve Chillogallo"/>
    <x v="2"/>
    <s v="Icesa"/>
    <s v="Chillogallo"/>
    <s v="Quito"/>
    <s v="Cadenas"/>
    <x v="2"/>
    <s v="Promotor Quito 6"/>
    <n v="0"/>
    <n v="1725818718"/>
    <x v="49"/>
    <s v="Bryan German"/>
    <s v="Peralvo"/>
    <s v="Vargas"/>
    <s v="Juan Carlos Figueroa"/>
    <s v="Tania Manrique"/>
    <s v="Agencia"/>
    <n v="3145.4256059776503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1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219"/>
    <s v="Ganga Chillogallo"/>
    <s v="219 - Chillogallo"/>
    <x v="2"/>
    <s v="La Ganga"/>
    <s v="Chillogallo"/>
    <s v="Quito"/>
    <s v="Cadenas"/>
    <x v="2"/>
    <s v="Promotor Quito 6"/>
    <n v="0"/>
    <n v="1725818718"/>
    <x v="49"/>
    <s v="Bryan German"/>
    <s v="Peralvo"/>
    <s v="Vargas"/>
    <s v="Juan Carlos Figueroa"/>
    <s v="Erika Gonzalez"/>
    <s v="Agencia"/>
    <n v="2418.0232500000002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243"/>
    <s v="Ganga Chillogallo 2"/>
    <s v="243 - Chillogallo 2"/>
    <x v="2"/>
    <s v="La Ganga"/>
    <s v="Chillogallo"/>
    <s v="Quito"/>
    <s v="Cadenas"/>
    <x v="2"/>
    <s v="Promotor Quito 6"/>
    <n v="0"/>
    <n v="1725818718"/>
    <x v="49"/>
    <s v="Bryan German"/>
    <s v="Peralvo"/>
    <s v="Vargas"/>
    <s v="Juan Carlos Figueroa"/>
    <s v="Erika Gonzalez"/>
    <s v="Agencia"/>
    <n v="5158.4495999999999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7:00:00"/>
    <d v="1899-12-30T19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7:00:00"/>
    <d v="1899-12-30T19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374"/>
    <s v="Point Chillogallo"/>
    <s v="374 - Point Chillogallo"/>
    <x v="1"/>
    <s v="Point"/>
    <s v="Chillogallo"/>
    <s v="Quito"/>
    <s v="Cadenas"/>
    <x v="2"/>
    <s v="Promotor Quito 6"/>
    <n v="0"/>
    <n v="1725818718"/>
    <x v="49"/>
    <s v="Bryan German"/>
    <s v="Peralvo"/>
    <s v="Vargas"/>
    <s v="Juan Carlos Figueroa"/>
    <s v="Diego Paredes"/>
    <s v="Agencia"/>
    <n v="10668.590570943821"/>
    <n v="1"/>
    <n v="1.2500000000000022E-2"/>
    <n v="0.50000000000000089"/>
    <n v="4"/>
    <n v="1.2500000000000022E-2"/>
    <n v="2.0000000000000036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177"/>
    <s v="Artefacta Tienda Guamani 1740"/>
    <s v="177 - 1740-Tienda Guamani 1740"/>
    <x v="2"/>
    <s v="Unicomer"/>
    <s v="Guamani"/>
    <s v="Quito"/>
    <s v="Cadenas"/>
    <x v="2"/>
    <s v="Promotor Quito 6"/>
    <n v="0"/>
    <n v="1725818718"/>
    <x v="49"/>
    <s v="Bryan German"/>
    <s v="Peralvo"/>
    <s v="Vargas"/>
    <s v="Juan Carlos Figueroa"/>
    <s v="Heidi Karoba"/>
    <s v="Agencia"/>
    <n v="9234.0281818181829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2:00:00"/>
    <d v="1899-12-30T13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2:00:00"/>
    <d v="1899-12-30T13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94336"/>
    <s v="Japon Guamani Ii"/>
    <s v="94336 - Japon Guamani Ii"/>
    <x v="2"/>
    <s v="Icesa"/>
    <s v="Guamani"/>
    <s v="Quito"/>
    <s v="Cadenas"/>
    <x v="2"/>
    <s v="Promotor Quito 6"/>
    <n v="0"/>
    <n v="1725818718"/>
    <x v="49"/>
    <s v="Bryan German"/>
    <s v="Peralvo"/>
    <s v="Vargas"/>
    <s v="Juan Carlos Figueroa"/>
    <s v="Tania Manrique"/>
    <s v="Agencia"/>
    <n v="1972.7091228241336"/>
    <n v="1"/>
    <n v="1.2500000000000006E-2"/>
    <n v="0.50000000000000022"/>
    <n v="4"/>
    <n v="1.2500000000000006E-2"/>
    <n v="2.0000000000000009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0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09:00:00"/>
    <d v="1899-12-30T10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94331"/>
    <s v="Orve Guamani"/>
    <s v="94331 - Orve Guamani"/>
    <x v="2"/>
    <s v="Icesa"/>
    <s v="Guamani"/>
    <s v="Quito"/>
    <s v="Cadenas"/>
    <x v="2"/>
    <s v="Promotor Quito 6"/>
    <n v="0"/>
    <n v="1725818718"/>
    <x v="49"/>
    <s v="Bryan German"/>
    <s v="Peralvo"/>
    <s v="Vargas"/>
    <s v="Juan Carlos Figueroa"/>
    <s v="Tania Manrique"/>
    <s v="Agencia"/>
    <n v="15513.31181528538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1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237"/>
    <s v="Ganga Guamani 2"/>
    <s v="237 - Guamani 2"/>
    <x v="2"/>
    <s v="La Ganga"/>
    <s v="Guamani"/>
    <s v="Quito"/>
    <s v="Cadenas"/>
    <x v="2"/>
    <s v="Promotor Quito 6"/>
    <n v="0"/>
    <n v="1725818718"/>
    <x v="49"/>
    <s v="Bryan German"/>
    <s v="Peralvo"/>
    <s v="Vargas"/>
    <s v="Juan Carlos Figueroa"/>
    <s v="Erika Gonzalez"/>
    <s v="Agencia"/>
    <n v="6286.8604499999992"/>
    <n v="1"/>
    <n v="1.2500000000000006E-2"/>
    <n v="0.50000000000000022"/>
    <n v="4"/>
    <n v="1.2500000000000006E-2"/>
    <n v="2.0000000000000009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2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1:00:00"/>
    <d v="1899-12-30T12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45"/>
    <s v="Ganga Guayllabamba"/>
    <s v="45 - Guayllabamba"/>
    <x v="1"/>
    <s v="La Ganga"/>
    <s v="Guayllabamba"/>
    <s v="Quito"/>
    <s v="Cadenas"/>
    <x v="2"/>
    <s v="Promotor Quito 6"/>
    <n v="0"/>
    <n v="1725818718"/>
    <x v="49"/>
    <s v="Bryan German"/>
    <s v="Peralvo"/>
    <s v="Vargas"/>
    <s v="Juan Carlos Figueroa"/>
    <s v="Erika Gonzalez"/>
    <s v="Agencia"/>
    <n v="8370.0639203394148"/>
    <n v="1"/>
    <n v="4.9999999999999989E-2"/>
    <n v="1.9999999999999996"/>
    <n v="4"/>
    <n v="4.9999999999999989E-2"/>
    <n v="7.999999999999998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3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3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184"/>
    <s v="Artefacta Tienda Satelite Nueva Aurora 1"/>
    <s v="184 - 1768-Tienda Satelite Nueva Aurora 1"/>
    <x v="2"/>
    <s v="Unicomer"/>
    <s v="Nuava Aurora"/>
    <s v="Quito"/>
    <s v="Cadenas"/>
    <x v="2"/>
    <s v="Promotor Quito 6"/>
    <n v="0"/>
    <n v="1725818718"/>
    <x v="49"/>
    <s v="Bryan German"/>
    <s v="Peralvo"/>
    <s v="Vargas"/>
    <s v="Juan Carlos Figueroa"/>
    <s v="Heidi Karoba"/>
    <s v="Agencia"/>
    <n v="7469.1627272727283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299"/>
    <s v="Orve Nueva Aurora Ii"/>
    <s v="299 - Orve Nueva Aurora"/>
    <x v="2"/>
    <s v="Icesa"/>
    <s v="Nuava Aurora"/>
    <s v="Quito"/>
    <s v="Cadenas"/>
    <x v="2"/>
    <s v="Promotor Quito 6"/>
    <n v="0"/>
    <n v="1725818718"/>
    <x v="49"/>
    <s v="Bryan German"/>
    <s v="Peralvo"/>
    <s v="Vargas"/>
    <s v="Juan Carlos Figueroa"/>
    <s v="Tania Manrique"/>
    <s v="Agencia"/>
    <n v="5688.2143322713055"/>
    <n v="1"/>
    <n v="1.2500000000000022E-2"/>
    <n v="0.50000000000000089"/>
    <n v="4"/>
    <n v="1.2500000000000022E-2"/>
    <n v="2.0000000000000036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246"/>
    <s v="Ganga Nueva Aurora"/>
    <s v="246 - Nueva Aurora"/>
    <x v="2"/>
    <s v="La Ganga"/>
    <s v="Nuava Aurora"/>
    <s v="Quito"/>
    <s v="Cadenas"/>
    <x v="2"/>
    <s v="Promotor Quito 6"/>
    <n v="0"/>
    <n v="1725818718"/>
    <x v="49"/>
    <s v="Bryan German"/>
    <s v="Peralvo"/>
    <s v="Vargas"/>
    <s v="Juan Carlos Figueroa"/>
    <s v="Erika Gonzalez"/>
    <s v="Agencia"/>
    <n v="3675.3953399999996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7:00:00"/>
    <d v="1899-12-30T18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7:00:00"/>
    <d v="1899-12-30T18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VS"/>
    <n v="517"/>
    <s v="Crecos Santo Domingo 3"/>
    <s v="517 - Créditos Económicos Santo Domingo 3"/>
    <x v="0"/>
    <s v="Créditos Económicos"/>
    <s v="Santo Domingo"/>
    <s v="Santo Domingo"/>
    <s v="Cadenas"/>
    <x v="1"/>
    <s v="Promotor Santo Domingo 1"/>
    <n v="1"/>
    <n v="2350267122"/>
    <x v="50"/>
    <s v="Yandry Adrián"/>
    <s v="Mendoza"/>
    <s v="Arboleda"/>
    <s v="Juan Carlos Figueroa"/>
    <s v="Erika Gonzalez"/>
    <s v="Agencia"/>
    <n v="24164.425675984756"/>
    <n v="4"/>
    <n v="0.3"/>
    <n v="11.999999999999995"/>
    <n v="16"/>
    <n v="0.3"/>
    <n v="47.999999999999979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n v="0"/>
    <m/>
  </r>
  <r>
    <s v="W"/>
    <n v="40"/>
    <s v="Ganga Santo Domingo 3"/>
    <s v="40 - Santo Domingo 3"/>
    <x v="1"/>
    <s v="La Ganga"/>
    <s v="Santo Domingo"/>
    <s v="Santo Domingo"/>
    <s v="Cadenas"/>
    <x v="1"/>
    <s v="Promotor Santo Domingo 1"/>
    <n v="0"/>
    <n v="2350267122"/>
    <x v="50"/>
    <s v="Yandry Adrián"/>
    <s v="Mendoza"/>
    <s v="Arboleda"/>
    <s v="Juan Carlos Figueroa"/>
    <s v="Erika Gonzalez"/>
    <s v="Agencia"/>
    <n v="7640.9534700000004"/>
    <n v="1"/>
    <n v="5.000000000000001E-2"/>
    <n v="1.9999999999999996"/>
    <n v="4"/>
    <n v="5.000000000000001E-2"/>
    <n v="7.9999999999999982"/>
    <n v="39.999999999999986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VS"/>
    <n v="390"/>
    <s v="Point Santo Domingo 2"/>
    <s v="390 - Point Sto Domingo 2"/>
    <x v="0"/>
    <s v="Point"/>
    <s v="Santo Domingo"/>
    <s v="Santo Domingo"/>
    <s v="Cadenas"/>
    <x v="1"/>
    <s v="Promotor Santo Domingo 1"/>
    <n v="0"/>
    <n v="2350267122"/>
    <x v="50"/>
    <s v="Yandry Adrián"/>
    <s v="Mendoza"/>
    <s v="Arboleda"/>
    <s v="Juan Carlos Figueroa"/>
    <s v="Diego Paredes"/>
    <s v="Agencia"/>
    <n v="35693.587535856597"/>
    <n v="4"/>
    <n v="0.3000000000000001"/>
    <n v="12"/>
    <n v="16"/>
    <n v="0.3000000000000001"/>
    <n v="48"/>
    <n v="39.999999999999986"/>
    <m/>
    <m/>
    <m/>
    <d v="1899-12-30T00:00:00"/>
    <d v="1899-12-30T00:00:00"/>
    <d v="1899-12-30T14:00:00"/>
    <d v="1899-12-30T17:00:00"/>
    <n v="4"/>
    <d v="1899-12-30T03:00:00"/>
    <d v="1899-12-30T03:00:00"/>
    <m/>
    <m/>
    <m/>
    <d v="1899-12-30T00:00:00"/>
    <d v="1899-12-30T00:00:00"/>
    <d v="1899-12-30T14:00:00"/>
    <d v="1899-12-30T17:00:00"/>
    <n v="4"/>
    <d v="1899-12-30T03:00:00"/>
    <d v="1899-12-30T03:00:00"/>
    <d v="1899-12-30T14:00:00"/>
    <d v="1899-12-30T17:00:00"/>
    <n v="4"/>
    <d v="1899-12-30T03:00:00"/>
    <d v="1899-12-30T03:00:00"/>
    <d v="1899-12-30T14:00:00"/>
    <d v="1899-12-30T17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4:00:00"/>
    <d v="1899-12-30T17:00:00"/>
    <n v="4"/>
    <d v="1899-12-30T03:00:00"/>
    <d v="1899-12-30T03:00:00"/>
    <m/>
    <m/>
    <m/>
    <d v="1899-12-30T00:00:00"/>
    <d v="1899-12-30T00:00:00"/>
    <d v="1899-12-30T14:00:00"/>
    <d v="1899-12-30T17:00:00"/>
    <n v="4"/>
    <d v="1899-12-30T03:00:00"/>
    <d v="1899-12-30T03:00:00"/>
    <d v="1899-12-30T14:00:00"/>
    <d v="1899-12-30T17:00:00"/>
    <n v="4"/>
    <d v="1899-12-30T03:00:00"/>
    <d v="1899-12-30T03:00:00"/>
    <d v="1899-12-30T14:00:00"/>
    <d v="1899-12-30T17:00:00"/>
    <n v="4"/>
    <d v="1899-12-30T03:00:00"/>
    <d v="1899-12-30T03:00:00"/>
    <m/>
    <m/>
    <m/>
    <d v="1899-12-30T00:00:00"/>
    <d v="1899-12-30T00:00:00"/>
    <m/>
    <m/>
    <n v="0"/>
    <m/>
  </r>
  <r>
    <s v="W"/>
    <n v="1735"/>
    <s v="Tienda Santo Domingo"/>
    <s v="1735 - Tienda Santo Domingo"/>
    <x v="1"/>
    <s v="Unicomer"/>
    <s v="Santo Domingo"/>
    <s v="Santo Domingo"/>
    <s v="Cadenas"/>
    <x v="1"/>
    <s v="Promotor Santo Domingo 1"/>
    <n v="0"/>
    <n v="2350267122"/>
    <x v="50"/>
    <s v="Yandry Adrián"/>
    <s v="Mendoza"/>
    <s v="Arboleda"/>
    <s v="Juan Carlos Figueroa"/>
    <s v="Heidi Karoba"/>
    <s v="Agencia"/>
    <n v="14308.016363636365"/>
    <n v="1"/>
    <n v="5.0000000000000037E-2"/>
    <n v="2.0000000000000009"/>
    <n v="4"/>
    <n v="5.0000000000000037E-2"/>
    <n v="8.0000000000000036"/>
    <n v="39.999999999999986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8"/>
    <s v="Ganga Santo Domingo 1"/>
    <s v="8 - Sto. Domingo"/>
    <x v="1"/>
    <s v="La Ganga"/>
    <s v="Santo Domingo"/>
    <s v="Santo Domingo"/>
    <s v="Cadenas"/>
    <x v="1"/>
    <s v="Promotor Santo Domingo 1"/>
    <n v="0"/>
    <n v="2350267122"/>
    <x v="50"/>
    <s v="Yandry Adrián"/>
    <s v="Mendoza"/>
    <s v="Arboleda"/>
    <s v="Juan Carlos Figueroa"/>
    <s v="Erika Gonzalez"/>
    <s v="Agencia"/>
    <n v="3385.2325499999997"/>
    <n v="1"/>
    <n v="5.0000000000000037E-2"/>
    <n v="2.0000000000000009"/>
    <n v="4"/>
    <n v="5.0000000000000037E-2"/>
    <n v="8.0000000000000036"/>
    <n v="39.999999999999986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1725"/>
    <s v="Artefacta Tienda Santo Domingo 1725"/>
    <s v="1725 - Tienda Santo Domingo"/>
    <x v="2"/>
    <s v="Unicomer"/>
    <s v="Santo Domingo"/>
    <s v="Santo Domingo"/>
    <s v="Cadenas"/>
    <x v="1"/>
    <s v="Promotor Santo Domingo 1"/>
    <n v="0"/>
    <n v="2350267122"/>
    <x v="50"/>
    <s v="Yandry Adrián"/>
    <s v="Mendoza"/>
    <s v="Arboleda"/>
    <s v="Juan Carlos Figueroa"/>
    <s v="Heidi Karoba"/>
    <s v="Agencia"/>
    <n v="13961.346363636365"/>
    <n v="1"/>
    <n v="4.9999999999999975E-2"/>
    <n v="1.9999999999999982"/>
    <n v="4"/>
    <n v="4.9999999999999975E-2"/>
    <n v="7.9999999999999929"/>
    <n v="39.999999999999986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VS"/>
    <n v="159"/>
    <s v="Point Santo Domingo "/>
    <s v="159 - Point Sto Domingo"/>
    <x v="0"/>
    <s v="Point"/>
    <s v="Santo Domingo"/>
    <s v="Santo Domingo"/>
    <s v="Cadenas"/>
    <x v="1"/>
    <s v="Promotor Santo Domingo 1"/>
    <n v="0"/>
    <n v="2350267122"/>
    <x v="50"/>
    <s v="Yandry Adrián"/>
    <s v="Mendoza"/>
    <s v="Arboleda"/>
    <s v="Juan Carlos Figueroa"/>
    <s v="Diego Paredes"/>
    <s v="Agencia"/>
    <n v="23221.397518282905"/>
    <n v="4"/>
    <n v="0.1999999999999999"/>
    <n v="7.9999999999999929"/>
    <n v="16"/>
    <n v="0.1999999999999999"/>
    <n v="31.999999999999972"/>
    <n v="39.999999999999986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m/>
  </r>
  <r>
    <s v="MWJVS"/>
    <n v="521"/>
    <s v="Ganga Alborada 2"/>
    <s v="521 - Alborada"/>
    <x v="0"/>
    <s v="La Ganga"/>
    <s v="Alborada"/>
    <s v="Guayaquil"/>
    <s v="Cadenas"/>
    <x v="0"/>
    <s v="Promotor Alborada 3"/>
    <n v="1"/>
    <n v="950306092"/>
    <x v="51"/>
    <s v="Luis Alberto"/>
    <s v="Bonilla"/>
    <s v="Insua"/>
    <s v="Manuel Gil"/>
    <s v="Erika Gonzalez"/>
    <s v="Agencia"/>
    <n v="46683.96888"/>
    <n v="5"/>
    <n v="0.9"/>
    <n v="35.999999999999993"/>
    <n v="20"/>
    <n v="0.90000000000000013"/>
    <n v="144"/>
    <n v="39.999999999999993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m/>
    <m/>
    <m/>
    <d v="1899-12-30T00:00:00"/>
    <d v="1899-12-30T00:00:00"/>
    <m/>
    <n v="0"/>
    <m/>
    <m/>
    <m/>
    <d v="1899-12-30T00:00:00"/>
    <d v="1899-12-30T00:00:00"/>
    <d v="1899-12-30T13:00:00"/>
    <d v="1899-12-30T19:00:00"/>
    <n v="4"/>
    <d v="1899-12-30T06:00:00"/>
    <d v="1899-12-30T06:00:00"/>
    <m/>
    <m/>
    <m/>
    <d v="1899-12-30T00:00:00"/>
    <d v="1899-12-30T00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s v="Vacante 5"/>
  </r>
  <r>
    <s v="MV"/>
    <n v="653"/>
    <s v="Orve Alborada"/>
    <s v="653 - Orve Alborada"/>
    <x v="2"/>
    <s v="Icesa"/>
    <s v="Alborada"/>
    <s v="Guayaquil"/>
    <s v="Cadenas"/>
    <x v="0"/>
    <s v="Promotor Alborada 3"/>
    <n v="0"/>
    <n v="950306092"/>
    <x v="51"/>
    <s v="Luis Alberto"/>
    <s v="Bonilla"/>
    <s v="Insua"/>
    <s v="Manuel Gil"/>
    <s v="Tania Manrique"/>
    <s v="Agencia"/>
    <n v="3793.4703532184444"/>
    <n v="2"/>
    <n v="9.9999999999999992E-2"/>
    <n v="3.9999999999999991"/>
    <n v="8"/>
    <n v="9.9999999999999992E-2"/>
    <n v="15.99999999999999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M"/>
    <n v="529"/>
    <s v="Ganga Naranjal"/>
    <s v="529 - Naranjal"/>
    <x v="2"/>
    <s v="La Ganga"/>
    <s v="Naranjal"/>
    <s v="Naranjal"/>
    <s v="Cadenas"/>
    <x v="2"/>
    <s v="Promotor Cobertura  Gye Norte"/>
    <n v="1"/>
    <n v="950111021"/>
    <x v="52"/>
    <s v="Alexander Steven"/>
    <s v="Rodriguez"/>
    <s v="Sarabia"/>
    <s v="Manuel Gil"/>
    <s v="Erika Gonzalez"/>
    <s v="Agencia"/>
    <n v="9765.0745737293182"/>
    <n v="1"/>
    <n v="1.2499999999999997E-2"/>
    <n v="0.49999999999999989"/>
    <n v="4"/>
    <n v="1.2499999999999997E-2"/>
    <n v="1.9999999999999996"/>
    <n v="40"/>
    <m/>
    <m/>
    <m/>
    <d v="1899-12-30T00:00:00"/>
    <d v="1899-12-30T00:00:00"/>
    <d v="1899-12-30T10:00:00"/>
    <d v="1899-12-30T12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09:00:00"/>
    <d v="1899-12-30T12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n v="526"/>
    <s v="Crecos Naranjal"/>
    <s v="526 - Creditos Naranjal"/>
    <x v="1"/>
    <s v="Créditos Económicos"/>
    <s v="Naranjal"/>
    <s v="Naranjal"/>
    <s v="Cadenas"/>
    <x v="2"/>
    <s v="Promotor Cobertura  Gye Norte"/>
    <n v="0"/>
    <n v="950111021"/>
    <x v="52"/>
    <s v="Alexander Steven"/>
    <s v="Rodriguez"/>
    <s v="Sarabia"/>
    <s v="Manuel Gil"/>
    <s v="Erika Gonzalez"/>
    <s v="Agencia"/>
    <n v="9067.5692470343656"/>
    <n v="1"/>
    <n v="1.2500000000000006E-2"/>
    <n v="0.50000000000000022"/>
    <n v="4"/>
    <n v="1.2500000000000006E-2"/>
    <n v="2.0000000000000009"/>
    <n v="40"/>
    <m/>
    <m/>
    <m/>
    <d v="1899-12-30T00:00:00"/>
    <d v="1899-12-30T00:00:00"/>
    <d v="1899-12-30T13:00:00"/>
    <d v="1899-12-30T15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3:00:00"/>
    <d v="1899-12-30T15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n v="443"/>
    <s v="Artefacta Tienda Naranjal 716"/>
    <s v="443 - Tienda Naranjal 716"/>
    <x v="2"/>
    <s v="Unicomer"/>
    <s v="Naranjal"/>
    <s v="Naranjal"/>
    <s v="Cadenas"/>
    <x v="2"/>
    <s v="Promotor Cobertura  Gye Norte"/>
    <n v="0"/>
    <n v="950111021"/>
    <x v="52"/>
    <s v="Alexander Steven"/>
    <s v="Rodriguez"/>
    <s v="Sarabia"/>
    <s v="Manuel Gil"/>
    <s v="Heidi Karoba"/>
    <s v="Agencia"/>
    <n v="5580.0426135596099"/>
    <n v="1"/>
    <n v="1.2500000000000006E-2"/>
    <n v="0.50000000000000022"/>
    <n v="4"/>
    <n v="1.2500000000000006E-2"/>
    <n v="2.0000000000000009"/>
    <n v="40"/>
    <m/>
    <m/>
    <m/>
    <d v="1899-12-30T00:00:00"/>
    <d v="1899-12-30T00:00:00"/>
    <d v="1899-12-30T15:00:00"/>
    <d v="1899-12-30T17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5:00:00"/>
    <d v="1899-12-30T17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s v="CREAR"/>
    <s v="GRAN HOGAR NARANJAL "/>
    <s v="GRAN HOGAR NARANJAL "/>
    <x v="4"/>
    <s v="Gran Hogar"/>
    <s v="Naranjal"/>
    <s v="Naranjal"/>
    <s v="Horizontales"/>
    <x v="2"/>
    <s v="Promotor Cobertura  Gye Norte"/>
    <n v="0"/>
    <n v="950111021"/>
    <x v="52"/>
    <s v="Alexander Steven"/>
    <s v="Rodriguez"/>
    <s v="Sarabia"/>
    <s v="Manuel Gil"/>
    <s v="Danny Parrales"/>
    <s v="Agencia"/>
    <m/>
    <n v="1"/>
    <n v="6.2500000000000029E-3"/>
    <n v="0.25000000000000011"/>
    <n v="4"/>
    <n v="6.2500000000000029E-3"/>
    <n v="1.0000000000000004"/>
    <n v="40"/>
    <m/>
    <m/>
    <m/>
    <d v="1899-12-30T00:00:00"/>
    <d v="1899-12-30T00:00:00"/>
    <d v="1899-12-30T09:00:00"/>
    <d v="1899-12-30T10:00:00"/>
    <n v="1"/>
    <d v="1899-12-30T01:00:00"/>
    <d v="1899-12-30T00:1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n v="912"/>
    <s v="Min Naranjal"/>
    <s v="912 - Min Naranjal (114)"/>
    <x v="3"/>
    <s v="Marcimex"/>
    <s v="Naranjal"/>
    <s v="Naranjal"/>
    <s v="Cadenas"/>
    <x v="2"/>
    <s v="Promotor Cobertura  Gye Norte"/>
    <n v="0"/>
    <n v="950111021"/>
    <x v="52"/>
    <s v="Alexander Steven"/>
    <s v="Rodriguez"/>
    <s v="Sarabia"/>
    <s v="Manuel Gil"/>
    <s v="Diego Paredes"/>
    <s v="Agencia"/>
    <n v="25826.915000000001"/>
    <n v="1"/>
    <n v="6.2499999999999943E-3"/>
    <n v="0.24999999999999978"/>
    <n v="4"/>
    <n v="6.2499999999999943E-3"/>
    <n v="0.99999999999999911"/>
    <n v="40"/>
    <m/>
    <m/>
    <m/>
    <d v="1899-12-30T00:00:00"/>
    <d v="1899-12-30T00:00:00"/>
    <d v="1899-12-30T17:00:00"/>
    <d v="1899-12-30T18:00:00"/>
    <n v="1"/>
    <d v="1899-12-30T01:00:00"/>
    <d v="1899-12-30T00:1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7:00:00"/>
    <d v="1899-12-30T18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783"/>
    <s v="Mancheno Guerrero John Tyrone"/>
    <s v="783 - Credi Hogar"/>
    <x v="4"/>
    <s v="Credihogar"/>
    <s v="Norte"/>
    <s v="Guayaquil"/>
    <s v="Horizontales"/>
    <x v="2"/>
    <s v="Promotor Cobertura  Gye Norte"/>
    <n v="0"/>
    <n v="950111021"/>
    <x v="52"/>
    <s v="Alexander Steven"/>
    <s v="Rodriguez"/>
    <s v="Sarabia"/>
    <s v="Manuel Gil"/>
    <s v="Danny Parrales"/>
    <s v="Agencia"/>
    <n v="0"/>
    <n v="1"/>
    <n v="4.9999999999999989E-2"/>
    <n v="1.9999999999999996"/>
    <n v="4"/>
    <n v="4.9999999999999989E-2"/>
    <n v="7.9999999999999982"/>
    <n v="40"/>
    <m/>
    <m/>
    <m/>
    <d v="1899-12-30T00:00:00"/>
    <d v="1899-12-30T00:00:00"/>
    <m/>
    <m/>
    <m/>
    <d v="1899-12-30T00:00:00"/>
    <d v="1899-12-30T00:00:00"/>
    <d v="1899-12-30T09:00:00"/>
    <d v="1899-12-30T13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3:00:00"/>
    <d v="1899-12-30T16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2"/>
    <s v="Valdez Valdez Jose Manuel Electrohogar"/>
    <s v="2 - Valdez Valdez Jose Manuel"/>
    <x v="4"/>
    <s v="Mayepsa"/>
    <s v="Norte"/>
    <s v="Guayaquil"/>
    <s v="Horizontales"/>
    <x v="2"/>
    <s v="Promotor Cobertura  Gye Norte"/>
    <n v="0"/>
    <n v="950111021"/>
    <x v="52"/>
    <s v="Alexander Steven"/>
    <s v="Rodriguez"/>
    <s v="Sarabia"/>
    <s v="Manuel Gil"/>
    <s v="Danny Parrales"/>
    <s v="Agencia"/>
    <n v="0"/>
    <n v="1"/>
    <n v="4.9999999999999989E-2"/>
    <n v="1.9999999999999996"/>
    <n v="4"/>
    <n v="4.9999999999999989E-2"/>
    <n v="7.9999999999999982"/>
    <n v="40"/>
    <m/>
    <m/>
    <m/>
    <d v="1899-12-30T00:00:00"/>
    <d v="1899-12-30T00:00:00"/>
    <m/>
    <m/>
    <m/>
    <d v="1899-12-30T00:00:00"/>
    <d v="1899-12-30T00:00:00"/>
    <d v="1899-12-30T14:00:00"/>
    <d v="1899-12-30T18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409"/>
    <s v="Artefacta Tienda Satelite Pedro Carbo 10"/>
    <s v="409 - Tienda Satelite Pedro Carbo 10"/>
    <x v="1"/>
    <s v="Unicomer"/>
    <s v="Pedro Carbo"/>
    <s v="Guayaquil"/>
    <s v="Cadenas"/>
    <x v="2"/>
    <s v="Promotor Cobertura  Gye Norte"/>
    <n v="0"/>
    <n v="950111021"/>
    <x v="52"/>
    <s v="Alexander Steven"/>
    <s v="Rodriguez"/>
    <s v="Sarabia"/>
    <s v="Manuel Gil"/>
    <s v="Heidi Karoba"/>
    <s v="Agencia"/>
    <n v="17900.778181818183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549"/>
    <s v="Ganga Pedro Carbo"/>
    <s v="549 - Pedro Carbo"/>
    <x v="1"/>
    <s v="La Ganga"/>
    <s v="Pedro Carbo"/>
    <s v="Guayaquil"/>
    <s v="Cadenas"/>
    <x v="2"/>
    <s v="Promotor Cobertura  Gye Norte"/>
    <n v="0"/>
    <n v="950111021"/>
    <x v="52"/>
    <s v="Alexander Steven"/>
    <s v="Rodriguez"/>
    <s v="Sarabia"/>
    <s v="Manuel Gil"/>
    <s v="Erika Gonzalez"/>
    <s v="Agencia"/>
    <n v="12992.844929999997"/>
    <n v="1"/>
    <n v="2.4999999999999994E-2"/>
    <n v="0.99999999999999978"/>
    <n v="4"/>
    <n v="2.4999999999999994E-2"/>
    <n v="3.9999999999999991"/>
    <n v="40"/>
    <m/>
    <m/>
    <m/>
    <d v="1899-12-30T00:00:00"/>
    <d v="1899-12-30T00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1:00:00"/>
    <d v="1899-12-30T13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s v="CREAR"/>
    <s v="Min Guayaquil Pedro Carbo"/>
    <s v="981 - Min Guayaquil Pedro Carbo"/>
    <x v="3"/>
    <s v="Marcimex"/>
    <s v="Pedro Carbo"/>
    <s v="Guayaquil"/>
    <s v="Cadenas"/>
    <x v="2"/>
    <s v="Promotor Cobertura  Gye Norte"/>
    <n v="0"/>
    <n v="950111021"/>
    <x v="52"/>
    <s v="Alexander Steven"/>
    <s v="Rodriguez"/>
    <s v="Sarabia"/>
    <s v="Manuel Gil"/>
    <s v="Diego Paredes"/>
    <s v="Agencia"/>
    <n v="10113.827237076792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s v="CREAR"/>
    <s v="Point Pedro Carbo"/>
    <s v="405 - Point Pedro Carbo"/>
    <x v="0"/>
    <s v="Point"/>
    <s v="Pedro Carbo"/>
    <s v="Guayaquil"/>
    <s v="Cadenas"/>
    <x v="2"/>
    <s v="Promotor Cobertura  Gye Norte"/>
    <n v="0"/>
    <n v="950111021"/>
    <x v="52"/>
    <s v="Alexander Steven"/>
    <s v="Rodriguez"/>
    <s v="Sarabia"/>
    <s v="Manuel Gil"/>
    <s v="Diego Paredes"/>
    <s v="Agencia"/>
    <n v="46384.104225214258"/>
    <n v="1"/>
    <n v="1.2500000000000022E-2"/>
    <n v="0.50000000000000089"/>
    <n v="4"/>
    <n v="1.2500000000000022E-2"/>
    <n v="2.0000000000000036"/>
    <n v="40"/>
    <m/>
    <m/>
    <m/>
    <d v="1899-12-30T00:00:00"/>
    <d v="1899-12-30T00:00:0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572"/>
    <s v="Ganga Lomas De Sargentillo"/>
    <s v="572 - Lomas De Sargentillo"/>
    <x v="1"/>
    <s v="La Ganga"/>
    <s v="Lomas De Sargentillo"/>
    <s v="Guayaquil"/>
    <s v="Cadenas"/>
    <x v="2"/>
    <s v="Promotor Cobertura  Gye Norte"/>
    <n v="0"/>
    <n v="950111021"/>
    <x v="52"/>
    <s v="Alexander Steven"/>
    <s v="Rodriguez"/>
    <s v="Sarabia"/>
    <s v="Manuel Gil"/>
    <s v="Erika Gonzalez"/>
    <s v="Agencia"/>
    <n v="3417.4728599999999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m/>
    <m/>
    <m/>
    <d v="1899-12-30T00:00:00"/>
    <d v="1899-12-30T00:00:00"/>
    <d v="1899-12-30T17:00:00"/>
    <d v="1899-12-30T18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0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M"/>
    <s v="CREAR"/>
    <s v="Orve Santa Lucia"/>
    <s v="971 - Orve Santa Lucia"/>
    <x v="2"/>
    <s v="Icesa"/>
    <s v="Santa Lucia "/>
    <s v="Guayaquil"/>
    <s v="Cadenas"/>
    <x v="2"/>
    <s v="Promotor Cobertura  Gye Norte"/>
    <n v="0"/>
    <n v="950111021"/>
    <x v="52"/>
    <s v="Alexander Steven"/>
    <s v="Rodriguez"/>
    <s v="Sarabia"/>
    <s v="Manuel Gil"/>
    <s v="Tania Manrique"/>
    <s v="Agencia"/>
    <n v="7323.8059302969878"/>
    <n v="1"/>
    <n v="1.2500000000000006E-2"/>
    <n v="0.50000000000000022"/>
    <n v="4"/>
    <n v="1.2500000000000006E-2"/>
    <n v="2.0000000000000009"/>
    <n v="40"/>
    <m/>
    <m/>
    <m/>
    <d v="1899-12-30T00:00:00"/>
    <d v="1899-12-30T00:00:00"/>
    <d v="1899-12-30T16:00:00"/>
    <d v="1899-12-30T18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6:00:00"/>
    <d v="1899-12-30T18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n v="548"/>
    <s v="Ganga Santa Lucia"/>
    <s v="548 - Santa Lucia"/>
    <x v="1"/>
    <s v="La Ganga"/>
    <s v="Santa Lucia "/>
    <s v="Guayaquil"/>
    <s v="Cadenas"/>
    <x v="2"/>
    <s v="Promotor Cobertura  Gye Norte"/>
    <n v="0"/>
    <n v="950111021"/>
    <x v="52"/>
    <s v="Alexander Steven"/>
    <s v="Rodriguez"/>
    <s v="Sarabia"/>
    <s v="Manuel Gil"/>
    <s v="Erika Gonzalez"/>
    <s v="Agencia"/>
    <n v="6125.6588999999994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d v="1899-12-30T14:00:00"/>
    <d v="1899-12-30T16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4:00:00"/>
    <d v="1899-12-30T16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s v="CREAR"/>
    <s v="Artefacta Tienda Satelite Colimes 2016"/>
    <s v="156020 - Artefacta Tienda Satelite Colimes 2016"/>
    <x v="1"/>
    <s v="Artefacta"/>
    <s v="Colimes"/>
    <s v="Guayaquil"/>
    <s v="Cadenas"/>
    <x v="2"/>
    <s v="Promotor Cobertura  Gye Norte"/>
    <n v="0"/>
    <n v="950111021"/>
    <x v="52"/>
    <s v="Alexander Steven"/>
    <s v="Rodriguez"/>
    <s v="Sarabia"/>
    <s v="Manuel Gil"/>
    <s v="Heidi Karoba"/>
    <s v="Agencia"/>
    <n v="11508.837890466695"/>
    <n v="1"/>
    <n v="1.2499999999999997E-2"/>
    <n v="0.49999999999999989"/>
    <n v="4"/>
    <n v="1.2499999999999997E-2"/>
    <n v="1.9999999999999996"/>
    <n v="40"/>
    <m/>
    <m/>
    <m/>
    <d v="1899-12-30T00:00:00"/>
    <d v="1899-12-30T00:00:00"/>
    <d v="1899-12-30T11:00:00"/>
    <d v="1899-12-30T13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1:00:00"/>
    <d v="1899-12-30T13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n v="568"/>
    <s v="Ganga Colimes"/>
    <s v="568 - Colimes"/>
    <x v="1"/>
    <s v="La Ganga"/>
    <s v="Colimes"/>
    <s v="Guayaquil"/>
    <s v="Cadenas"/>
    <x v="2"/>
    <s v="Promotor Cobertura  Gye Norte"/>
    <n v="0"/>
    <n v="950111021"/>
    <x v="52"/>
    <s v="Alexander Steven"/>
    <s v="Rodriguez"/>
    <s v="Sarabia"/>
    <s v="Manuel Gil"/>
    <s v="Erika Gonzalez"/>
    <s v="Agencia"/>
    <n v="10113.827237076792"/>
    <n v="1"/>
    <n v="1.2499999999999997E-2"/>
    <n v="0.49999999999999989"/>
    <n v="4"/>
    <n v="1.2499999999999997E-2"/>
    <n v="1.9999999999999996"/>
    <n v="40"/>
    <m/>
    <m/>
    <m/>
    <d v="1899-12-30T00:00:00"/>
    <d v="1899-12-30T00:00:00"/>
    <d v="1899-12-30T09:00:00"/>
    <d v="1899-12-30T11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09:00:00"/>
    <d v="1899-12-30T11:00:00"/>
    <n v="1"/>
    <d v="1899-12-30T02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490"/>
    <s v="Crecos Daule"/>
    <s v="490 - Daule"/>
    <x v="1"/>
    <s v="Créditos Económicos"/>
    <s v="Daule"/>
    <s v="Guayaquil"/>
    <s v="Cadenas"/>
    <x v="2"/>
    <s v="Promotor Cobertura  Gye Norte"/>
    <n v="0"/>
    <n v="950111021"/>
    <x v="52"/>
    <s v="Alexander Steven"/>
    <s v="Rodriguez"/>
    <s v="Sarabia"/>
    <s v="Manuel Gil"/>
    <s v="Erika Gonzalez"/>
    <s v="Agencia"/>
    <n v="11887.329307359307"/>
    <n v="1"/>
    <n v="4.9999999999999989E-2"/>
    <n v="1.9999999999999996"/>
    <n v="4"/>
    <n v="4.9999999999999989E-2"/>
    <n v="7.999999999999998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V"/>
    <n v="516"/>
    <s v="Ganga Daule"/>
    <s v="516 - Daule"/>
    <x v="1"/>
    <s v="La Ganga"/>
    <s v="Daule"/>
    <s v="Guayaquil"/>
    <s v="Cadenas"/>
    <x v="2"/>
    <s v="Promotor Cobertura  Gye Norte"/>
    <n v="0"/>
    <n v="950111021"/>
    <x v="52"/>
    <s v="Alexander Steven"/>
    <s v="Rodriguez"/>
    <s v="Sarabia"/>
    <s v="Manuel Gil"/>
    <s v="Erika Gonzalez"/>
    <s v="Agencia"/>
    <n v="11509.790669999998"/>
    <n v="1"/>
    <n v="5.0000000000000024E-2"/>
    <n v="2.0000000000000009"/>
    <n v="4"/>
    <n v="5.0000000000000024E-2"/>
    <n v="8.0000000000000036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V"/>
    <n v="403"/>
    <s v="Point Daule"/>
    <s v="403 - Point Daule"/>
    <x v="1"/>
    <s v="Point"/>
    <s v="Daule"/>
    <s v="Guayaquil"/>
    <s v="Cadenas"/>
    <x v="2"/>
    <s v="Promotor Cobertura  Gye Norte"/>
    <n v="0"/>
    <n v="950111021"/>
    <x v="52"/>
    <s v="Alexander Steven"/>
    <s v="Rodriguez"/>
    <s v="Sarabia"/>
    <s v="Manuel Gil"/>
    <s v="Diego Paredes"/>
    <s v="Agencia"/>
    <n v="23715.181107628345"/>
    <n v="1"/>
    <n v="5.0000000000000024E-2"/>
    <n v="2.0000000000000009"/>
    <n v="4"/>
    <n v="5.0000000000000024E-2"/>
    <n v="8.0000000000000036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7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V"/>
    <n v="887"/>
    <s v="Min Daule"/>
    <s v="887 - Min Daule (107)"/>
    <x v="3"/>
    <s v="Marcimex"/>
    <s v="Daule"/>
    <s v="Guayaquil"/>
    <s v="Cadenas"/>
    <x v="2"/>
    <s v="Promotor Cobertura  Gye Norte"/>
    <n v="0"/>
    <n v="950111021"/>
    <x v="52"/>
    <s v="Alexander Steven"/>
    <s v="Rodriguez"/>
    <s v="Sarabia"/>
    <s v="Manuel Gil"/>
    <s v="Diego Paredes"/>
    <s v="Agencia"/>
    <n v="22649.106666666667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7:00:00"/>
    <d v="1899-12-30T18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7:00:00"/>
    <d v="1899-12-30T18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V"/>
    <n v="471"/>
    <s v="Artefacta Tienda Daule 938"/>
    <s v="471 - Tienda Daule 938"/>
    <x v="1"/>
    <s v="Unicomer"/>
    <s v="Daule"/>
    <s v="Guayaquil"/>
    <s v="Cadenas"/>
    <x v="2"/>
    <s v="Promotor Cobertura  Gye Norte"/>
    <n v="0"/>
    <n v="950111021"/>
    <x v="52"/>
    <s v="Alexander Steven"/>
    <s v="Rodriguez"/>
    <s v="Sarabia"/>
    <s v="Manuel Gil"/>
    <s v="Heidi Karoba"/>
    <s v="Agencia"/>
    <n v="13898.315454545456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0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J"/>
    <n v="480"/>
    <s v="Artefacta Tienda Florida 967"/>
    <s v="480 - Tienda Florida 967"/>
    <x v="2"/>
    <s v="Unicomer"/>
    <s v="Florida"/>
    <s v="Guayaquil"/>
    <s v="Cadenas"/>
    <x v="2"/>
    <s v="Promotor Cobertura  Gye Norte"/>
    <n v="0"/>
    <n v="950111021"/>
    <x v="52"/>
    <s v="Alexander Steven"/>
    <s v="Rodriguez"/>
    <s v="Sarabia"/>
    <s v="Manuel Gil"/>
    <s v="Heidi Karoba"/>
    <s v="Agencia"/>
    <n v="15442.572727272729"/>
    <n v="1"/>
    <n v="0.12500000000000003"/>
    <n v="5.0000000000000009"/>
    <n v="4"/>
    <n v="0.12500000000000003"/>
    <n v="20.00000000000000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4:00:00"/>
    <n v="4"/>
    <d v="1899-12-30T05:00:00"/>
    <d v="1899-12-30T05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4:00:00"/>
    <n v="2"/>
    <d v="1899-12-30T04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952"/>
    <s v="Orve La Florida"/>
    <s v="952 - Orve La Florida"/>
    <x v="1"/>
    <s v="Icesa"/>
    <s v="Florida"/>
    <s v="Guayaquil"/>
    <s v="Cadenas"/>
    <x v="2"/>
    <s v="Promotor Cobertura  Gye Norte"/>
    <n v="0"/>
    <n v="950111021"/>
    <x v="52"/>
    <s v="Alexander Steven"/>
    <s v="Rodriguez"/>
    <s v="Sarabia"/>
    <s v="Manuel Gil"/>
    <s v="Tania Manrique"/>
    <s v="Agencia"/>
    <n v="3689.1870507847611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6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6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619"/>
    <s v="Jaher Florida Ii"/>
    <s v="619 - Gye Florida Ii"/>
    <x v="1"/>
    <s v="Jaher"/>
    <s v="Florida"/>
    <s v="Guayaquil"/>
    <s v="Cadenas"/>
    <x v="2"/>
    <s v="Promotor Cobertura  Gye Norte"/>
    <n v="0"/>
    <n v="950111021"/>
    <x v="52"/>
    <s v="Alexander Steven"/>
    <s v="Rodriguez"/>
    <s v="Sarabia"/>
    <s v="Manuel Gil"/>
    <s v="Danny Urgilez"/>
    <s v="Agencia"/>
    <n v="4822.7168235469899"/>
    <n v="1"/>
    <n v="2.5000000000000043E-2"/>
    <n v="1.0000000000000018"/>
    <n v="4"/>
    <n v="2.5000000000000043E-2"/>
    <n v="4.0000000000000071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7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894"/>
    <s v="Min Guayaquil La Florida"/>
    <s v="894 - Min Guayaquil La Florida - Comercial"/>
    <x v="2"/>
    <s v="Marcimex"/>
    <s v="Florida"/>
    <s v="Guayaquil"/>
    <s v="Cadenas"/>
    <x v="2"/>
    <s v="Promotor Cobertura  Gye Norte"/>
    <n v="0"/>
    <n v="950111021"/>
    <x v="52"/>
    <s v="Alexander Steven"/>
    <s v="Rodriguez"/>
    <s v="Sarabia"/>
    <s v="Manuel Gil"/>
    <s v="Diego Paredes"/>
    <s v="Agencia"/>
    <n v="14560.140000000001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7:00:00"/>
    <d v="1899-12-30T18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7:00:00"/>
    <d v="1899-12-30T18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n v="481"/>
    <s v="Artefacta Tienda Fortin 968"/>
    <s v="481 - Tienda Fortin 968"/>
    <x v="1"/>
    <s v="Unicomer"/>
    <s v="Fortin"/>
    <s v="Guayaquil"/>
    <s v="Cadenas"/>
    <x v="2"/>
    <s v="Promotor Cobertura  Gye Norte"/>
    <n v="0"/>
    <n v="950111021"/>
    <x v="52"/>
    <s v="Alexander Steven"/>
    <s v="Rodriguez"/>
    <s v="Sarabia"/>
    <s v="Manuel Gil"/>
    <s v="Heidi Karoba"/>
    <s v="Agencia"/>
    <n v="9580.698181818183"/>
    <n v="1"/>
    <n v="5.0000000000000024E-2"/>
    <n v="2.0000000000000009"/>
    <n v="4"/>
    <n v="5.0000000000000024E-2"/>
    <n v="8.0000000000000036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m/>
  </r>
  <r>
    <s v="S"/>
    <n v="620"/>
    <s v="Jaher Fortin"/>
    <s v="620 - Gye.Fortin"/>
    <x v="2"/>
    <s v="Jaher"/>
    <s v="Fortin"/>
    <s v="Guayaquil"/>
    <s v="Cadenas"/>
    <x v="2"/>
    <s v="Promotor Cobertura  Gye Norte"/>
    <n v="0"/>
    <n v="950111021"/>
    <x v="52"/>
    <s v="Alexander Steven"/>
    <s v="Rodriguez"/>
    <s v="Sarabia"/>
    <s v="Manuel Gil"/>
    <s v="Danny Urgilez"/>
    <s v="Agencia"/>
    <n v="14875.670812361352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m/>
  </r>
  <r>
    <s v="S"/>
    <n v="892"/>
    <s v="Min Guayaquil Fortin 1"/>
    <s v="892 - Min Guayaquil Fortin 1 (152)"/>
    <x v="3"/>
    <s v="Marcimex"/>
    <s v="Fortin"/>
    <s v="Guayaquil"/>
    <s v="Cadenas"/>
    <x v="2"/>
    <s v="Promotor Cobertura  Gye Norte"/>
    <n v="0"/>
    <n v="950111021"/>
    <x v="52"/>
    <s v="Alexander Steven"/>
    <s v="Rodriguez"/>
    <s v="Sarabia"/>
    <s v="Manuel Gil"/>
    <s v="Diego Paredes"/>
    <s v="Agencia"/>
    <n v="18142.396666666667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6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6:00:00"/>
    <n v="4"/>
    <d v="1899-12-30T01:00:00"/>
    <d v="1899-12-30T01:00:00"/>
    <m/>
    <m/>
    <m/>
    <d v="1899-12-30T00:00:00"/>
    <d v="1899-12-30T00:00:00"/>
    <m/>
    <m/>
    <m/>
    <m/>
  </r>
  <r>
    <s v="S"/>
    <n v="948"/>
    <s v="Jaher Paraiso De La Flor"/>
    <s v="948 - Gye.Paraiso De La Flor"/>
    <x v="1"/>
    <s v="Jaher"/>
    <s v="Paraiso De La Flor"/>
    <s v="Guayaquil"/>
    <s v="Cadenas"/>
    <x v="2"/>
    <s v="Promotor Cobertura  Gye Norte"/>
    <n v="0"/>
    <n v="950111021"/>
    <x v="52"/>
    <s v="Alexander Steven"/>
    <s v="Rodriguez"/>
    <s v="Sarabia"/>
    <s v="Manuel Gil"/>
    <s v="Danny Urgilez"/>
    <s v="Agencia"/>
    <n v="8381.7101766477153"/>
    <n v="1"/>
    <n v="4.9999999999999989E-2"/>
    <n v="1.9999999999999996"/>
    <n v="4"/>
    <n v="4.9999999999999989E-2"/>
    <n v="7.999999999999998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m/>
  </r>
  <r>
    <s v="S"/>
    <n v="488"/>
    <s v="Crecos Casuarina"/>
    <s v="488 - Casuarina"/>
    <x v="1"/>
    <s v="Créditos Económicos"/>
    <s v="Casuarina"/>
    <s v="Guayaquil"/>
    <s v="Cadenas"/>
    <x v="2"/>
    <s v="Promotor Cobertura  Gye Norte"/>
    <n v="0"/>
    <n v="950111021"/>
    <x v="52"/>
    <s v="Alexander Steven"/>
    <s v="Rodriguez"/>
    <s v="Sarabia"/>
    <s v="Manuel Gil"/>
    <s v="Erika Gonzalez"/>
    <s v="Agencia"/>
    <n v="11304.593545454549"/>
    <n v="1"/>
    <n v="4.9999999999999989E-2"/>
    <n v="1.9999999999999996"/>
    <n v="4"/>
    <n v="4.9999999999999989E-2"/>
    <n v="7.9999999999999982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2:00:00"/>
    <n v="4"/>
    <d v="1899-12-30T01:00:00"/>
    <d v="1899-12-30T01:00:00"/>
    <m/>
    <m/>
    <m/>
    <d v="1899-12-30T00:00:00"/>
    <d v="1899-12-30T00:00:00"/>
    <m/>
    <m/>
    <m/>
    <m/>
  </r>
  <r>
    <s v="M"/>
    <n v="625"/>
    <s v="Jaher Pascuales"/>
    <s v="625 - Gye.Pascuales"/>
    <x v="3"/>
    <s v="Jaher"/>
    <s v="Pascuales"/>
    <s v="Guayaquil"/>
    <s v="Cadenas"/>
    <x v="2"/>
    <s v="Promotor Cobertura  Gye Norte"/>
    <n v="0"/>
    <n v="950111021"/>
    <x v="52"/>
    <s v="Alexander Steven"/>
    <s v="Rodriguez"/>
    <s v="Sarabia"/>
    <s v="Manuel Gil"/>
    <s v="Danny Urgilez"/>
    <s v="Agencia"/>
    <n v="32003.150096899182"/>
    <n v="1"/>
    <n v="1.2499999999999989E-2"/>
    <n v="0.49999999999999956"/>
    <n v="4"/>
    <n v="1.2499999999999989E-2"/>
    <n v="1.9999999999999982"/>
    <n v="40"/>
    <m/>
    <m/>
    <m/>
    <d v="1899-12-30T00:00:00"/>
    <d v="1899-12-30T00:00:00"/>
    <d v="1899-12-30T17:00:00"/>
    <d v="1899-12-30T18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7:00:00"/>
    <d v="1899-12-30T18:00:00"/>
    <n v="1"/>
    <d v="1899-12-30T01:00:00"/>
    <d v="1899-12-30T00:1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n v="565"/>
    <s v="Ganga Pascuales"/>
    <s v="565 - Pascuales"/>
    <x v="1"/>
    <s v="La Ganga"/>
    <s v="Pascuales"/>
    <s v="Guayaquil"/>
    <s v="Cadenas"/>
    <x v="2"/>
    <s v="Promotor Cobertura  Gye Norte"/>
    <n v="0"/>
    <n v="950111021"/>
    <x v="52"/>
    <s v="Alexander Steven"/>
    <s v="Rodriguez"/>
    <s v="Sarabia"/>
    <s v="Manuel Gil"/>
    <s v="Erika Gonzalez"/>
    <s v="Agencia"/>
    <n v="6770.4650999999994"/>
    <n v="1"/>
    <n v="3.7499999999999999E-2"/>
    <n v="1.5"/>
    <n v="4"/>
    <n v="3.7499999999999999E-2"/>
    <n v="6"/>
    <n v="40"/>
    <m/>
    <m/>
    <m/>
    <d v="1899-12-30T00:00:00"/>
    <d v="1899-12-30T00:00:00"/>
    <d v="1899-12-30T09:00:00"/>
    <d v="1899-12-30T12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09:00:00"/>
    <d v="1899-12-30T12:00:00"/>
    <n v="1"/>
    <d v="1899-12-30T03:0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n v="927"/>
    <s v="Min Guayaquil Pascuales"/>
    <s v="927 - Min Guayaquil Pascuales"/>
    <x v="2"/>
    <s v="Marcimex"/>
    <s v="Pascuales"/>
    <s v="Guayaquil"/>
    <s v="Cadenas"/>
    <x v="2"/>
    <s v="Promotor Cobertura  Gye Norte"/>
    <n v="0"/>
    <n v="950111021"/>
    <x v="52"/>
    <s v="Alexander Steven"/>
    <s v="Rodriguez"/>
    <s v="Sarabia"/>
    <s v="Manuel Gil"/>
    <s v="Diego Paredes"/>
    <s v="Agencia"/>
    <n v="13895.689166666669"/>
    <n v="1"/>
    <n v="1.2500000000000022E-2"/>
    <n v="0.50000000000000089"/>
    <n v="4"/>
    <n v="1.2500000000000022E-2"/>
    <n v="2.0000000000000036"/>
    <n v="40"/>
    <m/>
    <m/>
    <m/>
    <d v="1899-12-30T00:00:00"/>
    <d v="1899-12-30T00:00:00"/>
    <d v="1899-12-30T16:00:00"/>
    <d v="1899-12-30T17:00:00"/>
    <n v="2"/>
    <d v="1899-12-30T01:00:00"/>
    <d v="1899-12-30T00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6:00:00"/>
    <d v="1899-12-30T17:00:00"/>
    <n v="1"/>
    <d v="1899-12-30T01:00:00"/>
    <d v="1899-12-30T00:1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n v="479"/>
    <s v="Artefacta Tienda Pascuales 965"/>
    <s v="479 - Tienda Pascuales 965"/>
    <x v="1"/>
    <s v="Unicomer"/>
    <s v="Pascuales"/>
    <s v="Guayaquil"/>
    <s v="Cadenas"/>
    <x v="2"/>
    <s v="Promotor Cobertura  Gye Norte"/>
    <n v="0"/>
    <n v="950111021"/>
    <x v="52"/>
    <s v="Alexander Steven"/>
    <s v="Rodriguez"/>
    <s v="Sarabia"/>
    <s v="Manuel Gil"/>
    <s v="Heidi Karoba"/>
    <s v="Agencia"/>
    <n v="9517.6672727272726"/>
    <n v="1"/>
    <n v="3.7499999999999999E-2"/>
    <n v="1.5"/>
    <n v="4"/>
    <n v="3.7499999999999999E-2"/>
    <n v="6"/>
    <n v="40"/>
    <m/>
    <m/>
    <m/>
    <d v="1899-12-30T00:00:00"/>
    <d v="1899-12-30T00:00:00"/>
    <d v="1899-12-30T13:00:00"/>
    <d v="1899-12-30T16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3:00:00"/>
    <d v="1899-12-30T16:00:00"/>
    <n v="1"/>
    <d v="1899-12-30T03:0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"/>
    <n v="663"/>
    <s v="Japon Parque California"/>
    <s v="663 - Japon Parque California"/>
    <x v="2"/>
    <s v="Icesa"/>
    <s v="California"/>
    <s v="Guayaquil"/>
    <s v="Cadenas"/>
    <x v="0"/>
    <s v="Promotor Guayaquil 1"/>
    <n v="1"/>
    <n v="921303673"/>
    <x v="53"/>
    <s v="Carlos Andres "/>
    <s v="Alarcon"/>
    <s v="Coque"/>
    <s v="Manuel Gil"/>
    <s v="Tania Manrique"/>
    <s v="Agencia"/>
    <n v="4422.1815359570182"/>
    <n v="2"/>
    <n v="0.10000000000000002"/>
    <n v="4"/>
    <n v="8"/>
    <n v="0.10000000000000002"/>
    <n v="1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V"/>
    <n v="647"/>
    <s v="Orve Parque California"/>
    <s v="647 - Orve Parque California"/>
    <x v="2"/>
    <s v="Icesa"/>
    <s v="California"/>
    <s v="Guayaquil"/>
    <s v="Cadenas"/>
    <x v="0"/>
    <s v="Promotor Guayaquil 1"/>
    <n v="0"/>
    <n v="921303673"/>
    <x v="53"/>
    <s v="Carlos Andres "/>
    <s v="Alarcon"/>
    <s v="Coque"/>
    <s v="Manuel Gil"/>
    <s v="Tania Manrique"/>
    <s v="Agencia"/>
    <n v="3516.6343118854174"/>
    <n v="3"/>
    <n v="0.15000000000000002"/>
    <n v="6"/>
    <n v="12"/>
    <n v="0.15000000000000002"/>
    <n v="24"/>
    <n v="39.999999999999993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MWJVS"/>
    <n v="92"/>
    <s v="Tienda Baratodo California 1025"/>
    <s v="404 - Tienda Baratodo California 1025"/>
    <x v="0"/>
    <s v="Unicomer"/>
    <s v="California"/>
    <s v="Guayaquil"/>
    <s v="Cadenas"/>
    <x v="0"/>
    <s v="Promotor Guayaquil 1"/>
    <n v="0"/>
    <n v="921303673"/>
    <x v="53"/>
    <s v="Carlos Andres "/>
    <s v="Alarcon"/>
    <s v="Coque"/>
    <s v="Manuel Gil"/>
    <s v="Heidi Karoba"/>
    <s v="Agencia"/>
    <n v="24865.693636363641"/>
    <n v="5"/>
    <n v="0.75"/>
    <n v="29.999999999999993"/>
    <n v="20"/>
    <n v="0.75000000000000011"/>
    <n v="120"/>
    <n v="39.999999999999993"/>
    <m/>
    <m/>
    <m/>
    <d v="1899-12-30T00:00:00"/>
    <d v="1899-12-30T00:00:00"/>
    <d v="1899-12-30T15:00:00"/>
    <d v="1899-12-30T19:00:00"/>
    <n v="4"/>
    <d v="1899-12-30T04:00:00"/>
    <d v="1899-12-30T04:00:00"/>
    <d v="1899-12-30T10:00:00"/>
    <d v="1899-12-30T18:00:00"/>
    <n v="4"/>
    <d v="1899-12-30T08:00:00"/>
    <d v="1899-12-30T08:00:00"/>
    <d v="1899-12-30T15:00:00"/>
    <d v="1899-12-30T19:00:00"/>
    <n v="4"/>
    <d v="1899-12-30T04:00:00"/>
    <d v="1899-12-30T04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5:00:00"/>
    <d v="1899-12-30T19:00:00"/>
    <n v="4"/>
    <d v="1899-12-30T04:00:00"/>
    <d v="1899-12-30T04:00:00"/>
    <m/>
    <m/>
    <m/>
    <d v="1899-12-30T00:00:00"/>
    <d v="1899-12-30T00:00:00"/>
    <d v="1899-12-30T15:00:00"/>
    <d v="1899-12-30T19:00:00"/>
    <n v="4"/>
    <d v="1899-12-30T04:00:00"/>
    <d v="1899-12-30T04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m/>
  </r>
  <r>
    <s v="MWJVS"/>
    <n v="485"/>
    <s v="Crecos Alborada"/>
    <s v="485 - Alborada"/>
    <x v="0"/>
    <s v="Créditos Económicos"/>
    <s v="Alborada"/>
    <s v="Guayaquil"/>
    <s v="Cadenas"/>
    <x v="0"/>
    <s v="Promotor Guayaquil 10"/>
    <n v="1"/>
    <n v="925835183"/>
    <x v="54"/>
    <s v="Edwin Leonardo "/>
    <s v="Tamayo"/>
    <s v="Gomez"/>
    <s v="Manuel Gil"/>
    <s v="Erika Gonzalez"/>
    <s v="Agencia"/>
    <n v="30391.430782273863"/>
    <n v="5"/>
    <n v="0.92500000000000004"/>
    <n v="37"/>
    <n v="20"/>
    <n v="0.92500000000000004"/>
    <n v="148"/>
    <n v="40"/>
    <m/>
    <m/>
    <m/>
    <d v="1899-12-30T00:00:00"/>
    <d v="1899-12-30T00:00:00"/>
    <d v="1899-12-30T12:00:00"/>
    <d v="1899-12-30T19:00:00"/>
    <n v="4"/>
    <d v="1899-12-30T07:00:00"/>
    <d v="1899-12-30T07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0"/>
    <m/>
    <m/>
    <m/>
    <d v="1899-12-30T00:00:00"/>
    <d v="1899-12-30T00:00:00"/>
    <d v="1899-12-30T12:00:00"/>
    <d v="1899-12-30T19:00:00"/>
    <n v="4"/>
    <d v="1899-12-30T07:00:00"/>
    <d v="1899-12-30T07:00:00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m/>
  </r>
  <r>
    <s v="MJ"/>
    <n v="402"/>
    <s v="Point Alborada"/>
    <s v="402 - Point Alborada"/>
    <x v="2"/>
    <s v="Point"/>
    <s v="Alborada"/>
    <s v="Guayaquil"/>
    <s v="Cadenas"/>
    <x v="0"/>
    <s v="Promotor Guayaquil 10"/>
    <n v="0"/>
    <n v="925835183"/>
    <x v="54"/>
    <s v="Edwin Leonardo "/>
    <s v="Tamayo"/>
    <s v="Gomez"/>
    <s v="Manuel Gil"/>
    <s v="Diego Paredes"/>
    <s v="Agencia"/>
    <n v="3236.2075586174124"/>
    <n v="2"/>
    <n v="7.4999999999999969E-2"/>
    <n v="2.9999999999999987"/>
    <n v="8"/>
    <n v="7.4999999999999969E-2"/>
    <n v="11.999999999999995"/>
    <n v="4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580"/>
    <s v="Ganga Mall Del Fortin"/>
    <s v="580 - Mall Del Fortin"/>
    <x v="0"/>
    <s v="La Ganga"/>
    <s v="Mall El Fortin"/>
    <s v="Guayaquil"/>
    <s v="Cadenas"/>
    <x v="0"/>
    <s v="Promotor Guayaquil 13"/>
    <n v="1"/>
    <n v="924159882"/>
    <x v="55"/>
    <s v="Alexandra Jazmin"/>
    <s v="Vera"/>
    <s v="Aguilar"/>
    <s v="Manuel Gil"/>
    <s v="Erika Gonzalez"/>
    <s v="Agencia"/>
    <n v="24857.279010000002"/>
    <n v="5"/>
    <n v="1"/>
    <n v="19.999999999999996"/>
    <n v="20"/>
    <n v="1"/>
    <n v="79.999999999999986"/>
    <n v="19.999999999999996"/>
    <m/>
    <m/>
    <m/>
    <d v="1899-12-30T00:00:00"/>
    <d v="1899-12-30T00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m/>
    <m/>
    <m/>
    <d v="1899-12-30T00:00:00"/>
    <d v="1899-12-30T00:00:00"/>
    <m/>
    <n v="1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4:00:00"/>
    <d v="1899-12-30T19:00:00"/>
    <n v="4"/>
    <d v="1899-12-30T05:00:00"/>
    <d v="1899-12-30T05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WJS"/>
    <n v="501"/>
    <s v="Crecos Policentro"/>
    <s v="501 - Policentro"/>
    <x v="3"/>
    <s v="Créditos Económicos"/>
    <s v="Guayaquil"/>
    <s v="Guayaquil"/>
    <s v="Cadenas"/>
    <x v="0"/>
    <s v="Promotor Guayaquil 14"/>
    <n v="1"/>
    <n v="941454217"/>
    <x v="56"/>
    <s v="Deysi Paulina"/>
    <s v="Zambrano"/>
    <s v="Toscano"/>
    <s v="Manuel Gil"/>
    <s v="Diego Paredes"/>
    <s v="Agencia"/>
    <m/>
    <n v="4"/>
    <n v="0.1999999999999999"/>
    <n v="7.9999999999999964"/>
    <n v="16"/>
    <n v="0.1999999999999999"/>
    <n v="31.999999999999986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0:00:00"/>
    <d v="1899-12-30T18:00:00"/>
    <n v="4"/>
    <d v="1899-12-30T08:00:00"/>
    <d v="1899-12-30T08:00:0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m/>
  </r>
  <r>
    <s v="MWJVS"/>
    <n v="638"/>
    <s v="Sukasa Guayaquil"/>
    <s v="638 - Sukasa Guayaquil"/>
    <x v="3"/>
    <s v="Comohogar"/>
    <s v="Mall Del Sol"/>
    <s v="Guayaquil"/>
    <s v="Especializados"/>
    <x v="0"/>
    <s v="Promotor Guayaquil 14"/>
    <n v="0"/>
    <n v="941454217"/>
    <x v="56"/>
    <s v="Deysi Paulina"/>
    <s v="Zambrano"/>
    <s v="Toscano"/>
    <s v="Manuel Gil"/>
    <s v="Diego Paredes"/>
    <s v="Agencia"/>
    <n v="173634.91247261676"/>
    <n v="5"/>
    <n v="0.8"/>
    <n v="32"/>
    <n v="20"/>
    <n v="0.8"/>
    <n v="128"/>
    <n v="40"/>
    <m/>
    <m/>
    <m/>
    <d v="1899-12-30T00:00:00"/>
    <d v="1899-12-30T00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0:00:00"/>
    <d v="1899-12-30T16:00:00"/>
    <n v="4"/>
    <d v="1899-12-30T06:00:00"/>
    <d v="1899-12-30T06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m/>
    <m/>
    <m/>
    <d v="1899-12-30T00:00:00"/>
    <d v="1899-12-30T00:00:00"/>
    <m/>
    <n v="1"/>
    <m/>
    <m/>
    <m/>
    <d v="1899-12-30T00:00:00"/>
    <d v="1899-12-30T00:00:00"/>
    <d v="1899-12-30T10:00:00"/>
    <d v="1899-12-30T18:00:00"/>
    <n v="4"/>
    <d v="1899-12-30T08:00:00"/>
    <d v="1899-12-30T08:00:0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m/>
  </r>
  <r>
    <s v="MJ"/>
    <n v="22"/>
    <s v="Min Guayaquil Parque California"/>
    <s v="895 - Min Guayaquil Parque California (106)"/>
    <x v="3"/>
    <s v="Marcimex"/>
    <s v="California"/>
    <s v="Guayaquil"/>
    <s v="Cadenas"/>
    <x v="0"/>
    <s v="Promotor Guayaquil 16"/>
    <n v="1"/>
    <m/>
    <x v="57"/>
    <s v="Vacante"/>
    <s v="Guayaquil 16"/>
    <m/>
    <s v="Manuel Gil"/>
    <s v="Diego Paredes"/>
    <s v="Agencia"/>
    <n v="57056.104166666672"/>
    <n v="2"/>
    <n v="9.9999999999999992E-2"/>
    <n v="3.9999999999999991"/>
    <n v="8"/>
    <n v="9.9999999999999992E-2"/>
    <n v="15.99999999999999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n v="0"/>
    <m/>
  </r>
  <r>
    <s v="MWJVS"/>
    <n v="517"/>
    <s v="Ganga C.C. California 2"/>
    <s v="517 - C.C. California 2"/>
    <x v="0"/>
    <s v="La Ganga"/>
    <s v="California"/>
    <s v="Guayaquil"/>
    <s v="Cadenas"/>
    <x v="0"/>
    <s v="Promotor Guayaquil 16"/>
    <n v="0"/>
    <m/>
    <x v="57"/>
    <s v="Vacante"/>
    <s v="Guayaquil 16"/>
    <m/>
    <s v="Manuel Gil"/>
    <s v="Erika Gonzalez"/>
    <s v="Agencia"/>
    <n v="67059.844800000006"/>
    <n v="5"/>
    <n v="0.9"/>
    <n v="35.999999999999993"/>
    <n v="20"/>
    <n v="0.90000000000000013"/>
    <n v="144"/>
    <n v="39.999999999999993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3:00:00"/>
    <d v="1899-12-30T19:00:00"/>
    <n v="4"/>
    <d v="1899-12-30T06:00:00"/>
    <d v="1899-12-30T06:00:00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n v="0"/>
    <s v="Evelyn Villacres"/>
  </r>
  <r>
    <s v="MWJVS"/>
    <n v="956"/>
    <s v="Alm España California"/>
    <s v="956 - Alm España California"/>
    <x v="0"/>
    <s v="Almacenes España"/>
    <s v="California"/>
    <s v="Guayaquil"/>
    <s v="Cadenas"/>
    <x v="0"/>
    <s v="Promotor Guayaquil 18"/>
    <n v="1"/>
    <n v="954229696"/>
    <x v="58"/>
    <s v="Luis Alberto"/>
    <s v="Hernandez"/>
    <s v="Rodriguez"/>
    <s v="Manuel Gil"/>
    <s v="Danny Urgilez"/>
    <s v="Agencia"/>
    <n v="164610.47166666668"/>
    <n v="5"/>
    <n v="0.7"/>
    <n v="27.999999999999996"/>
    <n v="20"/>
    <n v="0.7"/>
    <n v="111.99999999999999"/>
    <n v="40"/>
    <m/>
    <m/>
    <m/>
    <d v="1899-12-30T00:00:00"/>
    <d v="1899-12-30T00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0"/>
    <m/>
    <m/>
    <m/>
    <d v="1899-12-30T00:00:00"/>
    <d v="1899-12-30T00:00:00"/>
    <d v="1899-12-30T12:00:00"/>
    <d v="1899-12-30T19:00:00"/>
    <n v="4"/>
    <d v="1899-12-30T07:00:00"/>
    <d v="1899-12-30T07:00:00"/>
    <m/>
    <m/>
    <m/>
    <d v="1899-12-30T00:00:00"/>
    <d v="1899-12-30T00:00:00"/>
    <d v="1899-12-30T12:00:00"/>
    <d v="1899-12-30T19:00:00"/>
    <n v="4"/>
    <d v="1899-12-30T07:00:00"/>
    <d v="1899-12-30T07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m/>
  </r>
  <r>
    <s v="MWJ"/>
    <n v="947"/>
    <s v="Jaher California"/>
    <s v="947 - Gye.California Iii"/>
    <x v="2"/>
    <s v="Jaher"/>
    <s v="California"/>
    <s v="Guayaquil"/>
    <s v="Cadenas"/>
    <x v="0"/>
    <s v="Promotor Guayaquil 18"/>
    <n v="0"/>
    <n v="954229696"/>
    <x v="58"/>
    <s v="Luis Alberto"/>
    <s v="Hernandez"/>
    <s v="Rodriguez"/>
    <s v="Manuel Gil"/>
    <s v="Danny Urgilez"/>
    <s v="Agencia"/>
    <m/>
    <n v="3"/>
    <n v="0.15000000000000005"/>
    <n v="6.0000000000000018"/>
    <n v="12"/>
    <n v="0.15000000000000002"/>
    <n v="24.000000000000004"/>
    <n v="40"/>
    <m/>
    <m/>
    <m/>
    <d v="1899-12-30T00:00:00"/>
    <d v="1899-12-30T00:00:00"/>
    <d v="1899-12-30T12:00:00"/>
    <d v="1899-12-30T14:00:00"/>
    <n v="4"/>
    <d v="1899-12-30T02:00:00"/>
    <d v="1899-12-30T02:00:00"/>
    <d v="1899-12-30T10:00:00"/>
    <d v="1899-12-30T12:00:00"/>
    <n v="4"/>
    <d v="1899-12-30T02:00:00"/>
    <d v="1899-12-30T02:00:00"/>
    <d v="1899-12-30T12:00:00"/>
    <d v="1899-12-30T14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"/>
    <n v="616"/>
    <s v="Jaher California Ii"/>
    <s v="616 - Gye.California Ii"/>
    <x v="1"/>
    <s v="Jaher"/>
    <s v="California"/>
    <s v="Guayaquil"/>
    <s v="Cadenas"/>
    <x v="0"/>
    <s v="Promotor Guayaquil 18"/>
    <n v="0"/>
    <n v="954229696"/>
    <x v="58"/>
    <s v="Luis Alberto"/>
    <s v="Hernandez"/>
    <s v="Rodriguez"/>
    <s v="Manuel Gil"/>
    <s v="Danny Urgilez"/>
    <s v="Agencia"/>
    <n v="13348.997172635991"/>
    <n v="3"/>
    <n v="0.15"/>
    <n v="6"/>
    <n v="12"/>
    <n v="0.15"/>
    <n v="24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2:00:00"/>
    <d v="1899-12-30T14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467"/>
    <s v="Artefacta Tienda Alborada 924"/>
    <s v="467 - Tienda Alborada 924"/>
    <x v="3"/>
    <s v="Unicomer"/>
    <s v="Alborada"/>
    <s v="Guayaquil"/>
    <s v="Cadenas"/>
    <x v="0"/>
    <s v="Promotor Guayaquil 24"/>
    <n v="1"/>
    <n v="925376261"/>
    <x v="59"/>
    <s v="Lady Magaly"/>
    <s v="Puma"/>
    <s v="Parraga"/>
    <s v="Manuel Gil"/>
    <s v="Heidi Karoba"/>
    <s v="Agencia"/>
    <n v="46674.388181818184"/>
    <n v="5"/>
    <n v="0.9"/>
    <n v="35.999999999999993"/>
    <n v="20"/>
    <n v="0.90000000000000013"/>
    <n v="144"/>
    <n v="39.999999999999993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0"/>
    <m/>
    <m/>
    <m/>
    <d v="1899-12-30T00:00:00"/>
    <d v="1899-12-30T00:00:00"/>
    <d v="1899-12-30T13:00:00"/>
    <d v="1899-12-30T19:00:00"/>
    <n v="4"/>
    <d v="1899-12-30T06:00:00"/>
    <d v="1899-12-30T06:00:00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m/>
  </r>
  <r>
    <s v="MJ"/>
    <n v="893"/>
    <s v="Min Guayaquil La Alborada 1"/>
    <s v="893 - Min Guayaquil La Alborada 1 (119)"/>
    <x v="3"/>
    <s v="Marcimex"/>
    <s v="Alborada"/>
    <s v="Guayaquil"/>
    <s v="Cadenas"/>
    <x v="0"/>
    <s v="Promotor Guayaquil 24"/>
    <n v="0"/>
    <n v="925376261"/>
    <x v="59"/>
    <s v="Lady Magaly"/>
    <s v="Puma"/>
    <s v="Parraga"/>
    <s v="Manuel Gil"/>
    <s v="Diego Paredes"/>
    <s v="Agencia"/>
    <n v="45038.210833333331"/>
    <n v="2"/>
    <n v="9.9999999999999992E-2"/>
    <n v="3.9999999999999991"/>
    <n v="8"/>
    <n v="9.9999999999999992E-2"/>
    <n v="15.99999999999999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468"/>
    <s v="Artefacta Tienda Parque California 932"/>
    <s v="468 - Tienda Parque California 932"/>
    <x v="0"/>
    <s v="Unicomer"/>
    <s v="California"/>
    <s v="Guayaquil"/>
    <s v="Cadenas"/>
    <x v="0"/>
    <s v="Promotor Guayaquil 26"/>
    <n v="1"/>
    <n v="926936857"/>
    <x v="60"/>
    <s v="Italo Alexander "/>
    <s v="Guaranda"/>
    <s v="Guaranda"/>
    <s v="Manuel Gil"/>
    <s v="Heidi Karoba"/>
    <s v="Agencia"/>
    <n v="118088.40818181819"/>
    <n v="5"/>
    <n v="1"/>
    <n v="40"/>
    <n v="20"/>
    <n v="1"/>
    <n v="160"/>
    <n v="4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0:00:00"/>
    <d v="1899-12-30T18:00:00"/>
    <n v="4"/>
    <d v="1899-12-30T08:00:00"/>
    <d v="1899-12-30T08:00:0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n v="0"/>
    <m/>
  </r>
  <r>
    <s v="MJ"/>
    <n v="644"/>
    <s v="Todohogar City"/>
    <s v="644 - Todohogar City"/>
    <x v="1"/>
    <s v="Comohogar"/>
    <s v="City Mall"/>
    <s v="Guayaquil"/>
    <s v="Especializados"/>
    <x v="0"/>
    <s v="Promotor Guayaquil 3"/>
    <n v="1"/>
    <n v="924390578"/>
    <x v="61"/>
    <s v="Jose Luis"/>
    <s v="Rosero"/>
    <s v="Garcia"/>
    <s v="Manuel Gil"/>
    <s v="Diego Paredes"/>
    <s v="Agencia"/>
    <n v="15349.008781500293"/>
    <n v="2"/>
    <n v="9.9999999999999992E-2"/>
    <n v="3.9999999999999991"/>
    <n v="8"/>
    <n v="9.9999999999999992E-2"/>
    <n v="15.99999999999999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416"/>
    <s v="Artefacta Tienda City Mall 1063"/>
    <s v="416 - Tienda City Mall 1063"/>
    <x v="3"/>
    <s v="Unicomer"/>
    <s v="City Mall"/>
    <s v="Guayaquil"/>
    <s v="Cadenas"/>
    <x v="0"/>
    <s v="Promotor Guayaquil 3"/>
    <n v="0"/>
    <n v="924390578"/>
    <x v="61"/>
    <s v="Jose Luis"/>
    <s v="Rosero"/>
    <s v="Garcia"/>
    <s v="Manuel Gil"/>
    <s v="Heidi Karoba"/>
    <s v="Agencia"/>
    <n v="77055.286363636376"/>
    <n v="5"/>
    <n v="0.9"/>
    <n v="35.999999999999993"/>
    <n v="20"/>
    <n v="0.90000000000000013"/>
    <n v="144"/>
    <n v="39.999999999999993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3:00:00"/>
    <d v="1899-12-30T19:00:00"/>
    <n v="4"/>
    <d v="1899-12-30T06:00:00"/>
    <d v="1899-12-30T06:00:00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m/>
  </r>
  <r>
    <s v="MJ"/>
    <n v="662"/>
    <s v="Japon City Mall"/>
    <s v="662 - Japon City Mall"/>
    <x v="1"/>
    <s v="Icesa"/>
    <s v="City Mall"/>
    <s v="Guayaquil"/>
    <s v="Cadenas"/>
    <x v="0"/>
    <s v="Promotor Guayaquil 4"/>
    <n v="1"/>
    <n v="931350532"/>
    <x v="62"/>
    <s v="Pamela Thalia "/>
    <s v="Espinoza"/>
    <s v="Romero"/>
    <s v="Manuel Gil"/>
    <s v="Tania Manrique"/>
    <s v="Agencia"/>
    <n v="5187.4522728641532"/>
    <n v="2"/>
    <n v="9.9999999999999992E-2"/>
    <n v="3.9999999999999991"/>
    <n v="8"/>
    <n v="9.9999999999999992E-2"/>
    <n v="15.99999999999999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571"/>
    <s v="Ganga City Mall"/>
    <s v="571 - City Mall"/>
    <x v="0"/>
    <s v="La Ganga"/>
    <s v="City Mall"/>
    <s v="Guayaquil"/>
    <s v="Cadenas"/>
    <x v="0"/>
    <s v="Promotor Guayaquil 4"/>
    <n v="0"/>
    <n v="931350532"/>
    <x v="62"/>
    <s v="Pamela Thalia "/>
    <s v="Espinoza"/>
    <s v="Romero"/>
    <s v="Manuel Gil"/>
    <s v="Erika Gonzalez"/>
    <s v="Agencia"/>
    <n v="48940.790579999993"/>
    <n v="5"/>
    <n v="0.9"/>
    <n v="35.999999999999993"/>
    <n v="20"/>
    <n v="0.90000000000000013"/>
    <n v="144"/>
    <n v="39.999999999999993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3:00:00"/>
    <d v="1899-12-30T19:00:00"/>
    <n v="4"/>
    <d v="1899-12-30T06:00:00"/>
    <d v="1899-12-30T06:00:00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s v="Vacante 5"/>
  </r>
  <r>
    <s v="M"/>
    <n v="672"/>
    <s v="Megamaxi Mall Del Sol"/>
    <s v="672 - Mall Del Sol"/>
    <x v="0"/>
    <s v="La Favorita"/>
    <s v="Mall Del Sol"/>
    <s v="Guayaquil"/>
    <s v="Hipermercados"/>
    <x v="0"/>
    <s v="Promotor Guayaquil 6"/>
    <n v="1"/>
    <n v="929282721"/>
    <x v="63"/>
    <s v="Byron Alexander"/>
    <s v="Monserrate"/>
    <s v="Aguirre"/>
    <s v="Manuel Gil"/>
    <s v="Diego Paredes"/>
    <s v="Agencia"/>
    <n v="35733.24"/>
    <n v="1"/>
    <n v="2.4999999999999981E-2"/>
    <n v="0.99999999999999911"/>
    <n v="4"/>
    <n v="2.4999999999999981E-2"/>
    <n v="3.9999999999999964"/>
    <n v="39.999999999999993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466"/>
    <s v="Artefacta Tienda Mall Del Sol 923"/>
    <s v="466 - Tienda Mall Del Sol 923"/>
    <x v="3"/>
    <s v="Unicomer"/>
    <s v="Mall Del Sol"/>
    <s v="Guayaquil"/>
    <s v="Cadenas"/>
    <x v="0"/>
    <s v="Promotor Guayaquil 6"/>
    <n v="0"/>
    <n v="929282721"/>
    <x v="63"/>
    <s v="Byron Alexander"/>
    <s v="Monserrate"/>
    <s v="Aguirre"/>
    <s v="Manuel Gil"/>
    <s v="Heidi Karoba"/>
    <s v="Agencia"/>
    <n v="170593.15545454546"/>
    <n v="5"/>
    <n v="0.97499999999999998"/>
    <n v="38.999999999999993"/>
    <n v="20"/>
    <n v="0.9750000000000002"/>
    <n v="156"/>
    <n v="39.999999999999993"/>
    <m/>
    <m/>
    <m/>
    <d v="1899-12-30T00:00:00"/>
    <d v="1899-12-30T00:00:00"/>
    <d v="1899-12-30T12:00:00"/>
    <d v="1899-12-30T19:00:00"/>
    <n v="4"/>
    <d v="1899-12-30T07:00:00"/>
    <d v="1899-12-30T07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2:00:00"/>
    <d v="1899-12-30T19:00:00"/>
    <n v="4"/>
    <d v="1899-12-30T07:00:00"/>
    <d v="1899-12-30T07:00:0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n v="0"/>
    <m/>
  </r>
  <r>
    <s v="MWJVS"/>
    <n v="487"/>
    <s v="Crecos California"/>
    <s v="487 - California"/>
    <x v="0"/>
    <s v="Créditos Económicos"/>
    <s v="California"/>
    <s v="Guayaquil"/>
    <s v="Cadenas"/>
    <x v="0"/>
    <s v="Promotor Guayaquil 7"/>
    <n v="1"/>
    <n v="925865933"/>
    <x v="64"/>
    <s v="Teresa de Jesus"/>
    <s v="Noblecilla"/>
    <s v="Yepez"/>
    <s v="Manuel Gil"/>
    <s v="Erika Gonzalez"/>
    <s v="Agencia"/>
    <n v="66724.966304689151"/>
    <n v="5"/>
    <n v="0.9"/>
    <n v="35.999999999999993"/>
    <n v="20"/>
    <n v="0.90000000000000013"/>
    <n v="144"/>
    <n v="39.999999999999993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0"/>
    <m/>
    <m/>
    <m/>
    <d v="1899-12-30T00:00:00"/>
    <d v="1899-12-30T00:00:00"/>
    <d v="1899-12-30T13:00:00"/>
    <d v="1899-12-30T19:00:00"/>
    <n v="4"/>
    <d v="1899-12-30T06:00:00"/>
    <d v="1899-12-30T06:00:00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n v="0"/>
    <m/>
  </r>
  <r>
    <s v="MJ"/>
    <n v="384"/>
    <s v="Point California"/>
    <s v="384 - California"/>
    <x v="1"/>
    <s v="Point"/>
    <s v="California"/>
    <s v="Guayaquil"/>
    <s v="Cadenas"/>
    <x v="0"/>
    <s v="Promotor Guayaquil 7"/>
    <n v="0"/>
    <n v="925865933"/>
    <x v="64"/>
    <s v="Teresa de Jesus"/>
    <s v="Noblecilla"/>
    <s v="Yepez"/>
    <s v="Manuel Gil"/>
    <s v="Diego Paredes"/>
    <s v="Agencia"/>
    <n v="14050.092446461051"/>
    <n v="2"/>
    <n v="9.9999999999999992E-2"/>
    <n v="3.9999999999999991"/>
    <n v="8"/>
    <n v="9.9999999999999992E-2"/>
    <n v="15.99999999999999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n v="0"/>
    <m/>
  </r>
  <r>
    <s v="MWJVS"/>
    <n v="499"/>
    <s v="Crecos Mucho Lote"/>
    <s v="499 - Mucho Lote"/>
    <x v="0"/>
    <s v="Créditos Económicos"/>
    <s v="Mucho Lote"/>
    <s v="Guayaquil"/>
    <s v="Cadenas"/>
    <x v="0"/>
    <s v="Promotor Guayaquil 13"/>
    <n v="1"/>
    <n v="925534083"/>
    <x v="65"/>
    <s v="Leonel Stalin"/>
    <s v="Torres"/>
    <s v="Marquez"/>
    <s v="Manuel Gil"/>
    <s v="Erika Gonzalez"/>
    <s v="Agencia"/>
    <n v="21803.216859307362"/>
    <n v="5"/>
    <n v="0.33333333333333337"/>
    <n v="19.999999999999996"/>
    <n v="20"/>
    <n v="0.33333333333333337"/>
    <n v="79.999999999999986"/>
    <n v="59.999999999999986"/>
    <m/>
    <m/>
    <m/>
    <d v="1899-12-30T00:00:00"/>
    <d v="1899-12-30T00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m/>
  </r>
  <r>
    <s v="MWJVS"/>
    <n v="953"/>
    <s v="Artefacta Tienda Riocentro Norte 3361"/>
    <s v="953 - Artefacta Riocentro Norte"/>
    <x v="4"/>
    <s v="Unicomer"/>
    <s v="Riocentro Norte "/>
    <s v="Guayaquil"/>
    <s v="Cadenas"/>
    <x v="0"/>
    <s v="Promotor Guayaquil 9"/>
    <n v="1"/>
    <n v="925534083"/>
    <x v="65"/>
    <s v="Leonel Stalin"/>
    <s v="Torres"/>
    <s v="Marquez"/>
    <s v="Manuel Gil"/>
    <s v="Heidi Karoba"/>
    <s v="Agencia"/>
    <n v="39409.050958264743"/>
    <n v="5"/>
    <n v="0.16666666666666669"/>
    <n v="9.9999999999999982"/>
    <n v="20"/>
    <n v="0.16666666666666669"/>
    <n v="39.999999999999993"/>
    <n v="59.999999999999986"/>
    <m/>
    <m/>
    <m/>
    <d v="1899-12-30T00:00:00"/>
    <d v="1899-12-30T00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d v="1899-12-30T10:00:00"/>
    <d v="1899-12-30T12:00:00"/>
    <n v="4"/>
    <d v="1899-12-30T02:00:00"/>
    <d v="1899-12-30T02:00:00"/>
    <d v="1899-12-30T14:00:00"/>
    <d v="1899-12-30T16:00:00"/>
    <n v="4"/>
    <d v="1899-12-30T02:00:00"/>
    <d v="1899-12-30T02:00:00"/>
    <d v="1899-12-30T17:00:00"/>
    <d v="1899-12-30T19:00:00"/>
    <n v="4"/>
    <d v="1899-12-30T02:00:00"/>
    <d v="1899-12-30T02:00:00"/>
    <m/>
    <m/>
    <m/>
    <m/>
  </r>
  <r>
    <s v="MWJVS"/>
    <n v="559"/>
    <s v="Ganga Riocentro Norte"/>
    <s v="559 - Riocentro Norte"/>
    <x v="0"/>
    <s v="La Ganga"/>
    <s v="Riocentro Norte "/>
    <s v="Guayaquil"/>
    <s v="Cadenas"/>
    <x v="0"/>
    <s v="Promotor Guayaquil 9"/>
    <n v="0"/>
    <n v="925534083"/>
    <x v="65"/>
    <s v="Leonel Stalin"/>
    <s v="Torres"/>
    <s v="Marquez"/>
    <s v="Manuel Gil"/>
    <s v="Erika Gonzalez"/>
    <s v="Agencia"/>
    <n v="28113.550319999998"/>
    <n v="5"/>
    <n v="0.16666666666666669"/>
    <n v="9.9999999999999982"/>
    <n v="20"/>
    <n v="0.16666666666666669"/>
    <n v="39.999999999999993"/>
    <n v="59.999999999999986"/>
    <m/>
    <m/>
    <m/>
    <d v="1899-12-30T00:00:00"/>
    <d v="1899-12-30T00:00:00"/>
    <d v="1899-12-30T11:00:00"/>
    <d v="1899-12-30T13:00:00"/>
    <n v="4"/>
    <d v="1899-12-30T02:00:00"/>
    <d v="1899-12-30T02:00:00"/>
    <d v="1899-12-30T11:00:00"/>
    <d v="1899-12-30T13:00:00"/>
    <n v="4"/>
    <d v="1899-12-30T02:00:00"/>
    <d v="1899-12-30T02:00:00"/>
    <d v="1899-12-30T11:00:00"/>
    <d v="1899-12-30T13:00:00"/>
    <n v="4"/>
    <d v="1899-12-30T02:00:00"/>
    <d v="1899-12-30T02:00:00"/>
    <d v="1899-12-30T11:00:00"/>
    <d v="1899-12-30T13:00:00"/>
    <n v="4"/>
    <d v="1899-12-30T02:00:00"/>
    <d v="1899-12-30T02:00:00"/>
    <d v="1899-12-30T11:00:00"/>
    <d v="1899-12-30T13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6:00:00"/>
    <d v="1899-12-30T19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4:00:00"/>
    <d v="1899-12-30T17:00:00"/>
    <n v="4"/>
    <d v="1899-12-30T03:00:00"/>
    <d v="1899-12-30T03:00:00"/>
    <m/>
    <m/>
    <m/>
    <m/>
  </r>
  <r>
    <s v="MWJVS"/>
    <n v="505"/>
    <s v="Crecos Riocentro Norte"/>
    <s v="505 - Riocentro Norte"/>
    <x v="1"/>
    <s v="Créditos Económicos"/>
    <s v="Riocentro Norte "/>
    <s v="Guayaquil"/>
    <s v="Cadenas"/>
    <x v="0"/>
    <s v="Promotor Guayaquil 9"/>
    <n v="0"/>
    <n v="925534083"/>
    <x v="65"/>
    <s v="Leonel Stalin"/>
    <s v="Torres"/>
    <s v="Marquez"/>
    <s v="Manuel Gil"/>
    <s v="Erika Gonzalez"/>
    <s v="Agencia"/>
    <n v="13759.122196969696"/>
    <n v="5"/>
    <n v="0.33333333333333337"/>
    <n v="19.999999999999996"/>
    <n v="20"/>
    <n v="0.33333333333333337"/>
    <n v="79.999999999999986"/>
    <n v="59.999999999999986"/>
    <m/>
    <m/>
    <m/>
    <d v="1899-12-30T00:00:00"/>
    <d v="1899-12-30T00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m/>
    <m/>
    <m/>
    <d v="1899-12-30T00:00:00"/>
    <d v="1899-12-30T00:00:00"/>
    <m/>
    <n v="1"/>
    <m/>
    <m/>
    <m/>
    <d v="1899-12-30T00:00:00"/>
    <d v="1899-12-30T00:00:00"/>
    <d v="1899-12-30T13:00:00"/>
    <d v="1899-12-30T16:00:00"/>
    <n v="4"/>
    <d v="1899-12-30T03:00:00"/>
    <d v="1899-12-30T03:00:00"/>
    <m/>
    <m/>
    <m/>
    <d v="1899-12-30T00:00:00"/>
    <d v="1899-12-30T00:00:00"/>
    <d v="1899-12-30T14:00:00"/>
    <d v="1899-12-30T17:00:00"/>
    <n v="4"/>
    <d v="1899-12-30T03:00:00"/>
    <d v="1899-12-30T03:00:00"/>
    <d v="1899-12-30T13:00:00"/>
    <d v="1899-12-30T16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m/>
    <m/>
    <m/>
    <m/>
  </r>
  <r>
    <s v="MWJS"/>
    <n v="641"/>
    <s v="Todohogar Manta"/>
    <s v="641 - Todohogar Manta"/>
    <x v="0"/>
    <s v="Comohogar"/>
    <s v="Manta"/>
    <s v="Manta"/>
    <s v="Especializados"/>
    <x v="1"/>
    <s v="Promotor Manta 1"/>
    <n v="1"/>
    <n v="1313504357"/>
    <x v="66"/>
    <s v="Gema Melissa"/>
    <s v="Macias"/>
    <s v="Espinoza"/>
    <s v="Manuel Gil"/>
    <s v="Diego Paredes"/>
    <s v="Agencia"/>
    <n v="24288.316535431684"/>
    <n v="4"/>
    <n v="0.24999999999999992"/>
    <n v="9.9999999999999964"/>
    <n v="16"/>
    <n v="0.24999999999999992"/>
    <n v="39.999999999999986"/>
    <n v="40"/>
    <m/>
    <m/>
    <m/>
    <d v="1899-12-30T00:00:00"/>
    <d v="1899-12-30T00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d v="1899-12-30T16:00:00"/>
    <d v="1899-12-30T19:00:00"/>
    <n v="4"/>
    <d v="1899-12-30T03:00:00"/>
    <d v="1899-12-30T03:00:00"/>
    <m/>
    <m/>
    <m/>
    <d v="1899-12-30T00:00:00"/>
    <d v="1899-12-30T00:00:00"/>
    <d v="1899-12-30T16:00:00"/>
    <d v="1899-12-30T19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d v="1899-12-30T16:00:00"/>
    <d v="1899-12-30T19:00:00"/>
    <n v="4"/>
    <d v="1899-12-30T03:00:00"/>
    <d v="1899-12-30T03:00:00"/>
    <m/>
    <m/>
    <m/>
    <d v="1899-12-30T00:00:00"/>
    <d v="1899-12-30T00:00:00"/>
    <d v="1899-12-30T16:00:00"/>
    <d v="1899-12-30T19:00:00"/>
    <n v="4"/>
    <d v="1899-12-30T03:00:00"/>
    <d v="1899-12-30T03:00:00"/>
    <m/>
    <m/>
    <m/>
    <d v="1899-12-30T00:00:00"/>
    <d v="1899-12-30T00:00:00"/>
    <m/>
    <m/>
    <m/>
    <m/>
  </r>
  <r>
    <s v="JV"/>
    <n v="631"/>
    <s v="Jaher Mega"/>
    <s v="631 - Man.Mega"/>
    <x v="1"/>
    <s v="Jaher"/>
    <s v="Manta"/>
    <s v="Manta"/>
    <s v="Cadenas"/>
    <x v="1"/>
    <s v="Promotor Manta 1"/>
    <n v="0"/>
    <n v="1313504357"/>
    <x v="66"/>
    <s v="Gema Melissa"/>
    <s v="Macias"/>
    <s v="Espinoza"/>
    <s v="Manuel Gil"/>
    <s v="Danny Urgilez"/>
    <s v="Agencia"/>
    <n v="12421.144882055189"/>
    <n v="2"/>
    <n v="9.999999999999995E-2"/>
    <n v="3.9999999999999978"/>
    <n v="8"/>
    <n v="9.999999999999995E-2"/>
    <n v="15.999999999999991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MWVS"/>
    <n v="514"/>
    <s v="Ganga Manta"/>
    <s v="514 - Manta"/>
    <x v="2"/>
    <s v="La Ganga"/>
    <s v="Manta"/>
    <s v="Manta"/>
    <s v="Cadenas"/>
    <x v="1"/>
    <s v="Promotor Manta 1"/>
    <n v="0"/>
    <n v="1313504357"/>
    <x v="66"/>
    <s v="Gema Melissa"/>
    <s v="Macias"/>
    <s v="Espinoza"/>
    <s v="Manuel Gil"/>
    <s v="Erika Gonzalez"/>
    <s v="Agencia"/>
    <n v="13798.852679999998"/>
    <n v="4"/>
    <n v="0.47499999999999992"/>
    <n v="18.999999999999996"/>
    <n v="16"/>
    <n v="0.47499999999999998"/>
    <n v="76"/>
    <n v="40"/>
    <m/>
    <m/>
    <m/>
    <d v="1899-12-30T00:00:00"/>
    <d v="1899-12-30T00:00:00"/>
    <d v="1899-12-30T10:00:00"/>
    <d v="1899-12-30T15:00:00"/>
    <n v="4"/>
    <d v="1899-12-30T05:00:00"/>
    <d v="1899-12-30T05:00:00"/>
    <d v="1899-12-30T10:00:00"/>
    <d v="1899-12-30T15:00:00"/>
    <n v="4"/>
    <d v="1899-12-30T05:00:00"/>
    <d v="1899-12-30T05:00:00"/>
    <m/>
    <m/>
    <m/>
    <d v="1899-12-30T00:00:00"/>
    <d v="1899-12-30T00:00:00"/>
    <d v="1899-12-30T10:00:00"/>
    <d v="1899-12-30T14:00:00"/>
    <n v="4"/>
    <d v="1899-12-30T04:00:00"/>
    <d v="1899-12-30T04:00:00"/>
    <d v="1899-12-30T10:00:00"/>
    <d v="1899-12-30T15:00:00"/>
    <n v="4"/>
    <d v="1899-12-30T05:00:00"/>
    <d v="1899-12-30T05:00:00"/>
    <m/>
    <m/>
    <m/>
    <d v="1899-12-30T00:00:00"/>
    <d v="1899-12-30T00:00:00"/>
    <m/>
    <n v="0"/>
    <m/>
    <m/>
    <m/>
    <d v="1899-12-30T00:00:00"/>
    <d v="1899-12-30T00:00:00"/>
    <d v="1899-12-30T10:00:00"/>
    <d v="1899-12-30T15:00:00"/>
    <n v="4"/>
    <d v="1899-12-30T05:00:00"/>
    <d v="1899-12-30T05:00:00"/>
    <d v="1899-12-30T10:00:00"/>
    <d v="1899-12-30T15:00:00"/>
    <n v="4"/>
    <d v="1899-12-30T05:00:00"/>
    <d v="1899-12-30T05:00:00"/>
    <m/>
    <m/>
    <m/>
    <d v="1899-12-30T00:00:00"/>
    <d v="1899-12-30T00:00:00"/>
    <d v="1899-12-30T10:00:00"/>
    <d v="1899-12-30T14:00:00"/>
    <n v="4"/>
    <d v="1899-12-30T04:00:00"/>
    <d v="1899-12-30T04:00:00"/>
    <d v="1899-12-30T10:00:00"/>
    <d v="1899-12-30T15:00:00"/>
    <n v="4"/>
    <d v="1899-12-30T05:00:00"/>
    <d v="1899-12-30T05:00:00"/>
    <m/>
    <m/>
    <m/>
    <d v="1899-12-30T00:00:00"/>
    <d v="1899-12-30T00:00:00"/>
    <m/>
    <m/>
    <m/>
    <m/>
  </r>
  <r>
    <s v="MWJV"/>
    <n v="393"/>
    <s v="Point Manta Centro"/>
    <s v="393 - Point Manta Centro"/>
    <x v="0"/>
    <s v="Point"/>
    <s v="Manta"/>
    <s v="Manta"/>
    <s v="Cadenas"/>
    <x v="1"/>
    <s v="Promotor Manta 1"/>
    <n v="0"/>
    <n v="1313504357"/>
    <x v="66"/>
    <s v="Gema Melissa"/>
    <s v="Macias"/>
    <s v="Espinoza"/>
    <s v="Manuel Gil"/>
    <s v="Diego Paredes"/>
    <s v="Agencia"/>
    <n v="19134.564326493964"/>
    <n v="4"/>
    <n v="0.1750000000000001"/>
    <n v="7.0000000000000044"/>
    <n v="16"/>
    <n v="0.1750000000000001"/>
    <n v="28.000000000000018"/>
    <n v="40"/>
    <m/>
    <m/>
    <m/>
    <d v="1899-12-30T00:00:00"/>
    <d v="1899-12-30T00:00:00"/>
    <d v="1899-12-30T16:00:00"/>
    <d v="1899-12-30T17:00:00"/>
    <n v="4"/>
    <d v="1899-12-30T01:00:00"/>
    <d v="1899-12-30T01:00:00"/>
    <d v="1899-12-30T16:00:00"/>
    <d v="1899-12-30T17:00:00"/>
    <n v="4"/>
    <d v="1899-12-30T01:00:00"/>
    <d v="1899-12-30T01:00:00"/>
    <d v="1899-12-30T13:00:00"/>
    <d v="1899-12-30T16:00:00"/>
    <n v="4"/>
    <d v="1899-12-30T03:00:00"/>
    <d v="1899-12-30T03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6:00:00"/>
    <d v="1899-12-30T17:00:00"/>
    <n v="4"/>
    <d v="1899-12-30T01:00:00"/>
    <d v="1899-12-30T01:00:00"/>
    <d v="1899-12-30T16:00:00"/>
    <d v="1899-12-30T17:00:00"/>
    <n v="4"/>
    <d v="1899-12-30T01:00:00"/>
    <d v="1899-12-30T01:00:00"/>
    <d v="1899-12-30T13:00:00"/>
    <d v="1899-12-30T16:00:00"/>
    <n v="4"/>
    <d v="1899-12-30T03:00:00"/>
    <d v="1899-12-30T03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MJ"/>
    <n v="907"/>
    <s v="Min Manta Centro"/>
    <s v="907 - Min Manta Centro (120)"/>
    <x v="3"/>
    <s v="Marcimex"/>
    <s v="Manta"/>
    <s v="Manta"/>
    <s v="Cadenas"/>
    <x v="0"/>
    <s v="Promotor Manta 2"/>
    <n v="1"/>
    <n v="1314534346"/>
    <x v="67"/>
    <s v="Lady Laura"/>
    <s v="Saltos"/>
    <s v="Tejada"/>
    <s v="Manuel Gil"/>
    <s v="Diego Paredes"/>
    <s v="Agencia"/>
    <n v="81554.117500000008"/>
    <n v="2"/>
    <n v="4.9999999999999954E-2"/>
    <n v="1.9999999999999982"/>
    <n v="8"/>
    <n v="4.9999999999999954E-2"/>
    <n v="7.9999999999999929"/>
    <n v="4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n v="0"/>
    <m/>
  </r>
  <r>
    <s v="MWJVS"/>
    <n v="497"/>
    <s v="Crecos Manta"/>
    <s v="497 - Manta"/>
    <x v="0"/>
    <s v="Créditos Económicos"/>
    <s v="Manta"/>
    <s v="Manta"/>
    <s v="Cadenas"/>
    <x v="0"/>
    <s v="Promotor Manta 2"/>
    <n v="0"/>
    <n v="1314534346"/>
    <x v="67"/>
    <s v="Lady Laura"/>
    <s v="Saltos"/>
    <s v="Tejada"/>
    <s v="Manuel Gil"/>
    <s v="Erika Gonzalez"/>
    <s v="Agencia"/>
    <n v="37101.554892994995"/>
    <n v="5"/>
    <n v="0.95"/>
    <n v="38"/>
    <n v="20"/>
    <n v="0.95"/>
    <n v="152"/>
    <n v="40"/>
    <m/>
    <m/>
    <m/>
    <d v="1899-12-30T00:00:00"/>
    <d v="1899-12-30T00:00:00"/>
    <d v="1899-12-30T12:00:00"/>
    <d v="1899-12-30T19:00:00"/>
    <n v="4"/>
    <d v="1899-12-30T07:00:00"/>
    <d v="1899-12-30T07:00:00"/>
    <d v="1899-12-30T10:00:00"/>
    <d v="1899-12-30T18:00:00"/>
    <n v="4"/>
    <d v="1899-12-30T08:00:00"/>
    <d v="1899-12-30T08:00:00"/>
    <d v="1899-12-30T12:00:00"/>
    <d v="1899-12-30T19:00:00"/>
    <n v="4"/>
    <d v="1899-12-30T07:00:00"/>
    <d v="1899-12-30T07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2:00:00"/>
    <d v="1899-12-30T19:00:00"/>
    <n v="4"/>
    <d v="1899-12-30T07:00:00"/>
    <d v="1899-12-30T07:00:00"/>
    <d v="1899-12-30T12:00:00"/>
    <d v="1899-12-30T19:00:00"/>
    <n v="4"/>
    <d v="1899-12-30T07:00:00"/>
    <d v="1899-12-30T07:00:00"/>
    <d v="1899-12-30T12:00:00"/>
    <d v="1899-12-30T19:00:00"/>
    <n v="4"/>
    <d v="1899-12-30T07:00:00"/>
    <d v="1899-12-30T07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WJ"/>
    <n v="957"/>
    <s v="Alm España Manta Centro"/>
    <s v="957 - Alm España 1"/>
    <x v="0"/>
    <s v="Almacenes España"/>
    <s v="Manta"/>
    <s v="Manta"/>
    <s v="Cadenas"/>
    <x v="0"/>
    <s v="Promotor Manta 3"/>
    <n v="1"/>
    <n v="1316855947"/>
    <x v="68"/>
    <s v="Julissa Yadira"/>
    <s v="Velez"/>
    <s v="Vera"/>
    <s v="Manuel Gil"/>
    <s v="Danny Urgilez"/>
    <s v="Agencia"/>
    <n v="71494.295986232493"/>
    <n v="3"/>
    <n v="0.14999999999999997"/>
    <n v="5.9999999999999982"/>
    <n v="12"/>
    <n v="0.14999999999999997"/>
    <n v="23.999999999999993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423"/>
    <s v="Artefacta Tienda Manta 1313"/>
    <s v="423 - Tienda Manta 1313"/>
    <x v="3"/>
    <s v="Unicomer"/>
    <s v="Manta"/>
    <s v="Manta"/>
    <s v="Cadenas"/>
    <x v="0"/>
    <s v="Promotor Manta 3"/>
    <n v="0"/>
    <n v="1316855947"/>
    <x v="68"/>
    <s v="Julissa Yadira"/>
    <s v="Velez"/>
    <s v="Vera"/>
    <s v="Manuel Gil"/>
    <s v="Heidi Karoba"/>
    <s v="Agencia"/>
    <n v="57767.828181818179"/>
    <n v="5"/>
    <n v="0.85"/>
    <n v="34"/>
    <n v="20"/>
    <n v="0.85"/>
    <n v="136"/>
    <n v="40"/>
    <m/>
    <m/>
    <m/>
    <d v="1899-12-30T00:00:00"/>
    <d v="1899-12-30T00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JS"/>
    <n v="642"/>
    <s v="Todohogar Portoviejo"/>
    <s v="642 - Todohogar Portoviejo"/>
    <x v="0"/>
    <s v="Comohogar"/>
    <s v="Portoviejo"/>
    <s v="Portoviejo"/>
    <s v="Especializados"/>
    <x v="2"/>
    <s v="Promotor Portoviejo 1"/>
    <n v="1"/>
    <n v="1311582850"/>
    <x v="69"/>
    <s v="Mirella Asunción"/>
    <s v="Intriago"/>
    <s v="Mero"/>
    <s v="Manuel Gil"/>
    <s v="Diego Paredes"/>
    <s v="Agencia"/>
    <n v="40336.448884648125"/>
    <n v="3"/>
    <n v="0.22499999999999995"/>
    <n v="8.9999999999999964"/>
    <n v="12"/>
    <n v="0.22499999999999995"/>
    <n v="35.999999999999986"/>
    <n v="39.999999999999993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9:00:00"/>
    <n v="4"/>
    <d v="1899-12-30T03:00:00"/>
    <d v="1899-12-30T03:00:00"/>
    <m/>
    <m/>
    <m/>
    <d v="1899-12-30T00:00:00"/>
    <d v="1899-12-30T00:00:00"/>
    <d v="1899-12-30T16:00:00"/>
    <d v="1899-12-30T19:00:00"/>
    <n v="4"/>
    <d v="1899-12-30T03:00:00"/>
    <d v="1899-12-30T03:00:00"/>
    <d v="1899-12-30T16:00:00"/>
    <d v="1899-12-30T19:00:00"/>
    <n v="4"/>
    <d v="1899-12-30T03:00:00"/>
    <d v="1899-12-30T03:00:00"/>
    <m/>
    <m/>
    <m/>
    <d v="1899-12-30T00:00:00"/>
    <d v="1899-12-30T00:00:00"/>
    <m/>
    <m/>
    <n v="0"/>
    <m/>
  </r>
  <r>
    <s v="MJS"/>
    <n v="917"/>
    <s v="Min Portoviejo Chile"/>
    <s v="917 - Min Portoviejo Chile (130)"/>
    <x v="3"/>
    <s v="Marcimex"/>
    <s v="Portoviejo"/>
    <s v="Portoviejo"/>
    <s v="Cadenas"/>
    <x v="2"/>
    <s v="Promotor Portoviejo 1"/>
    <n v="0"/>
    <n v="1311582850"/>
    <x v="69"/>
    <s v="Mirella Asunción"/>
    <s v="Intriago"/>
    <s v="Mero"/>
    <s v="Manuel Gil"/>
    <s v="Diego Paredes"/>
    <s v="Agencia"/>
    <m/>
    <n v="3"/>
    <n v="0.14999999999999988"/>
    <n v="5.9999999999999947"/>
    <n v="12"/>
    <n v="0.14999999999999988"/>
    <n v="23.999999999999979"/>
    <n v="39.999999999999993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n v="0"/>
    <m/>
  </r>
  <r>
    <s v="W"/>
    <n v="514"/>
    <s v="Crecos Portoviejo 3"/>
    <s v="514 - Portoviejo 3"/>
    <x v="1"/>
    <s v="Créditos Económicos"/>
    <s v="Portoviejo"/>
    <s v="Portoviejo"/>
    <s v="Cadenas"/>
    <x v="2"/>
    <s v="Promotor Portoviejo 1"/>
    <n v="0"/>
    <n v="1311582850"/>
    <x v="69"/>
    <s v="Mirella Asunción"/>
    <s v="Intriago"/>
    <s v="Mero"/>
    <s v="Manuel Gil"/>
    <s v="Erika Gonzalez"/>
    <s v="Agencia"/>
    <m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V"/>
    <n v="510"/>
    <s v="Crecos Portoviejo 2"/>
    <s v="510 - Portoviejo 2"/>
    <x v="1"/>
    <s v="Créditos Económicos"/>
    <s v="Portoviejo"/>
    <s v="Portoviejo"/>
    <s v="Cadenas"/>
    <x v="2"/>
    <s v="Promotor Portoviejo 1"/>
    <n v="0"/>
    <n v="1311582850"/>
    <x v="69"/>
    <s v="Mirella Asunción"/>
    <s v="Intriago"/>
    <s v="Mero"/>
    <s v="Manuel Gil"/>
    <s v="Erika Gonzalez"/>
    <s v="Agencia"/>
    <n v="15198.327954545457"/>
    <n v="2"/>
    <n v="0.10000000000000006"/>
    <n v="4.0000000000000018"/>
    <n v="8"/>
    <n v="0.10000000000000006"/>
    <n v="16.000000000000007"/>
    <n v="39.999999999999993"/>
    <m/>
    <m/>
    <m/>
    <d v="1899-12-30T00:00:00"/>
    <d v="1899-12-30T00:00:00"/>
    <m/>
    <m/>
    <m/>
    <d v="1899-12-30T00:00:00"/>
    <d v="1899-12-30T00:00:00"/>
    <d v="1899-12-30T12:00:00"/>
    <d v="1899-12-30T14:00:00"/>
    <n v="4"/>
    <d v="1899-12-30T02:00:00"/>
    <d v="1899-12-30T02:00:00"/>
    <m/>
    <m/>
    <m/>
    <d v="1899-12-30T00:00:00"/>
    <d v="1899-12-30T00:00:00"/>
    <d v="1899-12-30T12:00:00"/>
    <d v="1899-12-30T14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m/>
  </r>
  <r>
    <s v="MJVS"/>
    <n v="1"/>
    <s v="Ganga Portoviejo 4"/>
    <s v="1 - Ganga Portoviejo"/>
    <x v="3"/>
    <s v="La Ganga"/>
    <s v="Portoviejo"/>
    <s v="Portoviejo"/>
    <s v="Cadenas"/>
    <x v="2"/>
    <s v="Promotor Portoviejo 1"/>
    <n v="0"/>
    <n v="1311582850"/>
    <x v="69"/>
    <s v="Mirella Asunción"/>
    <s v="Intriago"/>
    <s v="Mero"/>
    <s v="Manuel Gil"/>
    <s v="Erika Gonzalez"/>
    <s v="Agencia"/>
    <n v="20569.317780000001"/>
    <n v="4"/>
    <n v="0.27500000000000002"/>
    <n v="10.999999999999998"/>
    <n v="16"/>
    <n v="0.27500000000000002"/>
    <n v="43.999999999999993"/>
    <n v="39.999999999999993"/>
    <m/>
    <m/>
    <m/>
    <d v="1899-12-30T00:00:00"/>
    <d v="1899-12-30T00:00:00"/>
    <d v="1899-12-30T14:00:00"/>
    <d v="1899-12-30T17:00:00"/>
    <n v="4"/>
    <d v="1899-12-30T03:00:00"/>
    <d v="1899-12-30T03:00:00"/>
    <m/>
    <m/>
    <m/>
    <d v="1899-12-30T00:00:00"/>
    <d v="1899-12-30T00:00:00"/>
    <d v="1899-12-30T14:00:00"/>
    <d v="1899-12-30T17:00:00"/>
    <n v="4"/>
    <d v="1899-12-30T03:00:00"/>
    <d v="1899-12-30T03:00:00"/>
    <d v="1899-12-30T17:00:00"/>
    <d v="1899-12-30T19:00:00"/>
    <n v="4"/>
    <d v="1899-12-30T02:00:00"/>
    <d v="1899-12-30T02:00:00"/>
    <d v="1899-12-30T14:00:00"/>
    <d v="1899-12-30T17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3:00:00"/>
    <d v="1899-12-30T16:00:00"/>
    <n v="4"/>
    <d v="1899-12-30T03:00:00"/>
    <d v="1899-12-30T03:00:00"/>
    <m/>
    <m/>
    <m/>
    <d v="1899-12-30T00:00:00"/>
    <d v="1899-12-30T00:00:00"/>
    <d v="1899-12-30T13:00:00"/>
    <d v="1899-12-30T16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WV"/>
    <n v="422"/>
    <s v="Artefacta Tienda Portoviejo 1311"/>
    <s v="422 - Tienda Portoviejo 1311"/>
    <x v="2"/>
    <s v="Unicomer"/>
    <s v="Portoviejo"/>
    <s v="Portoviejo"/>
    <s v="Cadenas"/>
    <x v="2"/>
    <s v="Promotor Portoviejo 1"/>
    <n v="0"/>
    <n v="1311582850"/>
    <x v="69"/>
    <s v="Mirella Asunción"/>
    <s v="Intriago"/>
    <s v="Mero"/>
    <s v="Manuel Gil"/>
    <s v="Heidi Karoba"/>
    <s v="Agencia"/>
    <n v="17743.200909090909"/>
    <n v="2"/>
    <n v="0.10000000000000006"/>
    <n v="4.0000000000000018"/>
    <n v="8"/>
    <n v="0.10000000000000006"/>
    <n v="16.000000000000007"/>
    <n v="39.999999999999993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2:00:00"/>
    <d v="1899-12-30T15:00:00"/>
    <n v="4"/>
    <d v="1899-12-30T03:00:00"/>
    <d v="1899-12-30T03:00:00"/>
    <m/>
    <m/>
    <m/>
    <d v="1899-12-30T00:00:00"/>
    <d v="1899-12-30T00:00:00"/>
    <d v="1899-12-30T12:00:00"/>
    <d v="1899-12-30T15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425"/>
    <s v="Artefacta Tienda Portoviejo 1318"/>
    <s v="425 - Tienda Portoviejo 1318"/>
    <x v="2"/>
    <s v="Unicomer"/>
    <s v="Portoviejo"/>
    <s v="Portoviejo"/>
    <s v="Cadenas"/>
    <x v="2"/>
    <s v="Promotor Portoviejo 1"/>
    <n v="0"/>
    <n v="1311582850"/>
    <x v="69"/>
    <s v="Mirella Asunción"/>
    <s v="Intriago"/>
    <s v="Mero"/>
    <s v="Manuel Gil"/>
    <s v="Heidi Karoba"/>
    <s v="Agencia"/>
    <n v="11881.326363636364"/>
    <n v="1"/>
    <n v="4.9999999999999961E-2"/>
    <n v="1.9999999999999982"/>
    <n v="4"/>
    <n v="4.9999999999999961E-2"/>
    <n v="7.9999999999999929"/>
    <n v="39.999999999999993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431"/>
    <s v="Tienda Baratodo Portoviejo 1327"/>
    <s v="431 - Tienda Baratodo Portoviejo 1327"/>
    <x v="2"/>
    <s v="Unicomer"/>
    <s v="Portoviejo"/>
    <s v="Portoviejo"/>
    <s v="Cadenas"/>
    <x v="2"/>
    <s v="Promotor Portoviejo 1"/>
    <n v="0"/>
    <n v="1311582850"/>
    <x v="69"/>
    <s v="Mirella Asunción"/>
    <s v="Intriago"/>
    <s v="Mero"/>
    <s v="Manuel Gil"/>
    <s v="Heidi Karoba"/>
    <s v="Agencia"/>
    <n v="8036.4409090909103"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5:00:00"/>
    <d v="1899-12-30T18:00:00"/>
    <n v="4"/>
    <d v="1899-12-30T03:00:00"/>
    <d v="1899-12-30T03:00:00"/>
    <m/>
    <m/>
    <m/>
    <d v="1899-12-30T00:00:00"/>
    <d v="1899-12-30T00:00:00"/>
    <d v="1899-12-30T15:00:00"/>
    <d v="1899-12-30T18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20"/>
    <s v="Ganga Carapungo"/>
    <s v="20 - Carapungo"/>
    <x v="2"/>
    <s v="La Ganga"/>
    <s v="Carapungo"/>
    <s v="Quito"/>
    <s v="Cadenas"/>
    <x v="2"/>
    <s v="Promotor Cobertura Quito  Norte"/>
    <n v="1"/>
    <n v="703507723"/>
    <x v="70"/>
    <s v="Enrique Mauricio"/>
    <s v="Gavino"/>
    <s v="Orellano"/>
    <s v="Maria Jose Arevalo"/>
    <s v="Erika Gonzalez"/>
    <s v="Agencia"/>
    <n v="8124.5581200000006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0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7:00:00"/>
    <d v="1899-12-30T19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152"/>
    <s v="Point Carapungo"/>
    <s v="152 - Point Carapungo"/>
    <x v="1"/>
    <s v="Point"/>
    <s v="Carapungo"/>
    <s v="Quito"/>
    <s v="Cadenas"/>
    <x v="2"/>
    <s v="Promotor Cobertura Quito  Norte"/>
    <n v="0"/>
    <n v="703507723"/>
    <x v="70"/>
    <s v="Enrique Mauricio"/>
    <s v="Gavino"/>
    <s v="Orellano"/>
    <s v="Maria Jose Arevalo"/>
    <s v="Diego Paredes"/>
    <s v="Agencia"/>
    <n v="9808.1621409921299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3:00:00"/>
    <d v="1899-12-30T15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89"/>
    <s v="Orve Carapungo"/>
    <s v="89 - Orve Carapungo"/>
    <x v="2"/>
    <s v="Icesa"/>
    <s v="Carapungo"/>
    <s v="Quito"/>
    <s v="Cadenas"/>
    <x v="2"/>
    <s v="Promotor Cobertura Quito  Norte"/>
    <n v="0"/>
    <n v="703507723"/>
    <x v="70"/>
    <s v="Enrique Mauricio"/>
    <s v="Gavino"/>
    <s v="Orellano"/>
    <s v="Maria Jose Arevalo"/>
    <s v="Tania Manrique"/>
    <s v="Agencia"/>
    <n v="5528.5205634380081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2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521"/>
    <s v="Crecos Comité Del Pueblo"/>
    <s v="521 - Créditos Económicos Comite Del Pueblo"/>
    <x v="1"/>
    <s v="Créditos Económicos"/>
    <s v="Comité Del Pueblo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4611.2362575757579"/>
    <n v="1"/>
    <n v="2.5000000000000043E-2"/>
    <n v="1.0000000000000018"/>
    <n v="4"/>
    <n v="2.5000000000000043E-2"/>
    <n v="4.0000000000000071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3:00:00"/>
    <d v="1899-12-30T14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7:30:00"/>
    <d v="1899-12-30T19:00:00"/>
    <n v="2"/>
    <d v="1899-12-30T01:3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19"/>
    <s v="Ganga Comite Del Pueblo 1"/>
    <s v="19 - Comite Del Pueblo 1"/>
    <x v="2"/>
    <s v="La Ganga"/>
    <s v="Comité Del Pueblo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5706.5348699999995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7:30:00"/>
    <n v="2"/>
    <d v="1899-12-30T01:3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1742"/>
    <s v="Artefacta Tienda Comite Pueblo 1742"/>
    <s v="1742 - Tienda Comite Pueblo"/>
    <x v="2"/>
    <s v="Unicomer"/>
    <s v="Comité Del Pueblo"/>
    <s v="Quito"/>
    <s v="Cadenas"/>
    <x v="2"/>
    <s v="Promotor Cobertura Quito  Norte"/>
    <n v="0"/>
    <n v="703507723"/>
    <x v="70"/>
    <s v="Enrique Mauricio"/>
    <s v="Gavino"/>
    <s v="Orellano"/>
    <s v="Maria Jose Arevalo"/>
    <s v="Heidi Karoba"/>
    <s v="Agencia"/>
    <n v="16797.737272727274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6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30:00"/>
    <d v="1899-12-30T16:00:00"/>
    <n v="2"/>
    <d v="1899-12-30T01:3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153"/>
    <s v="Point Comite Del Pueblo"/>
    <s v="153 - Point Comité Del Pueblo"/>
    <x v="0"/>
    <s v="Point"/>
    <s v="Comité Del Pueblo"/>
    <s v="Quito"/>
    <s v="Cadenas"/>
    <x v="2"/>
    <s v="Promotor Cobertura Quito  Norte"/>
    <n v="0"/>
    <n v="703507723"/>
    <x v="70"/>
    <s v="Enrique Mauricio"/>
    <s v="Gavino"/>
    <s v="Orellano"/>
    <s v="Maria Jose Arevalo"/>
    <s v="Diego Paredes"/>
    <s v="Agencia"/>
    <n v="20459.664835001866"/>
    <n v="1"/>
    <n v="2.5000000000000043E-2"/>
    <n v="1.0000000000000018"/>
    <n v="4"/>
    <n v="2.5000000000000043E-2"/>
    <n v="4.0000000000000071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7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3:00:00"/>
    <d v="1899-12-30T14:30:00"/>
    <n v="2"/>
    <d v="1899-12-30T01:30:00"/>
    <d v="1899-12-30T00:45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J"/>
    <n v="182"/>
    <s v="Tienda Baratodo Sangolqui 1753"/>
    <s v="182 - 1753-Tienda Baratodo Sangolqui 1753"/>
    <x v="3"/>
    <s v="Unicomer"/>
    <s v="Sangolqui"/>
    <s v="Quito"/>
    <s v="Cadenas"/>
    <x v="2"/>
    <s v="Promotor Cobertura Quito  Norte"/>
    <n v="0"/>
    <n v="703507723"/>
    <x v="70"/>
    <s v="Enrique Mauricio"/>
    <s v="Gavino"/>
    <s v="Orellano"/>
    <s v="Maria Jose Arevalo"/>
    <s v="Heidi Karoba"/>
    <s v="Agencia"/>
    <n v="19382.004545454547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9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m/>
  </r>
  <r>
    <s v="J"/>
    <n v="376"/>
    <s v="Point Sangolqui"/>
    <s v="376 - Point Sangolqui"/>
    <x v="1"/>
    <s v="Point"/>
    <s v="Sangolqui"/>
    <s v="Quito"/>
    <s v="Cadenas"/>
    <x v="2"/>
    <s v="Promotor Cobertura Quito  Norte"/>
    <n v="0"/>
    <n v="703507723"/>
    <x v="70"/>
    <s v="Enrique Mauricio"/>
    <s v="Gavino"/>
    <s v="Orellano"/>
    <s v="Maria Jose Arevalo"/>
    <s v="Diego Paredes"/>
    <s v="Agencia"/>
    <n v="13528.397146066147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6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J"/>
    <n v="208"/>
    <s v="Ganga Sangolqui"/>
    <s v="208 - Sangolqui"/>
    <x v="2"/>
    <s v="La Ganga"/>
    <s v="Sangolqui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13025.085239999999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2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3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m/>
  </r>
  <r>
    <s v="J"/>
    <n v="214"/>
    <s v="Ganga Sangolqui 2"/>
    <s v="214 - Sangolqui 2"/>
    <x v="2"/>
    <s v="La Ganga"/>
    <s v="Sangolqui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9252.9689699999981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2:00:00"/>
    <d v="1899-12-30T13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7:00:00"/>
    <d v="1899-12-30T19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J"/>
    <n v="235"/>
    <s v="Ganga Sangolqui 3"/>
    <s v="235 - Sangolqui 3"/>
    <x v="2"/>
    <s v="La Ganga"/>
    <s v="Sangolqui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13089.565859999999"/>
    <n v="1"/>
    <n v="5.0000000000000024E-2"/>
    <n v="2.0000000000000009"/>
    <n v="4"/>
    <n v="5.0000000000000024E-2"/>
    <n v="8.0000000000000036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7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J"/>
    <n v="203"/>
    <s v="Crecos Sangolqui"/>
    <s v="203 - Sangolqui"/>
    <x v="1"/>
    <s v="Créditos Económicos"/>
    <s v="Sangolqui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10316.659082251083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6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3:00:00"/>
    <d v="1899-12-30T15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J"/>
    <n v="286"/>
    <s v="Orve Sangolqui Ii"/>
    <s v="286 - Orve Sangolqui"/>
    <x v="1"/>
    <s v="Icesa"/>
    <s v="Sangolqui"/>
    <s v="Quito"/>
    <s v="Cadenas"/>
    <x v="2"/>
    <s v="Promotor Cobertura Quito  Norte"/>
    <n v="0"/>
    <n v="703507723"/>
    <x v="70"/>
    <s v="Enrique Mauricio"/>
    <s v="Gavino"/>
    <s v="Orellano"/>
    <s v="Maria Jose Arevalo"/>
    <s v="Tania Manrique"/>
    <s v="Agencia"/>
    <n v="4690.4287558395799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0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m/>
  </r>
  <r>
    <s v="S"/>
    <n v="1792"/>
    <s v="Artefacta Tienda Calderon 1792"/>
    <s v="1792 - Tienda Calderon"/>
    <x v="2"/>
    <s v="Unicomer"/>
    <s v="Calderon"/>
    <s v="Quito"/>
    <s v="Cadenas"/>
    <x v="2"/>
    <s v="Promotor Cobertura Quito  Norte"/>
    <n v="0"/>
    <n v="703507723"/>
    <x v="70"/>
    <s v="Enrique Mauricio"/>
    <s v="Gavino"/>
    <s v="Orellano"/>
    <s v="Maria Jose Arevalo"/>
    <s v="Heidi Karoba"/>
    <s v="Agencia"/>
    <n v="12291.027272727273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09:00:00"/>
    <d v="1899-12-30T10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d v="1899-12-30T17:00:00"/>
    <d v="1899-12-30T19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n v="519"/>
    <s v="Crecos Calderon"/>
    <s v="519 - Créditos Económicos Calderon"/>
    <x v="1"/>
    <s v="Créditos Económicos"/>
    <s v="Calderon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4317.6172727272733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d v="1899-12-30T15:00:00"/>
    <d v="1899-12-30T17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s v="CREAR"/>
    <s v="Japon Calderon"/>
    <s v="Japon Calderon"/>
    <x v="2"/>
    <s v="Icesa"/>
    <s v="Calderon"/>
    <s v="Quito"/>
    <s v="Cadenas"/>
    <x v="2"/>
    <s v="Promotor Cobertura Quito  Norte"/>
    <n v="0"/>
    <n v="703507723"/>
    <x v="70"/>
    <s v="Enrique Mauricio"/>
    <s v="Gavino"/>
    <s v="Orellano"/>
    <s v="Maria Jose Arevalo"/>
    <s v="Tania Manrique"/>
    <s v="Agencia"/>
    <n v="5928.7952769070862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1:00:00"/>
    <d v="1899-12-30T12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d v="1899-12-30T12:00:00"/>
    <d v="1899-12-30T14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s v="CREAR"/>
    <s v="Orve Calderon"/>
    <s v="Orve Calderon"/>
    <x v="2"/>
    <s v="Icesa"/>
    <s v="Calderon"/>
    <s v="Quito"/>
    <s v="Cadenas"/>
    <x v="2"/>
    <s v="Promotor Cobertura Quito  Norte"/>
    <n v="0"/>
    <n v="703507723"/>
    <x v="70"/>
    <s v="Enrique Mauricio"/>
    <s v="Gavino"/>
    <s v="Orellano"/>
    <s v="Maria Jose Arevalo"/>
    <s v="Tania Manrique"/>
    <s v="Agencia"/>
    <n v="5231.2899502121345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2:00:00"/>
    <d v="1899-12-30T13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n v="69"/>
    <s v="Jaher Calderon"/>
    <s v="69 - Uio.Calderon"/>
    <x v="2"/>
    <s v="Jaher"/>
    <s v="Calderon"/>
    <s v="Quito"/>
    <s v="Cadenas"/>
    <x v="2"/>
    <s v="Promotor Cobertura Quito  Norte"/>
    <n v="0"/>
    <n v="703507723"/>
    <x v="70"/>
    <s v="Enrique Mauricio"/>
    <s v="Gavino"/>
    <s v="Orellano"/>
    <s v="Maria Jose Arevalo"/>
    <s v="Danny Urgilez"/>
    <s v="Agencia"/>
    <n v="13273.684354620587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n v="32"/>
    <s v="Ganga Calderon"/>
    <s v="32 - Calderon"/>
    <x v="2"/>
    <s v="La Ganga"/>
    <s v="Calderon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13895.573609999998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6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d v="1899-12-30T13:00:00"/>
    <d v="1899-12-30T15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n v="65"/>
    <s v="Min Quito Calderon"/>
    <s v="65 - Min Quito Calderon - Bodega"/>
    <x v="2"/>
    <s v="Marcimex"/>
    <s v="Calderon"/>
    <s v="Quito"/>
    <s v="Cadenas"/>
    <x v="2"/>
    <s v="Promotor Cobertura Quito  Norte"/>
    <n v="0"/>
    <n v="703507723"/>
    <x v="70"/>
    <s v="Enrique Mauricio"/>
    <s v="Gavino"/>
    <s v="Orellano"/>
    <s v="Maria Jose Arevalo"/>
    <s v="Diego Paredes"/>
    <s v="Agencia"/>
    <n v="12711.233333333334"/>
    <n v="1"/>
    <n v="2.5000000000000043E-2"/>
    <n v="1.0000000000000018"/>
    <n v="4"/>
    <n v="2.5000000000000043E-2"/>
    <n v="4.0000000000000071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7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d v="1899-12-30T15:00:00"/>
    <d v="1899-12-30T17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S"/>
    <n v="151"/>
    <s v="Point Calderon"/>
    <s v="151 - Point Calderon"/>
    <x v="1"/>
    <s v="Point"/>
    <s v="Calderon"/>
    <s v="Quito"/>
    <s v="Cadenas"/>
    <x v="2"/>
    <s v="Promotor Cobertura Quito  Norte"/>
    <n v="0"/>
    <n v="703507723"/>
    <x v="70"/>
    <s v="Enrique Mauricio"/>
    <s v="Gavino"/>
    <s v="Orellano"/>
    <s v="Maria Jose Arevalo"/>
    <s v="Diego Paredes"/>
    <s v="Agencia"/>
    <n v="11129.913363978292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7:00:00"/>
    <d v="1899-12-30T18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d v="1899-12-30T17:00:00"/>
    <d v="1899-12-30T19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36"/>
    <s v="Ganga Carcelen"/>
    <s v="36 - Carcelen Alto"/>
    <x v="1"/>
    <s v="La Ganga"/>
    <s v="Carcelen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3417.4728599999999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d v="1899-12-30T09:00:00"/>
    <d v="1899-12-30T10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09:00:00"/>
    <d v="1899-12-30T12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V"/>
    <n v="83"/>
    <s v="Orve Comite Del Pueblo"/>
    <s v="83 - Orve Comité Del Pueblo"/>
    <x v="2"/>
    <s v="Icesa"/>
    <s v="Comité Del Pueblo"/>
    <s v="Quito"/>
    <s v="Cadenas"/>
    <x v="2"/>
    <s v="Promotor Cobertura Quito  Norte"/>
    <n v="0"/>
    <n v="703507723"/>
    <x v="70"/>
    <s v="Enrique Mauricio"/>
    <s v="Gavino"/>
    <s v="Orellano"/>
    <s v="Maria Jose Arevalo"/>
    <s v="Tania Manrique"/>
    <s v="Agencia"/>
    <n v="1758.3171559427087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7:00:00"/>
    <d v="1899-12-30T18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n v="1807"/>
    <s v="Artefacta Tienda Satelite Pifo 1807"/>
    <s v="1807 - Tienda Satelite Pifo"/>
    <x v="2"/>
    <s v="Unicomer"/>
    <s v="Pifo"/>
    <s v="Quito"/>
    <s v="Cadenas"/>
    <x v="2"/>
    <s v="Promotor Cobertura Quito  Norte"/>
    <n v="0"/>
    <n v="703507723"/>
    <x v="70"/>
    <s v="Enrique Mauricio"/>
    <s v="Gavino"/>
    <s v="Orellano"/>
    <s v="Maria Jose Arevalo"/>
    <s v="Heidi Karoba"/>
    <s v="Agencia"/>
    <n v="5928.7952769070862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3:00:00"/>
    <d v="1899-12-30T16:00:00"/>
    <n v="2"/>
    <d v="1899-12-30T03:00:00"/>
    <d v="1899-12-30T01:30:00"/>
    <m/>
    <m/>
    <m/>
    <d v="1899-12-30T00:00:00"/>
    <d v="1899-12-30T00:00:00"/>
    <m/>
    <m/>
    <m/>
    <m/>
  </r>
  <r>
    <s v="M"/>
    <s v="CREAR"/>
    <s v="Orve Pifo"/>
    <s v="Orve Pifo"/>
    <x v="2"/>
    <s v="Icesa"/>
    <s v="Pifo"/>
    <s v="Quito"/>
    <s v="Cadenas"/>
    <x v="2"/>
    <s v="Promotor Cobertura Quito  Norte"/>
    <n v="0"/>
    <n v="703507723"/>
    <x v="70"/>
    <s v="Enrique Mauricio"/>
    <s v="Gavino"/>
    <s v="Orellano"/>
    <s v="Maria Jose Arevalo"/>
    <s v="Tania Manrique"/>
    <s v="Agencia"/>
    <n v="10113.827237076792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d v="1899-12-30T11:00:00"/>
    <d v="1899-12-30T12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2"/>
    <d v="1899-12-30T02:00:00"/>
    <d v="1899-12-30T01:00:00"/>
    <m/>
    <m/>
    <m/>
    <d v="1899-12-30T00:00:00"/>
    <d v="1899-12-30T00:00:00"/>
    <m/>
    <m/>
    <m/>
    <m/>
  </r>
  <r>
    <s v="M"/>
    <n v="44"/>
    <s v="Ganga Pifo"/>
    <s v="44 - Pifo"/>
    <x v="1"/>
    <s v="La Ganga"/>
    <s v="Pifo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8021.3112569919394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d v="1899-12-30T09:00:00"/>
    <d v="1899-12-30T10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6:00:00"/>
    <d v="1899-12-30T19:00:00"/>
    <n v="2"/>
    <d v="1899-12-30T03:00:00"/>
    <d v="1899-12-30T01:30:00"/>
    <m/>
    <m/>
    <m/>
    <d v="1899-12-30T00:00:00"/>
    <d v="1899-12-30T00:00:00"/>
    <m/>
    <m/>
    <m/>
    <m/>
  </r>
  <r>
    <s v="W"/>
    <n v="28"/>
    <s v="Ganga Pomasqui"/>
    <s v="28 - Pomasqui"/>
    <x v="1"/>
    <s v="La Ganga"/>
    <s v="Pomasqui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3772.1162700000004"/>
    <n v="1"/>
    <n v="3.7499999999999999E-2"/>
    <n v="1.5"/>
    <n v="4"/>
    <n v="3.7499999999999999E-2"/>
    <n v="6"/>
    <n v="40"/>
    <m/>
    <m/>
    <m/>
    <d v="1899-12-30T00:00:00"/>
    <d v="1899-12-30T00:00:00"/>
    <m/>
    <m/>
    <m/>
    <d v="1899-12-30T00:00:00"/>
    <d v="1899-12-30T00:00:00"/>
    <d v="1899-12-30T10:00:00"/>
    <d v="1899-12-30T11:30:00"/>
    <n v="4"/>
    <d v="1899-12-30T01:3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3:00:00"/>
    <d v="1899-12-30T16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94337"/>
    <s v="Japon San Antonio Iv"/>
    <s v="94337 - Japon San Antonio Iii"/>
    <x v="2"/>
    <s v="Icesa"/>
    <s v="San Antonio"/>
    <s v="Quito"/>
    <s v="Cadenas"/>
    <x v="2"/>
    <s v="Promotor Cobertura Quito  Norte"/>
    <n v="0"/>
    <n v="703507723"/>
    <x v="70"/>
    <s v="Enrique Mauricio"/>
    <s v="Gavino"/>
    <s v="Orellano"/>
    <s v="Maria Jose Arevalo"/>
    <s v="Tania Manrique"/>
    <s v="Agencia"/>
    <n v="3138.7739701272803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d v="1899-12-30T13:30:00"/>
    <d v="1899-12-30T14:3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8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s v="CREAR"/>
    <s v="Orve San Antonio"/>
    <s v="Orve San Antonio"/>
    <x v="2"/>
    <s v="Icesa"/>
    <s v="San Antonio"/>
    <s v="Quito"/>
    <s v="Cadenas"/>
    <x v="2"/>
    <s v="Promotor Cobertura Quito  Norte"/>
    <n v="0"/>
    <n v="703507723"/>
    <x v="70"/>
    <s v="Enrique Mauricio"/>
    <s v="Gavino"/>
    <s v="Orellano"/>
    <s v="Maria Jose Arevalo"/>
    <s v="Tania Manrique"/>
    <s v="Agencia"/>
    <n v="7672.5585936444631"/>
    <n v="1"/>
    <n v="2.5000000000000012E-2"/>
    <n v="1.0000000000000004"/>
    <n v="4"/>
    <n v="2.5000000000000012E-2"/>
    <n v="4.0000000000000018"/>
    <n v="40"/>
    <m/>
    <m/>
    <m/>
    <d v="1899-12-30T00:00:00"/>
    <d v="1899-12-30T00:00:00"/>
    <m/>
    <m/>
    <m/>
    <d v="1899-12-30T00:00:00"/>
    <d v="1899-12-30T00:00:00"/>
    <d v="1899-12-30T11:30:00"/>
    <d v="1899-12-30T12:3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09:00:00"/>
    <d v="1899-12-30T11:00:00"/>
    <n v="2"/>
    <d v="1899-12-30T02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34"/>
    <s v="Ganga San Antonio De Pichincha"/>
    <s v="34 - San Antonio De Pichincha"/>
    <x v="2"/>
    <s v="La Ganga"/>
    <s v="San Antonio"/>
    <s v="Quito"/>
    <s v="Cadenas"/>
    <x v="2"/>
    <s v="Promotor Cobertura Quito  Norte"/>
    <n v="0"/>
    <n v="703507723"/>
    <x v="70"/>
    <s v="Enrique Mauricio"/>
    <s v="Gavino"/>
    <s v="Orellano"/>
    <s v="Maria Jose Arevalo"/>
    <s v="Erika Gonzalez"/>
    <s v="Agencia"/>
    <n v="5803.2557999999999"/>
    <n v="1"/>
    <n v="3.7499999999999999E-2"/>
    <n v="1.5"/>
    <n v="4"/>
    <n v="3.7499999999999999E-2"/>
    <n v="6"/>
    <n v="40"/>
    <m/>
    <m/>
    <m/>
    <d v="1899-12-30T00:00:00"/>
    <d v="1899-12-30T00:00:00"/>
    <m/>
    <m/>
    <m/>
    <d v="1899-12-30T00:00:00"/>
    <d v="1899-12-30T00:00:00"/>
    <d v="1899-12-30T14:30:00"/>
    <d v="1899-12-30T16:00:00"/>
    <n v="4"/>
    <d v="1899-12-30T01:3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5:00:00"/>
    <d v="1899-12-30T18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387"/>
    <s v="Point San Antonio  "/>
    <s v="387 - Point San Antonio"/>
    <x v="1"/>
    <s v="Point"/>
    <s v="San Antonio"/>
    <s v="Quito"/>
    <s v="Cadenas"/>
    <x v="2"/>
    <s v="Promotor Cobertura Quito  Norte"/>
    <n v="0"/>
    <n v="703507723"/>
    <x v="70"/>
    <s v="Enrique Mauricio"/>
    <s v="Gavino"/>
    <s v="Orellano"/>
    <s v="Maria Jose Arevalo"/>
    <s v="Diego Paredes"/>
    <s v="Agencia"/>
    <n v="17302.224730484268"/>
    <n v="1"/>
    <n v="5.0000000000000024E-2"/>
    <n v="2.0000000000000009"/>
    <n v="4"/>
    <n v="5.0000000000000024E-2"/>
    <n v="8.0000000000000036"/>
    <n v="4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1:00:00"/>
    <d v="1899-12-30T14:00:00"/>
    <n v="2"/>
    <d v="1899-12-30T03:0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"/>
    <n v="94338"/>
    <s v="Japon Tumbaco Ii"/>
    <s v="94338 - Japon Tumbaco Ii"/>
    <x v="2"/>
    <s v="Icesa"/>
    <s v="Tumbaco"/>
    <s v="Quito"/>
    <s v="Cadenas"/>
    <x v="2"/>
    <s v="Promotor Cobertura Quito  Norte"/>
    <n v="0"/>
    <n v="703507723"/>
    <x v="70"/>
    <s v="Enrique Mauricio"/>
    <s v="Gavino"/>
    <s v="Orellano"/>
    <s v="Maria Jose Arevalo"/>
    <s v="Tania Manrique"/>
    <s v="Agencia"/>
    <n v="7483.2644835855572"/>
    <n v="1"/>
    <n v="2.5000000000000043E-2"/>
    <n v="1.0000000000000018"/>
    <n v="4"/>
    <n v="2.5000000000000043E-2"/>
    <n v="4.0000000000000071"/>
    <n v="40"/>
    <m/>
    <m/>
    <m/>
    <d v="1899-12-30T00:00:00"/>
    <d v="1899-12-30T00:00:00"/>
    <d v="1899-12-30T13:00:00"/>
    <d v="1899-12-30T14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2:00:00"/>
    <n v="2"/>
    <d v="1899-12-30T02:00:00"/>
    <d v="1899-12-30T01:00:00"/>
    <m/>
    <m/>
    <m/>
    <d v="1899-12-30T00:00:00"/>
    <d v="1899-12-30T00:00:00"/>
    <m/>
    <m/>
    <m/>
    <m/>
  </r>
  <r>
    <s v="M"/>
    <n v="91"/>
    <s v="Orve Tumbaco"/>
    <s v="91 - Orve Tumbaco"/>
    <x v="2"/>
    <s v="Icesa"/>
    <s v="Tumbaco"/>
    <s v="Quito"/>
    <s v="Cadenas"/>
    <x v="2"/>
    <s v="Promotor Cobertura Quito  Norte"/>
    <n v="0"/>
    <n v="703507723"/>
    <x v="70"/>
    <s v="Enrique Mauricio"/>
    <s v="Gavino"/>
    <s v="Orellano"/>
    <s v="Maria Jose Arevalo"/>
    <s v="Tania Manrique"/>
    <s v="Agencia"/>
    <n v="1918.1641701193189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5:00:00"/>
    <d v="1899-12-30T19:00:00"/>
    <n v="2"/>
    <d v="1899-12-30T04:00:00"/>
    <d v="1899-12-30T02:00:00"/>
    <m/>
    <m/>
    <m/>
    <d v="1899-12-30T00:00:00"/>
    <d v="1899-12-30T00:00:00"/>
    <m/>
    <m/>
    <m/>
    <m/>
  </r>
  <r>
    <s v="M"/>
    <n v="62"/>
    <s v="Min Quito Tumbaco"/>
    <s v="62 - Min Quito Tumbaco - Bodega"/>
    <x v="3"/>
    <s v="Marcimex"/>
    <s v="Tumbaco"/>
    <s v="Quito"/>
    <s v="Cadenas"/>
    <x v="2"/>
    <s v="Promotor Cobertura Quito  Norte"/>
    <n v="0"/>
    <n v="703507723"/>
    <x v="70"/>
    <s v="Enrique Mauricio"/>
    <s v="Gavino"/>
    <s v="Orellano"/>
    <s v="Maria Jose Arevalo"/>
    <s v="Diego Paredes"/>
    <s v="Agencia"/>
    <n v="26578.033333333336"/>
    <n v="1"/>
    <n v="7.4999999999999997E-2"/>
    <n v="3"/>
    <n v="4"/>
    <n v="7.4999999999999997E-2"/>
    <n v="12"/>
    <n v="40"/>
    <m/>
    <m/>
    <m/>
    <d v="1899-12-30T00:00:00"/>
    <d v="1899-12-30T00:00:00"/>
    <d v="1899-12-30T15:00:00"/>
    <d v="1899-12-30T18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3:00:00"/>
    <d v="1899-12-30T15:00:00"/>
    <n v="2"/>
    <d v="1899-12-30T02:00:00"/>
    <d v="1899-12-30T01:00:00"/>
    <m/>
    <m/>
    <m/>
    <d v="1899-12-30T00:00:00"/>
    <d v="1899-12-30T00:00:00"/>
    <m/>
    <m/>
    <m/>
    <m/>
  </r>
  <r>
    <s v="MWJVS"/>
    <n v="813"/>
    <s v="Alm España Luis Cordero 1"/>
    <s v="813 - Almacenes España Luis Cordero 1"/>
    <x v="0"/>
    <s v="Almacenes España"/>
    <s v="Cuenca"/>
    <s v="Cuenca"/>
    <s v="Cadenas"/>
    <x v="0"/>
    <s v="Promotor Cuenca 1"/>
    <n v="1"/>
    <n v="150477016"/>
    <x v="71"/>
    <s v="Gladys Marlene"/>
    <s v="Cumbe"/>
    <s v="Salto"/>
    <s v="Maria Jose Arevalo"/>
    <s v="Danny Urgilez"/>
    <s v="Agencia"/>
    <n v="36631.463333333333"/>
    <n v="5"/>
    <n v="0.50000000000000011"/>
    <n v="20.000000000000004"/>
    <n v="20"/>
    <n v="0.50000000000000011"/>
    <n v="80.000000000000014"/>
    <n v="40"/>
    <m/>
    <m/>
    <m/>
    <d v="1899-12-30T00:00:00"/>
    <d v="1899-12-30T00:00:00"/>
    <d v="1899-12-30T10:30:00"/>
    <d v="1899-12-30T14:00:00"/>
    <n v="4"/>
    <d v="1899-12-30T03:30:00"/>
    <d v="1899-12-30T03:30:00"/>
    <d v="1899-12-30T09:00:00"/>
    <d v="1899-12-30T12:00:00"/>
    <n v="4"/>
    <d v="1899-12-30T03:00:00"/>
    <d v="1899-12-30T03:00:00"/>
    <d v="1899-12-30T10:30:00"/>
    <d v="1899-12-30T14:00:00"/>
    <n v="4"/>
    <d v="1899-12-30T03:30:00"/>
    <d v="1899-12-30T03:30:00"/>
    <d v="1899-12-30T09:00:00"/>
    <d v="1899-12-30T14:00:00"/>
    <n v="4"/>
    <d v="1899-12-30T05:00:00"/>
    <d v="1899-12-30T05:00:00"/>
    <d v="1899-12-30T09:00:00"/>
    <d v="1899-12-30T14:00:00"/>
    <n v="4"/>
    <d v="1899-12-30T05:00:00"/>
    <d v="1899-12-30T05:00:00"/>
    <m/>
    <m/>
    <m/>
    <d v="1899-12-30T00:00:00"/>
    <d v="1899-12-30T00:00:00"/>
    <m/>
    <n v="0"/>
    <m/>
    <m/>
    <m/>
    <d v="1899-12-30T00:00:00"/>
    <d v="1899-12-30T00:00:00"/>
    <d v="1899-12-30T15:00:00"/>
    <d v="1899-12-30T18:00:00"/>
    <n v="4"/>
    <d v="1899-12-30T03:00:00"/>
    <d v="1899-12-30T03:00:00"/>
    <d v="1899-12-30T13:00:00"/>
    <d v="1899-12-30T18:00:00"/>
    <n v="4"/>
    <d v="1899-12-30T05:00:00"/>
    <d v="1899-12-30T05:00:00"/>
    <d v="1899-12-30T11:00:00"/>
    <d v="1899-12-30T14:00:00"/>
    <n v="4"/>
    <d v="1899-12-30T03:00:00"/>
    <d v="1899-12-30T03:00:00"/>
    <d v="1899-12-30T09:00:00"/>
    <d v="1899-12-30T13:00:00"/>
    <n v="4"/>
    <d v="1899-12-30T04:00:00"/>
    <d v="1899-12-30T04:00:00"/>
    <d v="1899-12-30T09:00:00"/>
    <d v="1899-12-30T13:00:00"/>
    <n v="4"/>
    <d v="1899-12-30T04:00:00"/>
    <d v="1899-12-30T04:00:00"/>
    <m/>
    <m/>
    <m/>
    <d v="1899-12-30T00:00:00"/>
    <d v="1899-12-30T00:00:00"/>
    <m/>
    <m/>
    <m/>
    <m/>
  </r>
  <r>
    <s v="MWJVS"/>
    <n v="819"/>
    <s v="Solis Lamar"/>
    <s v="819 - Solis Lamar"/>
    <x v="4"/>
    <s v="Comercial Solis &amp; Hijos S.A."/>
    <s v="Cuenca"/>
    <s v="Cuenca"/>
    <s v="Horizontales"/>
    <x v="0"/>
    <s v="Promotor Cuenca 1"/>
    <n v="0"/>
    <n v="150477016"/>
    <x v="71"/>
    <s v="Gladys Marlene"/>
    <s v="Cumbe"/>
    <s v="Salto"/>
    <s v="Maria Jose Arevalo"/>
    <s v="Danny Urgilez"/>
    <s v="Agencia"/>
    <n v="0"/>
    <n v="5"/>
    <n v="0.375"/>
    <n v="15"/>
    <n v="20"/>
    <n v="0.375"/>
    <n v="60"/>
    <n v="40"/>
    <m/>
    <m/>
    <m/>
    <d v="1899-12-30T00:00:00"/>
    <d v="1899-12-30T00:00:00"/>
    <d v="1899-12-30T15:00:00"/>
    <d v="1899-12-30T18:00:00"/>
    <n v="4"/>
    <d v="1899-12-30T03:00:00"/>
    <d v="1899-12-30T03:00:00"/>
    <d v="1899-12-30T15:00:00"/>
    <d v="1899-12-30T18:00:00"/>
    <n v="4"/>
    <d v="1899-12-30T03:00:00"/>
    <d v="1899-12-30T03:00:00"/>
    <d v="1899-12-30T15:00:00"/>
    <d v="1899-12-30T18:00:00"/>
    <n v="4"/>
    <d v="1899-12-30T03:00:00"/>
    <d v="1899-12-30T03:00:00"/>
    <d v="1899-12-30T15:00:00"/>
    <d v="1899-12-30T18:00:00"/>
    <n v="4"/>
    <d v="1899-12-30T03:00:00"/>
    <d v="1899-12-30T03:00:00"/>
    <d v="1899-12-30T15:00:00"/>
    <d v="1899-12-30T18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3:00:00"/>
    <d v="1899-12-30T15:00:00"/>
    <n v="4"/>
    <d v="1899-12-30T02:00:00"/>
    <d v="1899-12-30T02:00:00"/>
    <d v="1899-12-30T09:00:00"/>
    <d v="1899-12-30T12:00:00"/>
    <n v="4"/>
    <d v="1899-12-30T03:00:00"/>
    <d v="1899-12-30T03:00:00"/>
    <d v="1899-12-30T15:00:00"/>
    <d v="1899-12-30T18:00:00"/>
    <n v="4"/>
    <d v="1899-12-30T03:00:00"/>
    <d v="1899-12-30T03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m/>
    <m/>
    <m/>
    <d v="1899-12-30T00:00:00"/>
    <d v="1899-12-30T00:00:00"/>
    <m/>
    <m/>
    <m/>
    <m/>
  </r>
  <r>
    <s v="W"/>
    <n v="776"/>
    <s v="Alm España Sangurima"/>
    <s v="776 - Alm. España Sangurima"/>
    <x v="1"/>
    <s v="Almacenes España"/>
    <s v="Cuenca"/>
    <s v="Cuenca"/>
    <s v="Cadenas"/>
    <x v="0"/>
    <s v="Promotor Cuenca 1"/>
    <n v="0"/>
    <n v="150477016"/>
    <x v="71"/>
    <s v="Gladys Marlene"/>
    <s v="Cumbe"/>
    <s v="Salto"/>
    <s v="Maria Jose Arevalo"/>
    <s v="Danny Urgilez"/>
    <s v="Agencia"/>
    <n v="11584.555833333334"/>
    <n v="1"/>
    <n v="5.0000000000000024E-2"/>
    <n v="2.0000000000000009"/>
    <n v="4"/>
    <n v="5.0000000000000024E-2"/>
    <n v="8.0000000000000036"/>
    <n v="40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"/>
    <n v="531"/>
    <s v="Ganga Cuenca"/>
    <s v="531 - Cuenca"/>
    <x v="2"/>
    <s v="La Ganga"/>
    <s v="Cuenca"/>
    <s v="Cuenca"/>
    <s v="Cadenas"/>
    <x v="0"/>
    <s v="Promotor Cuenca 1"/>
    <n v="0"/>
    <n v="150477016"/>
    <x v="71"/>
    <s v="Gladys Marlene"/>
    <s v="Cumbe"/>
    <s v="Salto"/>
    <s v="Maria Jose Arevalo"/>
    <s v="Erika Gonzalez"/>
    <s v="Agencia"/>
    <n v="9446.4108300000007"/>
    <n v="2"/>
    <n v="7.4999999999999997E-2"/>
    <n v="3"/>
    <n v="8"/>
    <n v="7.4999999999999997E-2"/>
    <n v="12"/>
    <n v="40"/>
    <m/>
    <m/>
    <m/>
    <d v="1899-12-30T00:00:00"/>
    <d v="1899-12-30T00:00:00"/>
    <d v="1899-12-30T09:00:00"/>
    <d v="1899-12-30T10:30:00"/>
    <n v="4"/>
    <d v="1899-12-30T01:30:00"/>
    <d v="1899-12-30T01:30:00"/>
    <m/>
    <m/>
    <m/>
    <d v="1899-12-30T00:00:00"/>
    <d v="1899-12-30T00:00:00"/>
    <d v="1899-12-30T09:00:00"/>
    <d v="1899-12-30T10:30:00"/>
    <n v="4"/>
    <d v="1899-12-30T01:30:00"/>
    <d v="1899-12-30T01:3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09:00:00"/>
    <d v="1899-12-30T12:00:00"/>
    <n v="4"/>
    <d v="1899-12-30T03:00:00"/>
    <d v="1899-12-30T03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781"/>
    <s v="Alm España Arenal"/>
    <s v="781 - Alma. España Arenal"/>
    <x v="0"/>
    <s v="Almacenes España"/>
    <s v="Cuenca"/>
    <s v="Cuenca"/>
    <s v="Cadenas"/>
    <x v="1"/>
    <s v="Promotor Cuenca 2"/>
    <n v="1"/>
    <n v="107113722"/>
    <x v="72"/>
    <s v="Mayra Liliana"/>
    <s v="Mendia"/>
    <s v="Mendia"/>
    <s v="Maria Jose Arevalo"/>
    <s v="Danny Urgilez"/>
    <s v="Agencia"/>
    <n v="19731.300833333335"/>
    <n v="5"/>
    <n v="0.5"/>
    <n v="20"/>
    <n v="20"/>
    <n v="0.5"/>
    <n v="80"/>
    <n v="40"/>
    <m/>
    <m/>
    <m/>
    <d v="1899-12-30T00:00:00"/>
    <d v="1899-12-30T00:00:00"/>
    <d v="1899-12-30T09:00:00"/>
    <d v="1899-12-30T14:00:00"/>
    <n v="4"/>
    <d v="1899-12-30T05:00:00"/>
    <d v="1899-12-30T05:00:00"/>
    <d v="1899-12-30T11:00:00"/>
    <d v="1899-12-30T13:00:00"/>
    <n v="4"/>
    <d v="1899-12-30T02:00:00"/>
    <d v="1899-12-30T02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3:00:00"/>
    <d v="1899-12-30T18:00:00"/>
    <n v="4"/>
    <d v="1899-12-30T05:00:00"/>
    <d v="1899-12-30T05:00:00"/>
    <m/>
    <m/>
    <m/>
    <d v="1899-12-30T00:00:00"/>
    <d v="1899-12-30T00:00:00"/>
    <m/>
    <n v="0"/>
    <m/>
    <m/>
    <m/>
    <d v="1899-12-30T00:00:00"/>
    <d v="1899-12-30T00:00:00"/>
    <d v="1899-12-30T09:00:00"/>
    <d v="1899-12-30T14:00:00"/>
    <n v="4"/>
    <d v="1899-12-30T05:00:00"/>
    <d v="1899-12-30T05:00:00"/>
    <m/>
    <m/>
    <m/>
    <d v="1899-12-30T00:00:00"/>
    <d v="1899-12-30T00:00:00"/>
    <d v="1899-12-30T13:00:00"/>
    <d v="1899-12-30T18:00:00"/>
    <n v="4"/>
    <d v="1899-12-30T05:00:00"/>
    <d v="1899-12-30T05:00:00"/>
    <d v="1899-12-30T13:00:00"/>
    <d v="1899-12-30T18:00:00"/>
    <n v="4"/>
    <d v="1899-12-30T05:00:00"/>
    <d v="1899-12-30T05:00:00"/>
    <d v="1899-12-30T13:00:00"/>
    <d v="1899-12-30T18:00:00"/>
    <n v="4"/>
    <d v="1899-12-30T05:00:00"/>
    <d v="1899-12-30T05:00:00"/>
    <m/>
    <m/>
    <m/>
    <d v="1899-12-30T00:00:00"/>
    <d v="1899-12-30T00:00:00"/>
    <m/>
    <m/>
    <m/>
    <m/>
  </r>
  <r>
    <s v="WJV"/>
    <n v="603"/>
    <s v="Jaher El Arenal 2"/>
    <s v="603 - Cue.El Arenal 2"/>
    <x v="3"/>
    <s v="Jaher"/>
    <s v="Cuenca"/>
    <s v="Cuenca"/>
    <s v="Cadenas"/>
    <x v="1"/>
    <s v="Promotor Cuenca 2"/>
    <n v="0"/>
    <n v="107113722"/>
    <x v="72"/>
    <s v="Mayra Liliana"/>
    <s v="Mendia"/>
    <s v="Mendia"/>
    <s v="Maria Jose Arevalo"/>
    <s v="Danny Urgilez"/>
    <s v="Agencia"/>
    <n v="94475.233203534517"/>
    <n v="3"/>
    <n v="0.15"/>
    <n v="6"/>
    <n v="12"/>
    <n v="0.15"/>
    <n v="24"/>
    <n v="4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d v="1899-12-30T11:00:00"/>
    <d v="1899-12-30T13:00:00"/>
    <n v="4"/>
    <d v="1899-12-30T02:00:00"/>
    <d v="1899-12-30T02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6:00:00"/>
    <d v="1899-12-30T18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602"/>
    <s v="Jaher El Arenal"/>
    <s v="602 - Cue.El Arenal"/>
    <x v="3"/>
    <s v="Jaher"/>
    <s v="Cuenca"/>
    <s v="Cuenca"/>
    <s v="Cadenas"/>
    <x v="1"/>
    <s v="Promotor Cuenca 2"/>
    <n v="0"/>
    <n v="107113722"/>
    <x v="72"/>
    <s v="Mayra Liliana"/>
    <s v="Mendia"/>
    <s v="Mendia"/>
    <s v="Maria Jose Arevalo"/>
    <s v="Danny Urgilez"/>
    <s v="Agencia"/>
    <n v="44193.189051636436"/>
    <n v="1"/>
    <n v="4.9999999999999954E-2"/>
    <n v="1.9999999999999982"/>
    <n v="4"/>
    <n v="4.9999999999999954E-2"/>
    <n v="7.9999999999999929"/>
    <n v="4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420"/>
    <s v="Artefacta Tienda Cuenca 122"/>
    <s v="420 - Tienda Cuenca 122"/>
    <x v="3"/>
    <s v="Unicomer"/>
    <s v="Cuenca"/>
    <s v="Cuenca"/>
    <s v="Cadenas"/>
    <x v="1"/>
    <s v="Promotor Cuenca 2"/>
    <n v="0"/>
    <n v="107113722"/>
    <x v="72"/>
    <s v="Mayra Liliana"/>
    <s v="Mendia"/>
    <s v="Mendia"/>
    <s v="Maria Jose Arevalo"/>
    <s v="Heidi Karoba"/>
    <s v="Agencia"/>
    <n v="20295.952727272728"/>
    <n v="5"/>
    <n v="0.29999999999999993"/>
    <n v="11.999999999999998"/>
    <n v="20"/>
    <n v="0.3"/>
    <n v="48"/>
    <n v="40"/>
    <m/>
    <m/>
    <m/>
    <d v="1899-12-30T00:00:00"/>
    <d v="1899-12-30T00:00:00"/>
    <d v="1899-12-30T15:00:00"/>
    <d v="1899-12-30T18:00:00"/>
    <n v="4"/>
    <d v="1899-12-30T03:00:00"/>
    <d v="1899-12-30T03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d v="1899-12-30T09:00:00"/>
    <d v="1899-12-30T12:00:00"/>
    <n v="4"/>
    <d v="1899-12-30T03:00:00"/>
    <d v="1899-12-30T03:00:00"/>
    <m/>
    <m/>
    <m/>
    <d v="1899-12-30T00:00:00"/>
    <d v="1899-12-30T00:00:00"/>
    <m/>
    <n v="1"/>
    <m/>
    <m/>
    <m/>
    <d v="1899-12-30T00:00:00"/>
    <d v="1899-12-30T00:00:00"/>
    <d v="1899-12-30T15:00:00"/>
    <d v="1899-12-30T18:00:00"/>
    <n v="4"/>
    <d v="1899-12-30T03:00:00"/>
    <d v="1899-12-30T03:00:00"/>
    <m/>
    <m/>
    <m/>
    <d v="1899-12-30T00:00:00"/>
    <d v="1899-12-30T00:00:00"/>
    <d v="1899-12-30T09:00:00"/>
    <d v="1899-12-30T12:00:00"/>
    <n v="4"/>
    <d v="1899-12-30T03:00:00"/>
    <d v="1899-12-30T03:00:00"/>
    <d v="1899-12-30T09:00:00"/>
    <d v="1899-12-30T12:00:00"/>
    <n v="4"/>
    <d v="1899-12-30T03:00:00"/>
    <d v="1899-12-30T03:00:00"/>
    <d v="1899-12-30T09:00:00"/>
    <d v="1899-12-30T12:00:00"/>
    <n v="4"/>
    <d v="1899-12-30T03:00:00"/>
    <d v="1899-12-30T03:00:00"/>
    <m/>
    <m/>
    <m/>
    <d v="1899-12-30T00:00:00"/>
    <d v="1899-12-30T00:00:00"/>
    <m/>
    <m/>
    <m/>
    <m/>
  </r>
  <r>
    <s v="MWJVS"/>
    <n v="808"/>
    <s v="Alm España Luis Cordero 2"/>
    <s v="808 - Alm España Luis Cordero 2"/>
    <x v="0"/>
    <s v="Almacenes España"/>
    <s v="Cuenca"/>
    <s v="Cuenca"/>
    <s v="Cadenas"/>
    <x v="0"/>
    <s v="Promotor Cuenca 3"/>
    <n v="1"/>
    <n v="706145406"/>
    <x v="73"/>
    <s v="Raquel Patricia "/>
    <s v="Cuzco"/>
    <s v="Beltran"/>
    <s v="Maria Jose Arevalo"/>
    <s v="Danny Urgilez"/>
    <s v="Agencia"/>
    <n v="104289.89166666666"/>
    <n v="5"/>
    <n v="0.67500000000000004"/>
    <n v="27"/>
    <n v="20"/>
    <n v="0.67500000000000004"/>
    <n v="108.00000000000001"/>
    <n v="40"/>
    <m/>
    <m/>
    <m/>
    <d v="1899-12-30T00:00:00"/>
    <d v="1899-12-30T00:00:00"/>
    <d v="1899-12-30T13:00:00"/>
    <d v="1899-12-30T18:00:00"/>
    <n v="4"/>
    <d v="1899-12-30T05:00:00"/>
    <d v="1899-12-30T05:00:00"/>
    <d v="1899-12-30T13:00:00"/>
    <d v="1899-12-30T18:00:00"/>
    <n v="4"/>
    <d v="1899-12-30T05:00:00"/>
    <d v="1899-12-30T05:00:00"/>
    <d v="1899-12-30T13:00:00"/>
    <d v="1899-12-30T18:00:00"/>
    <n v="4"/>
    <d v="1899-12-30T05:00:00"/>
    <d v="1899-12-30T05:00:00"/>
    <d v="1899-12-30T12:00:00"/>
    <d v="1899-12-30T18:00:00"/>
    <n v="4"/>
    <d v="1899-12-30T06:00:00"/>
    <d v="1899-12-30T06:00:00"/>
    <d v="1899-12-30T12:00:00"/>
    <d v="1899-12-30T18:00:00"/>
    <n v="4"/>
    <d v="1899-12-30T06:00:00"/>
    <d v="1899-12-30T06:00:00"/>
    <m/>
    <m/>
    <m/>
    <d v="1899-12-30T00:00:00"/>
    <d v="1899-12-30T00:00:00"/>
    <m/>
    <n v="0"/>
    <m/>
    <m/>
    <m/>
    <d v="1899-12-30T00:00:00"/>
    <d v="1899-12-30T00:00:00"/>
    <d v="1899-12-30T12:00:00"/>
    <d v="1899-12-30T18:00:00"/>
    <n v="4"/>
    <d v="1899-12-30T06:00:00"/>
    <d v="1899-12-30T06:00:00"/>
    <d v="1899-12-30T12:00:00"/>
    <d v="1899-12-30T18:00:00"/>
    <n v="4"/>
    <d v="1899-12-30T06:00:00"/>
    <d v="1899-12-30T06:00:00"/>
    <d v="1899-12-30T12:00:00"/>
    <d v="1899-12-30T18:00:00"/>
    <n v="4"/>
    <d v="1899-12-30T06:00:00"/>
    <d v="1899-12-30T06:00:00"/>
    <d v="1899-12-30T12:00:00"/>
    <d v="1899-12-30T18:00:00"/>
    <n v="4"/>
    <d v="1899-12-30T06:00:00"/>
    <d v="1899-12-30T06:00:00"/>
    <d v="1899-12-30T12:00:00"/>
    <d v="1899-12-30T18:00:00"/>
    <n v="4"/>
    <d v="1899-12-30T06:00:00"/>
    <d v="1899-12-30T06:00:00"/>
    <m/>
    <m/>
    <m/>
    <d v="1899-12-30T00:00:00"/>
    <d v="1899-12-30T00:00:00"/>
    <m/>
    <m/>
    <m/>
    <m/>
  </r>
  <r>
    <s v="MWJVS"/>
    <n v="605"/>
    <s v="Jaher Luis Cordero Iii"/>
    <s v="605 - Cue.Luis Cordero Iii"/>
    <x v="3"/>
    <s v="Jaher"/>
    <s v="Cuenca"/>
    <s v="Cuenca"/>
    <s v="Cadenas"/>
    <x v="0"/>
    <s v="Promotor Cuenca 3"/>
    <n v="0"/>
    <n v="706145406"/>
    <x v="73"/>
    <s v="Raquel Patricia "/>
    <s v="Cuzco"/>
    <s v="Beltran"/>
    <s v="Maria Jose Arevalo"/>
    <s v="Danny Urgilez"/>
    <s v="Agencia"/>
    <n v="19579.43366696114"/>
    <n v="5"/>
    <n v="0.1999999999999999"/>
    <n v="7.9999999999999964"/>
    <n v="20"/>
    <n v="0.1999999999999999"/>
    <n v="31.999999999999986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m/>
    <m/>
    <m/>
    <d v="1899-12-30T00:00:00"/>
    <d v="1899-12-30T00:00:00"/>
    <m/>
    <n v="0"/>
    <m/>
    <m/>
    <m/>
    <d v="1899-12-30T00:00:00"/>
    <d v="1899-12-30T00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m/>
  </r>
  <r>
    <s v="MWJVS"/>
    <n v="418"/>
    <s v="Point Gran Colombia"/>
    <s v="Point Gran Colombia"/>
    <x v="4"/>
    <s v="Point"/>
    <s v="Cuenca"/>
    <s v="Cuenca"/>
    <s v="Cadenas"/>
    <x v="0"/>
    <s v="Promotor Cuenca 3"/>
    <n v="0"/>
    <n v="706145406"/>
    <x v="73"/>
    <s v="Raquel Patricia "/>
    <s v="Cuzco"/>
    <s v="Beltran"/>
    <s v="Maria Jose Arevalo"/>
    <s v="Heidi Karoba"/>
    <s v="Agencia"/>
    <n v="4533.7846235171828"/>
    <n v="5"/>
    <n v="0.12500000000000006"/>
    <n v="5.0000000000000018"/>
    <n v="20"/>
    <n v="0.12500000000000006"/>
    <n v="20.000000000000007"/>
    <n v="40"/>
    <m/>
    <m/>
    <m/>
    <d v="1899-12-30T00:00:00"/>
    <d v="1899-12-30T00:00:00"/>
    <d v="1899-12-30T09:00:00"/>
    <d v="1899-12-30T10:00:00"/>
    <n v="4"/>
    <d v="1899-12-30T01:00:00"/>
    <d v="1899-12-30T01:00:00"/>
    <d v="1899-12-30T09:00:00"/>
    <d v="1899-12-30T10:00:00"/>
    <n v="4"/>
    <d v="1899-12-30T01:00:00"/>
    <d v="1899-12-30T01:00:00"/>
    <d v="1899-12-30T09:00:00"/>
    <d v="1899-12-30T10:00:00"/>
    <n v="4"/>
    <d v="1899-12-30T01:00:00"/>
    <d v="1899-12-30T01:00:00"/>
    <d v="1899-12-30T09:00:00"/>
    <d v="1899-12-30T10:00:00"/>
    <n v="4"/>
    <d v="1899-12-30T01:00:00"/>
    <d v="1899-12-30T01:00:00"/>
    <d v="1899-12-30T09:00:00"/>
    <d v="1899-12-30T10:00:00"/>
    <n v="4"/>
    <d v="1899-12-30T01:00:00"/>
    <d v="1899-12-30T01:00:00"/>
    <m/>
    <m/>
    <m/>
    <d v="1899-12-30T00:00:00"/>
    <d v="1899-12-30T00:00:00"/>
    <m/>
    <n v="1"/>
    <m/>
    <m/>
    <m/>
    <d v="1899-12-30T00:00:00"/>
    <d v="1899-12-30T00:00:00"/>
    <d v="1899-12-30T09:00:00"/>
    <d v="1899-12-30T10:00:00"/>
    <n v="4"/>
    <d v="1899-12-30T01:00:00"/>
    <d v="1899-12-30T01:00:00"/>
    <d v="1899-12-30T09:00:00"/>
    <d v="1899-12-30T10:00:00"/>
    <n v="4"/>
    <d v="1899-12-30T01:00:00"/>
    <d v="1899-12-30T01:00:00"/>
    <d v="1899-12-30T09:00:00"/>
    <d v="1899-12-30T10:00:00"/>
    <n v="4"/>
    <d v="1899-12-30T01:00:00"/>
    <d v="1899-12-30T01:00:00"/>
    <d v="1899-12-30T09:00:00"/>
    <d v="1899-12-30T10:00:00"/>
    <n v="4"/>
    <d v="1899-12-30T01:00:00"/>
    <d v="1899-12-30T01:00:00"/>
    <d v="1899-12-30T09:00:00"/>
    <d v="1899-12-30T10:00:00"/>
    <n v="4"/>
    <d v="1899-12-30T01:00:00"/>
    <d v="1899-12-30T01:00:00"/>
    <m/>
    <m/>
    <m/>
    <d v="1899-12-30T00:00:00"/>
    <d v="1899-12-30T00:00:00"/>
    <m/>
    <m/>
    <m/>
    <m/>
  </r>
  <r>
    <s v="MWJVS"/>
    <n v="810"/>
    <s v="Alm España Gran Colombia"/>
    <s v="810 - Almacenes España Gran Colombia"/>
    <x v="0"/>
    <s v="Almacenes España"/>
    <s v="Cuenca"/>
    <s v="Cuenca"/>
    <s v="Cadenas"/>
    <x v="0"/>
    <s v="Promotor Cuenca 4"/>
    <n v="1"/>
    <n v="107209157"/>
    <x v="74"/>
    <s v="Maria Elizabeth "/>
    <s v="Heras"/>
    <s v="Ojeda"/>
    <s v="Maria Jose Arevalo"/>
    <s v="Danny Urgilez"/>
    <s v="Agencia"/>
    <n v="51856.054166666676"/>
    <n v="5"/>
    <n v="0.45"/>
    <n v="17.999999999999996"/>
    <n v="20"/>
    <n v="0.45000000000000007"/>
    <n v="72"/>
    <n v="39.999999999999993"/>
    <m/>
    <m/>
    <m/>
    <d v="1899-12-30T00:00:00"/>
    <d v="1899-12-30T00:00:00"/>
    <d v="1899-12-30T15:00:00"/>
    <d v="1899-12-30T18:00:00"/>
    <n v="4"/>
    <d v="1899-12-30T03:00:00"/>
    <d v="1899-12-30T03:00:00"/>
    <d v="1899-12-30T15:00:00"/>
    <d v="1899-12-30T18:00:00"/>
    <n v="4"/>
    <d v="1899-12-30T03:00:00"/>
    <d v="1899-12-30T03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d v="1899-12-30T14:00:00"/>
    <d v="1899-12-30T18:00:00"/>
    <n v="4"/>
    <d v="1899-12-30T04:00:00"/>
    <d v="1899-12-30T04:00:00"/>
    <m/>
    <m/>
    <m/>
    <d v="1899-12-30T00:00:00"/>
    <d v="1899-12-30T00:00:00"/>
    <m/>
    <m/>
    <m/>
    <m/>
  </r>
  <r>
    <s v="MWJVS"/>
    <n v="604"/>
    <s v="Jaher Luis Cordero"/>
    <s v="604 - Cue.Luis Cordero"/>
    <x v="3"/>
    <s v="Jaher"/>
    <s v="Cuenca"/>
    <s v="Cuenca"/>
    <s v="Cadenas"/>
    <x v="0"/>
    <s v="Promotor Cuenca 4"/>
    <n v="0"/>
    <n v="107209157"/>
    <x v="74"/>
    <s v="Maria Elizabeth "/>
    <s v="Heras"/>
    <s v="Ojeda"/>
    <s v="Maria Jose Arevalo"/>
    <s v="Danny Urgilez"/>
    <s v="Agencia"/>
    <n v="45361.866585523443"/>
    <n v="5"/>
    <n v="0.25"/>
    <n v="9.9999999999999982"/>
    <n v="20"/>
    <n v="0.25"/>
    <n v="39.999999999999993"/>
    <n v="39.999999999999993"/>
    <m/>
    <m/>
    <m/>
    <d v="1899-12-30T00:00:00"/>
    <d v="1899-12-30T00:00:00"/>
    <d v="1899-12-30T11:00:00"/>
    <d v="1899-12-30T13:00:00"/>
    <n v="4"/>
    <d v="1899-12-30T02:00:00"/>
    <d v="1899-12-30T02:00:00"/>
    <d v="1899-12-30T11:00:00"/>
    <d v="1899-12-30T13:00:00"/>
    <n v="4"/>
    <d v="1899-12-30T02:00:00"/>
    <d v="1899-12-30T02:00:00"/>
    <d v="1899-12-30T09:00:00"/>
    <d v="1899-12-30T11:00:00"/>
    <n v="4"/>
    <d v="1899-12-30T02:00:00"/>
    <d v="1899-12-30T02:00:00"/>
    <d v="1899-12-30T11:00:00"/>
    <d v="1899-12-30T13:00:00"/>
    <n v="4"/>
    <d v="1899-12-30T02:00:00"/>
    <d v="1899-12-30T02:00:00"/>
    <d v="1899-12-30T11:00:00"/>
    <d v="1899-12-30T13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1:00:00"/>
    <d v="1899-12-30T13:00:00"/>
    <n v="4"/>
    <d v="1899-12-30T02:00:00"/>
    <d v="1899-12-30T02:00:00"/>
    <d v="1899-12-30T11:00:00"/>
    <d v="1899-12-30T13:00:00"/>
    <n v="4"/>
    <d v="1899-12-30T02:00:00"/>
    <d v="1899-12-30T02:00:00"/>
    <d v="1899-12-30T11:00:00"/>
    <d v="1899-12-30T13:00:00"/>
    <n v="4"/>
    <d v="1899-12-30T02:00:00"/>
    <d v="1899-12-30T02:00:00"/>
    <d v="1899-12-30T11:00:00"/>
    <d v="1899-12-30T13:00:00"/>
    <n v="4"/>
    <d v="1899-12-30T02:00:00"/>
    <d v="1899-12-30T02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m/>
  </r>
  <r>
    <s v="MW"/>
    <n v="885"/>
    <s v="Min Cuenca Gran Colombia"/>
    <s v="885 - Min Cuenca Gran Colombia (15)"/>
    <x v="3"/>
    <s v="Marcimex"/>
    <s v="Cuenca"/>
    <s v="Cuenca"/>
    <s v="Cadenas"/>
    <x v="0"/>
    <s v="Promotor Cuenca 4"/>
    <n v="0"/>
    <n v="107209157"/>
    <x v="74"/>
    <s v="Maria Elizabeth "/>
    <s v="Heras"/>
    <s v="Ojeda"/>
    <s v="Maria Jose Arevalo"/>
    <s v="Diego Paredes"/>
    <s v="Agencia"/>
    <m/>
    <n v="2"/>
    <n v="4.9999999999999961E-2"/>
    <n v="1.9999999999999982"/>
    <n v="8"/>
    <n v="4.9999999999999961E-2"/>
    <n v="7.9999999999999929"/>
    <n v="39.999999999999993"/>
    <m/>
    <m/>
    <m/>
    <d v="1899-12-30T00:00:00"/>
    <d v="1899-12-30T00:00:00"/>
    <d v="1899-12-30T14:00:00"/>
    <d v="1899-12-30T15:00:00"/>
    <n v="4"/>
    <d v="1899-12-30T01:00:00"/>
    <d v="1899-12-30T01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529"/>
    <s v="Crecos Cuenca"/>
    <s v="529 - Creditos Gran Colombia"/>
    <x v="1"/>
    <s v="Créditos Económicos"/>
    <s v="Cuenca"/>
    <s v="Cuenca"/>
    <s v="Cadenas"/>
    <x v="0"/>
    <s v="Promotor Cuenca 4"/>
    <n v="0"/>
    <n v="107209157"/>
    <x v="74"/>
    <s v="Maria Elizabeth "/>
    <s v="Heras"/>
    <s v="Ojeda"/>
    <s v="Maria Jose Arevalo"/>
    <s v="Diego Paredes"/>
    <s v="Agencia"/>
    <n v="19530.149147458636"/>
    <n v="5"/>
    <n v="0.25"/>
    <n v="9.9999999999999982"/>
    <n v="20"/>
    <n v="0.25"/>
    <n v="39.999999999999993"/>
    <n v="39.999999999999993"/>
    <m/>
    <m/>
    <m/>
    <d v="1899-12-30T00:00:00"/>
    <d v="1899-12-30T00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d v="1899-12-30T11:00:00"/>
    <d v="1899-12-30T13:00:00"/>
    <n v="4"/>
    <d v="1899-12-30T02:00:00"/>
    <d v="1899-12-30T02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m/>
  </r>
  <r>
    <s v="MWJVS"/>
    <n v="814"/>
    <s v="Alm España Coliseo"/>
    <s v="814 - Almacenes España Coliseo"/>
    <x v="3"/>
    <s v="Almacenes España"/>
    <s v="Cuenca"/>
    <s v="Cuenca"/>
    <s v="Cadenas"/>
    <x v="0"/>
    <s v="Promotor Cuenca 5"/>
    <n v="1"/>
    <m/>
    <x v="75"/>
    <s v="Vacante"/>
    <s v="Cuenca 5"/>
    <m/>
    <s v="Maria Jose Arevalo"/>
    <s v="Danny Urgilez"/>
    <s v="Agencia"/>
    <n v="20424.640833333335"/>
    <n v="5"/>
    <n v="0.25000000000000006"/>
    <n v="9.9999999999999982"/>
    <n v="20"/>
    <n v="0.25000000000000006"/>
    <n v="39.999999999999993"/>
    <n v="39.999999999999986"/>
    <m/>
    <m/>
    <m/>
    <d v="1899-12-30T00:00:00"/>
    <d v="1899-12-30T00:00:00"/>
    <d v="1899-12-30T17:00:00"/>
    <d v="1899-12-30T19:00:00"/>
    <n v="4"/>
    <d v="1899-12-30T02:00:00"/>
    <d v="1899-12-30T02:00:00"/>
    <d v="1899-12-30T11:00:00"/>
    <d v="1899-12-30T13:00:00"/>
    <n v="4"/>
    <d v="1899-12-30T02:00:00"/>
    <d v="1899-12-30T02:00:00"/>
    <d v="1899-12-30T16:00:00"/>
    <d v="1899-12-30T18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7:00:00"/>
    <d v="1899-12-30T19:00:00"/>
    <n v="4"/>
    <d v="1899-12-30T02:00:00"/>
    <d v="1899-12-30T02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MWJVS"/>
    <n v="721"/>
    <s v="Vega Cuenca"/>
    <s v="721 - Vega Cuenca"/>
    <x v="0"/>
    <s v="Importadora Vega"/>
    <s v="Cuenca"/>
    <s v="Cuenca"/>
    <s v="Especializados"/>
    <x v="0"/>
    <s v="Promotor Cuenca 5"/>
    <n v="0"/>
    <m/>
    <x v="75"/>
    <s v="Vacante"/>
    <s v="Cuenca 5"/>
    <m/>
    <s v="Maria Jose Arevalo"/>
    <s v="Diego Paredes"/>
    <s v="Agencia"/>
    <n v="29040.711771649814"/>
    <n v="5"/>
    <n v="0.32500000000000001"/>
    <n v="12.999999999999996"/>
    <n v="20"/>
    <n v="0.32500000000000007"/>
    <n v="51.999999999999993"/>
    <n v="39.999999999999986"/>
    <m/>
    <m/>
    <m/>
    <d v="1899-12-30T00:00:00"/>
    <d v="1899-12-30T00:00:00"/>
    <d v="1899-12-30T14:00:00"/>
    <d v="1899-12-30T17:00:00"/>
    <n v="4"/>
    <d v="1899-12-30T03:00:00"/>
    <d v="1899-12-30T03:00:00"/>
    <d v="1899-12-30T14:00:00"/>
    <d v="1899-12-30T16:00:00"/>
    <n v="4"/>
    <d v="1899-12-30T02:00:00"/>
    <d v="1899-12-30T02:00:00"/>
    <d v="1899-12-30T11:00:00"/>
    <d v="1899-12-30T13:00:00"/>
    <n v="4"/>
    <d v="1899-12-30T02:00:00"/>
    <d v="1899-12-30T02:00:00"/>
    <d v="1899-12-30T13:00:00"/>
    <d v="1899-12-30T16:00:00"/>
    <n v="4"/>
    <d v="1899-12-30T03:00:00"/>
    <d v="1899-12-30T03:00:00"/>
    <d v="1899-12-30T16:00:00"/>
    <d v="1899-12-30T19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4:00:00"/>
    <d v="1899-12-30T17:00:00"/>
    <n v="4"/>
    <d v="1899-12-30T03:00:00"/>
    <d v="1899-12-30T03:00:00"/>
    <d v="1899-12-30T13:00:00"/>
    <d v="1899-12-30T16:00:00"/>
    <n v="4"/>
    <d v="1899-12-30T03:00:00"/>
    <d v="1899-12-30T03:00:00"/>
    <d v="1899-12-30T10:00:00"/>
    <d v="1899-12-30T13:00:00"/>
    <n v="4"/>
    <d v="1899-12-30T03:00:00"/>
    <d v="1899-12-30T03:00:00"/>
    <d v="1899-12-30T13:00:00"/>
    <d v="1899-12-30T16:00:00"/>
    <n v="4"/>
    <d v="1899-12-30T03:00:00"/>
    <d v="1899-12-30T03:00:00"/>
    <d v="1899-12-30T16:00:00"/>
    <d v="1899-12-30T19:00:00"/>
    <n v="4"/>
    <d v="1899-12-30T03:00:00"/>
    <d v="1899-12-30T03:00:00"/>
    <m/>
    <m/>
    <m/>
    <d v="1899-12-30T00:00:00"/>
    <d v="1899-12-30T00:00:00"/>
    <m/>
    <m/>
    <m/>
    <m/>
  </r>
  <r>
    <s v="MWJVS"/>
    <n v="639"/>
    <s v="Sukasa Cuenca"/>
    <s v="639 - Sukasa Cuenca"/>
    <x v="0"/>
    <s v="Comohogar"/>
    <s v="Cuenca"/>
    <s v="Cuenca"/>
    <s v="Especializados"/>
    <x v="0"/>
    <s v="Promotor Cuenca 5"/>
    <n v="0"/>
    <m/>
    <x v="75"/>
    <s v="Vacante"/>
    <s v="Cuenca 5"/>
    <m/>
    <s v="Maria Jose Arevalo"/>
    <s v="Diego Paredes"/>
    <s v="Agencia"/>
    <n v="68207.502457120674"/>
    <n v="5"/>
    <n v="0.32500000000000001"/>
    <n v="12.999999999999996"/>
    <n v="20"/>
    <n v="0.32500000000000007"/>
    <n v="51.999999999999993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d v="1899-12-30T16:00:00"/>
    <d v="1899-12-30T18:00:00"/>
    <n v="4"/>
    <d v="1899-12-30T02:00:00"/>
    <d v="1899-12-30T02:00:00"/>
    <d v="1899-12-30T14:00:00"/>
    <d v="1899-12-30T16:00:00"/>
    <n v="4"/>
    <d v="1899-12-30T02:00:00"/>
    <d v="1899-12-30T02:00:00"/>
    <d v="1899-12-30T16:00:00"/>
    <d v="1899-12-30T19:00:00"/>
    <n v="4"/>
    <d v="1899-12-30T03:00:00"/>
    <d v="1899-12-30T03:00:00"/>
    <d v="1899-12-30T13:00:00"/>
    <d v="1899-12-30T16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4:00:00"/>
    <d v="1899-12-30T17:00:00"/>
    <n v="4"/>
    <d v="1899-12-30T03:00:00"/>
    <d v="1899-12-30T03:00:00"/>
    <d v="1899-12-30T16:00:00"/>
    <d v="1899-12-30T19:00:00"/>
    <n v="4"/>
    <d v="1899-12-30T03:00:00"/>
    <d v="1899-12-30T03:00:00"/>
    <d v="1899-12-30T13:00:00"/>
    <d v="1899-12-30T16:00:00"/>
    <n v="4"/>
    <d v="1899-12-30T03:00:00"/>
    <d v="1899-12-30T03:00:00"/>
    <m/>
    <m/>
    <m/>
    <d v="1899-12-30T00:00:00"/>
    <d v="1899-12-30T00:00:00"/>
    <m/>
    <m/>
    <m/>
    <m/>
  </r>
  <r>
    <s v="WJ"/>
    <n v="777"/>
    <s v="Almaceneschordelegherrera"/>
    <s v="777 - Chordeleg Centro"/>
    <x v="4"/>
    <s v="Almacenes Chordeleg Herrera"/>
    <s v="Cuenca"/>
    <s v="Cuenca"/>
    <s v="Horizontales"/>
    <x v="0"/>
    <s v="Promotor Cuenca 5"/>
    <n v="0"/>
    <m/>
    <x v="75"/>
    <s v="Vacante"/>
    <s v="Cuenca 5"/>
    <m/>
    <s v="Maria Jose Arevalo"/>
    <s v="Danny Urgilez"/>
    <s v="Agencia"/>
    <n v="0"/>
    <n v="2"/>
    <n v="0.10000000000000002"/>
    <n v="3.9999999999999991"/>
    <n v="8"/>
    <n v="0.10000000000000002"/>
    <n v="15.999999999999996"/>
    <n v="39.999999999999986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d v="1899-12-30T09:00:00"/>
    <d v="1899-12-30T11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LJVS"/>
    <n v="31"/>
    <s v="Ganga Ibarra 2"/>
    <s v="31 - Ibarra 2"/>
    <x v="1"/>
    <s v="La Ganga"/>
    <s v="Ibarra"/>
    <s v="Ibarra"/>
    <s v="Cadenas"/>
    <x v="1"/>
    <s v="Promotor Ibarra 1"/>
    <n v="1"/>
    <n v="1004429856"/>
    <x v="76"/>
    <s v="Cinthya Anahi"/>
    <s v="Donoso"/>
    <s v="Andrade"/>
    <s v="Maria Jose Arevalo"/>
    <s v="Erika Gonzalez"/>
    <s v="Agencia"/>
    <n v="15475.348799999998"/>
    <n v="4"/>
    <n v="0.20000000000000012"/>
    <n v="8.0000000000000036"/>
    <n v="16"/>
    <n v="0.20000000000000012"/>
    <n v="32.000000000000014"/>
    <n v="39.999999999999993"/>
    <d v="1899-12-30T12:00:00"/>
    <d v="1899-12-30T14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2:00:00"/>
    <d v="1899-12-30T14:00:00"/>
    <n v="4"/>
    <d v="1899-12-30T02:00:00"/>
    <d v="1899-12-30T02:00:00"/>
    <d v="1899-12-30T12:00:00"/>
    <d v="1899-12-30T14:00:00"/>
    <n v="4"/>
    <d v="1899-12-30T02:00:00"/>
    <d v="1899-12-30T02:00:00"/>
    <d v="1899-12-30T12:00:00"/>
    <d v="1899-12-30T14:00:00"/>
    <n v="4"/>
    <d v="1899-12-30T02:00:00"/>
    <d v="1899-12-30T02:00:00"/>
    <m/>
    <m/>
    <m/>
    <d v="1899-12-30T00:00:00"/>
    <d v="1899-12-30T00:00:00"/>
    <m/>
    <n v="0"/>
    <d v="1899-12-30T12:00:00"/>
    <d v="1899-12-30T14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2:00:00"/>
    <d v="1899-12-30T14:00:00"/>
    <n v="4"/>
    <d v="1899-12-30T02:00:00"/>
    <d v="1899-12-30T02:00:00"/>
    <d v="1899-12-30T12:00:00"/>
    <d v="1899-12-30T14:00:00"/>
    <n v="4"/>
    <d v="1899-12-30T02:00:00"/>
    <d v="1899-12-30T02:00:00"/>
    <d v="1899-12-30T12:00:00"/>
    <d v="1899-12-30T14:00:00"/>
    <n v="4"/>
    <d v="1899-12-30T02:00:00"/>
    <d v="1899-12-30T02:00:00"/>
    <m/>
    <m/>
    <m/>
    <d v="1899-12-30T00:00:00"/>
    <d v="1899-12-30T00:00:00"/>
    <m/>
    <m/>
    <m/>
    <m/>
  </r>
  <r>
    <s v="LJVS"/>
    <n v="158"/>
    <s v="Point Ibarra"/>
    <s v="158 - Point Ibarra"/>
    <x v="0"/>
    <s v="Point"/>
    <s v="Ibarra"/>
    <s v="Ibarra"/>
    <s v="Cadenas"/>
    <x v="1"/>
    <s v="Promotor Ibarra 1"/>
    <n v="0"/>
    <n v="1004429856"/>
    <x v="76"/>
    <s v="Cinthya Anahi"/>
    <s v="Donoso"/>
    <s v="Andrade"/>
    <s v="Maria Jose Arevalo"/>
    <s v="Diego Paredes"/>
    <s v="Agencia"/>
    <n v="19656.212914090571"/>
    <n v="4"/>
    <n v="0.19999999999999998"/>
    <n v="7.9999999999999982"/>
    <n v="16"/>
    <n v="0.19999999999999998"/>
    <n v="31.999999999999993"/>
    <n v="39.999999999999993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n v="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LJVS"/>
    <n v="1013"/>
    <s v="Artefacta Tienda Ibarra 1013"/>
    <s v="1013 - Tienda Ibarra"/>
    <x v="3"/>
    <s v="Unicomer"/>
    <s v="Ibarra"/>
    <s v="Ibarra"/>
    <s v="Cadenas"/>
    <x v="1"/>
    <s v="Promotor Ibarra 1"/>
    <n v="0"/>
    <n v="1004429856"/>
    <x v="76"/>
    <s v="Cinthya Anahi"/>
    <s v="Donoso"/>
    <s v="Andrade"/>
    <s v="Maria Jose Arevalo"/>
    <s v="Heidi Karoba"/>
    <s v="Agencia"/>
    <n v="62243.022727272728"/>
    <n v="4"/>
    <n v="0.39999999999999997"/>
    <n v="15.999999999999996"/>
    <n v="16"/>
    <n v="0.39999999999999997"/>
    <n v="63.999999999999986"/>
    <n v="39.999999999999993"/>
    <d v="1899-12-30T15:00:00"/>
    <d v="1899-12-30T19:00:00"/>
    <n v="4"/>
    <d v="1899-12-30T04:00:00"/>
    <d v="1899-12-30T04:00:00"/>
    <m/>
    <m/>
    <m/>
    <d v="1899-12-30T00:00:00"/>
    <d v="1899-12-30T00:00:00"/>
    <m/>
    <m/>
    <m/>
    <d v="1899-12-30T00:00:00"/>
    <d v="1899-12-30T00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m/>
    <m/>
    <m/>
    <d v="1899-12-30T00:00:00"/>
    <d v="1899-12-30T00:00:00"/>
    <m/>
    <n v="0"/>
    <d v="1899-12-30T15:00:00"/>
    <d v="1899-12-30T19:00:00"/>
    <n v="4"/>
    <d v="1899-12-30T04:00:00"/>
    <d v="1899-12-30T04:00:00"/>
    <m/>
    <m/>
    <m/>
    <d v="1899-12-30T00:00:00"/>
    <d v="1899-12-30T00:00:00"/>
    <m/>
    <m/>
    <m/>
    <d v="1899-12-30T00:00:00"/>
    <d v="1899-12-30T00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m/>
    <m/>
    <m/>
    <d v="1899-12-30T00:00:00"/>
    <d v="1899-12-30T00:00:00"/>
    <m/>
    <m/>
    <m/>
    <m/>
  </r>
  <r>
    <s v="W"/>
    <s v="CREAR"/>
    <s v="Point Ibarra 3"/>
    <s v="Point Ibarra 3"/>
    <x v="4"/>
    <s v="Point"/>
    <s v="Ibarra"/>
    <s v="Ibarra"/>
    <s v="Cadenas"/>
    <x v="1"/>
    <s v="Promotor Ibarra 1"/>
    <n v="0"/>
    <n v="1004429856"/>
    <x v="76"/>
    <s v="Cinthya Anahi"/>
    <s v="Donoso"/>
    <s v="Andrade"/>
    <s v="Maria Jose Arevalo"/>
    <s v="Diego Paredes"/>
    <s v="Agencia"/>
    <n v="19656.212914090571"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94322"/>
    <s v="Japon Ibarra Ii"/>
    <s v="94322 - Japon Ibarra 2"/>
    <x v="3"/>
    <s v="Icesa"/>
    <s v="Ibarra"/>
    <s v="Ibarra"/>
    <s v="Cadenas"/>
    <x v="1"/>
    <s v="Promotor Ibarra 1"/>
    <n v="0"/>
    <n v="1004429856"/>
    <x v="76"/>
    <s v="Cinthya Anahi"/>
    <s v="Donoso"/>
    <s v="Andrade"/>
    <s v="Maria Jose Arevalo"/>
    <s v="Tania Manrique"/>
    <s v="Agencia"/>
    <n v="21330.803746017402"/>
    <n v="1"/>
    <n v="5.0000000000000031E-2"/>
    <n v="2.0000000000000009"/>
    <n v="4"/>
    <n v="5.0000000000000031E-2"/>
    <n v="8.0000000000000036"/>
    <n v="39.999999999999993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86"/>
    <s v="Orve Ibarra Ii"/>
    <s v="94321 - Orve Hogar Ibarra 2"/>
    <x v="2"/>
    <s v="Icesa"/>
    <s v="Ibarra"/>
    <s v="Ibarra"/>
    <s v="Cadenas"/>
    <x v="1"/>
    <s v="Promotor Ibarra 1"/>
    <n v="0"/>
    <n v="1004429856"/>
    <x v="76"/>
    <s v="Cinthya Anahi"/>
    <s v="Donoso"/>
    <s v="Andrade"/>
    <s v="Maria Jose Arevalo"/>
    <s v="Tania Manrique"/>
    <s v="Agencia"/>
    <n v="6975.0532669495124"/>
    <n v="1"/>
    <n v="5.0000000000000031E-2"/>
    <n v="2.0000000000000009"/>
    <n v="4"/>
    <n v="5.0000000000000031E-2"/>
    <n v="8.0000000000000036"/>
    <n v="39.999999999999993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959"/>
    <s v="Orve Ibarra Iii"/>
    <s v="959 - Orve Hogar Ibarra Iii"/>
    <x v="2"/>
    <s v="Icesa"/>
    <s v="Ibarra"/>
    <s v="Ibarra"/>
    <s v="Cadenas"/>
    <x v="1"/>
    <s v="Promotor Ibarra 1"/>
    <n v="0"/>
    <n v="1004429856"/>
    <x v="76"/>
    <s v="Cinthya Anahi"/>
    <s v="Donoso"/>
    <s v="Andrade"/>
    <s v="Maria Jose Arevalo"/>
    <s v="Tania Manrique"/>
    <s v="Agencia"/>
    <n v="1406.6537247541673"/>
    <n v="1"/>
    <n v="4.9999999999999961E-2"/>
    <n v="1.9999999999999982"/>
    <n v="4"/>
    <n v="4.9999999999999961E-2"/>
    <n v="7.9999999999999929"/>
    <n v="39.999999999999993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LW"/>
    <n v="531"/>
    <s v="Crecos Ibarra"/>
    <s v="531 - Créditos Económicos Ibarra"/>
    <x v="4"/>
    <s v="Créditos Económicos"/>
    <s v="Ibarra"/>
    <s v="Ibarra"/>
    <s v="Cadenas"/>
    <x v="1"/>
    <s v="Promotor Ibarra 2"/>
    <n v="1"/>
    <n v="1003604400"/>
    <x v="77"/>
    <s v="Cristian Israel"/>
    <s v="Chavez"/>
    <s v="Navarrete"/>
    <s v="Maria Jose Arevalo"/>
    <s v="Erika Gonzalez"/>
    <s v="Agencia"/>
    <n v="6626.3006036020361"/>
    <n v="2"/>
    <n v="7.5000000000000011E-2"/>
    <n v="3"/>
    <n v="8"/>
    <n v="7.5000000000000011E-2"/>
    <n v="12"/>
    <n v="39.999999999999993"/>
    <d v="1899-12-30T15:00:00"/>
    <d v="1899-12-30T16:00:00"/>
    <n v="4"/>
    <d v="1899-12-30T01:00:00"/>
    <d v="1899-12-30T01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LJVS"/>
    <n v="74"/>
    <s v="Todohogar Plaza Shopping Ibarra"/>
    <s v="74 - Plaza Shopping Ibarra"/>
    <x v="3"/>
    <s v="Todohogar"/>
    <s v="Ibarra"/>
    <s v="Ibarra"/>
    <s v="Especializados"/>
    <x v="1"/>
    <s v="Promotor Ibarra 2"/>
    <n v="0"/>
    <n v="1003604400"/>
    <x v="77"/>
    <s v="Cristian Israel"/>
    <s v="Chavez"/>
    <s v="Navarrete"/>
    <s v="Maria Jose Arevalo"/>
    <s v="Diego Paredes"/>
    <s v="Agencia"/>
    <n v="46820.539227798414"/>
    <n v="4"/>
    <n v="0.3"/>
    <n v="11.999999999999996"/>
    <n v="16"/>
    <n v="0.3"/>
    <n v="47.999999999999986"/>
    <n v="39.999999999999993"/>
    <d v="1899-12-30T16:00:00"/>
    <d v="1899-12-30T19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n v="0"/>
    <d v="1899-12-30T16:00:00"/>
    <d v="1899-12-30T19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LJS"/>
    <n v="49"/>
    <s v="Ganga Ibarra 3"/>
    <s v="49 - Ibarra 3"/>
    <x v="2"/>
    <s v="La Ganga"/>
    <s v="Ibarra"/>
    <s v="Ibarra"/>
    <s v="Cadenas"/>
    <x v="1"/>
    <s v="Promotor Ibarra 2"/>
    <n v="0"/>
    <n v="1003604400"/>
    <x v="77"/>
    <s v="Cristian Israel"/>
    <s v="Chavez"/>
    <s v="Navarrete"/>
    <s v="Maria Jose Arevalo"/>
    <s v="Erika Gonzalez"/>
    <s v="Agencia"/>
    <n v="15185.186009999999"/>
    <n v="4"/>
    <n v="0.20000000000000004"/>
    <n v="8"/>
    <n v="16"/>
    <n v="0.20000000000000004"/>
    <n v="32"/>
    <n v="39.999999999999993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3:00:00"/>
    <d v="1899-12-30T16:00:00"/>
    <n v="4"/>
    <d v="1899-12-30T03:00:00"/>
    <d v="1899-12-30T03:00:00"/>
    <m/>
    <m/>
    <m/>
    <d v="1899-12-30T00:00:00"/>
    <d v="1899-12-30T00:00:00"/>
    <d v="1899-12-30T16:00:00"/>
    <d v="1899-12-30T19:00:00"/>
    <n v="4"/>
    <d v="1899-12-30T03:00:00"/>
    <d v="1899-12-30T03:00:00"/>
    <m/>
    <m/>
    <m/>
    <d v="1899-12-30T00:00:00"/>
    <d v="1899-12-30T00:00:00"/>
    <m/>
    <n v="0"/>
    <d v="1899-12-30T13:00:00"/>
    <d v="1899-12-30T16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d v="1899-12-30T13:00:00"/>
    <d v="1899-12-30T16:00:00"/>
    <n v="4"/>
    <d v="1899-12-30T03:00:00"/>
    <d v="1899-12-30T03:00:00"/>
    <d v="1899-12-30T13:00:00"/>
    <d v="1899-12-30T16:00:00"/>
    <n v="4"/>
    <d v="1899-12-30T03:00:00"/>
    <d v="1899-12-30T03:00:00"/>
    <d v="1899-12-30T16:00:00"/>
    <d v="1899-12-30T19:00:00"/>
    <n v="4"/>
    <d v="1899-12-30T03:00:00"/>
    <d v="1899-12-30T03:00:00"/>
    <m/>
    <m/>
    <m/>
    <d v="1899-12-30T00:00:00"/>
    <d v="1899-12-30T00:00:00"/>
    <m/>
    <m/>
    <m/>
    <m/>
  </r>
  <r>
    <s v="LJVS"/>
    <n v="1101"/>
    <s v="Tienda Baratodo Ibarra 1101"/>
    <s v="1101 - Tienda Baratodo Ibarra"/>
    <x v="3"/>
    <s v="Unicomer"/>
    <s v="Ibarra"/>
    <s v="Ibarra"/>
    <s v="Cadenas"/>
    <x v="1"/>
    <s v="Promotor Ibarra 2"/>
    <n v="0"/>
    <n v="1003604400"/>
    <x v="77"/>
    <s v="Cristian Israel"/>
    <s v="Chavez"/>
    <s v="Navarrete"/>
    <s v="Maria Jose Arevalo"/>
    <s v="Heidi Karoba"/>
    <s v="Agencia"/>
    <n v="20138.375454545458"/>
    <n v="4"/>
    <n v="0.19999999999999993"/>
    <n v="7.9999999999999956"/>
    <n v="16"/>
    <n v="0.19999999999999993"/>
    <n v="31.999999999999982"/>
    <n v="39.999999999999993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4:00:00"/>
    <d v="1899-12-30T16:00:00"/>
    <n v="4"/>
    <d v="1899-12-30T02:00:00"/>
    <d v="1899-12-30T02:00:00"/>
    <m/>
    <m/>
    <m/>
    <d v="1899-12-30T00:00:00"/>
    <d v="1899-12-30T00:00:00"/>
    <m/>
    <n v="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4:00:00"/>
    <d v="1899-12-30T16:00:00"/>
    <n v="4"/>
    <d v="1899-12-30T02:00:00"/>
    <d v="1899-12-30T02:00:00"/>
    <m/>
    <m/>
    <m/>
    <d v="1899-12-30T00:00:00"/>
    <d v="1899-12-30T00:00:00"/>
    <m/>
    <m/>
    <m/>
    <m/>
  </r>
  <r>
    <s v="W"/>
    <n v="1018"/>
    <s v="Artefacta Tienda Ibarra 1018"/>
    <s v="1018 - Tienda Ibarra"/>
    <x v="2"/>
    <s v="Unicomer"/>
    <s v="Ibarra"/>
    <s v="Ibarra"/>
    <s v="Cadenas"/>
    <x v="1"/>
    <s v="Promotor Ibarra 2"/>
    <n v="0"/>
    <n v="1003604400"/>
    <x v="77"/>
    <s v="Cristian Israel"/>
    <s v="Chavez"/>
    <s v="Navarrete"/>
    <s v="Maria Jose Arevalo"/>
    <s v="Heidi Karoba"/>
    <s v="Agencia"/>
    <n v="14181.954545454546"/>
    <n v="1"/>
    <n v="5.0000000000000031E-2"/>
    <n v="2.0000000000000009"/>
    <n v="4"/>
    <n v="5.0000000000000031E-2"/>
    <n v="8.0000000000000036"/>
    <n v="39.999999999999993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81"/>
    <s v="Japon Ibarra"/>
    <s v="81 - Japon Velasco"/>
    <x v="2"/>
    <s v="Icesa"/>
    <s v="Ibarra"/>
    <s v="Ibarra"/>
    <s v="Cadenas"/>
    <x v="1"/>
    <s v="Promotor Ibarra 2"/>
    <n v="0"/>
    <n v="1003604400"/>
    <x v="77"/>
    <s v="Cristian Israel"/>
    <s v="Chavez"/>
    <s v="Navarrete"/>
    <s v="Maria Jose Arevalo"/>
    <s v="Tania Manrique"/>
    <s v="Agencia"/>
    <n v="1983.3150858500696"/>
    <n v="1"/>
    <n v="4.9999999999999996E-2"/>
    <n v="1.9999999999999996"/>
    <n v="4"/>
    <n v="4.9999999999999996E-2"/>
    <n v="7.9999999999999982"/>
    <n v="39.999999999999993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V"/>
    <n v="5"/>
    <s v="Ganga Ibarra"/>
    <s v="5 - Ibarra"/>
    <x v="2"/>
    <s v="La Ganga"/>
    <s v="Ibarra"/>
    <s v="Ibarra"/>
    <s v="Cadenas"/>
    <x v="1"/>
    <s v="Promotor Ibarra 2"/>
    <n v="0"/>
    <n v="1003604400"/>
    <x v="77"/>
    <s v="Cristian Israel"/>
    <s v="Chavez"/>
    <s v="Navarrete"/>
    <s v="Maria Jose Arevalo"/>
    <s v="Erika Gonzalez"/>
    <s v="Agencia"/>
    <n v="14250.217019999998"/>
    <n v="2"/>
    <n v="0.12499999999999997"/>
    <n v="4.9999999999999982"/>
    <n v="8"/>
    <n v="0.12499999999999997"/>
    <n v="19.999999999999993"/>
    <n v="39.999999999999993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3:00:00"/>
    <d v="1899-12-30T16:00:00"/>
    <n v="4"/>
    <d v="1899-12-30T03:00:00"/>
    <d v="1899-12-30T03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"/>
    <n v="38"/>
    <s v="Ganga Cayambe 2"/>
    <s v="38 - Cayambe 2"/>
    <x v="1"/>
    <s v="La Ganga"/>
    <s v="Cayambe"/>
    <s v="Cayambe"/>
    <s v="Cadenas"/>
    <x v="2"/>
    <s v="Promotor Otavalo 1"/>
    <n v="1"/>
    <n v="1003141007"/>
    <x v="78"/>
    <s v="Martha "/>
    <s v="De La Torre"/>
    <s v="Moreno"/>
    <s v="Maria Jose Arevalo"/>
    <s v="Erika Gonzalez"/>
    <s v="Agencia"/>
    <n v="9768.8139300000003"/>
    <n v="2"/>
    <n v="4.9999999999999975E-2"/>
    <n v="1.9999999999999982"/>
    <n v="8"/>
    <n v="4.9999999999999975E-2"/>
    <n v="7.9999999999999929"/>
    <n v="39.999999999999986"/>
    <m/>
    <m/>
    <m/>
    <d v="1899-12-30T00:00:00"/>
    <d v="1899-12-30T00:00:00"/>
    <d v="1899-12-30T17:00:00"/>
    <d v="1899-12-30T18:00:00"/>
    <n v="4"/>
    <d v="1899-12-30T01:00:00"/>
    <d v="1899-12-30T01:00:00"/>
    <m/>
    <m/>
    <m/>
    <d v="1899-12-30T00:00:00"/>
    <d v="1899-12-30T00:00:00"/>
    <d v="1899-12-30T17:00:00"/>
    <d v="1899-12-30T18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7:00:00"/>
    <d v="1899-12-30T18:00:00"/>
    <n v="4"/>
    <d v="1899-12-30T01:00:00"/>
    <d v="1899-12-30T01:00:00"/>
    <m/>
    <m/>
    <m/>
    <d v="1899-12-30T00:00:00"/>
    <d v="1899-12-30T00:00:00"/>
    <d v="1899-12-30T17:00:00"/>
    <d v="1899-12-30T18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"/>
    <n v="156"/>
    <s v="Point Cayambe"/>
    <s v="156 - Point Cayambe"/>
    <x v="0"/>
    <s v="Point"/>
    <s v="Cayambe"/>
    <s v="Cayambe"/>
    <s v="Cadenas"/>
    <x v="2"/>
    <s v="Promotor Otavalo 1"/>
    <n v="0"/>
    <n v="1003141007"/>
    <x v="78"/>
    <s v="Martha "/>
    <s v="De La Torre"/>
    <s v="Moreno"/>
    <s v="Maria Jose Arevalo"/>
    <s v="Diego Paredes"/>
    <s v="Agencia"/>
    <n v="23166.3409831637"/>
    <n v="2"/>
    <n v="4.9999999999999975E-2"/>
    <n v="1.9999999999999982"/>
    <n v="8"/>
    <n v="4.9999999999999975E-2"/>
    <n v="7.9999999999999929"/>
    <n v="39.999999999999986"/>
    <m/>
    <m/>
    <m/>
    <d v="1899-12-30T00:00:00"/>
    <d v="1899-12-30T00:00:00"/>
    <d v="1899-12-30T18:00:00"/>
    <d v="1899-12-30T19:00:00"/>
    <n v="4"/>
    <d v="1899-12-30T01:00:00"/>
    <d v="1899-12-30T01:00:00"/>
    <m/>
    <m/>
    <m/>
    <d v="1899-12-30T00:00:00"/>
    <d v="1899-12-30T00:00:00"/>
    <d v="1899-12-30T18:00:00"/>
    <d v="1899-12-30T19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8:00:00"/>
    <d v="1899-12-30T19:00:00"/>
    <n v="4"/>
    <d v="1899-12-30T01:00:00"/>
    <d v="1899-12-30T01:00:00"/>
    <m/>
    <m/>
    <m/>
    <d v="1899-12-30T00:00:00"/>
    <d v="1899-12-30T00:00:00"/>
    <d v="1899-12-30T18:00:00"/>
    <d v="1899-12-30T19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"/>
    <n v="1021"/>
    <s v="Artefacta Tienda Cayambe 1021"/>
    <s v="1021 - Tienda Cayambe"/>
    <x v="1"/>
    <s v="Unicomer"/>
    <s v="Cayambe"/>
    <s v="Cayambe"/>
    <s v="Cadenas"/>
    <x v="2"/>
    <s v="Promotor Otavalo 1"/>
    <n v="0"/>
    <n v="1003141007"/>
    <x v="78"/>
    <s v="Martha "/>
    <s v="De La Torre"/>
    <s v="Moreno"/>
    <s v="Maria Jose Arevalo"/>
    <s v="Heidi Karoba"/>
    <s v="Agencia"/>
    <n v="17365.015454545457"/>
    <n v="2"/>
    <n v="0.10000000000000002"/>
    <n v="3.9999999999999991"/>
    <n v="8"/>
    <n v="0.10000000000000002"/>
    <n v="15.999999999999996"/>
    <n v="39.999999999999986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d v="1899-12-30T11:00:00"/>
    <d v="1899-12-30T13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"/>
    <n v="94323"/>
    <s v="Japon Cayambe Ii"/>
    <s v="94323 - Japon Cayambe"/>
    <x v="2"/>
    <s v="Icesa"/>
    <s v="Cayambe"/>
    <s v="Cayambe"/>
    <s v="Cadenas"/>
    <x v="2"/>
    <s v="Promotor Otavalo 1"/>
    <n v="0"/>
    <n v="1003141007"/>
    <x v="78"/>
    <s v="Martha "/>
    <s v="De La Torre"/>
    <s v="Moreno"/>
    <s v="Maria Jose Arevalo"/>
    <s v="Tania Manrique"/>
    <s v="Agencia"/>
    <n v="1758.3171559427087"/>
    <n v="2"/>
    <n v="4.9999999999999975E-2"/>
    <n v="1.9999999999999982"/>
    <n v="8"/>
    <n v="4.9999999999999975E-2"/>
    <n v="7.9999999999999929"/>
    <n v="39.999999999999986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"/>
    <n v="84"/>
    <s v="Orve Cayambe"/>
    <s v="84 - Orve Cayambe"/>
    <x v="2"/>
    <s v="Icesa"/>
    <s v="Cayambe"/>
    <s v="Cayambe"/>
    <s v="Cadenas"/>
    <x v="2"/>
    <s v="Promotor Otavalo 1"/>
    <n v="0"/>
    <n v="1003141007"/>
    <x v="78"/>
    <s v="Martha "/>
    <s v="De La Torre"/>
    <s v="Moreno"/>
    <s v="Maria Jose Arevalo"/>
    <s v="Tania Manrique"/>
    <s v="Agencia"/>
    <n v="7308.4239869417561"/>
    <n v="2"/>
    <n v="4.9999999999999975E-2"/>
    <n v="1.9999999999999982"/>
    <n v="8"/>
    <n v="4.9999999999999975E-2"/>
    <n v="7.9999999999999929"/>
    <n v="39.999999999999986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"/>
    <n v="11"/>
    <s v="Ganga Qcayambe"/>
    <s v="11 - Qcayambe"/>
    <x v="2"/>
    <s v="La Ganga"/>
    <s v="Cayambe"/>
    <s v="Cayambe"/>
    <s v="Cadenas"/>
    <x v="2"/>
    <s v="Promotor Otavalo 1"/>
    <n v="0"/>
    <n v="1003141007"/>
    <x v="78"/>
    <s v="Martha "/>
    <s v="De La Torre"/>
    <s v="Moreno"/>
    <s v="Maria Jose Arevalo"/>
    <s v="Erika Gonzalez"/>
    <s v="Agencia"/>
    <n v="8898.3255599999993"/>
    <n v="2"/>
    <n v="0.10000000000000007"/>
    <n v="4.0000000000000018"/>
    <n v="8"/>
    <n v="0.10000000000000007"/>
    <n v="16.000000000000007"/>
    <n v="39.999999999999986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VS"/>
    <n v="9"/>
    <s v="Ganga Otavalo"/>
    <s v="9 - Otavalo"/>
    <x v="0"/>
    <s v="La Ganga"/>
    <s v="Otavalo"/>
    <s v="Otavalo"/>
    <s v="Cadenas"/>
    <x v="2"/>
    <s v="Promotor Otavalo 1"/>
    <n v="0"/>
    <n v="1003141007"/>
    <x v="78"/>
    <s v="Martha "/>
    <s v="De La Torre"/>
    <s v="Moreno"/>
    <s v="Maria Jose Arevalo"/>
    <s v="Danny Urgilez"/>
    <s v="Agencia"/>
    <n v="23986.790639999999"/>
    <n v="3"/>
    <n v="0.22500000000000003"/>
    <n v="8.9999999999999982"/>
    <n v="12"/>
    <n v="0.22500000000000003"/>
    <n v="35.999999999999993"/>
    <n v="39.999999999999986"/>
    <m/>
    <m/>
    <m/>
    <d v="1899-12-30T00:00:00"/>
    <d v="1899-12-30T00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3:00:00"/>
    <d v="1899-12-30T16:00:00"/>
    <n v="4"/>
    <d v="1899-12-30T03:00:00"/>
    <d v="1899-12-30T03:00:00"/>
    <d v="1899-12-30T13:00:00"/>
    <d v="1899-12-30T16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3:00:00"/>
    <n v="4"/>
    <d v="1899-12-30T03:00:00"/>
    <d v="1899-12-30T03:00:00"/>
    <m/>
    <m/>
    <m/>
    <d v="1899-12-30T00:00:00"/>
    <d v="1899-12-30T00:00:00"/>
    <d v="1899-12-30T13:00:00"/>
    <d v="1899-12-30T16:00:00"/>
    <n v="4"/>
    <d v="1899-12-30T03:00:00"/>
    <d v="1899-12-30T03:00:00"/>
    <d v="1899-12-30T13:00:00"/>
    <d v="1899-12-30T16:00:00"/>
    <n v="4"/>
    <d v="1899-12-30T03:00:00"/>
    <d v="1899-12-30T03:00:00"/>
    <m/>
    <m/>
    <m/>
    <d v="1899-12-30T00:00:00"/>
    <d v="1899-12-30T00:00:00"/>
    <m/>
    <m/>
    <m/>
    <m/>
  </r>
  <r>
    <s v="WVS"/>
    <n v="382"/>
    <s v="Point Otavalo"/>
    <s v="382 - Point Otavalo"/>
    <x v="0"/>
    <s v="Point"/>
    <s v="Otavalo"/>
    <s v="Otavalo"/>
    <s v="Cadenas"/>
    <x v="2"/>
    <s v="Promotor Otavalo 1"/>
    <n v="0"/>
    <n v="1003141007"/>
    <x v="78"/>
    <s v="Martha "/>
    <s v="De La Torre"/>
    <s v="Moreno"/>
    <s v="Maria Jose Arevalo"/>
    <s v="Diego Paredes"/>
    <s v="Agencia"/>
    <n v="18713.797823770903"/>
    <n v="3"/>
    <n v="0.15"/>
    <n v="5.9999999999999973"/>
    <n v="12"/>
    <n v="0.15"/>
    <n v="23.999999999999989"/>
    <n v="39.999999999999986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7:00:00"/>
    <d v="1899-12-30T19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WVS"/>
    <n v="1015"/>
    <s v="Artefacta Tienda Otavalo 1015"/>
    <s v="1015 - Tienda Otavalo"/>
    <x v="0"/>
    <s v="Unicomer"/>
    <s v="Otavalo"/>
    <s v="Otavalo"/>
    <s v="Cadenas"/>
    <x v="2"/>
    <s v="Promotor Otavalo 1"/>
    <n v="0"/>
    <n v="1003141007"/>
    <x v="78"/>
    <s v="Martha "/>
    <s v="De La Torre"/>
    <s v="Moreno"/>
    <s v="Maria Jose Arevalo"/>
    <s v="Heidi Karoba"/>
    <s v="Agencia"/>
    <n v="21714.148181818182"/>
    <n v="3"/>
    <n v="0.15"/>
    <n v="5.9999999999999973"/>
    <n v="12"/>
    <n v="0.15"/>
    <n v="23.999999999999989"/>
    <n v="39.999999999999986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5:00:00"/>
    <d v="1899-12-30T17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d v="1899-12-30T17:00:00"/>
    <d v="1899-12-30T19:00:00"/>
    <n v="4"/>
    <d v="1899-12-30T02:00:00"/>
    <d v="1899-12-30T02:00:00"/>
    <m/>
    <m/>
    <m/>
    <d v="1899-12-30T00:00:00"/>
    <d v="1899-12-30T00:00:00"/>
    <m/>
    <m/>
    <m/>
    <m/>
  </r>
  <r>
    <s v="WVS"/>
    <n v="87"/>
    <s v="Orve Otavalo (Pl)"/>
    <s v="87 - Orve Otavalo"/>
    <x v="2"/>
    <s v="Icesa"/>
    <s v="Otavalo"/>
    <s v="Otavalo"/>
    <s v="Cadenas"/>
    <x v="2"/>
    <s v="Promotor Otavalo 1"/>
    <n v="0"/>
    <n v="1003141007"/>
    <x v="78"/>
    <s v="Martha "/>
    <s v="De La Torre"/>
    <s v="Moreno"/>
    <s v="Maria Jose Arevalo"/>
    <s v="Tania Manrique"/>
    <s v="Agencia"/>
    <n v="2209.0705845449975"/>
    <n v="3"/>
    <n v="7.5000000000000094E-2"/>
    <n v="3.0000000000000027"/>
    <n v="12"/>
    <n v="7.5000000000000094E-2"/>
    <n v="12.000000000000011"/>
    <n v="39.999999999999986"/>
    <m/>
    <m/>
    <m/>
    <d v="1899-12-30T00:00:00"/>
    <d v="1899-12-30T00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d v="1899-12-30T16:00:00"/>
    <d v="1899-12-30T17:00:00"/>
    <n v="4"/>
    <d v="1899-12-30T01:00:00"/>
    <d v="1899-12-30T01:00:00"/>
    <d v="1899-12-30T16:00:00"/>
    <d v="1899-12-30T17:00:00"/>
    <n v="4"/>
    <d v="1899-12-30T01:00:00"/>
    <d v="1899-12-30T01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d v="1899-12-30T14:00:00"/>
    <d v="1899-12-30T15:00:00"/>
    <n v="4"/>
    <d v="1899-12-30T01:00:00"/>
    <d v="1899-12-30T01:00:00"/>
    <m/>
    <m/>
    <m/>
    <d v="1899-12-30T00:00:00"/>
    <d v="1899-12-30T00:00:00"/>
    <d v="1899-12-30T16:00:00"/>
    <d v="1899-12-30T17:00:00"/>
    <n v="4"/>
    <d v="1899-12-30T01:00:00"/>
    <d v="1899-12-30T01:00:00"/>
    <d v="1899-12-30T16:00:00"/>
    <d v="1899-12-30T17:00:00"/>
    <n v="4"/>
    <d v="1899-12-30T01:00:00"/>
    <d v="1899-12-30T01:00:00"/>
    <m/>
    <m/>
    <m/>
    <d v="1899-12-30T00:00:00"/>
    <d v="1899-12-30T00:00:00"/>
    <m/>
    <m/>
    <m/>
    <m/>
  </r>
  <r>
    <s v="MWJVS"/>
    <n v="217"/>
    <s v="Ganga Cotocollao"/>
    <s v="217 - Cotocollao"/>
    <x v="0"/>
    <s v="La Ganga"/>
    <s v="Cotocollao"/>
    <s v="Quito"/>
    <s v="Cadenas"/>
    <x v="0"/>
    <s v="Promotor Quito 1"/>
    <n v="1"/>
    <n v="1727634030"/>
    <x v="79"/>
    <s v="Cristina Nathaly"/>
    <s v="Jimenez"/>
    <s v="Castro"/>
    <s v="Maria Jose Arevalo"/>
    <s v="Erika Gonzalez"/>
    <s v="Agencia"/>
    <n v="23954.550329999998"/>
    <n v="5"/>
    <n v="0.50000000000000022"/>
    <n v="20"/>
    <n v="20"/>
    <n v="0.50000000000000022"/>
    <n v="80"/>
    <n v="39.999999999999986"/>
    <m/>
    <m/>
    <m/>
    <d v="1899-12-30T00:00:00"/>
    <d v="1899-12-30T00:00:00"/>
    <d v="1899-12-30T11:00:00"/>
    <d v="1899-12-30T15:00:00"/>
    <n v="4"/>
    <d v="1899-12-30T04:00:00"/>
    <d v="1899-12-30T04:00:00"/>
    <d v="1899-12-30T15:00:00"/>
    <d v="1899-12-30T19:00:00"/>
    <n v="4"/>
    <d v="1899-12-30T04:00:00"/>
    <d v="1899-12-30T04:00:00"/>
    <d v="1899-12-30T11:00:00"/>
    <d v="1899-12-30T15:00:00"/>
    <n v="4"/>
    <d v="1899-12-30T04:00:00"/>
    <d v="1899-12-30T04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1:00:00"/>
    <d v="1899-12-30T15:00:00"/>
    <n v="4"/>
    <d v="1899-12-30T04:00:00"/>
    <d v="1899-12-30T04:00:00"/>
    <d v="1899-12-30T15:00:00"/>
    <d v="1899-12-30T19:00:00"/>
    <n v="4"/>
    <d v="1899-12-30T04:00:00"/>
    <d v="1899-12-30T04:00:00"/>
    <d v="1899-12-30T11:00:00"/>
    <d v="1899-12-30T15:00:00"/>
    <n v="4"/>
    <d v="1899-12-30T04:00:00"/>
    <d v="1899-12-30T04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m/>
    <m/>
    <m/>
    <d v="1899-12-30T00:00:00"/>
    <d v="1899-12-30T00:00:00"/>
    <m/>
    <m/>
    <n v="0"/>
    <s v="Vacante 7"/>
  </r>
  <r>
    <s v="MWJVS"/>
    <n v="368"/>
    <s v="Point Prensa"/>
    <s v="368 - Point Prensa"/>
    <x v="0"/>
    <s v="Point"/>
    <s v="La Prensa"/>
    <s v="Quito"/>
    <s v="Cadenas"/>
    <x v="0"/>
    <s v="Promotor Quito 1"/>
    <n v="0"/>
    <n v="1727634030"/>
    <x v="79"/>
    <s v="Cristina Nathaly"/>
    <s v="Jimenez"/>
    <s v="Castro"/>
    <s v="Maria Jose Arevalo"/>
    <s v="Diego Paredes"/>
    <s v="Agencia"/>
    <n v="20415.729787959055"/>
    <n v="5"/>
    <n v="0.375"/>
    <n v="14.999999999999995"/>
    <n v="20"/>
    <n v="0.375"/>
    <n v="59.999999999999979"/>
    <n v="39.999999999999986"/>
    <m/>
    <m/>
    <m/>
    <d v="1899-12-30T00:00:00"/>
    <d v="1899-12-30T00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MWJVS"/>
    <n v="276"/>
    <s v="Orve Cotocollao"/>
    <s v="276 - Orve La Prensa"/>
    <x v="2"/>
    <s v="Icesa"/>
    <s v="Prensa"/>
    <s v="Quito"/>
    <s v="Cadenas"/>
    <x v="0"/>
    <s v="Promotor Quito 1"/>
    <n v="0"/>
    <n v="1727634030"/>
    <x v="79"/>
    <s v="Cristina Nathaly"/>
    <s v="Jimenez"/>
    <s v="Castro"/>
    <s v="Maria Jose Arevalo"/>
    <s v="Tania Manrique"/>
    <s v="Agencia"/>
    <n v="4469.9588741595689"/>
    <n v="5"/>
    <n v="0.12499999999999993"/>
    <n v="4.9999999999999956"/>
    <n v="20"/>
    <n v="0.12499999999999993"/>
    <n v="19.999999999999982"/>
    <n v="39.999999999999986"/>
    <m/>
    <m/>
    <m/>
    <d v="1899-12-30T00:00:00"/>
    <d v="1899-12-30T00:00:00"/>
    <d v="1899-12-30T10:00:00"/>
    <d v="1899-12-30T11:00:00"/>
    <n v="4"/>
    <d v="1899-12-30T01:00:00"/>
    <d v="1899-12-30T01:00:00"/>
    <d v="1899-12-30T14:00:00"/>
    <d v="1899-12-30T15:00:00"/>
    <n v="4"/>
    <d v="1899-12-30T01:00:00"/>
    <d v="1899-12-30T01:00:00"/>
    <d v="1899-12-30T10:00:00"/>
    <d v="1899-12-30T11:00:00"/>
    <n v="4"/>
    <d v="1899-12-30T01:00:00"/>
    <d v="1899-12-30T01:00:00"/>
    <d v="1899-12-30T14:00:00"/>
    <d v="1899-12-30T15:00:00"/>
    <n v="4"/>
    <d v="1899-12-30T01:00:00"/>
    <d v="1899-12-30T01:00:00"/>
    <d v="1899-12-30T14:00:00"/>
    <d v="1899-12-30T15:00:00"/>
    <n v="4"/>
    <d v="1899-12-30T01:00:00"/>
    <d v="1899-12-30T01:00:00"/>
    <m/>
    <m/>
    <m/>
    <d v="1899-12-30T00:00:00"/>
    <d v="1899-12-30T00:00:00"/>
    <m/>
    <n v="1"/>
    <m/>
    <m/>
    <m/>
    <d v="1899-12-30T00:00:00"/>
    <d v="1899-12-30T00:00:00"/>
    <d v="1899-12-30T10:00:00"/>
    <d v="1899-12-30T11:00:00"/>
    <n v="4"/>
    <d v="1899-12-30T01:00:00"/>
    <d v="1899-12-30T01:00:00"/>
    <d v="1899-12-30T14:00:00"/>
    <d v="1899-12-30T15:00:00"/>
    <n v="4"/>
    <d v="1899-12-30T01:00:00"/>
    <d v="1899-12-30T01:00:00"/>
    <d v="1899-12-30T10:00:00"/>
    <d v="1899-12-30T11:00:00"/>
    <n v="4"/>
    <d v="1899-12-30T01:00:00"/>
    <d v="1899-12-30T01:00:00"/>
    <d v="1899-12-30T14:00:00"/>
    <d v="1899-12-30T15:00:00"/>
    <n v="4"/>
    <d v="1899-12-30T01:00:00"/>
    <d v="1899-12-30T01:00:00"/>
    <d v="1899-12-30T14:00:00"/>
    <d v="1899-12-30T15:00:00"/>
    <n v="4"/>
    <d v="1899-12-30T01:00:00"/>
    <d v="1899-12-30T01:00:00"/>
    <m/>
    <m/>
    <m/>
    <d v="1899-12-30T00:00:00"/>
    <d v="1899-12-30T00:00:00"/>
    <m/>
    <m/>
    <m/>
    <m/>
  </r>
  <r>
    <s v="MWJ"/>
    <n v="88"/>
    <s v="Orve Nnuu Metropolitan Ii"/>
    <s v="88 - Orve Naciones Unidas"/>
    <x v="2"/>
    <s v="Icesa"/>
    <s v="Naciones Unidas"/>
    <s v="Quito"/>
    <s v="Cadenas"/>
    <x v="0"/>
    <s v="Promotor Quito 12"/>
    <n v="1"/>
    <n v="1315264810"/>
    <x v="80"/>
    <s v="Roddy Junior"/>
    <s v="Alcivar"/>
    <s v="Loor"/>
    <s v="Maria Jose Arevalo"/>
    <s v="Tania Manrique"/>
    <s v="Agencia"/>
    <n v="4049.9627383324951"/>
    <n v="3"/>
    <n v="0.14999999999999997"/>
    <n v="5.9999999999999982"/>
    <n v="12"/>
    <n v="0.14999999999999997"/>
    <n v="23.999999999999993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17"/>
    <s v="Ganga Naciones Unidas"/>
    <s v="17 - Naciones Unidas"/>
    <x v="0"/>
    <s v="La Ganga"/>
    <s v="Naciones Unidas"/>
    <s v="Quito"/>
    <s v="Cadenas"/>
    <x v="0"/>
    <s v="Promotor Quito 12"/>
    <n v="0"/>
    <n v="1315264810"/>
    <x v="80"/>
    <s v="Roddy Junior"/>
    <s v="Alcivar"/>
    <s v="Loor"/>
    <s v="Maria Jose Arevalo"/>
    <s v="Erika Gonzalez"/>
    <s v="Agencia"/>
    <n v="49811.27895"/>
    <n v="5"/>
    <n v="0.85"/>
    <n v="34"/>
    <n v="20"/>
    <n v="0.85"/>
    <n v="136"/>
    <n v="40"/>
    <m/>
    <m/>
    <m/>
    <d v="1899-12-30T00:00:00"/>
    <d v="1899-12-30T00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d v="1899-12-30T13:00:00"/>
    <d v="1899-12-30T19:00:00"/>
    <n v="4"/>
    <d v="1899-12-30T06:00:00"/>
    <d v="1899-12-30T06:00:00"/>
    <m/>
    <m/>
    <m/>
    <d v="1899-12-30T00:00:00"/>
    <d v="1899-12-30T00:00:00"/>
    <d v="1899-12-30T10:00:00"/>
    <d v="1899-12-30T18:00:00"/>
    <n v="4"/>
    <d v="1899-12-30T08:00:00"/>
    <d v="1899-12-30T08:00:00"/>
    <d v="1899-12-30T13:00:00"/>
    <d v="1899-12-30T19:00:00"/>
    <n v="4"/>
    <d v="1899-12-30T06:00:00"/>
    <d v="1899-12-30T06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m/>
    <n v="0"/>
    <s v="Daniel Garcia"/>
  </r>
  <r>
    <s v="MWJVS"/>
    <n v="201"/>
    <s v="Crecos La Prensa"/>
    <s v="201 - La Prensa"/>
    <x v="1"/>
    <s v="Créditos Económicos"/>
    <s v="La Prensa"/>
    <s v="Quito"/>
    <s v="Cadenas"/>
    <x v="0"/>
    <s v="Promotor Quito 13"/>
    <n v="1"/>
    <n v="1758048159"/>
    <x v="81"/>
    <s v="Hellis Carolina"/>
    <s v="Contreras"/>
    <s v="Ron"/>
    <s v="Maria Jose Arevalo"/>
    <s v="Erika Gonzalez"/>
    <s v="Agencia"/>
    <n v="16964.718020365999"/>
    <n v="5"/>
    <n v="0.37499999999999994"/>
    <n v="14.999999999999995"/>
    <n v="20"/>
    <n v="0.37499999999999994"/>
    <n v="59.999999999999979"/>
    <n v="39.999999999999993"/>
    <m/>
    <m/>
    <m/>
    <d v="1899-12-30T00:00:00"/>
    <d v="1899-12-30T00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n v="0"/>
    <m/>
    <m/>
    <m/>
    <d v="1899-12-30T00:00:00"/>
    <d v="1899-12-30T00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m/>
    <m/>
  </r>
  <r>
    <s v="MWJVS"/>
    <n v="180"/>
    <s v="Tienda Baratodo Prensa 1749"/>
    <s v="180 - 1749-Tienda Baratodo Prensa 1749"/>
    <x v="0"/>
    <s v="Unicomer"/>
    <s v="La Prensa"/>
    <s v="Quito"/>
    <s v="Cadenas"/>
    <x v="0"/>
    <s v="Promotor Quito 13"/>
    <n v="0"/>
    <n v="1758048159"/>
    <x v="81"/>
    <s v="Hellis Carolina"/>
    <s v="Contreras"/>
    <s v="Ron"/>
    <s v="Maria Jose Arevalo"/>
    <s v="Heidi Karoba"/>
    <s v="Agencia"/>
    <n v="34446.391818181815"/>
    <n v="5"/>
    <n v="0.625"/>
    <n v="24.999999999999996"/>
    <n v="20"/>
    <n v="0.62499999999999989"/>
    <n v="99.999999999999972"/>
    <n v="39.999999999999993"/>
    <m/>
    <m/>
    <m/>
    <d v="1899-12-30T00:00:00"/>
    <d v="1899-12-30T00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n v="1"/>
    <m/>
    <m/>
    <m/>
    <d v="1899-12-30T00:00:00"/>
    <d v="1899-12-30T00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m/>
    <m/>
    <m/>
  </r>
  <r>
    <s v="J"/>
    <n v="958"/>
    <s v="Megamaxi Portal Shopping"/>
    <s v="958 - Megamaxi Portal Shopping"/>
    <x v="0"/>
    <s v="La Favorita"/>
    <s v="C.C.Portal"/>
    <s v="Quito"/>
    <s v="Hipermercados"/>
    <x v="0"/>
    <s v="Promotor Quito 15"/>
    <n v="1"/>
    <n v="1750274563"/>
    <x v="82"/>
    <s v="Carla Aracely"/>
    <s v="Guachi"/>
    <s v="Bulla"/>
    <s v="Maria Jose Arevalo"/>
    <s v="Diego Paredes"/>
    <s v="Agencia"/>
    <n v="21342.666666666668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967"/>
    <s v="Ganga El Portal"/>
    <s v="967 - La Ganga Portal Shopping"/>
    <x v="1"/>
    <s v="La Ganga"/>
    <s v="Portal Shopping"/>
    <s v="Quito"/>
    <s v="Cadenas"/>
    <x v="0"/>
    <s v="Promotor Quito 15"/>
    <n v="0"/>
    <n v="1750274563"/>
    <x v="82"/>
    <s v="Carla Aracely"/>
    <s v="Guachi"/>
    <s v="Bulla"/>
    <s v="Maria Jose Arevalo"/>
    <s v="Erika Gonzalez"/>
    <s v="Agencia"/>
    <n v="17732.1705"/>
    <n v="5"/>
    <n v="0.5"/>
    <n v="20"/>
    <n v="20"/>
    <n v="0.49999999999999989"/>
    <n v="79.999999999999986"/>
    <n v="40"/>
    <m/>
    <m/>
    <m/>
    <d v="1899-12-30T00:00:00"/>
    <d v="1899-12-30T00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m/>
    <m/>
    <m/>
    <d v="1899-12-30T00:00:00"/>
    <d v="1899-12-30T00:00:00"/>
    <m/>
    <n v="0"/>
    <m/>
    <m/>
    <m/>
    <d v="1899-12-30T00:00:00"/>
    <d v="1899-12-30T00:00:00"/>
    <d v="1899-12-30T15:00:00"/>
    <d v="1899-12-30T19:00:00"/>
    <n v="4"/>
    <d v="1899-12-30T04:00:00"/>
    <d v="1899-12-30T04:00:00"/>
    <m/>
    <m/>
    <m/>
    <d v="1899-12-30T00:00:00"/>
    <d v="1899-12-30T00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m/>
    <m/>
    <m/>
    <m/>
  </r>
  <r>
    <s v="MWJVS"/>
    <n v="520"/>
    <s v="Crecos Portal Shopping"/>
    <s v="520 - Créditos Económicos Portal Shopping"/>
    <x v="0"/>
    <s v="Créditos Económicos"/>
    <s v="Portal Shopping"/>
    <s v="Quito"/>
    <s v="Cadenas"/>
    <x v="0"/>
    <s v="Promotor Quito 15"/>
    <n v="0"/>
    <n v="1750274563"/>
    <x v="82"/>
    <s v="Carla Aracely"/>
    <s v="Guachi"/>
    <s v="Bulla"/>
    <s v="Maria Jose Arevalo"/>
    <s v="Erika Gonzalez"/>
    <s v="Agencia"/>
    <n v="20265.125110028865"/>
    <n v="5"/>
    <n v="0.47499999999999998"/>
    <n v="19"/>
    <n v="20"/>
    <n v="0.47499999999999998"/>
    <n v="76"/>
    <n v="40"/>
    <m/>
    <m/>
    <m/>
    <d v="1899-12-30T00:00:00"/>
    <d v="1899-12-30T00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d v="1899-12-30T11:00:00"/>
    <d v="1899-12-30T14:00:00"/>
    <n v="4"/>
    <d v="1899-12-30T03:00:00"/>
    <d v="1899-12-30T03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m/>
    <m/>
    <m/>
    <d v="1899-12-30T00:00:00"/>
    <d v="1899-12-30T00:00:00"/>
    <m/>
    <n v="1"/>
    <m/>
    <m/>
    <m/>
    <d v="1899-12-30T00:00:00"/>
    <d v="1899-12-30T00:00:00"/>
    <d v="1899-12-30T10:00:00"/>
    <d v="1899-12-30T14:00:00"/>
    <n v="4"/>
    <d v="1899-12-30T04:00:00"/>
    <d v="1899-12-30T04:00:00"/>
    <m/>
    <m/>
    <m/>
    <d v="1899-12-30T00:00:00"/>
    <d v="1899-12-30T00:00:00"/>
    <d v="1899-12-30T11:00:00"/>
    <d v="1899-12-30T14:00:00"/>
    <n v="4"/>
    <d v="1899-12-30T03:00:00"/>
    <d v="1899-12-30T03:00:00"/>
    <d v="1899-12-30T15:00:00"/>
    <d v="1899-12-30T19:00:00"/>
    <n v="4"/>
    <d v="1899-12-30T04:00:00"/>
    <d v="1899-12-30T04:00:00"/>
    <d v="1899-12-30T10:00:00"/>
    <d v="1899-12-30T14:00:00"/>
    <n v="4"/>
    <d v="1899-12-30T04:00:00"/>
    <d v="1899-12-30T04:00:00"/>
    <d v="1899-12-30T15:00:00"/>
    <d v="1899-12-30T19:00:00"/>
    <n v="4"/>
    <d v="1899-12-30T04:00:00"/>
    <d v="1899-12-30T04:00:00"/>
    <m/>
    <m/>
    <n v="0"/>
    <m/>
  </r>
  <r>
    <s v="MWJVS"/>
    <n v="330"/>
    <s v="Vega Bosque"/>
    <s v="330 - Vega Bosque"/>
    <x v="0"/>
    <s v="Importadora Vega"/>
    <s v="El Bosque"/>
    <s v="Quito"/>
    <s v="Especializados"/>
    <x v="0"/>
    <s v="Promotor Quito 18"/>
    <n v="1"/>
    <n v="805198959"/>
    <x v="83"/>
    <s v="Jesus Norvey"/>
    <s v="Zambrano"/>
    <s v="Cabezas"/>
    <s v="Maria Jose Arevalo"/>
    <s v="Diego Paredes"/>
    <s v="Agencia"/>
    <n v="75054.542247676043"/>
    <n v="5"/>
    <n v="1"/>
    <n v="40"/>
    <n v="20"/>
    <n v="1"/>
    <n v="160"/>
    <n v="4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WJVS"/>
    <n v="244"/>
    <s v="Ganga Cotocollao 2"/>
    <s v="244 - Cotocollao 2"/>
    <x v="1"/>
    <s v="La Ganga"/>
    <s v="Cotocollao"/>
    <s v="Quito"/>
    <s v="Cadenas"/>
    <x v="0"/>
    <s v="Promotor Quito 21"/>
    <n v="1"/>
    <n v="1313263376"/>
    <x v="84"/>
    <s v="Jose Ricardo"/>
    <s v="Suarez"/>
    <s v="Solorzona"/>
    <s v="Maria Jose Arevalo"/>
    <s v="Erika Gonzalez"/>
    <s v="Agencia"/>
    <n v="16668.240269999998"/>
    <n v="5"/>
    <n v="0.24999999999999992"/>
    <n v="9.9999999999999947"/>
    <n v="20"/>
    <n v="0.24999999999999992"/>
    <n v="39.999999999999979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n v="0"/>
    <m/>
  </r>
  <r>
    <s v="MWJVS"/>
    <n v="173"/>
    <s v="Artefacta Tienda Prensa 1719"/>
    <s v="173 - 1719-Tienda Prensa 1719"/>
    <x v="3"/>
    <s v="Unicomer"/>
    <s v="La Prensa"/>
    <s v="Quito"/>
    <s v="Cadenas"/>
    <x v="0"/>
    <s v="Promotor Quito 21"/>
    <n v="0"/>
    <n v="1313263376"/>
    <x v="84"/>
    <s v="Jose Ricardo"/>
    <s v="Suarez"/>
    <s v="Solorzona"/>
    <s v="Maria Jose Arevalo"/>
    <s v="Heidi Karoba"/>
    <s v="Agencia"/>
    <n v="66245.485454545458"/>
    <n v="5"/>
    <n v="0.75000000000000011"/>
    <n v="30"/>
    <n v="20"/>
    <n v="0.75000000000000011"/>
    <n v="120"/>
    <n v="39.999999999999993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6:00:00"/>
    <n v="4"/>
    <d v="1899-12-30T06:00:00"/>
    <d v="1899-12-30T06:00:00"/>
    <d v="1899-12-30T13:00:00"/>
    <d v="1899-12-30T19:00:00"/>
    <n v="4"/>
    <d v="1899-12-30T06:00:00"/>
    <d v="1899-12-30T06:00:00"/>
    <d v="1899-12-30T10:00:00"/>
    <d v="1899-12-30T16:00:00"/>
    <n v="4"/>
    <d v="1899-12-30T06:00:00"/>
    <d v="1899-12-30T06:00:00"/>
    <d v="1899-12-30T13:00:00"/>
    <d v="1899-12-30T19:00:00"/>
    <n v="4"/>
    <d v="1899-12-30T06:00:00"/>
    <d v="1899-12-30T06:00:00"/>
    <m/>
    <m/>
    <m/>
    <d v="1899-12-30T00:00:00"/>
    <d v="1899-12-30T00:00:00"/>
    <m/>
    <n v="1"/>
    <m/>
    <m/>
    <m/>
    <d v="1899-12-30T00:00:00"/>
    <d v="1899-12-30T00:00:00"/>
    <d v="1899-12-30T13:00:00"/>
    <d v="1899-12-30T19:00:00"/>
    <n v="4"/>
    <d v="1899-12-30T06:00:00"/>
    <d v="1899-12-30T06:00:00"/>
    <d v="1899-12-30T10:00:00"/>
    <d v="1899-12-30T16:00:00"/>
    <n v="4"/>
    <d v="1899-12-30T06:00:00"/>
    <d v="1899-12-30T06:00:00"/>
    <d v="1899-12-30T13:00:00"/>
    <d v="1899-12-30T19:00:00"/>
    <n v="4"/>
    <d v="1899-12-30T06:00:00"/>
    <d v="1899-12-30T06:00:00"/>
    <d v="1899-12-30T10:00:00"/>
    <d v="1899-12-30T16:00:00"/>
    <n v="4"/>
    <d v="1899-12-30T06:00:00"/>
    <d v="1899-12-30T06:00:00"/>
    <d v="1899-12-30T13:00:00"/>
    <d v="1899-12-30T19:00:00"/>
    <n v="4"/>
    <d v="1899-12-30T06:00:00"/>
    <d v="1899-12-30T06:00:00"/>
    <m/>
    <m/>
    <m/>
    <d v="1899-12-30T00:00:00"/>
    <d v="1899-12-30T00:00:00"/>
    <m/>
    <m/>
    <m/>
    <m/>
  </r>
  <r>
    <s v="MWJVS"/>
    <n v="522"/>
    <s v="Crecos Naciones Unidas"/>
    <s v="522 - Créditos Económicos Naciones Unidas"/>
    <x v="1"/>
    <s v="Créditos Económicos"/>
    <s v="Naciones Unidas"/>
    <s v="Quito"/>
    <s v="Cadenas"/>
    <x v="0"/>
    <s v="Promotor Quito 23"/>
    <n v="1"/>
    <n v="1753708799"/>
    <x v="85"/>
    <s v="Steven Alejandro"/>
    <s v="Benalcazar"/>
    <s v="Perez"/>
    <s v="Maria Jose Arevalo"/>
    <s v="Erika Gonzalez"/>
    <s v="Agencia"/>
    <n v="2258.6075757575759"/>
    <n v="5"/>
    <n v="0.375"/>
    <n v="14.999999999999995"/>
    <n v="20"/>
    <n v="0.375"/>
    <n v="59.999999999999979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n v="1"/>
    <m/>
    <m/>
    <m/>
    <d v="1899-12-30T00:00:00"/>
    <d v="1899-12-30T00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3:00:00"/>
    <n v="4"/>
    <d v="1899-12-30T03:00:00"/>
    <d v="1899-12-30T03:00:00"/>
    <m/>
    <m/>
    <m/>
    <d v="1899-12-30T00:00:00"/>
    <d v="1899-12-30T00:00:00"/>
    <m/>
    <m/>
    <n v="0"/>
    <m/>
  </r>
  <r>
    <s v="MWJVS"/>
    <n v="48"/>
    <s v="Ganga Naciones Unidas 2"/>
    <s v="48 - Naciones Unidas 2"/>
    <x v="0"/>
    <s v="La Ganga"/>
    <s v="Naciones Unidas"/>
    <s v="Quito"/>
    <s v="Cadenas"/>
    <x v="0"/>
    <s v="Promotor Quito 23"/>
    <n v="0"/>
    <n v="1753708799"/>
    <x v="85"/>
    <s v="Steven Alejandro"/>
    <s v="Benalcazar"/>
    <s v="Perez"/>
    <s v="Maria Jose Arevalo"/>
    <s v="Erika Gonzalez"/>
    <s v="Agencia"/>
    <n v="19892.271270000001"/>
    <n v="5"/>
    <n v="0.625"/>
    <n v="24.999999999999993"/>
    <n v="20"/>
    <n v="0.625"/>
    <n v="99.999999999999972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n v="0"/>
    <m/>
    <m/>
    <m/>
    <d v="1899-12-30T00:00:00"/>
    <d v="1899-12-30T00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4:00:00"/>
    <d v="1899-12-30T19:00:00"/>
    <n v="4"/>
    <d v="1899-12-30T05:00:00"/>
    <d v="1899-12-30T05:00:00"/>
    <m/>
    <m/>
    <m/>
    <d v="1899-12-30T00:00:00"/>
    <d v="1899-12-30T00:00:00"/>
    <m/>
    <m/>
    <m/>
    <m/>
  </r>
  <r>
    <s v="MWJVS"/>
    <n v="645"/>
    <s v="Todohogar Portal Shopping"/>
    <s v="645 - Todohogar Portal Shopping"/>
    <x v="1"/>
    <s v="Comohogar"/>
    <s v="Portal Shopping"/>
    <s v="Quito"/>
    <s v="Especializados"/>
    <x v="0"/>
    <s v="Promotor Quito 24"/>
    <n v="1"/>
    <n v="1726243379"/>
    <x v="86"/>
    <s v="Stefany Samantha"/>
    <s v="Zhunio"/>
    <s v="Vargas"/>
    <s v="Maria Jose Arevalo"/>
    <s v="Diego Paredes"/>
    <s v="Agencia"/>
    <n v="16900.204509729618"/>
    <n v="5"/>
    <n v="0.24999999999999994"/>
    <n v="9.9999999999999964"/>
    <n v="20"/>
    <n v="0.24999999999999994"/>
    <n v="39.999999999999986"/>
    <n v="39.999999999999993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7:00:00"/>
    <d v="1899-12-30T19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7:00:00"/>
    <d v="1899-12-30T19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m/>
  </r>
  <r>
    <s v="MWJVS"/>
    <n v="156015"/>
    <s v="Artefacta Tienda Portal Shopping 3521"/>
    <s v="156015 - Tienda C.C Portal Shopping"/>
    <x v="3"/>
    <s v="Unicomer"/>
    <s v="Portal Shopping"/>
    <s v="Quito"/>
    <s v="Cadenas"/>
    <x v="0"/>
    <s v="Promotor Quito 24"/>
    <n v="0"/>
    <n v="1726243379"/>
    <x v="86"/>
    <s v="Stefany Samantha"/>
    <s v="Zhunio"/>
    <s v="Vargas"/>
    <s v="Maria Jose Arevalo"/>
    <s v="Heidi Karoba"/>
    <s v="Agencia"/>
    <n v="77055.286363636376"/>
    <n v="5"/>
    <n v="0.70000000000000007"/>
    <n v="27.999999999999996"/>
    <n v="20"/>
    <n v="0.70000000000000018"/>
    <n v="112"/>
    <n v="39.999999999999993"/>
    <m/>
    <m/>
    <m/>
    <d v="1899-12-30T00:00:00"/>
    <d v="1899-12-30T00:00:00"/>
    <d v="1899-12-30T14:00:00"/>
    <d v="1899-12-30T19:00:00"/>
    <n v="4"/>
    <d v="1899-12-30T05:00:00"/>
    <d v="1899-12-30T05:00:00"/>
    <d v="1899-12-30T13:00:00"/>
    <d v="1899-12-30T19:00:00"/>
    <n v="4"/>
    <d v="1899-12-30T06:00:00"/>
    <d v="1899-12-30T06:00:00"/>
    <d v="1899-12-30T11:00:00"/>
    <d v="1899-12-30T16:00:00"/>
    <n v="4"/>
    <d v="1899-12-30T05:00:00"/>
    <d v="1899-12-30T05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m/>
    <m/>
    <m/>
    <d v="1899-12-30T00:00:00"/>
    <d v="1899-12-30T00:00:00"/>
    <m/>
    <n v="0"/>
    <m/>
    <m/>
    <m/>
    <d v="1899-12-30T00:00:00"/>
    <d v="1899-12-30T00:00:00"/>
    <d v="1899-12-30T14:00:00"/>
    <d v="1899-12-30T19:00:00"/>
    <n v="4"/>
    <d v="1899-12-30T05:00:00"/>
    <d v="1899-12-30T05:00:00"/>
    <m/>
    <m/>
    <m/>
    <d v="1899-12-30T00:00:00"/>
    <d v="1899-12-30T00:00:00"/>
    <d v="1899-12-30T11:00:00"/>
    <d v="1899-12-30T16:00:00"/>
    <n v="4"/>
    <d v="1899-12-30T05:00:00"/>
    <d v="1899-12-30T05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m/>
    <m/>
    <m/>
    <m/>
  </r>
  <r>
    <s v="MJ"/>
    <n v="389"/>
    <s v="Point Portal"/>
    <s v="389 - Point Portal Shoipping"/>
    <x v="1"/>
    <s v="Point"/>
    <s v="Portal Shopping"/>
    <s v="Quito"/>
    <s v="Cadenas"/>
    <x v="0"/>
    <s v="Promotor Quito 24"/>
    <n v="0"/>
    <n v="1726243379"/>
    <x v="86"/>
    <s v="Stefany Samantha"/>
    <s v="Zhunio"/>
    <s v="Vargas"/>
    <s v="Maria Jose Arevalo"/>
    <s v="Diego Paredes"/>
    <s v="Agencia"/>
    <n v="8455.4602055690066"/>
    <n v="2"/>
    <n v="5.0000000000000031E-2"/>
    <n v="2.0000000000000009"/>
    <n v="8"/>
    <n v="5.0000000000000031E-2"/>
    <n v="8.0000000000000036"/>
    <n v="39.999999999999993"/>
    <m/>
    <m/>
    <m/>
    <d v="1899-12-30T00:00:00"/>
    <d v="1899-12-30T00:00:00"/>
    <d v="1899-12-30T13:00:00"/>
    <d v="1899-12-30T14:00:00"/>
    <n v="4"/>
    <d v="1899-12-30T01:00:00"/>
    <d v="1899-12-30T01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3:00:00"/>
    <d v="1899-12-30T14:00:00"/>
    <n v="4"/>
    <d v="1899-12-30T01:00:00"/>
    <d v="1899-12-30T01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JV"/>
    <n v="290"/>
    <s v="Japon Condado"/>
    <s v="290 - Japon Condado"/>
    <x v="2"/>
    <s v="Icesa"/>
    <s v="Condado"/>
    <s v="Quito"/>
    <s v="Cadenas"/>
    <x v="0"/>
    <s v="Promotor Quito 5"/>
    <n v="1"/>
    <n v="1723409163"/>
    <x v="87"/>
    <s v="Katherine Nicole"/>
    <s v="Gualotuña"/>
    <s v="Morales"/>
    <s v="Maria Jose Arevalo"/>
    <s v="Tania Manrique"/>
    <s v="Agencia"/>
    <n v="4562.4843386688417"/>
    <n v="3"/>
    <n v="0.14999999999999997"/>
    <n v="5.9999999999999982"/>
    <n v="12"/>
    <n v="0.14999999999999997"/>
    <n v="23.999999999999993"/>
    <n v="40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m/>
    <m/>
    <m/>
    <d v="1899-12-30T00:00:00"/>
    <d v="1899-12-30T00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MJV"/>
    <n v="176"/>
    <s v="Artefacta Tienda Condado 1734"/>
    <s v="176 - 1734-Tienda Condado 1734"/>
    <x v="2"/>
    <s v="Unicomer"/>
    <s v="Condado"/>
    <s v="Quito"/>
    <s v="Cadenas"/>
    <x v="0"/>
    <s v="Promotor Quito 5"/>
    <n v="0"/>
    <n v="1723409163"/>
    <x v="87"/>
    <s v="Katherine Nicole"/>
    <s v="Gualotuña"/>
    <s v="Morales"/>
    <s v="Maria Jose Arevalo"/>
    <s v="Heidi Karoba"/>
    <s v="Agencia"/>
    <n v="10652.223636363637"/>
    <n v="3"/>
    <n v="0.15000000000000008"/>
    <n v="6.0000000000000027"/>
    <n v="12"/>
    <n v="0.15000000000000008"/>
    <n v="24.000000000000011"/>
    <n v="4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d v="1899-12-30T13:00:00"/>
    <d v="1899-12-30T15:00:00"/>
    <n v="4"/>
    <d v="1899-12-30T02:00:00"/>
    <d v="1899-12-30T02:00:00"/>
    <m/>
    <m/>
    <m/>
    <d v="1899-12-30T00:00:00"/>
    <d v="1899-12-30T00:00:00"/>
    <d v="1899-12-30T13:00:00"/>
    <d v="1899-12-30T15:00:00"/>
    <n v="4"/>
    <d v="1899-12-30T02:00:00"/>
    <d v="1899-12-30T02:00:00"/>
    <d v="1899-12-30T13:00:00"/>
    <d v="1899-12-30T15:00:00"/>
    <n v="4"/>
    <d v="1899-12-30T02:00:00"/>
    <d v="1899-12-30T02:00:00"/>
    <m/>
    <m/>
    <m/>
    <d v="1899-12-30T00:00:00"/>
    <d v="1899-12-30T00:00:00"/>
    <m/>
    <m/>
    <m/>
    <d v="1899-12-30T00:00:00"/>
    <d v="1899-12-30T00:00:00"/>
    <m/>
    <m/>
    <m/>
    <m/>
  </r>
  <r>
    <s v="MWJVS"/>
    <n v="72"/>
    <s v="Todohogar Eloy Alfaro"/>
    <s v="72 - Eloy Alfaro"/>
    <x v="0"/>
    <s v="Todohogar"/>
    <s v="Eloy Alfaro"/>
    <s v="Quito"/>
    <s v="Especializados"/>
    <x v="0"/>
    <s v="Promotor Quito 5"/>
    <n v="0"/>
    <n v="1723409163"/>
    <x v="87"/>
    <s v="Katherine Nicole"/>
    <s v="Gualotuña"/>
    <s v="Morales"/>
    <s v="Maria Jose Arevalo"/>
    <s v="Diego Paredes"/>
    <s v="Agencia"/>
    <n v="28396.958733884028"/>
    <n v="5"/>
    <n v="0.7"/>
    <n v="27.999999999999996"/>
    <n v="20"/>
    <n v="0.7"/>
    <n v="112"/>
    <n v="40"/>
    <m/>
    <m/>
    <m/>
    <d v="1899-12-30T00:00:00"/>
    <d v="1899-12-30T00:00:00"/>
    <d v="1899-12-30T15:00:00"/>
    <d v="1899-12-30T19:00:00"/>
    <n v="4"/>
    <d v="1899-12-30T04:00:00"/>
    <d v="1899-12-30T04:00:00"/>
    <d v="1899-12-30T10:00:00"/>
    <d v="1899-12-30T18:00:00"/>
    <n v="4"/>
    <d v="1899-12-30T08:00:00"/>
    <d v="1899-12-30T08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8:00:00"/>
    <n v="4"/>
    <d v="1899-12-30T08:00:00"/>
    <d v="1899-12-30T08:00:00"/>
    <m/>
    <m/>
    <m/>
    <d v="1899-12-30T00:00:00"/>
    <d v="1899-12-30T00:00:00"/>
    <m/>
    <n v="0"/>
    <m/>
    <m/>
    <m/>
    <d v="1899-12-30T00:00:00"/>
    <d v="1899-12-30T00:00:00"/>
    <d v="1899-12-30T15:00:00"/>
    <d v="1899-12-30T19:00:00"/>
    <n v="4"/>
    <d v="1899-12-30T04:00:00"/>
    <d v="1899-12-30T04:00:00"/>
    <d v="1899-12-30T10:00:00"/>
    <d v="1899-12-30T18:00:00"/>
    <n v="4"/>
    <d v="1899-12-30T08:00:00"/>
    <d v="1899-12-30T08:00:00"/>
    <d v="1899-12-30T15:00:00"/>
    <d v="1899-12-30T19:00:00"/>
    <n v="4"/>
    <d v="1899-12-30T04:00:00"/>
    <d v="1899-12-30T04:00:00"/>
    <d v="1899-12-30T15:00:00"/>
    <d v="1899-12-30T19:00:00"/>
    <n v="4"/>
    <d v="1899-12-30T04:00:00"/>
    <d v="1899-12-30T04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  <r>
    <s v="MWJVS"/>
    <n v="77"/>
    <s v="Japon Naciones Unidas Iv"/>
    <s v="77 - Japon Nnuu Metropolitan"/>
    <x v="2"/>
    <s v="Icesa"/>
    <s v="Naciones Unidas"/>
    <s v="Quito"/>
    <s v="Cadenas"/>
    <x v="0"/>
    <s v="Promotor Quito 7"/>
    <n v="1"/>
    <n v="1724086853"/>
    <x v="88"/>
    <s v="Alison Pamela"/>
    <s v="Rosero"/>
    <s v="Romero"/>
    <s v="Maria Jose Arevalo"/>
    <s v="Tania Manrique"/>
    <s v="Agencia"/>
    <n v="7672.5585936444631"/>
    <n v="5"/>
    <n v="0.24999999999999994"/>
    <n v="9.9999999999999982"/>
    <n v="20"/>
    <n v="0.24999999999999994"/>
    <n v="39.999999999999993"/>
    <n v="40"/>
    <m/>
    <m/>
    <m/>
    <d v="1899-12-30T00:00:00"/>
    <d v="1899-12-30T00:00:00"/>
    <d v="1899-12-30T10:00:00"/>
    <d v="1899-12-30T12:00:00"/>
    <n v="4"/>
    <d v="1899-12-30T02:00:00"/>
    <d v="1899-12-30T02:00:00"/>
    <d v="1899-12-30T11:00:00"/>
    <d v="1899-12-30T13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n v="1"/>
    <m/>
    <m/>
    <m/>
    <d v="1899-12-30T00:00:00"/>
    <d v="1899-12-30T00:00:00"/>
    <d v="1899-12-30T10:00:00"/>
    <d v="1899-12-30T12:00:00"/>
    <n v="4"/>
    <d v="1899-12-30T02:00:00"/>
    <d v="1899-12-30T02:00:00"/>
    <d v="1899-12-30T11:00:00"/>
    <d v="1899-12-30T13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MWJVS"/>
    <n v="1714"/>
    <s v="Artefacta Tienda Naciones Unidas 1714"/>
    <s v="1714 - Tienda Naciones Unidas"/>
    <x v="3"/>
    <s v="Unicomer"/>
    <s v="Naciones Unidas"/>
    <s v="Quito"/>
    <s v="Cadenas"/>
    <x v="0"/>
    <s v="Promotor Quito 7"/>
    <n v="0"/>
    <n v="1724086853"/>
    <x v="88"/>
    <s v="Alison Pamela"/>
    <s v="Rosero"/>
    <s v="Romero"/>
    <s v="Maria Jose Arevalo"/>
    <s v="Heidi Karoba"/>
    <s v="Agencia"/>
    <n v="86699.015454545457"/>
    <n v="5"/>
    <n v="0.72499999999999998"/>
    <n v="29"/>
    <n v="20"/>
    <n v="0.72499999999999998"/>
    <n v="116"/>
    <n v="40"/>
    <m/>
    <m/>
    <m/>
    <d v="1899-12-30T00:00:00"/>
    <d v="1899-12-30T00:00:00"/>
    <d v="1899-12-30T13:00:00"/>
    <d v="1899-12-30T19:00:00"/>
    <n v="4"/>
    <d v="1899-12-30T06:00:00"/>
    <d v="1899-12-30T06:00:00"/>
    <d v="1899-12-30T14:00:00"/>
    <d v="1899-12-30T19:00:00"/>
    <n v="4"/>
    <d v="1899-12-30T05:00:00"/>
    <d v="1899-12-30T05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m/>
    <m/>
    <m/>
    <d v="1899-12-30T00:00:00"/>
    <d v="1899-12-30T00:00:00"/>
    <m/>
    <n v="0"/>
    <m/>
    <m/>
    <m/>
    <d v="1899-12-30T00:00:00"/>
    <d v="1899-12-30T00:00:00"/>
    <d v="1899-12-30T13:00:00"/>
    <d v="1899-12-30T19:00:00"/>
    <n v="4"/>
    <d v="1899-12-30T06:00:00"/>
    <d v="1899-12-30T06:00:00"/>
    <d v="1899-12-30T14:00:00"/>
    <d v="1899-12-30T19:00:00"/>
    <n v="4"/>
    <d v="1899-12-30T05:00:00"/>
    <d v="1899-12-30T05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d v="1899-12-30T13:00:00"/>
    <d v="1899-12-30T19:00:00"/>
    <n v="4"/>
    <d v="1899-12-30T06:00:00"/>
    <d v="1899-12-30T06:00:00"/>
    <m/>
    <m/>
    <m/>
    <d v="1899-12-30T00:00:00"/>
    <d v="1899-12-30T00:00:00"/>
    <m/>
    <m/>
    <m/>
    <m/>
  </r>
  <r>
    <s v="W"/>
    <n v="94"/>
    <s v="6 De Diciembre"/>
    <s v="94 - 6 De Diciembre"/>
    <x v="0"/>
    <s v="La Favorita"/>
    <s v="Naciones Unidas"/>
    <s v="Quito"/>
    <s v="Hipermercados"/>
    <x v="0"/>
    <s v="Promotor Quito 7"/>
    <n v="0"/>
    <n v="1724086853"/>
    <x v="88"/>
    <s v="Alison Pamela"/>
    <s v="Rosero"/>
    <s v="Romero"/>
    <s v="Maria Jose Arevalo"/>
    <s v="Diego Paredes"/>
    <s v="Agencia"/>
    <n v="42584.478260869553"/>
    <n v="1"/>
    <n v="2.4999999999999977E-2"/>
    <n v="0.99999999999999911"/>
    <n v="4"/>
    <n v="2.4999999999999977E-2"/>
    <n v="3.9999999999999964"/>
    <n v="4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0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W"/>
    <n v="302"/>
    <s v="Megamaxi El Condado"/>
    <s v="302 - C.C. El Condado"/>
    <x v="0"/>
    <s v="La Favorita"/>
    <s v="C.C.El Condado"/>
    <s v="Quito"/>
    <s v="Hipermercados"/>
    <x v="0"/>
    <s v="Promotor Quito 8"/>
    <n v="1"/>
    <n v="1720164381"/>
    <x v="89"/>
    <s v="Erika Lorena"/>
    <s v="Teran"/>
    <s v="Villaprado"/>
    <s v="Maria Jose Arevalo"/>
    <s v="Diego Paredes"/>
    <s v="Agencia"/>
    <n v="29027.32"/>
    <n v="1"/>
    <n v="2.4999999999999988E-2"/>
    <n v="0.99999999999999911"/>
    <n v="4"/>
    <n v="2.4999999999999988E-2"/>
    <n v="3.9999999999999964"/>
    <n v="39.999999999999986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n v="1"/>
    <m/>
    <m/>
    <m/>
    <d v="1899-12-30T00:00:00"/>
    <d v="1899-12-30T00:00:00"/>
    <m/>
    <m/>
    <m/>
    <d v="1899-12-30T00:00:00"/>
    <d v="1899-12-30T00:00:00"/>
    <d v="1899-12-30T10:00:00"/>
    <d v="1899-12-30T11:00:00"/>
    <n v="4"/>
    <d v="1899-12-30T01:00:00"/>
    <d v="1899-12-30T01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d v="1899-12-30T00:00:00"/>
    <d v="1899-12-30T00:00:00"/>
    <m/>
    <m/>
    <m/>
    <m/>
  </r>
  <r>
    <s v="MWJVS"/>
    <n v="278"/>
    <s v="Orve Condado"/>
    <s v="278 - Orve Condado"/>
    <x v="3"/>
    <s v="Icesa"/>
    <s v="Condado"/>
    <s v="Quito"/>
    <s v="Cadenas"/>
    <x v="0"/>
    <s v="Promotor Quito 8"/>
    <n v="0"/>
    <n v="1720164381"/>
    <x v="89"/>
    <s v="Erika Lorena"/>
    <s v="Teran"/>
    <s v="Villaprado"/>
    <s v="Maria Jose Arevalo"/>
    <s v="Tania Manrique"/>
    <s v="Agencia"/>
    <n v="28431.03666596417"/>
    <n v="5"/>
    <n v="0.375"/>
    <n v="14.999999999999995"/>
    <n v="20"/>
    <n v="0.37500000000000006"/>
    <n v="59.999999999999986"/>
    <n v="39.999999999999986"/>
    <m/>
    <m/>
    <m/>
    <d v="1899-12-30T00:00:00"/>
    <d v="1899-12-30T00:00:00"/>
    <d v="1899-12-30T10:00:00"/>
    <d v="1899-12-30T13:00:00"/>
    <n v="4"/>
    <d v="1899-12-30T03:00:00"/>
    <d v="1899-12-30T03:00:00"/>
    <d v="1899-12-30T15:00:00"/>
    <d v="1899-12-30T19:00:00"/>
    <n v="4"/>
    <d v="1899-12-30T04:00:00"/>
    <d v="1899-12-30T04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2:00:00"/>
    <n v="4"/>
    <d v="1899-12-30T02:00:00"/>
    <d v="1899-12-30T02:00:00"/>
    <m/>
    <m/>
    <m/>
    <d v="1899-12-30T00:00:00"/>
    <d v="1899-12-30T00:00:00"/>
    <m/>
    <n v="0"/>
    <m/>
    <m/>
    <m/>
    <d v="1899-12-30T00:00:00"/>
    <d v="1899-12-30T00:00:00"/>
    <d v="1899-12-30T10:00:00"/>
    <d v="1899-12-30T13:00:00"/>
    <n v="4"/>
    <d v="1899-12-30T03:00:00"/>
    <d v="1899-12-30T03:00:00"/>
    <d v="1899-12-30T15:00:00"/>
    <d v="1899-12-30T19:00:00"/>
    <n v="4"/>
    <d v="1899-12-30T04:00:00"/>
    <d v="1899-12-30T04:00:00"/>
    <d v="1899-12-30T10:00:00"/>
    <d v="1899-12-30T13:00:00"/>
    <n v="4"/>
    <d v="1899-12-30T03:00:00"/>
    <d v="1899-12-30T03:00:00"/>
    <d v="1899-12-30T16:00:00"/>
    <d v="1899-12-30T19:00:00"/>
    <n v="4"/>
    <d v="1899-12-30T03:00:00"/>
    <d v="1899-12-30T03:00:00"/>
    <d v="1899-12-30T10:00:00"/>
    <d v="1899-12-30T12:00:00"/>
    <n v="4"/>
    <d v="1899-12-30T02:00:00"/>
    <d v="1899-12-30T02:00:00"/>
    <m/>
    <m/>
    <m/>
    <d v="1899-12-30T00:00:00"/>
    <d v="1899-12-30T00:00:00"/>
    <m/>
    <m/>
    <m/>
    <m/>
  </r>
  <r>
    <s v="MWJVS"/>
    <n v="270"/>
    <s v="Todohogar C.C.Condado"/>
    <s v="270 - C.C.Condado"/>
    <x v="0"/>
    <s v="Todohogar"/>
    <s v="Condado"/>
    <s v="Quito"/>
    <s v="Especializados"/>
    <x v="0"/>
    <s v="Promotor Quito 8"/>
    <n v="0"/>
    <n v="1720164381"/>
    <x v="89"/>
    <s v="Erika Lorena"/>
    <s v="Teran"/>
    <s v="Villaprado"/>
    <s v="Maria Jose Arevalo"/>
    <s v="Diego Paredes"/>
    <s v="Agencia"/>
    <n v="35944.689291016366"/>
    <n v="5"/>
    <n v="0.60000000000000009"/>
    <n v="23.999999999999993"/>
    <n v="20"/>
    <n v="0.6000000000000002"/>
    <n v="96"/>
    <n v="39.999999999999986"/>
    <m/>
    <m/>
    <m/>
    <d v="1899-12-30T00:00:00"/>
    <d v="1899-12-30T00:00:00"/>
    <d v="1899-12-30T14:00:00"/>
    <d v="1899-12-30T19:00:00"/>
    <n v="4"/>
    <d v="1899-12-30T05:00:00"/>
    <d v="1899-12-30T05:00:00"/>
    <d v="1899-12-30T11:00:00"/>
    <d v="1899-12-30T14:00:00"/>
    <n v="4"/>
    <d v="1899-12-30T03:00:00"/>
    <d v="1899-12-30T03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3:00:00"/>
    <d v="1899-12-30T19:00:00"/>
    <n v="4"/>
    <d v="1899-12-30T06:00:00"/>
    <d v="1899-12-30T06:00:00"/>
    <m/>
    <m/>
    <m/>
    <d v="1899-12-30T00:00:00"/>
    <d v="1899-12-30T00:00:00"/>
    <m/>
    <n v="0"/>
    <m/>
    <m/>
    <m/>
    <d v="1899-12-30T00:00:00"/>
    <d v="1899-12-30T00:00:00"/>
    <d v="1899-12-30T14:00:00"/>
    <d v="1899-12-30T19:00:00"/>
    <n v="4"/>
    <d v="1899-12-30T05:00:00"/>
    <d v="1899-12-30T05:00:00"/>
    <d v="1899-12-30T11:00:00"/>
    <d v="1899-12-30T14:00:00"/>
    <n v="4"/>
    <d v="1899-12-30T03:00:00"/>
    <d v="1899-12-30T03:00:00"/>
    <d v="1899-12-30T14:00:00"/>
    <d v="1899-12-30T19:00:00"/>
    <n v="4"/>
    <d v="1899-12-30T05:00:00"/>
    <d v="1899-12-30T05:00:00"/>
    <d v="1899-12-30T10:00:00"/>
    <d v="1899-12-30T15:00:00"/>
    <n v="4"/>
    <d v="1899-12-30T05:00:00"/>
    <d v="1899-12-30T05:00:00"/>
    <d v="1899-12-30T13:00:00"/>
    <d v="1899-12-30T19:00:00"/>
    <n v="4"/>
    <d v="1899-12-30T06:00:00"/>
    <d v="1899-12-30T06:00:00"/>
    <m/>
    <m/>
    <m/>
    <d v="1899-12-30T00:00:00"/>
    <d v="1899-12-30T00:00:00"/>
    <m/>
    <m/>
    <m/>
    <m/>
  </r>
  <r>
    <s v="MWJVS"/>
    <n v="71"/>
    <s v="Sukasa El Bosque"/>
    <s v="71 - El Bosque"/>
    <x v="0"/>
    <s v="Sukasa"/>
    <s v="El Bosque"/>
    <s v="Quito"/>
    <s v="Especializados"/>
    <x v="0"/>
    <s v="Promotor Quito 9"/>
    <n v="1"/>
    <n v="1759137621"/>
    <x v="90"/>
    <s v="Angel Jesus"/>
    <s v="Alvarez"/>
    <s v="La Cruz"/>
    <s v="Maria Jose Arevalo"/>
    <s v="Diego Paredes"/>
    <s v="Agencia"/>
    <n v="180497.91932954703"/>
    <n v="5"/>
    <n v="1"/>
    <n v="40"/>
    <n v="20"/>
    <n v="1"/>
    <n v="160"/>
    <n v="40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n v="1"/>
    <m/>
    <m/>
    <m/>
    <d v="1899-12-30T00:00:00"/>
    <d v="1899-12-30T00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d v="1899-12-30T10:00:00"/>
    <d v="1899-12-30T18:00:00"/>
    <n v="4"/>
    <d v="1899-12-30T08:00:00"/>
    <d v="1899-12-30T08:00:00"/>
    <m/>
    <m/>
    <m/>
    <d v="1899-12-30T00:00:00"/>
    <d v="1899-12-30T00:00:0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 " updatedVersion="6" minRefreshableVersion="3" useAutoFormatting="1" itemPrintTitles="1" createdVersion="8" indent="0" compact="0" compactData="0" gridDropZones="1" multipleFieldFilters="0">
  <location ref="A6:F24" firstHeaderRow="1" firstDataRow="2" firstDataCol="2"/>
  <pivotFields count="6">
    <pivotField axis="axisRow" compact="0" allDrilled="1" outline="0" subtotalTop="0" showAll="0" sortType="descending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axis="axisRow" compact="0" allDrilled="1" outline="0" subtotalTop="0" showAll="0" dataSourceSort="1" defaultSubtotal="0" defaultAttributeDrillState="1">
      <items count="4">
        <item x="0"/>
        <item x="1"/>
        <item x="2" e="0"/>
        <item x="3" e="0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0"/>
  </rowFields>
  <rowItems count="17">
    <i>
      <x/>
      <x v="8"/>
    </i>
    <i r="1">
      <x v="5"/>
    </i>
    <i r="1">
      <x v="2"/>
    </i>
    <i r="1">
      <x v="7"/>
    </i>
    <i r="1">
      <x/>
    </i>
    <i r="1">
      <x v="3"/>
    </i>
    <i r="1">
      <x v="4"/>
    </i>
    <i r="1">
      <x v="6"/>
    </i>
    <i r="1">
      <x v="1"/>
    </i>
    <i>
      <x v="1"/>
      <x v="9"/>
    </i>
    <i r="1">
      <x v="13"/>
    </i>
    <i r="1">
      <x v="12"/>
    </i>
    <i r="1">
      <x v="11"/>
    </i>
    <i r="1">
      <x v="10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PDV HMPDV" fld="3" subtotal="count" baseField="0" baseItem="0"/>
    <dataField name=" PROMOTOR" fld="4" subtotal="count" baseField="0" baseItem="4">
      <extLst>
        <ext xmlns:x15="http://schemas.microsoft.com/office/spreadsheetml/2010/11/main" uri="{FABC7310-3BB5-11E1-824E-6D434824019B}">
          <x15:dataField isCountDistinct="1"/>
        </ext>
      </extLst>
    </dataField>
    <dataField name=" TOTAL  HORAS MES" fld="2" baseField="0" baseItem="0"/>
    <dataField name="% TOTAL  HORAS MES" fld="5" showDataAs="percentOfTotal" baseField="1" baseItem="2" numFmtId="10">
      <extLst>
        <ext xmlns:x14="http://schemas.microsoft.com/office/spreadsheetml/2009/9/main" uri="{E15A36E0-9728-4e99-A89B-3F7291B0FE68}">
          <x14:dataField sourceField="2" uniqueName="[__Xl2].[Measures].[Suma de TOTAL  HORAS AL MES]"/>
        </ext>
      </extLst>
    </dataField>
  </dataFields>
  <formats count="8">
    <format dxfId="268">
      <pivotArea outline="0" collapsedLevelsAreSubtotals="1" fieldPosition="0"/>
    </format>
    <format dxfId="267">
      <pivotArea type="origin" dataOnly="0" labelOnly="1" outline="0" fieldPosition="0"/>
    </format>
    <format dxfId="266">
      <pivotArea field="-2" type="button" dataOnly="0" labelOnly="1" outline="0" axis="axisCol" fieldPosition="0"/>
    </format>
    <format dxfId="265">
      <pivotArea type="topRight" dataOnly="0" labelOnly="1" outline="0" fieldPosition="0"/>
    </format>
    <format dxfId="264">
      <pivotArea field="1" type="button" dataOnly="0" labelOnly="1" outline="0" axis="axisRow" fieldPosition="0"/>
    </format>
    <format dxfId="263">
      <pivotArea field="0" type="button" dataOnly="0" labelOnly="1" outline="0" axis="axisRow" fieldPosition="1"/>
    </format>
    <format dxfId="26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6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1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PDV HMPDV"/>
    <pivotHierarchy dragToData="1" caption="Recuento distinto de NOMBRE PDV HMPDV"/>
    <pivotHierarchy dragToData="1" caption=" TOTAL  HORAS MES"/>
    <pivotHierarchy dragToData="1"/>
    <pivotHierarchy dragToData="1"/>
    <pivotHierarchy dragToData="1" caption=" PROMOTOR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2" showRowHeaders="1" showColHeaders="1" showRowStripes="0" showColStripes="0" showLastColumn="1"/>
  <rowHierarchiesUsage count="2">
    <rowHierarchyUsage hierarchyUsage="13"/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utero Oct-22.xlsx!Tabla5">
        <x15:activeTabTopLevelEntity name="[Tabla5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Dinámica2" cacheId="3" applyNumberFormats="0" applyBorderFormats="0" applyFontFormats="0" applyPatternFormats="0" applyAlignmentFormats="0" applyWidthHeightFormats="1" dataCaption=" " updatedVersion="6" minRefreshableVersion="3" useAutoFormatting="1" itemPrintTitles="1" createdVersion="8" indent="0" compact="0" compactData="0" gridDropZones="1" multipleFieldFilters="0">
  <location ref="A31:L72" firstHeaderRow="2" firstDataRow="2" firstDataCol="6"/>
  <pivotFields count="6">
    <pivotField axis="axisRow" compact="0" allDrilled="1" outline="0" subtotalTop="0" showAll="0" defaultSubtotal="0" defaultAttributeDrillState="1">
      <items count="8">
        <item x="5"/>
        <item x="7"/>
        <item x="1"/>
        <item x="6"/>
        <item x="4"/>
        <item x="3"/>
        <item x="2"/>
        <item x="0"/>
      </items>
    </pivotField>
    <pivotField axis="axisRow" compact="0" allDrilled="1" outline="0" showAll="0" dataSourceSort="1" defaultSubtotal="0" defaultAttributeDrillState="1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name=" PROMOTORES FIJOS (SALESLAND)" axis="axisRow" compact="0" allDrilled="1" outline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compact="0" allDrilled="1" outline="0" showAll="0" dataSourceSort="1" defaultSubtotal="0" defaultAttributeDrillState="1">
      <items count="2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</items>
    </pivotField>
    <pivotField axis="axisRow" compact="0" allDrilled="1" outline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compact="0" allDrilled="1" outline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6">
    <field x="5"/>
    <field x="3"/>
    <field x="2"/>
    <field x="4"/>
    <field x="0"/>
    <field x="1"/>
  </rowFields>
  <rowItems count="40">
    <i>
      <x/>
      <x/>
      <x/>
      <x/>
      <x v="7"/>
      <x/>
    </i>
    <i>
      <x v="1"/>
      <x v="1"/>
      <x v="1"/>
      <x/>
      <x v="7"/>
      <x v="1"/>
    </i>
    <i r="1">
      <x v="2"/>
      <x v="2"/>
      <x/>
      <x v="2"/>
      <x v="2"/>
    </i>
    <i r="1">
      <x v="3"/>
      <x v="3"/>
      <x/>
      <x v="6"/>
      <x v="3"/>
    </i>
    <i r="2">
      <x v="4"/>
      <x/>
      <x v="5"/>
      <x v="4"/>
    </i>
    <i r="1">
      <x v="4"/>
      <x v="5"/>
      <x/>
      <x v="2"/>
      <x v="5"/>
    </i>
    <i r="1">
      <x v="5"/>
      <x v="6"/>
      <x/>
      <x v="4"/>
      <x v="6"/>
    </i>
    <i r="1">
      <x v="6"/>
      <x v="7"/>
      <x/>
      <x v="2"/>
      <x v="7"/>
    </i>
    <i r="1">
      <x v="7"/>
      <x v="3"/>
      <x/>
      <x v="2"/>
      <x v="8"/>
    </i>
    <i r="1">
      <x v="8"/>
      <x v="8"/>
      <x/>
      <x v="7"/>
      <x v="9"/>
    </i>
    <i r="1">
      <x v="9"/>
      <x v="9"/>
      <x/>
      <x/>
      <x v="10"/>
    </i>
    <i r="1">
      <x v="10"/>
      <x v="10"/>
      <x/>
      <x v="7"/>
      <x v="11"/>
    </i>
    <i r="1">
      <x v="11"/>
      <x v="4"/>
      <x v="1"/>
      <x v="4"/>
      <x v="12"/>
    </i>
    <i r="1">
      <x v="12"/>
      <x v="11"/>
      <x/>
      <x v="7"/>
      <x v="13"/>
    </i>
    <i r="1">
      <x v="13"/>
      <x v="12"/>
      <x/>
      <x v="3"/>
      <x v="14"/>
    </i>
    <i r="2">
      <x v="8"/>
      <x/>
      <x v="5"/>
      <x v="15"/>
    </i>
    <i r="1">
      <x v="14"/>
      <x v="13"/>
      <x v="2"/>
      <x v="4"/>
      <x v="16"/>
    </i>
    <i r="1">
      <x v="15"/>
      <x v="14"/>
      <x v="3"/>
      <x v="4"/>
      <x v="17"/>
    </i>
    <i>
      <x v="2"/>
      <x v="16"/>
      <x v="15"/>
      <x/>
      <x v="4"/>
      <x v="18"/>
    </i>
    <i r="4">
      <x v="7"/>
      <x v="19"/>
    </i>
    <i r="2">
      <x v="16"/>
      <x/>
      <x v="2"/>
      <x v="20"/>
    </i>
    <i>
      <x v="3"/>
      <x v="17"/>
      <x v="17"/>
      <x/>
      <x v="7"/>
      <x v="21"/>
    </i>
    <i r="2">
      <x v="18"/>
      <x/>
      <x v="4"/>
      <x v="22"/>
    </i>
    <i>
      <x v="4"/>
      <x v="18"/>
      <x v="19"/>
      <x/>
      <x v="5"/>
      <x v="23"/>
    </i>
    <i>
      <x v="5"/>
      <x v="19"/>
      <x v="20"/>
      <x/>
      <x v="1"/>
      <x v="24"/>
    </i>
    <i r="4">
      <x v="5"/>
      <x v="25"/>
    </i>
    <i>
      <x v="6"/>
      <x v="20"/>
      <x v="21"/>
      <x/>
      <x v="6"/>
      <x v="26"/>
    </i>
    <i r="2">
      <x v="22"/>
      <x/>
      <x v="3"/>
      <x v="27"/>
    </i>
    <i r="1">
      <x v="21"/>
      <x v="23"/>
      <x v="4"/>
      <x v="4"/>
      <x v="28"/>
    </i>
    <i r="1">
      <x v="22"/>
      <x v="22"/>
      <x/>
      <x v="4"/>
      <x v="29"/>
    </i>
    <i r="1">
      <x v="23"/>
      <x v="24"/>
      <x/>
      <x v="2"/>
      <x v="30"/>
    </i>
    <i r="2">
      <x v="25"/>
      <x v="5"/>
      <x v="4"/>
      <x v="31"/>
    </i>
    <i r="1">
      <x v="24"/>
      <x v="26"/>
      <x/>
      <x v="2"/>
      <x v="32"/>
    </i>
    <i r="2">
      <x v="27"/>
      <x/>
      <x v="4"/>
      <x v="33"/>
    </i>
    <i r="1">
      <x v="25"/>
      <x v="28"/>
      <x v="6"/>
      <x v="4"/>
      <x v="34"/>
    </i>
    <i r="2">
      <x v="29"/>
      <x/>
      <x v="4"/>
      <x v="35"/>
    </i>
    <i r="1">
      <x v="26"/>
      <x v="30"/>
      <x/>
      <x v="2"/>
      <x v="36"/>
    </i>
    <i>
      <x v="7"/>
      <x v="27"/>
      <x v="31"/>
      <x/>
      <x v="2"/>
      <x v="37"/>
    </i>
    <i r="4">
      <x v="6"/>
      <x v="38"/>
    </i>
    <i t="grand">
      <x/>
    </i>
  </rowItems>
  <colItems count="1">
    <i/>
  </colItems>
  <formats count="5">
    <format dxfId="273">
      <pivotArea outline="0" collapsedLevelsAreSubtotals="1" fieldPosition="0"/>
    </format>
    <format dxfId="272">
      <pivotArea type="origin" dataOnly="0" labelOnly="1" outline="0" fieldPosition="0"/>
    </format>
    <format dxfId="271">
      <pivotArea field="-2" type="button" dataOnly="0" labelOnly="1" outline="0"/>
    </format>
    <format dxfId="270">
      <pivotArea type="topRight" dataOnly="0" labelOnly="1" outline="0" fieldPosition="0"/>
    </format>
    <format dxfId="269">
      <pivotArea field="0" type="button" dataOnly="0" labelOnly="1" outline="0" axis="axisRow" fieldPosition="4"/>
    </format>
  </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PDV HMPDV"/>
    <pivotHierarchy dragToData="1" caption="Recuento distinto de NOMBRE PDV HMPDV"/>
    <pivotHierarchy dragToData="1" caption=" TOTAL  HORAS MES"/>
    <pivotHierarchy dragToData="1"/>
    <pivotHierarchy dragToData="1"/>
    <pivotHierarchy dragToData="1" caption=" PROMOTOR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0" showColStripes="0" showLastColumn="1"/>
  <rowHierarchiesUsage count="6">
    <rowHierarchyUsage hierarchyUsage="12"/>
    <rowHierarchyUsage hierarchyUsage="106"/>
    <rowHierarchyUsage hierarchyUsage="17"/>
    <rowHierarchyUsage hierarchyUsage="107"/>
    <rowHierarchyUsage hierarchyUsage="10"/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utero Oct-22.xlsx!Tabla5">
        <x15:activeTabTopLevelEntity name="[Tabla5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Dinámica5" cacheId="2" applyNumberFormats="0" applyBorderFormats="0" applyFontFormats="0" applyPatternFormats="0" applyAlignmentFormats="0" applyWidthHeightFormats="1" dataCaption="Valores" showMissing="0" updatedVersion="6" minRefreshableVersion="3" useAutoFormatting="1" itemPrintTitles="1" createdVersion="8" indent="0" compact="0" compactData="0" gridDropZones="1" multipleFieldFilters="0">
  <location ref="X6:AL99" firstHeaderRow="1" firstDataRow="3" firstDataCol="2"/>
  <pivotFields count="5">
    <pivotField dataField="1" compact="0" outline="0" subtotalTop="0" showAll="0" defaultSubtotal="0"/>
    <pivotField axis="axisCol" compact="0" allDrilled="1" outline="0" subtotalTop="0" showAll="0" dataSourceSort="1" defaultSubtotal="0" defaultAttributeDrillState="1">
      <items count="4">
        <item x="0"/>
        <item x="1" e="0"/>
        <item x="2" e="0"/>
        <item x="3" e="0"/>
      </items>
    </pivotField>
    <pivotField axis="axisCol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compact="0" allDrilled="1" outline="0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</pivotFields>
  <rowFields count="2">
    <field x="4"/>
    <field x="3"/>
  </rowFields>
  <rowItems count="9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"/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>
      <x v="2"/>
      <x v="79"/>
    </i>
    <i r="1">
      <x v="13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t="grand">
      <x/>
    </i>
  </rowItems>
  <colFields count="2">
    <field x="1"/>
    <field x="2"/>
  </colFields>
  <colItems count="1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>
      <x v="2"/>
    </i>
    <i>
      <x v="3"/>
    </i>
    <i t="grand">
      <x/>
    </i>
  </colItems>
  <dataFields count="1">
    <dataField name=" PDV HMPDV" fld="0" subtotal="count" showDataAs="percentOfRow" baseField="3" baseItem="3" numFmtId="10"/>
  </dataFields>
  <formats count="11">
    <format dxfId="284">
      <pivotArea outline="0" collapsedLevelsAreSubtotals="1" fieldPosition="0"/>
    </format>
    <format dxfId="283">
      <pivotArea outline="0" fieldPosition="0">
        <references count="1">
          <reference field="4294967294" count="1">
            <x v="0"/>
          </reference>
        </references>
      </pivotArea>
    </format>
    <format dxfId="282">
      <pivotArea type="origin" dataOnly="0" labelOnly="1" outline="0" fieldPosition="0"/>
    </format>
    <format dxfId="281">
      <pivotArea field="1" type="button" dataOnly="0" labelOnly="1" outline="0" axis="axisCol" fieldPosition="0"/>
    </format>
    <format dxfId="280">
      <pivotArea field="2" type="button" dataOnly="0" labelOnly="1" outline="0" axis="axisCol" fieldPosition="1"/>
    </format>
    <format dxfId="279">
      <pivotArea type="topRight" dataOnly="0" labelOnly="1" outline="0" fieldPosition="0"/>
    </format>
    <format dxfId="278">
      <pivotArea dataOnly="0" labelOnly="1" outline="0" fieldPosition="0">
        <references count="1">
          <reference field="1" count="1">
            <x v="0"/>
          </reference>
        </references>
      </pivotArea>
    </format>
    <format dxfId="277">
      <pivotArea dataOnly="0" labelOnly="1" outline="0" fieldPosition="0">
        <references count="1">
          <reference field="1" count="1">
            <x v="1"/>
          </reference>
        </references>
      </pivotArea>
    </format>
    <format dxfId="276">
      <pivotArea dataOnly="0" labelOnly="1" outline="0" fieldPosition="0">
        <references count="1">
          <reference field="1" count="1">
            <x v="2"/>
          </reference>
        </references>
      </pivotArea>
    </format>
    <format dxfId="275">
      <pivotArea dataOnly="0" labelOnly="1" outline="0" fieldPosition="0">
        <references count="1">
          <reference field="1" count="1">
            <x v="3"/>
          </reference>
        </references>
      </pivotArea>
    </format>
    <format dxfId="274">
      <pivotArea dataOnly="0" labelOnly="1" grandCol="1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PDV HMPDV"/>
    <pivotHierarchy dragToData="1" caption="Recuento distinto de NOMBRE PDV HMPDV"/>
    <pivotHierarchy dragToData="1" caption=" TOTAL  HORAS AL MES"/>
    <pivotHierarchy dragToData="1"/>
    <pivotHierarchy dragToData="1"/>
    <pivotHierarchy dragToData="1" caption=" PROMOTOR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0" showColStripes="0" showLastColumn="1"/>
  <rowHierarchiesUsage count="2">
    <rowHierarchyUsage hierarchyUsage="14"/>
    <rowHierarchyUsage hierarchyUsage="17"/>
  </rowHierarchiesUsage>
  <colHierarchiesUsage count="2">
    <colHierarchyUsage hierarchyUsage="13"/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utero Oct-22.xlsx!Tabla5">
        <x15:activeTabTopLevelEntity name="[Tabla5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Dinámica4" cacheId="1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8" indent="0" compact="0" compactData="0" gridDropZones="1" multipleFieldFilters="0">
  <location ref="N6:V14" firstHeaderRow="1" firstDataRow="3" firstDataCol="1"/>
  <pivotFields count="4">
    <pivotField dataField="1" compact="0" outline="0" subtotalTop="0" showAll="0" defaultSubtotal="0"/>
    <pivotField axis="axisRow" compact="0" allDrilled="1" outline="0" subtotalTop="0" showAll="0" defaultSubtotal="0" defaultAttributeDrillState="1">
      <items count="5">
        <item x="3"/>
        <item x="1"/>
        <item x="2"/>
        <item x="0"/>
        <item x="4"/>
      </items>
    </pivotField>
    <pivotField axis="axisCol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2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 PDV HMPDV" fld="0" subtotal="count" baseField="0" baseItem="0"/>
    <dataField name=" % PDV HMPDV" fld="3" subtotal="count" showDataAs="percentOfRow" baseField="1" baseItem="1" numFmtId="10">
      <extLst>
        <ext xmlns:x14="http://schemas.microsoft.com/office/spreadsheetml/2009/9/main" uri="{E15A36E0-9728-4e99-A89B-3F7291B0FE68}">
          <x14:dataField sourceField="0" uniqueName="[__Xl2].[Measures].[Recuento de NOMBRE PDV HMPDV]"/>
        </ext>
      </extLst>
    </dataField>
  </dataFields>
  <formats count="9">
    <format dxfId="293">
      <pivotArea outline="0" collapsedLevelsAreSubtotals="1" fieldPosition="0"/>
    </format>
    <format dxfId="292">
      <pivotArea outline="0" fieldPosition="0">
        <references count="1">
          <reference field="4294967294" count="1">
            <x v="1"/>
          </reference>
        </references>
      </pivotArea>
    </format>
    <format dxfId="291">
      <pivotArea type="origin" dataOnly="0" labelOnly="1" outline="0" fieldPosition="0"/>
    </format>
    <format dxfId="290">
      <pivotArea field="2" type="button" dataOnly="0" labelOnly="1" outline="0" axis="axisCol" fieldPosition="0"/>
    </format>
    <format dxfId="289">
      <pivotArea field="-2" type="button" dataOnly="0" labelOnly="1" outline="0" axis="axisCol" fieldPosition="1"/>
    </format>
    <format dxfId="288">
      <pivotArea type="topRight" dataOnly="0" labelOnly="1" outline="0" fieldPosition="0"/>
    </format>
    <format dxfId="287">
      <pivotArea dataOnly="0" labelOnly="1" outline="0" fieldPosition="0">
        <references count="1">
          <reference field="2" count="0"/>
        </references>
      </pivotArea>
    </format>
    <format dxfId="286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85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</formats>
  <pivotHierarchies count="1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% PDV HMPDV"/>
    <pivotHierarchy dragToData="1" caption="Recuento distinto de NOMBRE PDV HMPDV"/>
    <pivotHierarchy dragToData="1" caption=" TOTAL  HORAS AL MES"/>
    <pivotHierarchy dragToData="1"/>
    <pivotHierarchy dragToData="1"/>
    <pivotHierarchy dragToData="1" caption=" PROMOTOR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2" showRowHeaders="1" showColHeaders="1" showRowStripes="0" showColStripes="0" showLastColumn="1"/>
  <rowHierarchiesUsage count="1">
    <rowHierarchyUsage hierarchyUsage="9"/>
  </rowHierarchiesUsage>
  <colHierarchiesUsage count="2">
    <colHierarchyUsage hierarchyUsage="14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utero Oct-22.xlsx!Tabla5">
        <x15:activeTabTopLevelEntity name="[Tabla5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0590E-6EFA-4344-8796-440EA65B7412}" name="TablaDinámica5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tail Mapping" colHeaderCaption=" ">
  <location ref="B6:K9" firstHeaderRow="1" firstDataRow="3" firstDataCol="0"/>
  <pivotFields count="10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9" showAll="0"/>
    <pivotField numFmtId="169" showAll="0"/>
    <pivotField numFmtId="1" showAll="0"/>
    <pivotField numFmtId="9" showAll="0"/>
    <pivotField numFmtId="1" showAll="0"/>
    <pivotField numFmtId="3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showAll="0"/>
  </pivotFields>
  <rowItems count="1">
    <i/>
  </rowItems>
  <colFields count="2">
    <field x="9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Q Promotor" fld="11" baseField="0" baseItem="0"/>
    <dataField name="% Promotor" fld="11" showDataAs="percentOfTotal" baseField="4" baseItem="1" numFmtId="10"/>
  </dataFields>
  <formats count="20">
    <format dxfId="236">
      <pivotArea dataOnly="0" labelOnly="1" fieldPosition="0">
        <references count="1">
          <reference field="9" count="0"/>
        </references>
      </pivotArea>
    </format>
    <format dxfId="235">
      <pivotArea dataOnly="0" labelOnly="1" fieldPosition="0">
        <references count="1">
          <reference field="9" count="0"/>
        </references>
      </pivotArea>
    </format>
    <format dxfId="234">
      <pivotArea dataOnly="0" labelOnly="1" fieldPosition="0">
        <references count="1">
          <reference field="9" count="0"/>
        </references>
      </pivotArea>
    </format>
    <format dxfId="233">
      <pivotArea outline="0" collapsedLevelsAreSubtotals="1" fieldPosition="0"/>
    </format>
    <format dxfId="232">
      <pivotArea outline="0" collapsedLevelsAreSubtotals="1" fieldPosition="0"/>
    </format>
    <format dxfId="231">
      <pivotArea outline="0" fieldPosition="0">
        <references count="1">
          <reference field="4294967294" count="1">
            <x v="1"/>
          </reference>
        </references>
      </pivotArea>
    </format>
    <format dxfId="230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0"/>
          </reference>
        </references>
      </pivotArea>
    </format>
    <format dxfId="229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1"/>
          </reference>
        </references>
      </pivotArea>
    </format>
    <format dxfId="228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2"/>
          </reference>
        </references>
      </pivotArea>
    </format>
    <format dxfId="227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3"/>
          </reference>
        </references>
      </pivotArea>
    </format>
    <format dxfId="226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0"/>
          </reference>
        </references>
      </pivotArea>
    </format>
    <format dxfId="225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1"/>
          </reference>
        </references>
      </pivotArea>
    </format>
    <format dxfId="224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2"/>
          </reference>
        </references>
      </pivotArea>
    </format>
    <format dxfId="223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3"/>
          </reference>
        </references>
      </pivotArea>
    </format>
    <format dxfId="222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21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20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19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18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17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3BFE0-3BF2-4D93-821F-3F6268E113C7}" name="TablaDiná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tail Mapping" colHeaderCaption=" ">
  <location ref="B13:L21" firstHeaderRow="1" firstDataRow="3" firstDataCol="1"/>
  <pivotFields count="104">
    <pivotField showAll="0"/>
    <pivotField showAll="0"/>
    <pivotField showAll="0"/>
    <pivotField dataField="1" showAll="0"/>
    <pivotField axis="axisRow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9" showAll="0"/>
    <pivotField numFmtId="169" showAll="0"/>
    <pivotField numFmtId="1" showAll="0"/>
    <pivotField numFmtId="9" showAll="0"/>
    <pivotField numFmtId="1" showAll="0"/>
    <pivotField numFmtId="3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numFmtId="46" showAll="0"/>
    <pivotField numFmtId="46" showAll="0"/>
    <pivotField showAll="0"/>
    <pivotField showAll="0"/>
    <pivotField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9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PDV HMPDV" fld="3" subtotal="count" baseField="0" baseItem="0"/>
    <dataField name="%PDV HMPDV" fld="3" subtotal="count" showDataAs="percentOfTotal" baseField="4" baseItem="2" numFmtId="10"/>
  </dataFields>
  <formats count="19">
    <format dxfId="255">
      <pivotArea dataOnly="0" labelOnly="1" fieldPosition="0">
        <references count="1">
          <reference field="9" count="0"/>
        </references>
      </pivotArea>
    </format>
    <format dxfId="254">
      <pivotArea dataOnly="0" labelOnly="1" fieldPosition="0">
        <references count="1">
          <reference field="9" count="0"/>
        </references>
      </pivotArea>
    </format>
    <format dxfId="253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52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51">
      <pivotArea dataOnly="0" labelOnly="1" fieldPosition="0">
        <references count="1">
          <reference field="9" count="0"/>
        </references>
      </pivotArea>
    </format>
    <format dxfId="250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49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48">
      <pivotArea outline="0" collapsedLevelsAreSubtotals="1" fieldPosition="0"/>
    </format>
    <format dxfId="247">
      <pivotArea outline="0" collapsedLevelsAreSubtotals="1" fieldPosition="0"/>
    </format>
    <format dxfId="246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45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44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0"/>
          </reference>
        </references>
      </pivotArea>
    </format>
    <format dxfId="243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1"/>
          </reference>
        </references>
      </pivotArea>
    </format>
    <format dxfId="242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2"/>
          </reference>
        </references>
      </pivotArea>
    </format>
    <format dxfId="241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3"/>
          </reference>
        </references>
      </pivotArea>
    </format>
    <format dxfId="240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0"/>
          </reference>
        </references>
      </pivotArea>
    </format>
    <format dxfId="239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1"/>
          </reference>
        </references>
      </pivotArea>
    </format>
    <format dxfId="238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2"/>
          </reference>
        </references>
      </pivotArea>
    </format>
    <format dxfId="237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3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BAD30-2AEE-4383-A2E8-621A3E6CDF41}" name="TablaDinámica3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 chartFormat="4">
  <location ref="E32:F38" firstHeaderRow="2" firstDataRow="2" firstDataCol="1"/>
  <pivotFields count="104"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3" outline="0" showAll="0"/>
    <pivotField compact="0" numFmtId="9" outline="0" showAll="0"/>
    <pivotField compact="0" numFmtId="169" outline="0" showAll="0"/>
    <pivotField compact="0" numFmtId="1" outline="0" showAll="0"/>
    <pivotField compact="0" numFmtId="9" outline="0" showAll="0"/>
    <pivotField compact="0" numFmtId="1" outline="0" showAll="0"/>
    <pivotField compact="0" numFmtId="3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" fld="3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938C9-3A2B-4B9B-BDDB-C83E33FE9DEB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 chartFormat="2">
  <location ref="B32:C38" firstHeaderRow="2" firstDataRow="2" firstDataCol="1"/>
  <pivotFields count="10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3" outline="0" showAll="0"/>
    <pivotField compact="0" numFmtId="9" outline="0" showAll="0"/>
    <pivotField compact="0" numFmtId="169" outline="0" showAll="0"/>
    <pivotField compact="0" numFmtId="1" outline="0" showAll="0"/>
    <pivotField compact="0" numFmtId="9" outline="0" showAll="0"/>
    <pivotField compact="0" numFmtId="1" outline="0" showAll="0"/>
    <pivotField compact="0" numFmtId="3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numFmtId="46" outline="0" showAll="0"/>
    <pivotField compact="0" numFmtId="46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adjustColumnWidth="0" connectionId="1" xr16:uid="{00000000-0016-0000-0500-000000000000}" autoFormatId="16" applyNumberFormats="0" applyBorderFormats="0" applyFontFormats="0" applyPatternFormats="0" applyAlignmentFormats="0" applyWidthHeightFormats="0">
  <queryTableRefresh nextId="52">
    <queryTableFields count="35">
      <queryTableField id="1" name="DIAS DE VISITA" tableColumnId="1"/>
      <queryTableField id="2" name="NOMBRE PDV" tableColumnId="2"/>
      <queryTableField id="3" name="NOMBRE PDV HMPDV" tableColumnId="3"/>
      <queryTableField id="5" name="CLIENTE" tableColumnId="5"/>
      <queryTableField id="6" name="ZONA" tableColumnId="6"/>
      <queryTableField id="7" name="CIUDAD" tableColumnId="7"/>
      <queryTableField id="8" name="CANAL" tableColumnId="8"/>
      <queryTableField id="9" name="TIPO PROMOTOR" tableColumnId="9"/>
      <queryTableField id="10" name="ESTRUCTURA PROMOTORIA" tableColumnId="10"/>
      <queryTableField id="11" name="ID PROMOTOR" tableColumnId="11"/>
      <queryTableField id="12" name="NOMBRE COMPLETO PROMOTOR" tableColumnId="12"/>
      <queryTableField id="13" name="SUPERVISOR" tableColumnId="13"/>
      <queryTableField id="14" name="ASIGNACION MENSUAL" tableColumnId="14"/>
      <queryTableField id="15" name="Hora Llegada Lunes" tableColumnId="15"/>
      <queryTableField id="16" name="Hora Salida Lunes" tableColumnId="16"/>
      <queryTableField id="17" name="Frecuencia Lunes" tableColumnId="17"/>
      <queryTableField id="18" name="Hora Llegada Martes" tableColumnId="18"/>
      <queryTableField id="19" name="Hora Salida Martes" tableColumnId="19"/>
      <queryTableField id="37" name="Frecuencia Martes" tableColumnId="37"/>
      <queryTableField id="21" name="Hora Llegada Miercoles" tableColumnId="21"/>
      <queryTableField id="22" name="Hora Salida Miercoles" tableColumnId="22"/>
      <queryTableField id="38" name="Frecuencia Miercoles" tableColumnId="38"/>
      <queryTableField id="24" name="Hora Llegada Jueves" tableColumnId="24"/>
      <queryTableField id="25" name="Hora Salida Jueves" tableColumnId="25"/>
      <queryTableField id="39" name="Frecuencia Jueves" tableColumnId="39"/>
      <queryTableField id="27" name="Hora Llegada Viernes" tableColumnId="27"/>
      <queryTableField id="28" name="Hora Salida Viernes" tableColumnId="28"/>
      <queryTableField id="40" name="Frecuencia Viernes" tableColumnId="40"/>
      <queryTableField id="30" name="Hora Llegada Sabado" tableColumnId="30"/>
      <queryTableField id="31" name="Hora Salida Sabado" tableColumnId="31"/>
      <queryTableField id="41" name="Frecuencia Sabado" tableColumnId="41"/>
      <queryTableField id="33" name="Hora Llegada Domingo" tableColumnId="33"/>
      <queryTableField id="34" name="Hora Salida Domingo" tableColumnId="34"/>
      <queryTableField id="42" name="Frecuencia Domingo" tableColumnId="42"/>
      <queryTableField id="51" name="OBSERVACION" tableColumnId="4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H6:L12" totalsRowShown="0" headerRowDxfId="260">
  <autoFilter ref="H6:L12" xr:uid="{00000000-0009-0000-0100-000002000000}"/>
  <tableColumns count="5">
    <tableColumn id="1" xr3:uid="{00000000-0010-0000-0000-000001000000}" name="RETAIL MAPPING"/>
    <tableColumn id="2" xr3:uid="{00000000-0010-0000-0000-000002000000}" name=" PDV HMPDV" dataDxfId="259"/>
    <tableColumn id="3" xr3:uid="{00000000-0010-0000-0000-000003000000}" name=" PROMOTOR" dataDxfId="258"/>
    <tableColumn id="4" xr3:uid="{00000000-0010-0000-0000-000004000000}" name="VS RETAIL MAPPING 2022" dataDxfId="257"/>
    <tableColumn id="5" xr3:uid="{00000000-0010-0000-0000-000005000000}" name="% COBERTURA" dataDxfId="256" dataCellStyle="Porcentaje">
      <calculatedColumnFormula>+I8/K8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a5" displayName="Tabla5" ref="B6:DA454" totalsRowShown="0" tableBorderDxfId="104">
  <autoFilter ref="B6:DA454" xr:uid="{00000000-000C-0000-FFFF-FFFF01000000}"/>
  <tableColumns count="104">
    <tableColumn id="1" xr3:uid="{00000000-0010-0000-0100-000001000000}" name="DIAS DE VISITA" dataDxfId="103" dataCellStyle="Moneda [0]">
      <calculatedColumnFormula>CONCATENATE(IF(AD7&lt;&gt;"","L",""),IF(AI7&lt;&gt;"","M",""),IF(AN7&lt;&gt;"","W",""),IF(AS7&lt;&gt;"","J",""),IF(AX7&lt;&gt;"","V",""),IF(BC7&lt;&gt;"","S",""),IF(BH7&lt;&gt;"","D",""))</calculatedColumnFormula>
    </tableColumn>
    <tableColumn id="2" xr3:uid="{00000000-0010-0000-0100-000002000000}" name="CODIGO PDV" dataDxfId="102"/>
    <tableColumn id="3" xr3:uid="{00000000-0010-0000-0100-000003000000}" name="NOMBRE PDV" dataDxfId="101"/>
    <tableColumn id="4" xr3:uid="{00000000-0010-0000-0100-000004000000}" name="NOMBRE PDV HMPDV" dataDxfId="100"/>
    <tableColumn id="5" xr3:uid="{00000000-0010-0000-0100-000005000000}" name="RETAIL MAPPING" dataDxfId="99"/>
    <tableColumn id="6" xr3:uid="{00000000-0010-0000-0100-000006000000}" name="CLIENTE" dataDxfId="98"/>
    <tableColumn id="7" xr3:uid="{00000000-0010-0000-0100-000007000000}" name="ZONA" dataDxfId="97"/>
    <tableColumn id="8" xr3:uid="{00000000-0010-0000-0100-000008000000}" name="CIUDAD" dataDxfId="96"/>
    <tableColumn id="9" xr3:uid="{00000000-0010-0000-0100-000009000000}" name="CANAL" dataDxfId="95"/>
    <tableColumn id="10" xr3:uid="{00000000-0010-0000-0100-00000A000000}" name="TIPO PROMOTOR" dataDxfId="94" dataCellStyle="Normal 20"/>
    <tableColumn id="67" xr3:uid="{00000000-0010-0000-0100-000043000000}" name="ESTRUCTURA PROMOTORIA" dataDxfId="93" dataCellStyle="Normal 20"/>
    <tableColumn id="102" xr3:uid="{0307E76A-CD49-46F6-B853-E45F529E504F}" name="Columna1" dataDxfId="92" dataCellStyle="Normal 20"/>
    <tableColumn id="11" xr3:uid="{00000000-0010-0000-0100-00000B000000}" name="ID PROMOTOR" dataDxfId="91"/>
    <tableColumn id="12" xr3:uid="{00000000-0010-0000-0100-00000C000000}" name="NOMBRE COMPLETO PROMOTOR" dataDxfId="90">
      <calculatedColumnFormula>PROPER(TRIM(UPPER(CONCATENATE(P7," ",Q7))))</calculatedColumnFormula>
    </tableColumn>
    <tableColumn id="13" xr3:uid="{00000000-0010-0000-0100-00000D000000}" name="NOMBRE" dataDxfId="89"/>
    <tableColumn id="14" xr3:uid="{00000000-0010-0000-0100-00000E000000}" name="APELLIDO PATERNO" dataDxfId="88"/>
    <tableColumn id="15" xr3:uid="{00000000-0010-0000-0100-00000F000000}" name="APELLIDO MATERNO" dataDxfId="87"/>
    <tableColumn id="16" xr3:uid="{00000000-0010-0000-0100-000010000000}" name="SUPERVISOR" dataDxfId="86"/>
    <tableColumn id="17" xr3:uid="{00000000-0010-0000-0100-000011000000}" name="NOMBRE KAM / EJECUTIVO" dataDxfId="85"/>
    <tableColumn id="18" xr3:uid="{00000000-0010-0000-0100-000012000000}" name="PROMOTOR AGENCIA" dataDxfId="84"/>
    <tableColumn id="19" xr3:uid="{00000000-0010-0000-0100-000013000000}" name="VENTA PROMEDIO ULTIMO SEMESTRE" dataDxfId="83"/>
    <tableColumn id="20" xr3:uid="{00000000-0010-0000-0100-000014000000}" name="FRECUENCIA SEMANAL DE VISITA " dataDxfId="82" dataCellStyle="Moneda [0]">
      <calculatedColumnFormula>COUNTA(AD7,AI7,AN7,AS7,AX7,BH7,BC7)</calculatedColumnFormula>
    </tableColumn>
    <tableColumn id="21" xr3:uid="{00000000-0010-0000-0100-000015000000}" name="ASIGNACION SEMANAL" dataDxfId="81" dataCellStyle="Moneda [0]">
      <calculatedColumnFormula>Y7/AC7</calculatedColumnFormula>
    </tableColumn>
    <tableColumn id="22" xr3:uid="{00000000-0010-0000-0100-000016000000}" name="TOTAL  HORAS A LA SEMANA" dataDxfId="80">
      <calculatedColumnFormula>(AH7+AM7+AR7+AW7+BB7+BL7+BG7)*24</calculatedColumnFormula>
    </tableColumn>
    <tableColumn id="23" xr3:uid="{00000000-0010-0000-0100-000017000000}" name="FRECUENCIA MENSUAL DE VISITA" dataDxfId="79">
      <calculatedColumnFormula>+W7*$D$4</calculatedColumnFormula>
    </tableColumn>
    <tableColumn id="24" xr3:uid="{00000000-0010-0000-0100-000018000000}" name="ASIGNACION MENSUAL" dataDxfId="78" dataCellStyle="Moneda [0]">
      <calculatedColumnFormula>AB7/(AC7*$D$4)</calculatedColumnFormula>
    </tableColumn>
    <tableColumn id="25" xr3:uid="{00000000-0010-0000-0100-000019000000}" name="TOTAL  HORAS AL MES" dataDxfId="77">
      <calculatedColumnFormula>((AG7*24)*AF7)+((AL7*24)*AK7)+((AQ7*24)*AP7)+((AV7*24)*AU7)+((BA7*24)*AZ7)+((BF7*24)*BE7)+((BK7*24)*BJ7)</calculatedColumnFormula>
    </tableColumn>
    <tableColumn id="26" xr3:uid="{00000000-0010-0000-0100-00001A000000}" name="Total horas por Promotor" dataDxfId="76">
      <calculatedColumnFormula>SUMIFS(Y:Y,O:O,O7)</calculatedColumnFormula>
    </tableColumn>
    <tableColumn id="27" xr3:uid="{00000000-0010-0000-0100-00001B000000}" name="Hora Llegada Lunes" dataDxfId="75"/>
    <tableColumn id="28" xr3:uid="{00000000-0010-0000-0100-00001C000000}" name="Hora Salida Lunes" dataDxfId="74"/>
    <tableColumn id="29" xr3:uid="{00000000-0010-0000-0100-00001D000000}" name="Frecuencia Lunes" dataDxfId="73"/>
    <tableColumn id="30" xr3:uid="{00000000-0010-0000-0100-00001E000000}" name="No de Horas Lunes" dataDxfId="72">
      <calculatedColumnFormula>IF(AE7-AD7=$A$3,$A$2,AE7-AD7)</calculatedColumnFormula>
    </tableColumn>
    <tableColumn id="31" xr3:uid="{00000000-0010-0000-0100-00001F000000}" name="No de Horas x prorateada Lunes" dataDxfId="71">
      <calculatedColumnFormula>IFERROR(IF(AF7=$D$4,AG7,AG7/($D$4/AF7)),0)</calculatedColumnFormula>
    </tableColumn>
    <tableColumn id="32" xr3:uid="{00000000-0010-0000-0100-000020000000}" name="Hora Llegada Martes" dataDxfId="70"/>
    <tableColumn id="33" xr3:uid="{00000000-0010-0000-0100-000021000000}" name="Hora Salida Martes" dataDxfId="69"/>
    <tableColumn id="34" xr3:uid="{00000000-0010-0000-0100-000022000000}" name="Frecuencia Mes Martes" dataDxfId="68"/>
    <tableColumn id="35" xr3:uid="{00000000-0010-0000-0100-000023000000}" name="No de Horas Martes" dataDxfId="67">
      <calculatedColumnFormula>IF(AJ7-AI7=$A$3,$A$2,AJ7-AI7)</calculatedColumnFormula>
    </tableColumn>
    <tableColumn id="36" xr3:uid="{00000000-0010-0000-0100-000024000000}" name="No de Horas x prorateada Martes" dataDxfId="66">
      <calculatedColumnFormula>IFERROR(IF(AK7=$D$4,AL7,AL7/($D$4/AK7)),0)</calculatedColumnFormula>
    </tableColumn>
    <tableColumn id="37" xr3:uid="{00000000-0010-0000-0100-000025000000}" name="Hora Llegada Miercoles" dataDxfId="65"/>
    <tableColumn id="38" xr3:uid="{00000000-0010-0000-0100-000026000000}" name="Hora Salida Miercoles" dataDxfId="64"/>
    <tableColumn id="39" xr3:uid="{00000000-0010-0000-0100-000027000000}" name="Frecuencia Mes Miercoles" dataDxfId="63"/>
    <tableColumn id="40" xr3:uid="{00000000-0010-0000-0100-000028000000}" name="No de Horas Miercoles" dataDxfId="62">
      <calculatedColumnFormula>IF(AO7-AN7=$A$3,$A$2,AO7-AN7)</calculatedColumnFormula>
    </tableColumn>
    <tableColumn id="41" xr3:uid="{00000000-0010-0000-0100-000029000000}" name="No de Horas x prorateada Miercoles" dataDxfId="61">
      <calculatedColumnFormula>IFERROR(IF(AP7=$D$4,AQ7,AQ7/($D$4/AP7)),0)</calculatedColumnFormula>
    </tableColumn>
    <tableColumn id="42" xr3:uid="{00000000-0010-0000-0100-00002A000000}" name="Hora Llegada Jueves" dataDxfId="60"/>
    <tableColumn id="43" xr3:uid="{00000000-0010-0000-0100-00002B000000}" name="Hora Salida Jueves" dataDxfId="59"/>
    <tableColumn id="44" xr3:uid="{00000000-0010-0000-0100-00002C000000}" name="Frecuencia Mes Jueves" dataDxfId="58"/>
    <tableColumn id="45" xr3:uid="{00000000-0010-0000-0100-00002D000000}" name="No de Horas Jueves" dataDxfId="57">
      <calculatedColumnFormula>IF(AT7-AS7=$A$3,$A$2,AT7-AS7)</calculatedColumnFormula>
    </tableColumn>
    <tableColumn id="46" xr3:uid="{00000000-0010-0000-0100-00002E000000}" name="No de Horas x prorateada Jueves" dataDxfId="56">
      <calculatedColumnFormula>IFERROR(IF(AU7=$D$4,AV7,AV7/($D$4/AU7)),0)</calculatedColumnFormula>
    </tableColumn>
    <tableColumn id="47" xr3:uid="{00000000-0010-0000-0100-00002F000000}" name="Hora Llegada Viernes" dataDxfId="55"/>
    <tableColumn id="48" xr3:uid="{00000000-0010-0000-0100-000030000000}" name="Hora Salida Viernes" dataDxfId="54"/>
    <tableColumn id="49" xr3:uid="{00000000-0010-0000-0100-000031000000}" name="Frecuencia Mes Viernes" dataDxfId="53"/>
    <tableColumn id="50" xr3:uid="{00000000-0010-0000-0100-000032000000}" name="No de Horas Viernes" dataDxfId="52">
      <calculatedColumnFormula>IF(AY7-AX7=$A$3,$A$2,AY7-AX7)</calculatedColumnFormula>
    </tableColumn>
    <tableColumn id="51" xr3:uid="{00000000-0010-0000-0100-000033000000}" name="No de Horas x prorateada Viernes" dataDxfId="51">
      <calculatedColumnFormula>IFERROR(IF(AZ7=$D$4,BA7,BA7/($D$4/AZ7)),0)</calculatedColumnFormula>
    </tableColumn>
    <tableColumn id="52" xr3:uid="{00000000-0010-0000-0100-000034000000}" name="Hora Llegada Sabado" dataDxfId="50"/>
    <tableColumn id="53" xr3:uid="{00000000-0010-0000-0100-000035000000}" name="Hora Salida Sabado" dataDxfId="49"/>
    <tableColumn id="54" xr3:uid="{00000000-0010-0000-0100-000036000000}" name="Frecuencia Mes Sabado" dataDxfId="48"/>
    <tableColumn id="55" xr3:uid="{00000000-0010-0000-0100-000037000000}" name="No de Horas Sabado" dataDxfId="47">
      <calculatedColumnFormula>IF(BD7-BC7=$A$3,$A$2,BD7-BC7)</calculatedColumnFormula>
    </tableColumn>
    <tableColumn id="56" xr3:uid="{00000000-0010-0000-0100-000038000000}" name="No de Horas x prorateada Sabado" dataDxfId="46">
      <calculatedColumnFormula>IFERROR(IF(BE7=$D$4,BF7,BF7/($D$4/BE7)),0)</calculatedColumnFormula>
    </tableColumn>
    <tableColumn id="57" xr3:uid="{00000000-0010-0000-0100-000039000000}" name="Hora Llegada Domingo" dataDxfId="45"/>
    <tableColumn id="58" xr3:uid="{00000000-0010-0000-0100-00003A000000}" name="Hora Salida Domingo" dataDxfId="44"/>
    <tableColumn id="59" xr3:uid="{00000000-0010-0000-0100-00003B000000}" name="Frecuencia Mes Domingo" dataDxfId="43"/>
    <tableColumn id="60" xr3:uid="{00000000-0010-0000-0100-00003C000000}" name="No de Horas Domingo" dataDxfId="42">
      <calculatedColumnFormula>IF(BI7-BH7=$A$3,$A$2,BI7-BH7)</calculatedColumnFormula>
    </tableColumn>
    <tableColumn id="61" xr3:uid="{00000000-0010-0000-0100-00003D000000}" name="No de Horas x prorateada Domingo" dataDxfId="41">
      <calculatedColumnFormula>IFERROR(IF(BJ7=$D$4,BK7,BK7/($D$4/BJ7)),0)</calculatedColumnFormula>
    </tableColumn>
    <tableColumn id="62" xr3:uid="{00000000-0010-0000-0100-00003E000000}" name="CASOS Y OBSERVACIONES" dataDxfId="40"/>
    <tableColumn id="64" xr3:uid="{00000000-0010-0000-0100-000040000000}" name="PROMOTOR UNICO" dataDxfId="39">
      <calculatedColumnFormula array="1">IF(SUMPRODUCT((O7:O$454=O7)*1)&gt;1,0,1)</calculatedColumnFormula>
    </tableColumn>
    <tableColumn id="63" xr3:uid="{00000000-0010-0000-0100-00003F000000}" name="Hora Llegada Lunes2" dataDxfId="38"/>
    <tableColumn id="65" xr3:uid="{00000000-0010-0000-0100-000041000000}" name="Hora Salida Lunes3" dataDxfId="37"/>
    <tableColumn id="66" xr3:uid="{00000000-0010-0000-0100-000042000000}" name="Frecuencia Mes5" dataDxfId="36"/>
    <tableColumn id="68" xr3:uid="{00000000-0010-0000-0100-000044000000}" name="No de Horas6" dataDxfId="35">
      <calculatedColumnFormula>IF(BP7-BO7=$A$3,$A$2,BP7-BO7)</calculatedColumnFormula>
    </tableColumn>
    <tableColumn id="69" xr3:uid="{00000000-0010-0000-0100-000045000000}" name="No de Horas x prorateada7" dataDxfId="34">
      <calculatedColumnFormula>IFERROR(IF(BQ7=$D$4,BR7,BR7/($D$4/BQ7)),0)</calculatedColumnFormula>
    </tableColumn>
    <tableColumn id="70" xr3:uid="{00000000-0010-0000-0100-000046000000}" name="Hora Llegada Martes8" dataDxfId="33"/>
    <tableColumn id="71" xr3:uid="{00000000-0010-0000-0100-000047000000}" name="Hora Salida Martes9" dataDxfId="32"/>
    <tableColumn id="72" xr3:uid="{00000000-0010-0000-0100-000048000000}" name="Frecuencia Mes410" dataDxfId="31"/>
    <tableColumn id="73" xr3:uid="{00000000-0010-0000-0100-000049000000}" name="No de Horas511" dataDxfId="30">
      <calculatedColumnFormula>IF(BU7-BT7=$A$3,$A$2,BU7-BT7)</calculatedColumnFormula>
    </tableColumn>
    <tableColumn id="74" xr3:uid="{00000000-0010-0000-0100-00004A000000}" name="No de Horas x prorateada612" dataDxfId="29">
      <calculatedColumnFormula>IFERROR(IF(BV7=$D$4,BW7,BW7/($D$4/BV7)),0)</calculatedColumnFormula>
    </tableColumn>
    <tableColumn id="75" xr3:uid="{00000000-0010-0000-0100-00004B000000}" name="Hora Llegada Miercoles13" dataDxfId="28"/>
    <tableColumn id="76" xr3:uid="{00000000-0010-0000-0100-00004C000000}" name="Hora Salida Miercoles14" dataDxfId="27"/>
    <tableColumn id="77" xr3:uid="{00000000-0010-0000-0100-00004D000000}" name="Frecuencia Mes915" dataDxfId="26"/>
    <tableColumn id="78" xr3:uid="{00000000-0010-0000-0100-00004E000000}" name="No de Horas1016" dataDxfId="25">
      <calculatedColumnFormula>IF(BZ7-BY7=$A$3,$A$2,BZ7-BY7)</calculatedColumnFormula>
    </tableColumn>
    <tableColumn id="79" xr3:uid="{00000000-0010-0000-0100-00004F000000}" name="No de Horas x prorateada1117" dataDxfId="24">
      <calculatedColumnFormula>IFERROR(IF(CA7=$D$4,CB7,CB7/($D$4/CA7)),0)</calculatedColumnFormula>
    </tableColumn>
    <tableColumn id="80" xr3:uid="{00000000-0010-0000-0100-000050000000}" name="Hora Llegada Jueves18" dataDxfId="23"/>
    <tableColumn id="81" xr3:uid="{00000000-0010-0000-0100-000051000000}" name="Hora Salida Jueves19" dataDxfId="22"/>
    <tableColumn id="82" xr3:uid="{00000000-0010-0000-0100-000052000000}" name="Frecuencia Mes1420" dataDxfId="21"/>
    <tableColumn id="83" xr3:uid="{00000000-0010-0000-0100-000053000000}" name="No de Horas10221" dataDxfId="20">
      <calculatedColumnFormula>IF(CE7-CD7=$A$3,$A$2,CE7-CD7)</calculatedColumnFormula>
    </tableColumn>
    <tableColumn id="84" xr3:uid="{00000000-0010-0000-0100-000054000000}" name="No de Horas x prorateada1622" dataDxfId="19">
      <calculatedColumnFormula>IFERROR(IF(CF7=$D$4,CG7,CG7/($D$4/CF7)),0)</calculatedColumnFormula>
    </tableColumn>
    <tableColumn id="85" xr3:uid="{00000000-0010-0000-0100-000055000000}" name="Hora Llegada Viernes23" dataDxfId="18"/>
    <tableColumn id="86" xr3:uid="{00000000-0010-0000-0100-000056000000}" name="Hora Salida Viernes24" dataDxfId="17"/>
    <tableColumn id="87" xr3:uid="{00000000-0010-0000-0100-000057000000}" name="Frecuencia Mes1925" dataDxfId="16"/>
    <tableColumn id="88" xr3:uid="{00000000-0010-0000-0100-000058000000}" name="No de Horas2026" dataDxfId="15">
      <calculatedColumnFormula>IF(CJ7-CI7=$A$3,$A$2,CJ7-CI7)</calculatedColumnFormula>
    </tableColumn>
    <tableColumn id="89" xr3:uid="{00000000-0010-0000-0100-000059000000}" name="No de Horas x prorateada2127" dataDxfId="14">
      <calculatedColumnFormula>IFERROR(IF(CK7=$D$4,CL7,CL7/($D$4/CK7)),0)</calculatedColumnFormula>
    </tableColumn>
    <tableColumn id="90" xr3:uid="{00000000-0010-0000-0100-00005A000000}" name="Hora Llegada Sabado28" dataDxfId="13"/>
    <tableColumn id="91" xr3:uid="{00000000-0010-0000-0100-00005B000000}" name="Hora Salida Sabado29" dataDxfId="12"/>
    <tableColumn id="92" xr3:uid="{00000000-0010-0000-0100-00005C000000}" name="Frecuencia Mes2430" dataDxfId="11"/>
    <tableColumn id="93" xr3:uid="{00000000-0010-0000-0100-00005D000000}" name="No de Horas2531" dataDxfId="10">
      <calculatedColumnFormula>IF(CO7-CN7=$A$3,$A$2,CO7-CN7)</calculatedColumnFormula>
    </tableColumn>
    <tableColumn id="94" xr3:uid="{00000000-0010-0000-0100-00005E000000}" name="No de Horas x prorateada2632" dataDxfId="9">
      <calculatedColumnFormula>IFERROR(IF(CP7=$D$4,CQ7,CQ7/($D$4/CP7)),0)</calculatedColumnFormula>
    </tableColumn>
    <tableColumn id="95" xr3:uid="{00000000-0010-0000-0100-00005F000000}" name="Hora Llegada Domingo33" dataDxfId="8"/>
    <tableColumn id="96" xr3:uid="{00000000-0010-0000-0100-000060000000}" name="Hora Salida Domingo34" dataDxfId="7"/>
    <tableColumn id="97" xr3:uid="{00000000-0010-0000-0100-000061000000}" name="Frecuencia Mes2935" dataDxfId="6"/>
    <tableColumn id="98" xr3:uid="{00000000-0010-0000-0100-000062000000}" name="No de Horas3036" dataDxfId="5">
      <calculatedColumnFormula>IF(CT7-CS7=$A$3,$A$2,CT7-CS7)</calculatedColumnFormula>
    </tableColumn>
    <tableColumn id="99" xr3:uid="{00000000-0010-0000-0100-000063000000}" name="No de Horas x prorateada3137" dataDxfId="4">
      <calculatedColumnFormula>IFERROR(IF(CU7=$D$4,CV7,CV7/($D$4/CU7)),0)</calculatedColumnFormula>
    </tableColumn>
    <tableColumn id="101" xr3:uid="{00000000-0010-0000-0100-000065000000}" name="PDV FOCO DEL MES" dataDxfId="3"/>
    <tableColumn id="100" xr3:uid="{00000000-0010-0000-0100-000064000000}" name="NUEVAS TIENDAS" dataDxfId="2"/>
    <tableColumn id="103" xr3:uid="{00000000-0010-0000-0100-000067000000}" name="PROMOTOR TEMPORADA (SALESLAND)" dataDxfId="1"/>
    <tableColumn id="104" xr3:uid="{00000000-0010-0000-0100-000068000000}" name="PROMOTOR TEMPORADA (BOOOM)" dataDxfId="0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72ECD2-E7ED-4B76-8740-B311A8FAB9B0}" name="Tabla54" displayName="Tabla54" ref="B6:BM15" totalsRowShown="0" tableBorderDxfId="216">
  <autoFilter ref="B6:BM15" xr:uid="{00000000-0009-0000-0100-000003000000}"/>
  <tableColumns count="64">
    <tableColumn id="1" xr3:uid="{580CC4DC-D746-4253-AC0F-617BCDB94127}" name="DIAS DE VISITA" dataDxfId="215" dataCellStyle="Moneda [0]">
      <calculatedColumnFormula>CONCATENATE(IF(AD7&lt;&gt;"","L",""),IF(AI7&lt;&gt;"","M",""),IF(AN7&lt;&gt;"","W",""),IF(AS7&lt;&gt;"","J",""),IF(AX7&lt;&gt;"","V",""),IF(BC7&lt;&gt;"","S",""),IF(BH7&lt;&gt;"","D",""))</calculatedColumnFormula>
    </tableColumn>
    <tableColumn id="2" xr3:uid="{24E586F1-81E6-47B6-BE02-D194E06BAF1B}" name="CODIGO PDV" dataDxfId="214"/>
    <tableColumn id="3" xr3:uid="{9D10AF72-8AD0-46A9-B8CE-93170F833D76}" name="NOMBRE PDV" dataDxfId="213"/>
    <tableColumn id="4" xr3:uid="{EB7F3F96-543F-4D68-ACB4-D7194C53011A}" name="NOMBRE PDV HMPDV" dataDxfId="212"/>
    <tableColumn id="5" xr3:uid="{832BFBCA-0538-4696-AD1C-31D307AF4D6C}" name="RETAIL MAPPING" dataDxfId="211"/>
    <tableColumn id="6" xr3:uid="{43B60B8B-0F65-4379-A980-878CD00C96B6}" name="CLIENTE" dataDxfId="210"/>
    <tableColumn id="7" xr3:uid="{4B9BA383-4D23-43C1-96C2-BF1640D09D3C}" name="ZONA" dataDxfId="209"/>
    <tableColumn id="8" xr3:uid="{E8B79395-A103-430D-A116-8A6E2F5BDAF0}" name="CIUDAD" dataDxfId="208"/>
    <tableColumn id="9" xr3:uid="{B1456FCF-FF07-49E3-94AF-B35C47BFDF2E}" name="CANAL" dataDxfId="207"/>
    <tableColumn id="10" xr3:uid="{5D3111A8-E747-418D-BD5E-4C945011A194}" name="TIPO PROMOTOR" dataDxfId="206" dataCellStyle="Normal 20"/>
    <tableColumn id="67" xr3:uid="{63F65E7E-C2A8-40D7-BB9B-76C73B6B97F5}" name="ESTRUCTURA PROMOTORIA" dataDxfId="205" dataCellStyle="Normal 20"/>
    <tableColumn id="11" xr3:uid="{65EF5D40-02EE-46DF-8973-68D0D706998A}" name="ID PROMOTOR" dataDxfId="204"/>
    <tableColumn id="63" xr3:uid="{3E2E47BD-A3BF-444F-9B25-460C560ED555}" name="CUOTA COMPARTIDA" dataDxfId="203">
      <calculatedColumnFormula>IFERROR(VLOOKUP(Tabla54[[#This Row],[NOMBRE PDV HMPDV]],Tabla5[[NOMBRE PDV HMPDV]:[NOMBRE COMPLETO PROMOTOR]],11,0),"")</calculatedColumnFormula>
    </tableColumn>
    <tableColumn id="12" xr3:uid="{3290F953-AE0F-40D9-AEA9-8FA4BA31E7FE}" name="NOMBRE COMPLETO PROMOTOR" dataDxfId="202">
      <calculatedColumnFormula>PROPER(TRIM(UPPER(CONCATENATE(P7," ",Q7))))</calculatedColumnFormula>
    </tableColumn>
    <tableColumn id="13" xr3:uid="{1D10D602-2025-42BA-A8A0-677067D934A4}" name="NOMBRE" dataDxfId="201"/>
    <tableColumn id="14" xr3:uid="{FEA51EE8-24F8-4960-AD11-66BE812A8ADE}" name="APELLIDO PATERNO" dataDxfId="200"/>
    <tableColumn id="15" xr3:uid="{C50C912E-650B-4A07-BAA5-97C827472F91}" name="APELLIDO MATERNO" dataDxfId="199"/>
    <tableColumn id="16" xr3:uid="{21E56ECC-0646-4AB8-AFEF-D7E60D48E456}" name="SUPERVISOR" dataDxfId="198"/>
    <tableColumn id="17" xr3:uid="{3E539265-BA3A-4CC7-B2A2-7CD78D9214CE}" name="NOMBRE KAM / EJECUTIVO" dataDxfId="197"/>
    <tableColumn id="18" xr3:uid="{910906DA-F9BE-4CC0-ADE2-F380C22C7CB0}" name="PROMOTOR AGENCIA" dataDxfId="196"/>
    <tableColumn id="19" xr3:uid="{0906164E-4D42-494D-A33F-397C55A00E5A}" name="VENTA PROMEDIO ULTIMO SEMESTRE" dataDxfId="195"/>
    <tableColumn id="20" xr3:uid="{3AC1176F-A678-4B08-943A-FFA98FA4A8AA}" name="FRECUENCIA SEMANAL DE VISITA " dataDxfId="194" dataCellStyle="Moneda [0]">
      <calculatedColumnFormula>COUNTA(AD7,AI7,AN7,AS7,AX7,BH7,BC7)</calculatedColumnFormula>
    </tableColumn>
    <tableColumn id="21" xr3:uid="{00632A6E-E696-4692-86A5-D173D2F489CD}" name="ASIGNACION SEMANAL" dataDxfId="193" dataCellStyle="Moneda [0]">
      <calculatedColumnFormula>Y7/AC7</calculatedColumnFormula>
    </tableColumn>
    <tableColumn id="22" xr3:uid="{27DB089A-96F4-4FC8-8368-AFDC87F39C3A}" name="TOTAL  HORAS A LA SEMANA" dataDxfId="192">
      <calculatedColumnFormula>(AH7+AM7+AR7+AW7+BB7+BL7+BG7)*24</calculatedColumnFormula>
    </tableColumn>
    <tableColumn id="23" xr3:uid="{0D1FA04B-F58E-4CC5-AC3E-9256CC6DEBDB}" name="FRECUENCIA MENSUAL DE VISITA" dataDxfId="191">
      <calculatedColumnFormula>+W7*$D$4</calculatedColumnFormula>
    </tableColumn>
    <tableColumn id="24" xr3:uid="{8B7160B2-FC28-4AFA-A7A4-822B57C1D2F9}" name="ASIGNACION MENSUAL" dataDxfId="190" dataCellStyle="Moneda [0]">
      <calculatedColumnFormula>AB7/(AC7*$D$4)</calculatedColumnFormula>
    </tableColumn>
    <tableColumn id="25" xr3:uid="{00A1CBC5-94D4-4E9C-A036-A5263ED1214D}" name="TOTAL  HORAS AL MES" dataDxfId="189">
      <calculatedColumnFormula>((AG7*24)*AF7)+((AL7*24)*AK7)+((AQ7*24)*AP7)+((AV7*24)*AU7)+((BA7*24)*AZ7)+((BF7*24)*BE7)+((BK7*24)*BJ7)</calculatedColumnFormula>
    </tableColumn>
    <tableColumn id="26" xr3:uid="{EB6846ED-7785-474D-AE6C-A72938A99A17}" name="Total horas por Promotor" dataDxfId="188">
      <calculatedColumnFormula>SUMIFS(Y:Y,O:O,O7)</calculatedColumnFormula>
    </tableColumn>
    <tableColumn id="27" xr3:uid="{8E7CBA0F-AB68-4A7F-BACE-1F647D45B659}" name="Hora Llegada Lunes" dataDxfId="187"/>
    <tableColumn id="28" xr3:uid="{6649657E-19B4-4F0E-9434-8983E5BCF08E}" name="Hora Salida Lunes" dataDxfId="186"/>
    <tableColumn id="29" xr3:uid="{03C053BD-1B30-4891-881B-EFECBEFFDA6C}" name="Frecuencia Lunes" dataDxfId="185"/>
    <tableColumn id="30" xr3:uid="{7A6A85E8-FCB8-4474-9CA6-0FA36919AD4F}" name="No de Horas Lunes" dataDxfId="184">
      <calculatedColumnFormula>IF(AE7-AD7=$A$3,$A$2,AE7-AD7)</calculatedColumnFormula>
    </tableColumn>
    <tableColumn id="31" xr3:uid="{D80F523D-5096-4402-A907-A08ED8EC62CE}" name="No de Horas x prorateada Lunes" dataDxfId="183">
      <calculatedColumnFormula>IFERROR(IF(AF7=$D$4,AG7,AG7/($D$4/AF7)),0)</calculatedColumnFormula>
    </tableColumn>
    <tableColumn id="32" xr3:uid="{9B323B26-464E-4FDC-8D73-E1D72DAEB5EC}" name="Hora Llegada Martes" dataDxfId="182"/>
    <tableColumn id="33" xr3:uid="{23D9E8D2-7FF3-45EB-8BCD-962D15915506}" name="Hora Salida Martes" dataDxfId="181"/>
    <tableColumn id="34" xr3:uid="{1212EF21-7401-4EC1-BEF7-0CB39432AA39}" name="Frecuencia Mes Martes" dataDxfId="180"/>
    <tableColumn id="35" xr3:uid="{BFA5B02E-CA03-4B7D-B3A2-0FF76DBC0609}" name="No de Horas Martes" dataDxfId="179">
      <calculatedColumnFormula>IF(AJ7-AI7=$A$3,$A$2,AJ7-AI7)</calculatedColumnFormula>
    </tableColumn>
    <tableColumn id="36" xr3:uid="{7829D34A-71BE-4ADA-B063-639BF1C9CF0A}" name="No de Horas x prorateada Martes" dataDxfId="178">
      <calculatedColumnFormula>IFERROR(IF(AK7=$D$4,AL7,AL7/($D$4/AK7)),0)</calculatedColumnFormula>
    </tableColumn>
    <tableColumn id="37" xr3:uid="{64245BE0-CE37-4924-881A-5CDE5A3C65AE}" name="Hora Llegada Miercoles" dataDxfId="177"/>
    <tableColumn id="38" xr3:uid="{1D255300-A621-4710-AC0A-9EE72FBD6F4A}" name="Hora Salida Miercoles" dataDxfId="176"/>
    <tableColumn id="39" xr3:uid="{B4927830-B46E-4BB8-BA51-FC5D425CDFF4}" name="Frecuencia Mes Miercoles" dataDxfId="175"/>
    <tableColumn id="40" xr3:uid="{12541807-F92B-44C5-8557-274997AD82A7}" name="No de Horas Miercoles" dataDxfId="174">
      <calculatedColumnFormula>IF(AO7-AN7=$A$3,$A$2,AO7-AN7)</calculatedColumnFormula>
    </tableColumn>
    <tableColumn id="41" xr3:uid="{BB3980F2-8477-4FF5-95E2-7D458D3A70D3}" name="No de Horas x prorateada Miercoles" dataDxfId="173">
      <calculatedColumnFormula>IFERROR(IF(AP7=$D$4,AQ7,AQ7/($D$4/AP7)),0)</calculatedColumnFormula>
    </tableColumn>
    <tableColumn id="42" xr3:uid="{8F4386CE-3FE5-4523-A848-9F2DD25A1990}" name="Hora Llegada Jueves" dataDxfId="172"/>
    <tableColumn id="43" xr3:uid="{D32F09EB-C7EE-4DA1-BB69-677D03CF1359}" name="Hora Salida Jueves" dataDxfId="171"/>
    <tableColumn id="44" xr3:uid="{75A5F855-C78A-4E25-B87B-AECD01C6F76A}" name="Frecuencia Mes Jueves" dataDxfId="170"/>
    <tableColumn id="45" xr3:uid="{F520FB89-A487-47E3-B967-E3C59EE6ADAA}" name="No de Horas Jueves" dataDxfId="169">
      <calculatedColumnFormula>IF(AT7-AS7=$A$3,$A$2,AT7-AS7)</calculatedColumnFormula>
    </tableColumn>
    <tableColumn id="46" xr3:uid="{8DC74603-BA3E-482A-9761-78B8F3AEF86D}" name="No de Horas x prorateada Jueves" dataDxfId="168">
      <calculatedColumnFormula>IFERROR(IF(AU7=$D$4,AV7,AV7/($D$4/AU7)),0)</calculatedColumnFormula>
    </tableColumn>
    <tableColumn id="47" xr3:uid="{4D1DDFF1-7A2D-4B2D-A4C1-74A601D54B3F}" name="Hora Llegada Viernes" dataDxfId="167"/>
    <tableColumn id="48" xr3:uid="{082628D1-1CF1-40BE-B71D-EEDD917941DD}" name="Hora Salida Viernes" dataDxfId="166"/>
    <tableColumn id="49" xr3:uid="{4412AAFA-846E-4A8C-A4A8-E0BEDF3629F4}" name="Frecuencia Mes Viernes" dataDxfId="165"/>
    <tableColumn id="50" xr3:uid="{FEB6C3AE-64B5-4484-B327-42FF9C46EF09}" name="No de Horas Viernes" dataDxfId="164">
      <calculatedColumnFormula>IF(AY7-AX7=$A$3,$A$2,AY7-AX7)</calculatedColumnFormula>
    </tableColumn>
    <tableColumn id="51" xr3:uid="{2328981B-75ED-4F9C-B186-932FBD45DD85}" name="No de Horas x prorateada Viernes" dataDxfId="163">
      <calculatedColumnFormula>IFERROR(IF(AZ7=$D$4,BA7,BA7/($D$4/AZ7)),0)</calculatedColumnFormula>
    </tableColumn>
    <tableColumn id="52" xr3:uid="{5571E88C-D7D0-4A1C-8B53-9E1F842840DE}" name="Hora Llegada Sabado" dataDxfId="162"/>
    <tableColumn id="53" xr3:uid="{1E6FCE06-EDA5-468F-A0E5-76EAB53DB013}" name="Hora Salida Sabado" dataDxfId="161"/>
    <tableColumn id="54" xr3:uid="{E34318A3-FBAD-4415-8D3C-3FE446602DFA}" name="Frecuencia Mes Sabado" dataDxfId="160"/>
    <tableColumn id="55" xr3:uid="{EE8D526B-21B7-4D29-A98F-19CCFCE043C8}" name="No de Horas Sabado" dataDxfId="159">
      <calculatedColumnFormula>IF(BD7-BC7=$A$3,$A$2,BD7-BC7)</calculatedColumnFormula>
    </tableColumn>
    <tableColumn id="56" xr3:uid="{52FBCF2D-BEDF-4267-84D9-2F523DC7A15A}" name="No de Horas x prorateada Sabado" dataDxfId="158">
      <calculatedColumnFormula>IFERROR(IF(BE7=$D$4,BF7,BF7/($D$4/BE7)),0)</calculatedColumnFormula>
    </tableColumn>
    <tableColumn id="57" xr3:uid="{54C86EA0-7788-429F-A8C3-3A36B03964CE}" name="Hora Llegada Domingo" dataDxfId="157"/>
    <tableColumn id="58" xr3:uid="{7D3B2AF3-1F84-4208-860C-455E67989D04}" name="Hora Salida Domingo" dataDxfId="156"/>
    <tableColumn id="59" xr3:uid="{277748DA-129E-4ED3-91E0-99BCC36AFD2B}" name="Frecuencia Mes Domingo" dataDxfId="155"/>
    <tableColumn id="60" xr3:uid="{B6B3B368-DFD2-408E-B91C-4367DDB6665A}" name="No de Horas Domingo" dataDxfId="154">
      <calculatedColumnFormula>IF(BI7-BH7=$A$3,$A$2,BI7-BH7)</calculatedColumnFormula>
    </tableColumn>
    <tableColumn id="61" xr3:uid="{9F9B8ABB-01DB-4454-AF88-C1D2730416FA}" name="No de Horas x prorateada Domingo" dataDxfId="153">
      <calculatedColumnFormula>IFERROR(IF(BJ7=$D$4,BK7,BK7/($D$4/BJ7)),0)</calculatedColumnFormula>
    </tableColumn>
    <tableColumn id="62" xr3:uid="{D71573B1-9725-400C-A367-6F5389D7EDFE}" name="CASOS Y OBSERVACIONES" dataDxfId="152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la1" displayName="Tabla1" ref="A1:H15" totalsRowShown="0" headerRowDxfId="151" dataDxfId="149" headerRowBorderDxfId="150" tableBorderDxfId="148" totalsRowBorderDxfId="147" headerRowCellStyle="Normal_Rutero mercaderista Ant ag02">
  <autoFilter ref="A1:H15" xr:uid="{00000000-0009-0000-0100-000001000000}"/>
  <tableColumns count="8">
    <tableColumn id="1" xr3:uid="{00000000-0010-0000-0400-000001000000}" name="ID PROMOTOR" dataDxfId="146"/>
    <tableColumn id="8" xr3:uid="{00000000-0010-0000-0400-000008000000}" name="Columna1" dataDxfId="145"/>
    <tableColumn id="2" xr3:uid="{00000000-0010-0000-0400-000002000000}" name="ZONA" dataDxfId="144"/>
    <tableColumn id="3" xr3:uid="{00000000-0010-0000-0400-000003000000}" name="CIUDAD" dataDxfId="143"/>
    <tableColumn id="4" xr3:uid="{00000000-0010-0000-0400-000004000000}" name="NOMBRE PDV HMPDV" dataDxfId="142"/>
    <tableColumn id="5" xr3:uid="{00000000-0010-0000-0400-000005000000}" name="domingo" dataDxfId="141"/>
    <tableColumn id="6" xr3:uid="{00000000-0010-0000-0400-000006000000}" name="lunes" dataDxfId="140"/>
    <tableColumn id="7" xr3:uid="{00000000-0010-0000-0400-000007000000}" name="Libres" dataDxfId="13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RUTA" displayName="RUTA" ref="A1:AI441" tableType="queryTable" totalsRowShown="0" headerRowDxfId="138">
  <autoFilter ref="A1:AI441" xr:uid="{00000000-0009-0000-0100-000004000000}">
    <filterColumn colId="10">
      <filters>
        <filter val="ALEXANDER STEVEN RODRIGUEZ"/>
      </filters>
    </filterColumn>
  </autoFilter>
  <tableColumns count="35">
    <tableColumn id="1" xr3:uid="{00000000-0010-0000-0500-000001000000}" uniqueName="1" name="DIAS DE VISITA" queryTableFieldId="1" dataDxfId="137"/>
    <tableColumn id="2" xr3:uid="{00000000-0010-0000-0500-000002000000}" uniqueName="2" name="NOMBRE PDV" queryTableFieldId="2" dataDxfId="136"/>
    <tableColumn id="3" xr3:uid="{00000000-0010-0000-0500-000003000000}" uniqueName="3" name="NOMBRE PDV HMPDV" queryTableFieldId="3" dataDxfId="135"/>
    <tableColumn id="5" xr3:uid="{00000000-0010-0000-0500-000005000000}" uniqueName="5" name="CLIENTE" queryTableFieldId="5" dataDxfId="134"/>
    <tableColumn id="6" xr3:uid="{00000000-0010-0000-0500-000006000000}" uniqueName="6" name="ZONA" queryTableFieldId="6" dataDxfId="133"/>
    <tableColumn id="7" xr3:uid="{00000000-0010-0000-0500-000007000000}" uniqueName="7" name="CIUDAD" queryTableFieldId="7" dataDxfId="132"/>
    <tableColumn id="8" xr3:uid="{00000000-0010-0000-0500-000008000000}" uniqueName="8" name="CANAL" queryTableFieldId="8" dataDxfId="131"/>
    <tableColumn id="9" xr3:uid="{00000000-0010-0000-0500-000009000000}" uniqueName="9" name="TIPO PROMOTOR" queryTableFieldId="9" dataDxfId="130"/>
    <tableColumn id="10" xr3:uid="{00000000-0010-0000-0500-00000A000000}" uniqueName="10" name="ESTRUCTURA PROMOTORIA" queryTableFieldId="10" dataDxfId="129"/>
    <tableColumn id="11" xr3:uid="{00000000-0010-0000-0500-00000B000000}" uniqueName="11" name="ID PROMOTOR" queryTableFieldId="11"/>
    <tableColumn id="12" xr3:uid="{00000000-0010-0000-0500-00000C000000}" uniqueName="12" name="NOMBRE COMPLETO PROMOTOR" queryTableFieldId="12" dataDxfId="128"/>
    <tableColumn id="13" xr3:uid="{00000000-0010-0000-0500-00000D000000}" uniqueName="13" name="SUPERVISOR" queryTableFieldId="13" dataDxfId="127"/>
    <tableColumn id="14" xr3:uid="{00000000-0010-0000-0500-00000E000000}" uniqueName="14" name="ASIGNACION MENSUAL" queryTableFieldId="14"/>
    <tableColumn id="15" xr3:uid="{00000000-0010-0000-0500-00000F000000}" uniqueName="15" name="Hora Llegada Lunes" queryTableFieldId="15" dataDxfId="126"/>
    <tableColumn id="16" xr3:uid="{00000000-0010-0000-0500-000010000000}" uniqueName="16" name="Hora Salida Lunes" queryTableFieldId="16" dataDxfId="125"/>
    <tableColumn id="17" xr3:uid="{00000000-0010-0000-0500-000011000000}" uniqueName="17" name="Frecuencia Lunes" queryTableFieldId="17"/>
    <tableColumn id="18" xr3:uid="{00000000-0010-0000-0500-000012000000}" uniqueName="18" name="Hora Llegada Martes" queryTableFieldId="18" dataDxfId="124"/>
    <tableColumn id="19" xr3:uid="{00000000-0010-0000-0500-000013000000}" uniqueName="19" name="Hora Salida Martes" queryTableFieldId="19" dataDxfId="123"/>
    <tableColumn id="37" xr3:uid="{00000000-0010-0000-0500-000025000000}" uniqueName="37" name="Frecuencia Martes" queryTableFieldId="37"/>
    <tableColumn id="21" xr3:uid="{00000000-0010-0000-0500-000015000000}" uniqueName="21" name="Hora Llegada Miercoles" queryTableFieldId="21" dataDxfId="122"/>
    <tableColumn id="22" xr3:uid="{00000000-0010-0000-0500-000016000000}" uniqueName="22" name="Hora Salida Miercoles" queryTableFieldId="22" dataDxfId="121"/>
    <tableColumn id="38" xr3:uid="{00000000-0010-0000-0500-000026000000}" uniqueName="38" name="Frecuencia Miercoles" queryTableFieldId="38"/>
    <tableColumn id="24" xr3:uid="{00000000-0010-0000-0500-000018000000}" uniqueName="24" name="Hora Llegada Jueves" queryTableFieldId="24" dataDxfId="120"/>
    <tableColumn id="25" xr3:uid="{00000000-0010-0000-0500-000019000000}" uniqueName="25" name="Hora Salida Jueves" queryTableFieldId="25" dataDxfId="119"/>
    <tableColumn id="39" xr3:uid="{00000000-0010-0000-0500-000027000000}" uniqueName="39" name="Frecuencia Jueves" queryTableFieldId="39"/>
    <tableColumn id="27" xr3:uid="{00000000-0010-0000-0500-00001B000000}" uniqueName="27" name="Hora Llegada Viernes" queryTableFieldId="27" dataDxfId="118"/>
    <tableColumn id="28" xr3:uid="{00000000-0010-0000-0500-00001C000000}" uniqueName="28" name="Hora Salida Viernes" queryTableFieldId="28" dataDxfId="117"/>
    <tableColumn id="40" xr3:uid="{00000000-0010-0000-0500-000028000000}" uniqueName="40" name="Frecuencia Viernes" queryTableFieldId="40"/>
    <tableColumn id="30" xr3:uid="{00000000-0010-0000-0500-00001E000000}" uniqueName="30" name="Hora Llegada Sabado" queryTableFieldId="30" dataDxfId="116"/>
    <tableColumn id="31" xr3:uid="{00000000-0010-0000-0500-00001F000000}" uniqueName="31" name="Hora Salida Sabado" queryTableFieldId="31" dataDxfId="115"/>
    <tableColumn id="41" xr3:uid="{00000000-0010-0000-0500-000029000000}" uniqueName="41" name="Frecuencia Sabado" queryTableFieldId="41"/>
    <tableColumn id="33" xr3:uid="{00000000-0010-0000-0500-000021000000}" uniqueName="33" name="Hora Llegada Domingo" queryTableFieldId="33" dataDxfId="114"/>
    <tableColumn id="34" xr3:uid="{00000000-0010-0000-0500-000022000000}" uniqueName="34" name="Hora Salida Domingo" queryTableFieldId="34" dataDxfId="113"/>
    <tableColumn id="42" xr3:uid="{00000000-0010-0000-0500-00002A000000}" uniqueName="42" name="Frecuencia Domingo" queryTableFieldId="42"/>
    <tableColumn id="4" xr3:uid="{00000000-0010-0000-0500-000004000000}" uniqueName="4" name="OBSERVACION" queryTableFieldId="5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L99"/>
  <sheetViews>
    <sheetView showGridLines="0" topLeftCell="A6" zoomScaleNormal="100" workbookViewId="0">
      <selection activeCell="B11" sqref="B11"/>
    </sheetView>
  </sheetViews>
  <sheetFormatPr baseColWidth="10" defaultRowHeight="14.4" x14ac:dyDescent="0.3"/>
  <cols>
    <col min="1" max="1" width="41.33203125" customWidth="1"/>
    <col min="2" max="2" width="37.88671875" bestFit="1" customWidth="1"/>
    <col min="3" max="3" width="35.88671875" bestFit="1" customWidth="1"/>
    <col min="4" max="4" width="35" bestFit="1" customWidth="1"/>
    <col min="5" max="5" width="21.33203125" bestFit="1" customWidth="1"/>
    <col min="6" max="6" width="44.5546875" customWidth="1"/>
    <col min="8" max="8" width="18.6640625" customWidth="1"/>
    <col min="9" max="9" width="14" customWidth="1"/>
    <col min="10" max="10" width="13.6640625" customWidth="1"/>
    <col min="11" max="11" width="16.5546875" customWidth="1"/>
    <col min="12" max="12" width="11.5546875" customWidth="1"/>
    <col min="14" max="14" width="18.109375" bestFit="1" customWidth="1"/>
    <col min="15" max="20" width="14.33203125" bestFit="1" customWidth="1"/>
    <col min="21" max="21" width="7.6640625" customWidth="1"/>
    <col min="22" max="22" width="8.109375" customWidth="1"/>
    <col min="23" max="23" width="22.33203125" bestFit="1" customWidth="1"/>
    <col min="24" max="24" width="33" bestFit="1" customWidth="1"/>
    <col min="25" max="25" width="34" bestFit="1" customWidth="1"/>
    <col min="26" max="34" width="19.44140625" bestFit="1" customWidth="1"/>
    <col min="35" max="35" width="16.44140625" customWidth="1"/>
    <col min="36" max="36" width="17" customWidth="1"/>
    <col min="37" max="37" width="15.33203125" customWidth="1"/>
    <col min="38" max="38" width="8.109375" customWidth="1"/>
    <col min="39" max="72" width="41.6640625" bestFit="1" customWidth="1"/>
    <col min="73" max="73" width="12.33203125" bestFit="1" customWidth="1"/>
    <col min="74" max="74" width="41.6640625" bestFit="1" customWidth="1"/>
    <col min="75" max="75" width="12.33203125" bestFit="1" customWidth="1"/>
    <col min="76" max="82" width="41.6640625" bestFit="1" customWidth="1"/>
    <col min="83" max="83" width="12.33203125" bestFit="1" customWidth="1"/>
  </cols>
  <sheetData>
    <row r="4" spans="1:38" x14ac:dyDescent="0.3">
      <c r="A4" s="139" t="s">
        <v>1229</v>
      </c>
      <c r="H4" s="139" t="s">
        <v>1227</v>
      </c>
      <c r="N4" s="139" t="s">
        <v>1230</v>
      </c>
      <c r="X4" s="139" t="s">
        <v>1231</v>
      </c>
    </row>
    <row r="6" spans="1:38" s="123" customFormat="1" ht="28.8" x14ac:dyDescent="0.3">
      <c r="C6" s="122" t="s">
        <v>1228</v>
      </c>
      <c r="H6" s="142" t="s">
        <v>13</v>
      </c>
      <c r="I6" s="142" t="s">
        <v>1135</v>
      </c>
      <c r="J6" s="142" t="s">
        <v>1220</v>
      </c>
      <c r="K6" s="142" t="s">
        <v>1225</v>
      </c>
      <c r="L6" s="142" t="s">
        <v>1226</v>
      </c>
      <c r="O6" s="122" t="s">
        <v>894</v>
      </c>
      <c r="P6" s="122" t="s">
        <v>1134</v>
      </c>
      <c r="X6" s="122" t="s">
        <v>1135</v>
      </c>
      <c r="Z6" s="122" t="s">
        <v>17</v>
      </c>
      <c r="AA6" s="122" t="s">
        <v>14</v>
      </c>
    </row>
    <row r="7" spans="1:38" s="123" customFormat="1" ht="43.2" x14ac:dyDescent="0.3">
      <c r="A7" s="122" t="s">
        <v>17</v>
      </c>
      <c r="B7" s="122" t="s">
        <v>14</v>
      </c>
      <c r="C7" s="124" t="s">
        <v>1135</v>
      </c>
      <c r="D7" s="124" t="s">
        <v>1220</v>
      </c>
      <c r="E7" s="124" t="s">
        <v>1232</v>
      </c>
      <c r="F7" s="124" t="s">
        <v>1233</v>
      </c>
      <c r="H7" t="s">
        <v>46</v>
      </c>
      <c r="I7" s="125">
        <v>113</v>
      </c>
      <c r="J7" s="125">
        <v>76</v>
      </c>
      <c r="K7" s="125">
        <v>116</v>
      </c>
      <c r="L7" s="119">
        <f>+I7/K7</f>
        <v>0.97413793103448276</v>
      </c>
      <c r="O7" s="123" t="s">
        <v>881</v>
      </c>
      <c r="Q7" s="123" t="s">
        <v>883</v>
      </c>
      <c r="S7" s="123" t="s">
        <v>882</v>
      </c>
      <c r="U7" s="123" t="s">
        <v>1222</v>
      </c>
      <c r="V7" s="123" t="s">
        <v>1223</v>
      </c>
      <c r="Z7" s="123" t="s">
        <v>36</v>
      </c>
      <c r="AI7" s="123" t="s">
        <v>120</v>
      </c>
      <c r="AJ7" s="123" t="s">
        <v>129</v>
      </c>
      <c r="AK7" s="123" t="s">
        <v>83</v>
      </c>
      <c r="AL7" s="123" t="s">
        <v>1133</v>
      </c>
    </row>
    <row r="8" spans="1:38" x14ac:dyDescent="0.3">
      <c r="A8" t="s">
        <v>36</v>
      </c>
      <c r="B8" t="s">
        <v>1241</v>
      </c>
      <c r="C8" s="125">
        <v>79</v>
      </c>
      <c r="D8" s="125">
        <v>45</v>
      </c>
      <c r="E8" s="125">
        <v>3659</v>
      </c>
      <c r="F8" s="126">
        <v>0.25445062586926287</v>
      </c>
      <c r="H8" t="s">
        <v>34</v>
      </c>
      <c r="I8" s="125">
        <v>69</v>
      </c>
      <c r="J8" s="125">
        <v>44</v>
      </c>
      <c r="K8" s="125">
        <v>124</v>
      </c>
      <c r="L8" s="119">
        <f>+I8/K8</f>
        <v>0.55645161290322576</v>
      </c>
      <c r="N8" s="121" t="s">
        <v>13</v>
      </c>
      <c r="O8" t="s">
        <v>1135</v>
      </c>
      <c r="P8" t="s">
        <v>1224</v>
      </c>
      <c r="Q8" t="s">
        <v>1135</v>
      </c>
      <c r="R8" t="s">
        <v>1224</v>
      </c>
      <c r="S8" t="s">
        <v>1135</v>
      </c>
      <c r="T8" t="s">
        <v>1224</v>
      </c>
      <c r="U8" s="123"/>
      <c r="V8" s="123"/>
      <c r="X8" s="121" t="s">
        <v>894</v>
      </c>
      <c r="Y8" s="121" t="s">
        <v>19</v>
      </c>
      <c r="Z8" t="s">
        <v>1235</v>
      </c>
      <c r="AA8" t="s">
        <v>42</v>
      </c>
      <c r="AB8" t="s">
        <v>1240</v>
      </c>
      <c r="AC8" t="s">
        <v>1237</v>
      </c>
      <c r="AD8" t="s">
        <v>1238</v>
      </c>
      <c r="AE8" t="s">
        <v>1239</v>
      </c>
      <c r="AF8" t="s">
        <v>1236</v>
      </c>
      <c r="AG8" t="s">
        <v>1242</v>
      </c>
      <c r="AH8" t="s">
        <v>1241</v>
      </c>
      <c r="AL8" s="123"/>
    </row>
    <row r="9" spans="1:38" x14ac:dyDescent="0.3">
      <c r="B9" t="s">
        <v>1239</v>
      </c>
      <c r="C9" s="125">
        <v>81</v>
      </c>
      <c r="D9" s="125">
        <v>43</v>
      </c>
      <c r="E9" s="125">
        <v>3375</v>
      </c>
      <c r="F9" s="126">
        <v>0.23470097357440889</v>
      </c>
      <c r="H9" t="s">
        <v>37</v>
      </c>
      <c r="I9" s="125">
        <v>90</v>
      </c>
      <c r="J9" s="125">
        <v>36</v>
      </c>
      <c r="K9" s="125">
        <v>237</v>
      </c>
      <c r="L9" s="119">
        <f>+I9/K9</f>
        <v>0.379746835443038</v>
      </c>
      <c r="N9" t="s">
        <v>46</v>
      </c>
      <c r="O9" s="125">
        <v>80</v>
      </c>
      <c r="P9" s="126">
        <v>0.7142857142857143</v>
      </c>
      <c r="Q9" s="125">
        <v>11</v>
      </c>
      <c r="R9" s="126">
        <v>9.8214285714285712E-2</v>
      </c>
      <c r="S9" s="125">
        <v>21</v>
      </c>
      <c r="T9" s="126">
        <v>0.1875</v>
      </c>
      <c r="U9" s="125">
        <v>112</v>
      </c>
      <c r="V9" s="126">
        <v>1</v>
      </c>
      <c r="X9" t="s">
        <v>881</v>
      </c>
      <c r="Y9" t="s">
        <v>1144</v>
      </c>
      <c r="Z9" s="126">
        <v>0</v>
      </c>
      <c r="AA9" s="126">
        <v>0</v>
      </c>
      <c r="AB9" s="126">
        <v>0</v>
      </c>
      <c r="AC9" s="126">
        <v>0</v>
      </c>
      <c r="AD9" s="126">
        <v>0</v>
      </c>
      <c r="AE9" s="126">
        <v>0.33333333333333331</v>
      </c>
      <c r="AF9" s="126">
        <v>0</v>
      </c>
      <c r="AG9" s="126">
        <v>0</v>
      </c>
      <c r="AH9" s="126">
        <v>0.66666666666666663</v>
      </c>
      <c r="AI9" s="126">
        <v>0</v>
      </c>
      <c r="AJ9" s="126">
        <v>0</v>
      </c>
      <c r="AK9" s="126">
        <v>0</v>
      </c>
      <c r="AL9" s="126">
        <v>1</v>
      </c>
    </row>
    <row r="10" spans="1:38" x14ac:dyDescent="0.3">
      <c r="B10" t="s">
        <v>1240</v>
      </c>
      <c r="C10" s="125">
        <v>40</v>
      </c>
      <c r="D10" s="125">
        <v>33</v>
      </c>
      <c r="E10" s="125">
        <v>2386</v>
      </c>
      <c r="F10" s="126">
        <v>0.1659248956884562</v>
      </c>
      <c r="H10" t="s">
        <v>39</v>
      </c>
      <c r="I10" s="125">
        <v>118</v>
      </c>
      <c r="J10" s="125">
        <v>32</v>
      </c>
      <c r="K10" s="125">
        <v>310</v>
      </c>
      <c r="L10" s="119">
        <f>+I10/K10</f>
        <v>0.38064516129032255</v>
      </c>
      <c r="N10" t="s">
        <v>34</v>
      </c>
      <c r="O10" s="125">
        <v>35</v>
      </c>
      <c r="P10" s="126">
        <v>0.50724637681159424</v>
      </c>
      <c r="Q10" s="125">
        <v>26</v>
      </c>
      <c r="R10" s="126">
        <v>0.37681159420289856</v>
      </c>
      <c r="S10" s="125">
        <v>8</v>
      </c>
      <c r="T10" s="126">
        <v>0.11594202898550725</v>
      </c>
      <c r="U10" s="125">
        <v>69</v>
      </c>
      <c r="V10" s="126">
        <v>1</v>
      </c>
      <c r="Y10" t="s">
        <v>1145</v>
      </c>
      <c r="Z10" s="126">
        <v>0</v>
      </c>
      <c r="AA10" s="126">
        <v>0</v>
      </c>
      <c r="AB10" s="126">
        <v>0</v>
      </c>
      <c r="AC10" s="126">
        <v>0</v>
      </c>
      <c r="AD10" s="126">
        <v>0</v>
      </c>
      <c r="AE10" s="126">
        <v>0.5</v>
      </c>
      <c r="AF10" s="126">
        <v>0</v>
      </c>
      <c r="AG10" s="126">
        <v>0</v>
      </c>
      <c r="AH10" s="126">
        <v>0.5</v>
      </c>
      <c r="AI10" s="126">
        <v>0</v>
      </c>
      <c r="AJ10" s="126">
        <v>0</v>
      </c>
      <c r="AK10" s="126">
        <v>0</v>
      </c>
      <c r="AL10" s="126">
        <v>1</v>
      </c>
    </row>
    <row r="11" spans="1:38" x14ac:dyDescent="0.3">
      <c r="B11" t="s">
        <v>1242</v>
      </c>
      <c r="C11" s="125">
        <v>37</v>
      </c>
      <c r="D11" s="125">
        <v>25</v>
      </c>
      <c r="E11" s="125">
        <v>821.99999999999989</v>
      </c>
      <c r="F11" s="126">
        <v>5.7162726008344919E-2</v>
      </c>
      <c r="H11" t="s">
        <v>1221</v>
      </c>
      <c r="I11" s="125">
        <v>43</v>
      </c>
      <c r="J11" s="125">
        <v>11</v>
      </c>
      <c r="K11" s="125"/>
      <c r="L11" s="119"/>
      <c r="N11" t="s">
        <v>37</v>
      </c>
      <c r="O11" s="125">
        <v>22</v>
      </c>
      <c r="P11" s="126">
        <v>0.26190476190476192</v>
      </c>
      <c r="Q11" s="125">
        <v>55</v>
      </c>
      <c r="R11" s="126">
        <v>0.65476190476190477</v>
      </c>
      <c r="S11" s="125">
        <v>7</v>
      </c>
      <c r="T11" s="126">
        <v>8.3333333333333329E-2</v>
      </c>
      <c r="U11" s="125">
        <v>84</v>
      </c>
      <c r="V11" s="126">
        <v>1</v>
      </c>
      <c r="Y11" t="s">
        <v>1147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26">
        <v>1</v>
      </c>
      <c r="AF11" s="126">
        <v>0</v>
      </c>
      <c r="AG11" s="126">
        <v>0</v>
      </c>
      <c r="AH11" s="126">
        <v>0</v>
      </c>
      <c r="AI11" s="126">
        <v>0</v>
      </c>
      <c r="AJ11" s="126">
        <v>0</v>
      </c>
      <c r="AK11" s="126">
        <v>0</v>
      </c>
      <c r="AL11" s="126">
        <v>1</v>
      </c>
    </row>
    <row r="12" spans="1:38" x14ac:dyDescent="0.3">
      <c r="B12" t="s">
        <v>1235</v>
      </c>
      <c r="C12" s="125">
        <v>14</v>
      </c>
      <c r="D12" s="125">
        <v>12</v>
      </c>
      <c r="E12" s="125">
        <v>762</v>
      </c>
      <c r="F12" s="126">
        <v>5.2990264255910989E-2</v>
      </c>
      <c r="H12" s="138" t="s">
        <v>1133</v>
      </c>
      <c r="I12" s="140">
        <f>SUBTOTAL(109,I7:I11)</f>
        <v>433</v>
      </c>
      <c r="J12" s="140">
        <v>90</v>
      </c>
      <c r="K12" s="140">
        <f>SUM(K7:K11)</f>
        <v>787</v>
      </c>
      <c r="L12" s="141">
        <f>+I12/K12</f>
        <v>0.55019059720457431</v>
      </c>
      <c r="N12" t="s">
        <v>39</v>
      </c>
      <c r="O12" s="125">
        <v>16</v>
      </c>
      <c r="P12" s="126">
        <v>0.13675213675213677</v>
      </c>
      <c r="Q12" s="125">
        <v>89</v>
      </c>
      <c r="R12" s="126">
        <v>0.76068376068376065</v>
      </c>
      <c r="S12" s="125">
        <v>12</v>
      </c>
      <c r="T12" s="126">
        <v>0.10256410256410256</v>
      </c>
      <c r="U12" s="125">
        <v>117</v>
      </c>
      <c r="V12" s="126">
        <v>1</v>
      </c>
      <c r="Y12" t="s">
        <v>1148</v>
      </c>
      <c r="Z12" s="126">
        <v>0</v>
      </c>
      <c r="AA12" s="126">
        <v>0</v>
      </c>
      <c r="AB12" s="126">
        <v>0.5</v>
      </c>
      <c r="AC12" s="126">
        <v>0</v>
      </c>
      <c r="AD12" s="126">
        <v>0</v>
      </c>
      <c r="AE12" s="126">
        <v>0.5</v>
      </c>
      <c r="AF12" s="126">
        <v>0</v>
      </c>
      <c r="AG12" s="126">
        <v>0</v>
      </c>
      <c r="AH12" s="126">
        <v>0</v>
      </c>
      <c r="AI12" s="126">
        <v>0</v>
      </c>
      <c r="AJ12" s="126">
        <v>0</v>
      </c>
      <c r="AK12" s="126">
        <v>0</v>
      </c>
      <c r="AL12" s="126">
        <v>1</v>
      </c>
    </row>
    <row r="13" spans="1:38" x14ac:dyDescent="0.3">
      <c r="B13" t="s">
        <v>1237</v>
      </c>
      <c r="C13" s="125">
        <v>50</v>
      </c>
      <c r="D13" s="125">
        <v>25</v>
      </c>
      <c r="E13" s="125">
        <v>697.99999999999989</v>
      </c>
      <c r="F13" s="126">
        <v>4.8539638386648112E-2</v>
      </c>
      <c r="N13" t="s">
        <v>1221</v>
      </c>
      <c r="O13" s="125">
        <v>3</v>
      </c>
      <c r="P13" s="126">
        <v>0.06</v>
      </c>
      <c r="Q13" s="125">
        <v>43</v>
      </c>
      <c r="R13" s="126">
        <v>0.86</v>
      </c>
      <c r="S13" s="125">
        <v>4</v>
      </c>
      <c r="T13" s="126">
        <v>0.08</v>
      </c>
      <c r="U13" s="125">
        <v>50</v>
      </c>
      <c r="V13" s="126">
        <v>1</v>
      </c>
      <c r="Y13" t="s">
        <v>1149</v>
      </c>
      <c r="Z13" s="126">
        <v>0</v>
      </c>
      <c r="AA13" s="126">
        <v>0</v>
      </c>
      <c r="AB13" s="126">
        <v>0</v>
      </c>
      <c r="AC13" s="126">
        <v>0.33333333333333331</v>
      </c>
      <c r="AD13" s="126">
        <v>0</v>
      </c>
      <c r="AE13" s="126">
        <v>0</v>
      </c>
      <c r="AF13" s="126">
        <v>0</v>
      </c>
      <c r="AG13" s="126">
        <v>0</v>
      </c>
      <c r="AH13" s="126">
        <v>0.33333333333333331</v>
      </c>
      <c r="AI13" s="126">
        <v>0</v>
      </c>
      <c r="AJ13" s="126">
        <v>0.33333333333333331</v>
      </c>
      <c r="AK13" s="126">
        <v>0</v>
      </c>
      <c r="AL13" s="126">
        <v>1</v>
      </c>
    </row>
    <row r="14" spans="1:38" x14ac:dyDescent="0.3">
      <c r="B14" t="s">
        <v>1238</v>
      </c>
      <c r="C14" s="125">
        <v>21</v>
      </c>
      <c r="D14" s="125">
        <v>15</v>
      </c>
      <c r="E14" s="125">
        <v>321.99999999999994</v>
      </c>
      <c r="F14" s="126">
        <v>2.2392211404728787E-2</v>
      </c>
      <c r="N14" t="s">
        <v>1133</v>
      </c>
      <c r="O14" s="125">
        <v>156</v>
      </c>
      <c r="P14" s="126">
        <v>0.3611111111111111</v>
      </c>
      <c r="Q14" s="125">
        <v>224</v>
      </c>
      <c r="R14" s="126">
        <v>0.51851851851851849</v>
      </c>
      <c r="S14" s="125">
        <v>52</v>
      </c>
      <c r="T14" s="126">
        <v>0.12037037037037036</v>
      </c>
      <c r="U14" s="125">
        <v>432</v>
      </c>
      <c r="V14" s="126">
        <v>1</v>
      </c>
      <c r="Y14" t="s">
        <v>1150</v>
      </c>
      <c r="Z14" s="126">
        <v>0</v>
      </c>
      <c r="AA14" s="126">
        <v>0</v>
      </c>
      <c r="AB14" s="126">
        <v>0</v>
      </c>
      <c r="AC14" s="126">
        <v>0</v>
      </c>
      <c r="AD14" s="126">
        <v>0</v>
      </c>
      <c r="AE14" s="126">
        <v>0</v>
      </c>
      <c r="AF14" s="126">
        <v>0</v>
      </c>
      <c r="AG14" s="126">
        <v>0</v>
      </c>
      <c r="AH14" s="126">
        <v>0</v>
      </c>
      <c r="AI14" s="126">
        <v>1</v>
      </c>
      <c r="AJ14" s="126">
        <v>0</v>
      </c>
      <c r="AK14" s="126">
        <v>0</v>
      </c>
      <c r="AL14" s="126">
        <v>1</v>
      </c>
    </row>
    <row r="15" spans="1:38" x14ac:dyDescent="0.3">
      <c r="B15" t="s">
        <v>1236</v>
      </c>
      <c r="C15" s="125">
        <v>27</v>
      </c>
      <c r="D15" s="125">
        <v>15</v>
      </c>
      <c r="E15" s="125">
        <v>274.99999999999989</v>
      </c>
      <c r="F15" s="126">
        <v>1.9123783031988865E-2</v>
      </c>
      <c r="Y15" t="s">
        <v>1151</v>
      </c>
      <c r="Z15" s="126">
        <v>0</v>
      </c>
      <c r="AA15" s="126">
        <v>0</v>
      </c>
      <c r="AB15" s="126">
        <v>0.33333333333333331</v>
      </c>
      <c r="AC15" s="126">
        <v>0.33333333333333331</v>
      </c>
      <c r="AD15" s="126">
        <v>0</v>
      </c>
      <c r="AE15" s="126">
        <v>0</v>
      </c>
      <c r="AF15" s="126">
        <v>0</v>
      </c>
      <c r="AG15" s="126">
        <v>0</v>
      </c>
      <c r="AH15" s="126">
        <v>0</v>
      </c>
      <c r="AI15" s="126">
        <v>0.33333333333333331</v>
      </c>
      <c r="AJ15" s="126">
        <v>0</v>
      </c>
      <c r="AK15" s="126">
        <v>0</v>
      </c>
      <c r="AL15" s="126">
        <v>1</v>
      </c>
    </row>
    <row r="16" spans="1:38" x14ac:dyDescent="0.3">
      <c r="B16" t="s">
        <v>42</v>
      </c>
      <c r="C16" s="125">
        <v>2</v>
      </c>
      <c r="D16" s="125">
        <v>2</v>
      </c>
      <c r="E16" s="125">
        <v>41.999999999999972</v>
      </c>
      <c r="F16" s="126">
        <v>2.9207232267037531E-3</v>
      </c>
      <c r="Y16" t="s">
        <v>1153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26">
        <v>0</v>
      </c>
      <c r="AF16" s="126">
        <v>0</v>
      </c>
      <c r="AG16" s="126">
        <v>0</v>
      </c>
      <c r="AH16" s="126">
        <v>0.5</v>
      </c>
      <c r="AI16" s="126">
        <v>0</v>
      </c>
      <c r="AJ16" s="126">
        <v>0.5</v>
      </c>
      <c r="AK16" s="126">
        <v>0</v>
      </c>
      <c r="AL16" s="126">
        <v>1</v>
      </c>
    </row>
    <row r="17" spans="1:38" x14ac:dyDescent="0.3">
      <c r="A17" t="s">
        <v>120</v>
      </c>
      <c r="B17" t="s">
        <v>1246</v>
      </c>
      <c r="C17" s="125">
        <v>9</v>
      </c>
      <c r="D17" s="125">
        <v>9</v>
      </c>
      <c r="E17" s="125">
        <v>624</v>
      </c>
      <c r="F17" s="126">
        <v>4.3393602225312931E-2</v>
      </c>
      <c r="Y17" t="s">
        <v>1154</v>
      </c>
      <c r="Z17" s="126">
        <v>0</v>
      </c>
      <c r="AA17" s="126">
        <v>0</v>
      </c>
      <c r="AB17" s="126">
        <v>0.33333333333333331</v>
      </c>
      <c r="AC17" s="126">
        <v>0</v>
      </c>
      <c r="AD17" s="126">
        <v>0</v>
      </c>
      <c r="AE17" s="126">
        <v>0.33333333333333331</v>
      </c>
      <c r="AF17" s="126">
        <v>0</v>
      </c>
      <c r="AG17" s="126">
        <v>0.33333333333333331</v>
      </c>
      <c r="AH17" s="126">
        <v>0</v>
      </c>
      <c r="AI17" s="126">
        <v>0</v>
      </c>
      <c r="AJ17" s="126">
        <v>0</v>
      </c>
      <c r="AK17" s="126">
        <v>0</v>
      </c>
      <c r="AL17" s="126">
        <v>1</v>
      </c>
    </row>
    <row r="18" spans="1:38" x14ac:dyDescent="0.3">
      <c r="B18" t="s">
        <v>1243</v>
      </c>
      <c r="C18" s="125">
        <v>9</v>
      </c>
      <c r="D18" s="125">
        <v>9</v>
      </c>
      <c r="E18" s="125">
        <v>516</v>
      </c>
      <c r="F18" s="126">
        <v>3.5883171070931849E-2</v>
      </c>
      <c r="Y18" t="s">
        <v>1155</v>
      </c>
      <c r="Z18" s="126">
        <v>0</v>
      </c>
      <c r="AA18" s="126">
        <v>0</v>
      </c>
      <c r="AB18" s="126">
        <v>0.33333333333333331</v>
      </c>
      <c r="AC18" s="126">
        <v>0</v>
      </c>
      <c r="AD18" s="126">
        <v>0</v>
      </c>
      <c r="AE18" s="126">
        <v>0.33333333333333331</v>
      </c>
      <c r="AF18" s="126">
        <v>0</v>
      </c>
      <c r="AG18" s="126">
        <v>0</v>
      </c>
      <c r="AH18" s="126">
        <v>0</v>
      </c>
      <c r="AI18" s="126">
        <v>0</v>
      </c>
      <c r="AJ18" s="126">
        <v>0.33333333333333331</v>
      </c>
      <c r="AK18" s="126">
        <v>0</v>
      </c>
      <c r="AL18" s="126">
        <v>1</v>
      </c>
    </row>
    <row r="19" spans="1:38" x14ac:dyDescent="0.3">
      <c r="B19" t="s">
        <v>1249</v>
      </c>
      <c r="C19" s="125">
        <v>2</v>
      </c>
      <c r="D19" s="125">
        <v>2</v>
      </c>
      <c r="E19" s="125">
        <v>316</v>
      </c>
      <c r="F19" s="126">
        <v>2.1974965229485395E-2</v>
      </c>
      <c r="Y19" t="s">
        <v>1156</v>
      </c>
      <c r="Z19" s="126">
        <v>0</v>
      </c>
      <c r="AA19" s="126">
        <v>0</v>
      </c>
      <c r="AB19" s="126">
        <v>0</v>
      </c>
      <c r="AC19" s="126">
        <v>0.66666666666666663</v>
      </c>
      <c r="AD19" s="126">
        <v>0</v>
      </c>
      <c r="AE19" s="126">
        <v>0</v>
      </c>
      <c r="AF19" s="126">
        <v>0</v>
      </c>
      <c r="AG19" s="126">
        <v>0</v>
      </c>
      <c r="AH19" s="126">
        <v>0.33333333333333331</v>
      </c>
      <c r="AI19" s="126">
        <v>0</v>
      </c>
      <c r="AJ19" s="126">
        <v>0</v>
      </c>
      <c r="AK19" s="126">
        <v>0</v>
      </c>
      <c r="AL19" s="126">
        <v>1</v>
      </c>
    </row>
    <row r="20" spans="1:38" x14ac:dyDescent="0.3">
      <c r="B20" t="s">
        <v>1248</v>
      </c>
      <c r="C20" s="125">
        <v>4</v>
      </c>
      <c r="D20" s="125">
        <v>4</v>
      </c>
      <c r="E20" s="125">
        <v>288</v>
      </c>
      <c r="F20" s="126">
        <v>2.0027816411682893E-2</v>
      </c>
      <c r="Y20" t="s">
        <v>1128</v>
      </c>
      <c r="Z20" s="126">
        <v>0</v>
      </c>
      <c r="AA20" s="126">
        <v>0</v>
      </c>
      <c r="AB20" s="126">
        <v>0</v>
      </c>
      <c r="AC20" s="126">
        <v>0</v>
      </c>
      <c r="AD20" s="126">
        <v>0</v>
      </c>
      <c r="AE20" s="126">
        <v>0.5</v>
      </c>
      <c r="AF20" s="126">
        <v>0</v>
      </c>
      <c r="AG20" s="126">
        <v>0</v>
      </c>
      <c r="AH20" s="126">
        <v>0.5</v>
      </c>
      <c r="AI20" s="126">
        <v>0</v>
      </c>
      <c r="AJ20" s="126">
        <v>0</v>
      </c>
      <c r="AK20" s="126">
        <v>0</v>
      </c>
      <c r="AL20" s="126">
        <v>1</v>
      </c>
    </row>
    <row r="21" spans="1:38" x14ac:dyDescent="0.3">
      <c r="B21" t="s">
        <v>1245</v>
      </c>
      <c r="C21" s="125">
        <v>1</v>
      </c>
      <c r="D21" s="125">
        <v>1</v>
      </c>
      <c r="E21" s="125">
        <v>11.999999999999995</v>
      </c>
      <c r="F21" s="126">
        <v>8.3449235048678688E-4</v>
      </c>
      <c r="Y21" t="s">
        <v>1157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26">
        <v>0</v>
      </c>
      <c r="AF21" s="126">
        <v>0</v>
      </c>
      <c r="AG21" s="126">
        <v>0</v>
      </c>
      <c r="AH21" s="126">
        <v>0</v>
      </c>
      <c r="AI21" s="126">
        <v>0.5</v>
      </c>
      <c r="AJ21" s="126">
        <v>0.5</v>
      </c>
      <c r="AK21" s="126">
        <v>0</v>
      </c>
      <c r="AL21" s="126">
        <v>1</v>
      </c>
    </row>
    <row r="22" spans="1:38" x14ac:dyDescent="0.3">
      <c r="A22" t="s">
        <v>129</v>
      </c>
      <c r="C22" s="125">
        <v>11</v>
      </c>
      <c r="D22" s="125">
        <v>11</v>
      </c>
      <c r="E22" s="125">
        <v>55.999999999999972</v>
      </c>
      <c r="F22" s="126">
        <v>3.8942976356050049E-3</v>
      </c>
      <c r="Y22" t="s">
        <v>1159</v>
      </c>
      <c r="Z22" s="126">
        <v>0.33333333333333331</v>
      </c>
      <c r="AA22" s="126">
        <v>0</v>
      </c>
      <c r="AB22" s="126">
        <v>0</v>
      </c>
      <c r="AC22" s="126">
        <v>0</v>
      </c>
      <c r="AD22" s="126">
        <v>0</v>
      </c>
      <c r="AE22" s="126">
        <v>0</v>
      </c>
      <c r="AF22" s="126">
        <v>0</v>
      </c>
      <c r="AG22" s="126">
        <v>0</v>
      </c>
      <c r="AH22" s="126">
        <v>0</v>
      </c>
      <c r="AI22" s="126">
        <v>0.66666666666666663</v>
      </c>
      <c r="AJ22" s="126">
        <v>0</v>
      </c>
      <c r="AK22" s="126">
        <v>0</v>
      </c>
      <c r="AL22" s="126">
        <v>1</v>
      </c>
    </row>
    <row r="23" spans="1:38" x14ac:dyDescent="0.3">
      <c r="A23" t="s">
        <v>83</v>
      </c>
      <c r="C23" s="125">
        <v>45</v>
      </c>
      <c r="D23" s="125">
        <v>6</v>
      </c>
      <c r="E23" s="125">
        <v>227</v>
      </c>
      <c r="F23" s="126">
        <v>1.5785813630041723E-2</v>
      </c>
      <c r="Y23" t="s">
        <v>1635</v>
      </c>
      <c r="Z23" s="126">
        <v>0</v>
      </c>
      <c r="AA23" s="126">
        <v>0</v>
      </c>
      <c r="AB23" s="126">
        <v>0</v>
      </c>
      <c r="AC23" s="126">
        <v>0.33333333333333331</v>
      </c>
      <c r="AD23" s="126">
        <v>0</v>
      </c>
      <c r="AE23" s="126">
        <v>0.33333333333333331</v>
      </c>
      <c r="AF23" s="126">
        <v>0</v>
      </c>
      <c r="AG23" s="126">
        <v>0.33333333333333331</v>
      </c>
      <c r="AH23" s="126">
        <v>0</v>
      </c>
      <c r="AI23" s="126">
        <v>0</v>
      </c>
      <c r="AJ23" s="126">
        <v>0</v>
      </c>
      <c r="AK23" s="126">
        <v>0</v>
      </c>
      <c r="AL23" s="126">
        <v>1</v>
      </c>
    </row>
    <row r="24" spans="1:38" x14ac:dyDescent="0.3">
      <c r="A24" t="s">
        <v>1133</v>
      </c>
      <c r="C24" s="125">
        <v>432</v>
      </c>
      <c r="D24" s="125">
        <v>89</v>
      </c>
      <c r="E24" s="125">
        <v>14380</v>
      </c>
      <c r="F24" s="126">
        <v>1</v>
      </c>
      <c r="Y24" t="s">
        <v>1161</v>
      </c>
      <c r="Z24" s="126">
        <v>0</v>
      </c>
      <c r="AA24" s="126">
        <v>0</v>
      </c>
      <c r="AB24" s="126">
        <v>0.5</v>
      </c>
      <c r="AC24" s="126">
        <v>0</v>
      </c>
      <c r="AD24" s="126">
        <v>0</v>
      </c>
      <c r="AE24" s="126">
        <v>0</v>
      </c>
      <c r="AF24" s="126">
        <v>0</v>
      </c>
      <c r="AG24" s="126">
        <v>0.5</v>
      </c>
      <c r="AH24" s="126">
        <v>0</v>
      </c>
      <c r="AI24" s="126">
        <v>0</v>
      </c>
      <c r="AJ24" s="126">
        <v>0</v>
      </c>
      <c r="AK24" s="126">
        <v>0</v>
      </c>
      <c r="AL24" s="126">
        <v>1</v>
      </c>
    </row>
    <row r="25" spans="1:38" x14ac:dyDescent="0.3">
      <c r="Y25" t="s">
        <v>1162</v>
      </c>
      <c r="Z25" s="126">
        <v>0</v>
      </c>
      <c r="AA25" s="126">
        <v>0</v>
      </c>
      <c r="AB25" s="126">
        <v>0.5</v>
      </c>
      <c r="AC25" s="126">
        <v>0</v>
      </c>
      <c r="AD25" s="126">
        <v>0</v>
      </c>
      <c r="AE25" s="126">
        <v>0</v>
      </c>
      <c r="AF25" s="126">
        <v>0</v>
      </c>
      <c r="AG25" s="126">
        <v>0</v>
      </c>
      <c r="AH25" s="126">
        <v>0</v>
      </c>
      <c r="AI25" s="126">
        <v>0.5</v>
      </c>
      <c r="AJ25" s="126">
        <v>0</v>
      </c>
      <c r="AK25" s="126">
        <v>0</v>
      </c>
      <c r="AL25" s="126">
        <v>1</v>
      </c>
    </row>
    <row r="26" spans="1:38" x14ac:dyDescent="0.3">
      <c r="Y26" t="s">
        <v>1164</v>
      </c>
      <c r="Z26" s="126">
        <v>0</v>
      </c>
      <c r="AA26" s="126">
        <v>0</v>
      </c>
      <c r="AB26" s="126">
        <v>0.33333333333333331</v>
      </c>
      <c r="AC26" s="126">
        <v>0</v>
      </c>
      <c r="AD26" s="126">
        <v>0</v>
      </c>
      <c r="AE26" s="126">
        <v>0.33333333333333331</v>
      </c>
      <c r="AF26" s="126">
        <v>0</v>
      </c>
      <c r="AG26" s="126">
        <v>0</v>
      </c>
      <c r="AH26" s="126">
        <v>0.33333333333333331</v>
      </c>
      <c r="AI26" s="126">
        <v>0</v>
      </c>
      <c r="AJ26" s="126">
        <v>0</v>
      </c>
      <c r="AK26" s="126">
        <v>0</v>
      </c>
      <c r="AL26" s="126">
        <v>1</v>
      </c>
    </row>
    <row r="27" spans="1:38" x14ac:dyDescent="0.3">
      <c r="Y27" t="s">
        <v>1166</v>
      </c>
      <c r="Z27" s="126">
        <v>0</v>
      </c>
      <c r="AA27" s="126">
        <v>0</v>
      </c>
      <c r="AB27" s="126">
        <v>0.5</v>
      </c>
      <c r="AC27" s="126">
        <v>0</v>
      </c>
      <c r="AD27" s="126">
        <v>0</v>
      </c>
      <c r="AE27" s="126">
        <v>0</v>
      </c>
      <c r="AF27" s="126">
        <v>0</v>
      </c>
      <c r="AG27" s="126">
        <v>0.5</v>
      </c>
      <c r="AH27" s="126">
        <v>0</v>
      </c>
      <c r="AI27" s="126">
        <v>0</v>
      </c>
      <c r="AJ27" s="126">
        <v>0</v>
      </c>
      <c r="AK27" s="126">
        <v>0</v>
      </c>
      <c r="AL27" s="126">
        <v>1</v>
      </c>
    </row>
    <row r="28" spans="1:38" x14ac:dyDescent="0.3">
      <c r="Y28" t="s">
        <v>1167</v>
      </c>
      <c r="Z28" s="126">
        <v>0</v>
      </c>
      <c r="AA28" s="126">
        <v>0</v>
      </c>
      <c r="AB28" s="126">
        <v>0</v>
      </c>
      <c r="AC28" s="126">
        <v>0</v>
      </c>
      <c r="AD28" s="126">
        <v>0</v>
      </c>
      <c r="AE28" s="126">
        <v>0</v>
      </c>
      <c r="AF28" s="126">
        <v>0</v>
      </c>
      <c r="AG28" s="126">
        <v>0</v>
      </c>
      <c r="AH28" s="126">
        <v>1</v>
      </c>
      <c r="AI28" s="126">
        <v>0</v>
      </c>
      <c r="AJ28" s="126">
        <v>0</v>
      </c>
      <c r="AK28" s="126">
        <v>0</v>
      </c>
      <c r="AL28" s="126">
        <v>1</v>
      </c>
    </row>
    <row r="29" spans="1:38" x14ac:dyDescent="0.3">
      <c r="A29" s="139" t="s">
        <v>1696</v>
      </c>
      <c r="Y29" t="s">
        <v>1168</v>
      </c>
      <c r="Z29" s="126">
        <v>0</v>
      </c>
      <c r="AA29" s="126">
        <v>0</v>
      </c>
      <c r="AB29" s="126">
        <v>0</v>
      </c>
      <c r="AC29" s="126">
        <v>0</v>
      </c>
      <c r="AD29" s="126">
        <v>0.5</v>
      </c>
      <c r="AE29" s="126">
        <v>0.5</v>
      </c>
      <c r="AF29" s="126">
        <v>0</v>
      </c>
      <c r="AG29" s="126">
        <v>0</v>
      </c>
      <c r="AH29" s="126">
        <v>0</v>
      </c>
      <c r="AI29" s="126">
        <v>0</v>
      </c>
      <c r="AJ29" s="126">
        <v>0</v>
      </c>
      <c r="AK29" s="126">
        <v>0</v>
      </c>
      <c r="AL29" s="126">
        <v>1</v>
      </c>
    </row>
    <row r="30" spans="1:38" x14ac:dyDescent="0.3">
      <c r="Y30" t="s">
        <v>1130</v>
      </c>
      <c r="Z30" s="126">
        <v>0</v>
      </c>
      <c r="AA30" s="126">
        <v>0</v>
      </c>
      <c r="AB30" s="126">
        <v>0</v>
      </c>
      <c r="AC30" s="126">
        <v>0</v>
      </c>
      <c r="AD30" s="126">
        <v>0</v>
      </c>
      <c r="AE30" s="126">
        <v>0</v>
      </c>
      <c r="AF30" s="126">
        <v>0</v>
      </c>
      <c r="AG30" s="126">
        <v>0.5</v>
      </c>
      <c r="AH30" s="126">
        <v>0.5</v>
      </c>
      <c r="AI30" s="126">
        <v>0</v>
      </c>
      <c r="AJ30" s="126">
        <v>0</v>
      </c>
      <c r="AK30" s="126">
        <v>0</v>
      </c>
      <c r="AL30" s="126">
        <v>1</v>
      </c>
    </row>
    <row r="31" spans="1:38" x14ac:dyDescent="0.3">
      <c r="A31" s="123"/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Y31" t="s">
        <v>1169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26">
        <v>0</v>
      </c>
      <c r="AF31" s="126">
        <v>0</v>
      </c>
      <c r="AG31" s="126">
        <v>0</v>
      </c>
      <c r="AH31" s="126">
        <v>0</v>
      </c>
      <c r="AI31" s="126">
        <v>1</v>
      </c>
      <c r="AJ31" s="126">
        <v>0</v>
      </c>
      <c r="AK31" s="126">
        <v>0</v>
      </c>
      <c r="AL31" s="126">
        <v>1</v>
      </c>
    </row>
    <row r="32" spans="1:38" x14ac:dyDescent="0.3">
      <c r="A32" s="121" t="s">
        <v>16</v>
      </c>
      <c r="B32" s="121" t="s">
        <v>1660</v>
      </c>
      <c r="C32" s="121" t="s">
        <v>1697</v>
      </c>
      <c r="D32" s="121" t="s">
        <v>1661</v>
      </c>
      <c r="E32" s="122" t="s">
        <v>14</v>
      </c>
      <c r="F32" s="121" t="s">
        <v>12</v>
      </c>
      <c r="Y32" t="s">
        <v>1172</v>
      </c>
      <c r="Z32" s="126">
        <v>0.5</v>
      </c>
      <c r="AA32" s="126">
        <v>0</v>
      </c>
      <c r="AB32" s="126">
        <v>0</v>
      </c>
      <c r="AC32" s="126">
        <v>0</v>
      </c>
      <c r="AD32" s="126">
        <v>0</v>
      </c>
      <c r="AE32" s="126">
        <v>0.25</v>
      </c>
      <c r="AF32" s="126">
        <v>0</v>
      </c>
      <c r="AG32" s="126">
        <v>0</v>
      </c>
      <c r="AH32" s="126">
        <v>0</v>
      </c>
      <c r="AI32" s="126">
        <v>0</v>
      </c>
      <c r="AJ32" s="126">
        <v>0</v>
      </c>
      <c r="AK32" s="126">
        <v>0.25</v>
      </c>
      <c r="AL32" s="126">
        <v>1</v>
      </c>
    </row>
    <row r="33" spans="1:38" x14ac:dyDescent="0.3">
      <c r="A33" t="s">
        <v>66</v>
      </c>
      <c r="B33" t="s">
        <v>1692</v>
      </c>
      <c r="C33" t="s">
        <v>1181</v>
      </c>
      <c r="D33" t="s">
        <v>1673</v>
      </c>
      <c r="E33" t="s">
        <v>1241</v>
      </c>
      <c r="F33" t="s">
        <v>290</v>
      </c>
      <c r="G33" s="125"/>
      <c r="H33" s="125"/>
      <c r="I33" s="125"/>
      <c r="J33" s="125"/>
      <c r="K33" s="125"/>
      <c r="L33" s="125"/>
      <c r="Y33" t="s">
        <v>1173</v>
      </c>
      <c r="Z33" s="126">
        <v>0</v>
      </c>
      <c r="AA33" s="126">
        <v>0</v>
      </c>
      <c r="AB33" s="126">
        <v>0.5</v>
      </c>
      <c r="AC33" s="126">
        <v>0</v>
      </c>
      <c r="AD33" s="126">
        <v>0</v>
      </c>
      <c r="AE33" s="126">
        <v>0</v>
      </c>
      <c r="AF33" s="126">
        <v>0</v>
      </c>
      <c r="AG33" s="126">
        <v>0</v>
      </c>
      <c r="AH33" s="126">
        <v>0.5</v>
      </c>
      <c r="AI33" s="126">
        <v>0</v>
      </c>
      <c r="AJ33" s="126">
        <v>0</v>
      </c>
      <c r="AK33" s="126">
        <v>0</v>
      </c>
      <c r="AL33" s="126">
        <v>1</v>
      </c>
    </row>
    <row r="34" spans="1:38" x14ac:dyDescent="0.3">
      <c r="A34" t="s">
        <v>45</v>
      </c>
      <c r="B34" t="s">
        <v>1695</v>
      </c>
      <c r="C34" t="s">
        <v>1175</v>
      </c>
      <c r="D34" t="s">
        <v>1673</v>
      </c>
      <c r="E34" t="s">
        <v>1241</v>
      </c>
      <c r="F34" t="s">
        <v>367</v>
      </c>
      <c r="G34" s="125"/>
      <c r="H34" s="125"/>
      <c r="I34" s="125"/>
      <c r="J34" s="125"/>
      <c r="K34" s="125"/>
      <c r="L34" s="125"/>
      <c r="Y34" t="s">
        <v>1175</v>
      </c>
      <c r="Z34" s="126">
        <v>0</v>
      </c>
      <c r="AA34" s="126">
        <v>0</v>
      </c>
      <c r="AB34" s="126">
        <v>0</v>
      </c>
      <c r="AC34" s="126">
        <v>0</v>
      </c>
      <c r="AD34" s="126">
        <v>0</v>
      </c>
      <c r="AE34" s="126">
        <v>0</v>
      </c>
      <c r="AF34" s="126">
        <v>0</v>
      </c>
      <c r="AG34" s="126">
        <v>0</v>
      </c>
      <c r="AH34" s="126">
        <v>1</v>
      </c>
      <c r="AI34" s="126">
        <v>0</v>
      </c>
      <c r="AJ34" s="126">
        <v>0</v>
      </c>
      <c r="AK34" s="126">
        <v>0</v>
      </c>
      <c r="AL34" s="126">
        <v>1</v>
      </c>
    </row>
    <row r="35" spans="1:38" x14ac:dyDescent="0.3">
      <c r="B35" t="s">
        <v>1675</v>
      </c>
      <c r="C35" t="s">
        <v>1191</v>
      </c>
      <c r="D35" t="s">
        <v>1673</v>
      </c>
      <c r="E35" t="s">
        <v>1240</v>
      </c>
      <c r="F35" t="s">
        <v>252</v>
      </c>
      <c r="G35" s="125"/>
      <c r="H35" s="125"/>
      <c r="I35" s="125"/>
      <c r="J35" s="125"/>
      <c r="K35" s="125"/>
      <c r="L35" s="125"/>
      <c r="Y35" t="s">
        <v>1127</v>
      </c>
      <c r="Z35" s="126">
        <v>0.33333333333333331</v>
      </c>
      <c r="AA35" s="126">
        <v>0</v>
      </c>
      <c r="AB35" s="126">
        <v>0.33333333333333331</v>
      </c>
      <c r="AC35" s="126">
        <v>0</v>
      </c>
      <c r="AD35" s="126">
        <v>0</v>
      </c>
      <c r="AE35" s="126">
        <v>0</v>
      </c>
      <c r="AF35" s="126">
        <v>0.33333333333333331</v>
      </c>
      <c r="AG35" s="126">
        <v>0</v>
      </c>
      <c r="AH35" s="126">
        <v>0</v>
      </c>
      <c r="AI35" s="126">
        <v>0</v>
      </c>
      <c r="AJ35" s="126">
        <v>0</v>
      </c>
      <c r="AK35" s="126">
        <v>0</v>
      </c>
      <c r="AL35" s="126">
        <v>1</v>
      </c>
    </row>
    <row r="36" spans="1:38" x14ac:dyDescent="0.3">
      <c r="B36" t="s">
        <v>1690</v>
      </c>
      <c r="C36" t="s">
        <v>1161</v>
      </c>
      <c r="D36" t="s">
        <v>1673</v>
      </c>
      <c r="E36" t="s">
        <v>1242</v>
      </c>
      <c r="F36" t="s">
        <v>362</v>
      </c>
      <c r="G36" s="125"/>
      <c r="H36" s="125"/>
      <c r="I36" s="125"/>
      <c r="J36" s="125"/>
      <c r="K36" s="125"/>
      <c r="L36" s="125"/>
      <c r="Y36" t="s">
        <v>1179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26">
        <v>1</v>
      </c>
      <c r="AF36" s="126">
        <v>0</v>
      </c>
      <c r="AG36" s="126">
        <v>0</v>
      </c>
      <c r="AH36" s="126">
        <v>0</v>
      </c>
      <c r="AI36" s="126">
        <v>0</v>
      </c>
      <c r="AJ36" s="126">
        <v>0</v>
      </c>
      <c r="AK36" s="126">
        <v>0</v>
      </c>
      <c r="AL36" s="126">
        <v>1</v>
      </c>
    </row>
    <row r="37" spans="1:38" x14ac:dyDescent="0.3">
      <c r="C37" t="s">
        <v>1200</v>
      </c>
      <c r="D37" t="s">
        <v>1673</v>
      </c>
      <c r="E37" t="s">
        <v>1236</v>
      </c>
      <c r="F37" t="s">
        <v>1007</v>
      </c>
      <c r="G37" s="125"/>
      <c r="H37" s="125"/>
      <c r="I37" s="125"/>
      <c r="J37" s="125"/>
      <c r="K37" s="125"/>
      <c r="L37" s="125"/>
      <c r="Y37" t="s">
        <v>1180</v>
      </c>
      <c r="Z37" s="126">
        <v>0</v>
      </c>
      <c r="AA37" s="126">
        <v>0</v>
      </c>
      <c r="AB37" s="126">
        <v>0</v>
      </c>
      <c r="AC37" s="126">
        <v>0.5</v>
      </c>
      <c r="AD37" s="126">
        <v>0</v>
      </c>
      <c r="AE37" s="126">
        <v>0</v>
      </c>
      <c r="AF37" s="126">
        <v>0</v>
      </c>
      <c r="AG37" s="126">
        <v>0</v>
      </c>
      <c r="AH37" s="126">
        <v>0.5</v>
      </c>
      <c r="AI37" s="126">
        <v>0</v>
      </c>
      <c r="AJ37" s="126">
        <v>0</v>
      </c>
      <c r="AK37" s="126">
        <v>0</v>
      </c>
      <c r="AL37" s="126">
        <v>1</v>
      </c>
    </row>
    <row r="38" spans="1:38" x14ac:dyDescent="0.3">
      <c r="B38" t="s">
        <v>1677</v>
      </c>
      <c r="C38" t="s">
        <v>1620</v>
      </c>
      <c r="D38" t="s">
        <v>1673</v>
      </c>
      <c r="E38" t="s">
        <v>1240</v>
      </c>
      <c r="F38" t="s">
        <v>249</v>
      </c>
      <c r="G38" s="125"/>
      <c r="H38" s="125"/>
      <c r="I38" s="125"/>
      <c r="J38" s="125"/>
      <c r="K38" s="125"/>
      <c r="L38" s="125"/>
      <c r="Y38" t="s">
        <v>1181</v>
      </c>
      <c r="Z38" s="126">
        <v>0</v>
      </c>
      <c r="AA38" s="126">
        <v>0</v>
      </c>
      <c r="AB38" s="126">
        <v>0</v>
      </c>
      <c r="AC38" s="126">
        <v>0</v>
      </c>
      <c r="AD38" s="126">
        <v>0</v>
      </c>
      <c r="AE38" s="126">
        <v>0</v>
      </c>
      <c r="AF38" s="126">
        <v>0</v>
      </c>
      <c r="AG38" s="126">
        <v>0</v>
      </c>
      <c r="AH38" s="126">
        <v>1</v>
      </c>
      <c r="AI38" s="126">
        <v>0</v>
      </c>
      <c r="AJ38" s="126">
        <v>0</v>
      </c>
      <c r="AK38" s="126">
        <v>0</v>
      </c>
      <c r="AL38" s="126">
        <v>1</v>
      </c>
    </row>
    <row r="39" spans="1:38" x14ac:dyDescent="0.3">
      <c r="B39" t="s">
        <v>1685</v>
      </c>
      <c r="C39" t="s">
        <v>1123</v>
      </c>
      <c r="D39" t="s">
        <v>1673</v>
      </c>
      <c r="E39" t="s">
        <v>1239</v>
      </c>
      <c r="F39" t="s">
        <v>387</v>
      </c>
      <c r="G39" s="125"/>
      <c r="H39" s="125"/>
      <c r="I39" s="125"/>
      <c r="J39" s="125"/>
      <c r="K39" s="125"/>
      <c r="L39" s="125"/>
      <c r="Y39" t="s">
        <v>1182</v>
      </c>
      <c r="Z39" s="126">
        <v>0</v>
      </c>
      <c r="AA39" s="126">
        <v>0</v>
      </c>
      <c r="AB39" s="126">
        <v>0</v>
      </c>
      <c r="AC39" s="126">
        <v>0</v>
      </c>
      <c r="AD39" s="126">
        <v>0</v>
      </c>
      <c r="AE39" s="126">
        <v>0.5</v>
      </c>
      <c r="AF39" s="126">
        <v>0</v>
      </c>
      <c r="AG39" s="126">
        <v>0</v>
      </c>
      <c r="AH39" s="126">
        <v>0</v>
      </c>
      <c r="AI39" s="126">
        <v>0</v>
      </c>
      <c r="AJ39" s="126">
        <v>0.5</v>
      </c>
      <c r="AK39" s="126">
        <v>0</v>
      </c>
      <c r="AL39" s="126">
        <v>1</v>
      </c>
    </row>
    <row r="40" spans="1:38" x14ac:dyDescent="0.3">
      <c r="B40" t="s">
        <v>1678</v>
      </c>
      <c r="C40" t="s">
        <v>1188</v>
      </c>
      <c r="D40" t="s">
        <v>1673</v>
      </c>
      <c r="E40" t="s">
        <v>1240</v>
      </c>
      <c r="F40" t="s">
        <v>257</v>
      </c>
      <c r="G40" s="125"/>
      <c r="H40" s="125"/>
      <c r="I40" s="125"/>
      <c r="J40" s="125"/>
      <c r="K40" s="125"/>
      <c r="L40" s="125"/>
      <c r="Y40" t="s">
        <v>1670</v>
      </c>
      <c r="Z40" s="126">
        <v>0</v>
      </c>
      <c r="AA40" s="126">
        <v>0</v>
      </c>
      <c r="AB40" s="126">
        <v>0</v>
      </c>
      <c r="AC40" s="126">
        <v>0</v>
      </c>
      <c r="AD40" s="126">
        <v>0</v>
      </c>
      <c r="AE40" s="126">
        <v>0</v>
      </c>
      <c r="AF40" s="126">
        <v>0</v>
      </c>
      <c r="AG40" s="126">
        <v>0</v>
      </c>
      <c r="AH40" s="126">
        <v>0.5</v>
      </c>
      <c r="AI40" s="126">
        <v>0.5</v>
      </c>
      <c r="AJ40" s="126">
        <v>0</v>
      </c>
      <c r="AK40" s="126">
        <v>0</v>
      </c>
      <c r="AL40" s="126">
        <v>1</v>
      </c>
    </row>
    <row r="41" spans="1:38" x14ac:dyDescent="0.3">
      <c r="B41" t="s">
        <v>1676</v>
      </c>
      <c r="C41" t="s">
        <v>1161</v>
      </c>
      <c r="D41" t="s">
        <v>1673</v>
      </c>
      <c r="E41" t="s">
        <v>1240</v>
      </c>
      <c r="F41" t="s">
        <v>399</v>
      </c>
      <c r="G41" s="125"/>
      <c r="H41" s="125"/>
      <c r="I41" s="125"/>
      <c r="J41" s="125"/>
      <c r="K41" s="125"/>
      <c r="L41" s="125"/>
      <c r="Y41" t="s">
        <v>1656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26">
        <v>0.5</v>
      </c>
      <c r="AF41" s="126">
        <v>0</v>
      </c>
      <c r="AG41" s="126">
        <v>0</v>
      </c>
      <c r="AH41" s="126">
        <v>0.5</v>
      </c>
      <c r="AI41" s="126">
        <v>0</v>
      </c>
      <c r="AJ41" s="126">
        <v>0</v>
      </c>
      <c r="AK41" s="126">
        <v>0</v>
      </c>
      <c r="AL41" s="126">
        <v>1</v>
      </c>
    </row>
    <row r="42" spans="1:38" x14ac:dyDescent="0.3">
      <c r="B42" t="s">
        <v>1691</v>
      </c>
      <c r="C42" t="s">
        <v>1658</v>
      </c>
      <c r="D42" t="s">
        <v>1673</v>
      </c>
      <c r="E42" t="s">
        <v>1241</v>
      </c>
      <c r="F42" t="s">
        <v>263</v>
      </c>
      <c r="G42" s="125"/>
      <c r="H42" s="125"/>
      <c r="I42" s="125"/>
      <c r="J42" s="125"/>
      <c r="K42" s="125"/>
      <c r="L42" s="125"/>
      <c r="Y42" t="s">
        <v>1183</v>
      </c>
      <c r="Z42" s="126">
        <v>0</v>
      </c>
      <c r="AA42" s="126">
        <v>0</v>
      </c>
      <c r="AB42" s="126">
        <v>0</v>
      </c>
      <c r="AC42" s="126">
        <v>0.33333333333333331</v>
      </c>
      <c r="AD42" s="126">
        <v>0</v>
      </c>
      <c r="AE42" s="126">
        <v>0</v>
      </c>
      <c r="AF42" s="126">
        <v>0</v>
      </c>
      <c r="AG42" s="126">
        <v>0</v>
      </c>
      <c r="AH42" s="126">
        <v>0.33333333333333331</v>
      </c>
      <c r="AI42" s="126">
        <v>0.33333333333333331</v>
      </c>
      <c r="AJ42" s="126">
        <v>0</v>
      </c>
      <c r="AK42" s="126">
        <v>0</v>
      </c>
      <c r="AL42" s="126">
        <v>1</v>
      </c>
    </row>
    <row r="43" spans="1:38" x14ac:dyDescent="0.3">
      <c r="B43" t="s">
        <v>1674</v>
      </c>
      <c r="C43" t="s">
        <v>1195</v>
      </c>
      <c r="D43" t="s">
        <v>1673</v>
      </c>
      <c r="E43" t="s">
        <v>1235</v>
      </c>
      <c r="F43" t="s">
        <v>391</v>
      </c>
      <c r="G43" s="125"/>
      <c r="H43" s="125"/>
      <c r="I43" s="125"/>
      <c r="J43" s="125"/>
      <c r="K43" s="125"/>
      <c r="L43" s="125"/>
      <c r="Y43" t="s">
        <v>1671</v>
      </c>
      <c r="Z43" s="126">
        <v>0</v>
      </c>
      <c r="AA43" s="126">
        <v>0</v>
      </c>
      <c r="AB43" s="126">
        <v>0.5</v>
      </c>
      <c r="AC43" s="126">
        <v>0</v>
      </c>
      <c r="AD43" s="126">
        <v>0</v>
      </c>
      <c r="AE43" s="126">
        <v>0.5</v>
      </c>
      <c r="AF43" s="126">
        <v>0</v>
      </c>
      <c r="AG43" s="126">
        <v>0</v>
      </c>
      <c r="AH43" s="126">
        <v>0</v>
      </c>
      <c r="AI43" s="126">
        <v>0</v>
      </c>
      <c r="AJ43" s="126">
        <v>0</v>
      </c>
      <c r="AK43" s="126">
        <v>0</v>
      </c>
      <c r="AL43" s="126">
        <v>1</v>
      </c>
    </row>
    <row r="44" spans="1:38" x14ac:dyDescent="0.3">
      <c r="B44" t="s">
        <v>1693</v>
      </c>
      <c r="C44" t="s">
        <v>1180</v>
      </c>
      <c r="D44" t="s">
        <v>1673</v>
      </c>
      <c r="E44" t="s">
        <v>1241</v>
      </c>
      <c r="F44" t="s">
        <v>352</v>
      </c>
      <c r="G44" s="125"/>
      <c r="H44" s="125"/>
      <c r="I44" s="125"/>
      <c r="J44" s="125"/>
      <c r="K44" s="125"/>
      <c r="L44" s="125"/>
      <c r="Y44" t="s">
        <v>1184</v>
      </c>
      <c r="Z44" s="126">
        <v>0.5</v>
      </c>
      <c r="AA44" s="126">
        <v>0</v>
      </c>
      <c r="AB44" s="126">
        <v>0</v>
      </c>
      <c r="AC44" s="126">
        <v>0</v>
      </c>
      <c r="AD44" s="126">
        <v>0</v>
      </c>
      <c r="AE44" s="126">
        <v>0</v>
      </c>
      <c r="AF44" s="126">
        <v>0</v>
      </c>
      <c r="AG44" s="126">
        <v>0</v>
      </c>
      <c r="AH44" s="126">
        <v>0.5</v>
      </c>
      <c r="AI44" s="126">
        <v>0</v>
      </c>
      <c r="AJ44" s="126">
        <v>0</v>
      </c>
      <c r="AK44" s="126">
        <v>0</v>
      </c>
      <c r="AL44" s="126">
        <v>1</v>
      </c>
    </row>
    <row r="45" spans="1:38" x14ac:dyDescent="0.3">
      <c r="B45" t="s">
        <v>1686</v>
      </c>
      <c r="C45" t="s">
        <v>1200</v>
      </c>
      <c r="D45" t="s">
        <v>1663</v>
      </c>
      <c r="E45" t="s">
        <v>1239</v>
      </c>
      <c r="F45" t="s">
        <v>246</v>
      </c>
      <c r="G45" s="125"/>
      <c r="H45" s="125"/>
      <c r="I45" s="125"/>
      <c r="J45" s="125"/>
      <c r="K45" s="125"/>
      <c r="L45" s="125"/>
      <c r="Y45" t="s">
        <v>1185</v>
      </c>
      <c r="Z45" s="126">
        <v>0</v>
      </c>
      <c r="AA45" s="126">
        <v>0</v>
      </c>
      <c r="AB45" s="126">
        <v>0.5</v>
      </c>
      <c r="AC45" s="126">
        <v>0</v>
      </c>
      <c r="AD45" s="126">
        <v>0</v>
      </c>
      <c r="AE45" s="126">
        <v>0</v>
      </c>
      <c r="AF45" s="126">
        <v>0</v>
      </c>
      <c r="AG45" s="126">
        <v>0.5</v>
      </c>
      <c r="AH45" s="126">
        <v>0</v>
      </c>
      <c r="AI45" s="126">
        <v>0</v>
      </c>
      <c r="AJ45" s="126">
        <v>0</v>
      </c>
      <c r="AK45" s="126">
        <v>0</v>
      </c>
      <c r="AL45" s="126">
        <v>1</v>
      </c>
    </row>
    <row r="46" spans="1:38" x14ac:dyDescent="0.3">
      <c r="B46" t="s">
        <v>1694</v>
      </c>
      <c r="C46" t="s">
        <v>1153</v>
      </c>
      <c r="D46" t="s">
        <v>1673</v>
      </c>
      <c r="E46" t="s">
        <v>1241</v>
      </c>
      <c r="F46" t="s">
        <v>254</v>
      </c>
      <c r="G46" s="125"/>
      <c r="H46" s="125"/>
      <c r="I46" s="125"/>
      <c r="J46" s="125"/>
      <c r="K46" s="125"/>
      <c r="L46" s="125"/>
      <c r="Y46" t="s">
        <v>1186</v>
      </c>
      <c r="Z46" s="126">
        <v>0</v>
      </c>
      <c r="AA46" s="126">
        <v>0</v>
      </c>
      <c r="AB46" s="126">
        <v>0</v>
      </c>
      <c r="AC46" s="126">
        <v>0.5</v>
      </c>
      <c r="AD46" s="126">
        <v>0</v>
      </c>
      <c r="AE46" s="126">
        <v>0.5</v>
      </c>
      <c r="AF46" s="126">
        <v>0</v>
      </c>
      <c r="AG46" s="126">
        <v>0</v>
      </c>
      <c r="AH46" s="126">
        <v>0</v>
      </c>
      <c r="AI46" s="126">
        <v>0</v>
      </c>
      <c r="AJ46" s="126">
        <v>0</v>
      </c>
      <c r="AK46" s="126">
        <v>0</v>
      </c>
      <c r="AL46" s="126">
        <v>1</v>
      </c>
    </row>
    <row r="47" spans="1:38" x14ac:dyDescent="0.3">
      <c r="B47" t="s">
        <v>1698</v>
      </c>
      <c r="C47" t="s">
        <v>1186</v>
      </c>
      <c r="D47" t="s">
        <v>1673</v>
      </c>
      <c r="E47" t="s">
        <v>1237</v>
      </c>
      <c r="F47" t="s">
        <v>342</v>
      </c>
      <c r="G47" s="125"/>
      <c r="H47" s="125"/>
      <c r="I47" s="125"/>
      <c r="J47" s="125"/>
      <c r="K47" s="125"/>
      <c r="L47" s="125"/>
      <c r="Y47" t="s">
        <v>1657</v>
      </c>
      <c r="Z47" s="126">
        <v>0</v>
      </c>
      <c r="AA47" s="126">
        <v>0</v>
      </c>
      <c r="AB47" s="126">
        <v>0.5</v>
      </c>
      <c r="AC47" s="126">
        <v>0</v>
      </c>
      <c r="AD47" s="126">
        <v>0</v>
      </c>
      <c r="AE47" s="126">
        <v>0</v>
      </c>
      <c r="AF47" s="126">
        <v>0.5</v>
      </c>
      <c r="AG47" s="126">
        <v>0</v>
      </c>
      <c r="AH47" s="126">
        <v>0</v>
      </c>
      <c r="AI47" s="126">
        <v>0</v>
      </c>
      <c r="AJ47" s="126">
        <v>0</v>
      </c>
      <c r="AK47" s="126">
        <v>0</v>
      </c>
      <c r="AL47" s="126">
        <v>1</v>
      </c>
    </row>
    <row r="48" spans="1:38" x14ac:dyDescent="0.3">
      <c r="C48" t="s">
        <v>1658</v>
      </c>
      <c r="D48" t="s">
        <v>1673</v>
      </c>
      <c r="E48" t="s">
        <v>1236</v>
      </c>
      <c r="F48" t="s">
        <v>1001</v>
      </c>
      <c r="G48" s="125"/>
      <c r="H48" s="125"/>
      <c r="I48" s="125"/>
      <c r="J48" s="125"/>
      <c r="K48" s="125"/>
      <c r="L48" s="125"/>
      <c r="Y48" t="s">
        <v>1187</v>
      </c>
      <c r="Z48" s="126">
        <v>0</v>
      </c>
      <c r="AA48" s="126">
        <v>0</v>
      </c>
      <c r="AB48" s="126">
        <v>0.5</v>
      </c>
      <c r="AC48" s="126">
        <v>0</v>
      </c>
      <c r="AD48" s="126">
        <v>0</v>
      </c>
      <c r="AE48" s="126">
        <v>0.25</v>
      </c>
      <c r="AF48" s="126">
        <v>0</v>
      </c>
      <c r="AG48" s="126">
        <v>0</v>
      </c>
      <c r="AH48" s="126">
        <v>0.25</v>
      </c>
      <c r="AI48" s="126">
        <v>0</v>
      </c>
      <c r="AJ48" s="126">
        <v>0</v>
      </c>
      <c r="AK48" s="126">
        <v>0</v>
      </c>
      <c r="AL48" s="126">
        <v>1</v>
      </c>
    </row>
    <row r="49" spans="1:38" x14ac:dyDescent="0.3">
      <c r="B49" t="s">
        <v>1688</v>
      </c>
      <c r="C49" t="s">
        <v>1168</v>
      </c>
      <c r="D49" t="s">
        <v>1662</v>
      </c>
      <c r="E49" t="s">
        <v>1239</v>
      </c>
      <c r="F49" t="s">
        <v>344</v>
      </c>
      <c r="G49" s="125"/>
      <c r="H49" s="125"/>
      <c r="I49" s="125"/>
      <c r="J49" s="125"/>
      <c r="K49" s="125"/>
      <c r="L49" s="125"/>
      <c r="Y49" t="s">
        <v>1188</v>
      </c>
      <c r="Z49" s="126">
        <v>0</v>
      </c>
      <c r="AA49" s="126">
        <v>0</v>
      </c>
      <c r="AB49" s="126">
        <v>1</v>
      </c>
      <c r="AC49" s="126">
        <v>0</v>
      </c>
      <c r="AD49" s="126">
        <v>0</v>
      </c>
      <c r="AE49" s="126">
        <v>0</v>
      </c>
      <c r="AF49" s="126">
        <v>0</v>
      </c>
      <c r="AG49" s="126">
        <v>0</v>
      </c>
      <c r="AH49" s="126">
        <v>0</v>
      </c>
      <c r="AI49" s="126">
        <v>0</v>
      </c>
      <c r="AJ49" s="126">
        <v>0</v>
      </c>
      <c r="AK49" s="126">
        <v>0</v>
      </c>
      <c r="AL49" s="126">
        <v>1</v>
      </c>
    </row>
    <row r="50" spans="1:38" x14ac:dyDescent="0.3">
      <c r="B50" t="s">
        <v>1687</v>
      </c>
      <c r="C50" t="s">
        <v>1182</v>
      </c>
      <c r="D50" t="s">
        <v>1664</v>
      </c>
      <c r="E50" t="s">
        <v>1239</v>
      </c>
      <c r="F50" t="s">
        <v>346</v>
      </c>
      <c r="G50" s="125"/>
      <c r="H50" s="125"/>
      <c r="I50" s="125"/>
      <c r="J50" s="125"/>
      <c r="K50" s="125"/>
      <c r="L50" s="125"/>
      <c r="Y50" t="s">
        <v>1620</v>
      </c>
      <c r="Z50" s="126">
        <v>0</v>
      </c>
      <c r="AA50" s="126">
        <v>0</v>
      </c>
      <c r="AB50" s="126">
        <v>0.5</v>
      </c>
      <c r="AC50" s="126">
        <v>0</v>
      </c>
      <c r="AD50" s="126">
        <v>0</v>
      </c>
      <c r="AE50" s="126">
        <v>0</v>
      </c>
      <c r="AF50" s="126">
        <v>0</v>
      </c>
      <c r="AG50" s="126">
        <v>0</v>
      </c>
      <c r="AH50" s="126">
        <v>0.5</v>
      </c>
      <c r="AI50" s="126">
        <v>0</v>
      </c>
      <c r="AJ50" s="126">
        <v>0</v>
      </c>
      <c r="AK50" s="126">
        <v>0</v>
      </c>
      <c r="AL50" s="126">
        <v>1</v>
      </c>
    </row>
    <row r="51" spans="1:38" x14ac:dyDescent="0.3">
      <c r="A51" t="s">
        <v>61</v>
      </c>
      <c r="B51" t="s">
        <v>1636</v>
      </c>
      <c r="C51" t="s">
        <v>1128</v>
      </c>
      <c r="D51" t="s">
        <v>1673</v>
      </c>
      <c r="E51" t="s">
        <v>1239</v>
      </c>
      <c r="F51" t="s">
        <v>325</v>
      </c>
      <c r="G51" s="125"/>
      <c r="H51" s="125"/>
      <c r="I51" s="125"/>
      <c r="J51" s="125"/>
      <c r="K51" s="125"/>
      <c r="L51" s="125"/>
      <c r="Y51" t="s">
        <v>1189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0.5</v>
      </c>
      <c r="AG51" s="126">
        <v>0</v>
      </c>
      <c r="AH51" s="126">
        <v>0.5</v>
      </c>
      <c r="AI51" s="126">
        <v>0</v>
      </c>
      <c r="AJ51" s="126">
        <v>0</v>
      </c>
      <c r="AK51" s="126">
        <v>0</v>
      </c>
      <c r="AL51" s="126">
        <v>1</v>
      </c>
    </row>
    <row r="52" spans="1:38" x14ac:dyDescent="0.3">
      <c r="E52" t="s">
        <v>1241</v>
      </c>
      <c r="F52" t="s">
        <v>63</v>
      </c>
      <c r="G52" s="125"/>
      <c r="H52" s="125"/>
      <c r="I52" s="125"/>
      <c r="J52" s="125"/>
      <c r="K52" s="125"/>
      <c r="L52" s="125"/>
      <c r="Y52" t="s">
        <v>1122</v>
      </c>
      <c r="Z52" s="126">
        <v>0</v>
      </c>
      <c r="AA52" s="126">
        <v>0</v>
      </c>
      <c r="AB52" s="126">
        <v>0</v>
      </c>
      <c r="AC52" s="126">
        <v>0</v>
      </c>
      <c r="AD52" s="126">
        <v>0.5</v>
      </c>
      <c r="AE52" s="126">
        <v>0</v>
      </c>
      <c r="AF52" s="126">
        <v>0</v>
      </c>
      <c r="AG52" s="126">
        <v>0</v>
      </c>
      <c r="AH52" s="126">
        <v>0.5</v>
      </c>
      <c r="AI52" s="126">
        <v>0</v>
      </c>
      <c r="AJ52" s="126">
        <v>0</v>
      </c>
      <c r="AK52" s="126">
        <v>0</v>
      </c>
      <c r="AL52" s="126">
        <v>1</v>
      </c>
    </row>
    <row r="53" spans="1:38" x14ac:dyDescent="0.3">
      <c r="C53" t="s">
        <v>1127</v>
      </c>
      <c r="D53" t="s">
        <v>1673</v>
      </c>
      <c r="E53" t="s">
        <v>1240</v>
      </c>
      <c r="F53" t="s">
        <v>327</v>
      </c>
      <c r="G53" s="125"/>
      <c r="H53" s="125"/>
      <c r="I53" s="125"/>
      <c r="J53" s="125"/>
      <c r="K53" s="125"/>
      <c r="L53" s="125"/>
      <c r="Y53" t="s">
        <v>1190</v>
      </c>
      <c r="Z53" s="126">
        <v>0.33333333333333331</v>
      </c>
      <c r="AA53" s="126">
        <v>0</v>
      </c>
      <c r="AB53" s="126">
        <v>0</v>
      </c>
      <c r="AC53" s="126">
        <v>0</v>
      </c>
      <c r="AD53" s="126">
        <v>0</v>
      </c>
      <c r="AE53" s="126">
        <v>0</v>
      </c>
      <c r="AF53" s="126">
        <v>0</v>
      </c>
      <c r="AG53" s="126">
        <v>0</v>
      </c>
      <c r="AH53" s="126">
        <v>0.66666666666666663</v>
      </c>
      <c r="AI53" s="126">
        <v>0</v>
      </c>
      <c r="AJ53" s="126">
        <v>0</v>
      </c>
      <c r="AK53" s="126">
        <v>0</v>
      </c>
      <c r="AL53" s="126">
        <v>1</v>
      </c>
    </row>
    <row r="54" spans="1:38" x14ac:dyDescent="0.3">
      <c r="A54" t="s">
        <v>44</v>
      </c>
      <c r="B54" t="s">
        <v>1689</v>
      </c>
      <c r="C54" t="s">
        <v>1167</v>
      </c>
      <c r="D54" t="s">
        <v>1673</v>
      </c>
      <c r="E54" t="s">
        <v>1241</v>
      </c>
      <c r="F54" t="s">
        <v>112</v>
      </c>
      <c r="G54" s="125"/>
      <c r="H54" s="125"/>
      <c r="I54" s="125"/>
      <c r="J54" s="125"/>
      <c r="K54" s="125"/>
      <c r="L54" s="125"/>
      <c r="Y54" t="s">
        <v>1191</v>
      </c>
      <c r="Z54" s="126">
        <v>0</v>
      </c>
      <c r="AA54" s="126">
        <v>0</v>
      </c>
      <c r="AB54" s="126">
        <v>0.5</v>
      </c>
      <c r="AC54" s="126">
        <v>0</v>
      </c>
      <c r="AD54" s="126">
        <v>0</v>
      </c>
      <c r="AE54" s="126">
        <v>0</v>
      </c>
      <c r="AF54" s="126">
        <v>0</v>
      </c>
      <c r="AG54" s="126">
        <v>0.5</v>
      </c>
      <c r="AH54" s="126">
        <v>0</v>
      </c>
      <c r="AI54" s="126">
        <v>0</v>
      </c>
      <c r="AJ54" s="126">
        <v>0</v>
      </c>
      <c r="AK54" s="126">
        <v>0</v>
      </c>
      <c r="AL54" s="126">
        <v>1</v>
      </c>
    </row>
    <row r="55" spans="1:38" x14ac:dyDescent="0.3">
      <c r="C55" t="s">
        <v>1214</v>
      </c>
      <c r="D55" t="s">
        <v>1673</v>
      </c>
      <c r="E55" t="s">
        <v>1239</v>
      </c>
      <c r="F55" t="s">
        <v>315</v>
      </c>
      <c r="G55" s="125"/>
      <c r="H55" s="125"/>
      <c r="I55" s="125"/>
      <c r="J55" s="125"/>
      <c r="K55" s="125"/>
      <c r="L55" s="125"/>
      <c r="Y55" t="s">
        <v>1621</v>
      </c>
      <c r="Z55" s="126">
        <v>0.33333333333333331</v>
      </c>
      <c r="AA55" s="126">
        <v>0</v>
      </c>
      <c r="AB55" s="126">
        <v>0</v>
      </c>
      <c r="AC55" s="126">
        <v>0</v>
      </c>
      <c r="AD55" s="126">
        <v>0.66666666666666663</v>
      </c>
      <c r="AE55" s="126">
        <v>0</v>
      </c>
      <c r="AF55" s="126">
        <v>0</v>
      </c>
      <c r="AG55" s="126">
        <v>0</v>
      </c>
      <c r="AH55" s="126">
        <v>0</v>
      </c>
      <c r="AI55" s="126">
        <v>0</v>
      </c>
      <c r="AJ55" s="126">
        <v>0</v>
      </c>
      <c r="AK55" s="126">
        <v>0</v>
      </c>
      <c r="AL55" s="126">
        <v>1</v>
      </c>
    </row>
    <row r="56" spans="1:38" x14ac:dyDescent="0.3">
      <c r="A56" t="s">
        <v>85</v>
      </c>
      <c r="B56" t="s">
        <v>1632</v>
      </c>
      <c r="C56" t="s">
        <v>1657</v>
      </c>
      <c r="D56" t="s">
        <v>1673</v>
      </c>
      <c r="E56" t="s">
        <v>1236</v>
      </c>
      <c r="F56" t="s">
        <v>1011</v>
      </c>
      <c r="G56" s="125"/>
      <c r="H56" s="125"/>
      <c r="I56" s="125"/>
      <c r="J56" s="125"/>
      <c r="K56" s="125"/>
      <c r="L56" s="125"/>
      <c r="Y56" t="s">
        <v>1193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26">
        <v>0</v>
      </c>
      <c r="AF56" s="126">
        <v>0</v>
      </c>
      <c r="AG56" s="126">
        <v>0</v>
      </c>
      <c r="AH56" s="126">
        <v>0</v>
      </c>
      <c r="AI56" s="126">
        <v>1</v>
      </c>
      <c r="AJ56" s="126">
        <v>0</v>
      </c>
      <c r="AK56" s="126">
        <v>0</v>
      </c>
      <c r="AL56" s="126">
        <v>1</v>
      </c>
    </row>
    <row r="57" spans="1:38" x14ac:dyDescent="0.3">
      <c r="A57" t="s">
        <v>80</v>
      </c>
      <c r="B57" t="s">
        <v>1633</v>
      </c>
      <c r="C57" t="s">
        <v>1199</v>
      </c>
      <c r="D57" t="s">
        <v>1673</v>
      </c>
      <c r="E57" t="s">
        <v>1246</v>
      </c>
      <c r="F57" t="s">
        <v>79</v>
      </c>
      <c r="G57" s="125"/>
      <c r="H57" s="125"/>
      <c r="I57" s="125"/>
      <c r="J57" s="125"/>
      <c r="K57" s="125"/>
      <c r="L57" s="125"/>
      <c r="Y57" t="s">
        <v>1194</v>
      </c>
      <c r="Z57" s="126">
        <v>0.25</v>
      </c>
      <c r="AA57" s="126">
        <v>0</v>
      </c>
      <c r="AB57" s="126">
        <v>0.25</v>
      </c>
      <c r="AC57" s="126">
        <v>0</v>
      </c>
      <c r="AD57" s="126">
        <v>0.25</v>
      </c>
      <c r="AE57" s="126">
        <v>0</v>
      </c>
      <c r="AF57" s="126">
        <v>0.25</v>
      </c>
      <c r="AG57" s="126">
        <v>0</v>
      </c>
      <c r="AH57" s="126">
        <v>0</v>
      </c>
      <c r="AI57" s="126">
        <v>0</v>
      </c>
      <c r="AJ57" s="126">
        <v>0</v>
      </c>
      <c r="AK57" s="126">
        <v>0</v>
      </c>
      <c r="AL57" s="126">
        <v>1</v>
      </c>
    </row>
    <row r="58" spans="1:38" x14ac:dyDescent="0.3">
      <c r="E58" t="s">
        <v>1236</v>
      </c>
      <c r="F58" t="s">
        <v>1118</v>
      </c>
      <c r="G58" s="125"/>
      <c r="H58" s="125"/>
      <c r="I58" s="125"/>
      <c r="J58" s="125"/>
      <c r="K58" s="125"/>
      <c r="L58" s="125"/>
      <c r="Y58" t="s">
        <v>1195</v>
      </c>
      <c r="Z58" s="126">
        <v>1</v>
      </c>
      <c r="AA58" s="126">
        <v>0</v>
      </c>
      <c r="AB58" s="126">
        <v>0</v>
      </c>
      <c r="AC58" s="126">
        <v>0</v>
      </c>
      <c r="AD58" s="126">
        <v>0</v>
      </c>
      <c r="AE58" s="126">
        <v>0</v>
      </c>
      <c r="AF58" s="126">
        <v>0</v>
      </c>
      <c r="AG58" s="126">
        <v>0</v>
      </c>
      <c r="AH58" s="126">
        <v>0</v>
      </c>
      <c r="AI58" s="126">
        <v>0</v>
      </c>
      <c r="AJ58" s="126">
        <v>0</v>
      </c>
      <c r="AK58" s="126">
        <v>0</v>
      </c>
      <c r="AL58" s="126">
        <v>1</v>
      </c>
    </row>
    <row r="59" spans="1:38" x14ac:dyDescent="0.3">
      <c r="A59" t="s">
        <v>35</v>
      </c>
      <c r="B59" t="s">
        <v>1682</v>
      </c>
      <c r="C59" t="s">
        <v>1197</v>
      </c>
      <c r="D59" t="s">
        <v>1673</v>
      </c>
      <c r="E59" t="s">
        <v>1242</v>
      </c>
      <c r="F59" t="s">
        <v>195</v>
      </c>
      <c r="G59" s="125"/>
      <c r="H59" s="125"/>
      <c r="I59" s="125"/>
      <c r="J59" s="125"/>
      <c r="K59" s="125"/>
      <c r="L59" s="125"/>
      <c r="Y59" t="s">
        <v>1123</v>
      </c>
      <c r="Z59" s="126">
        <v>0</v>
      </c>
      <c r="AA59" s="126">
        <v>0</v>
      </c>
      <c r="AB59" s="126">
        <v>0</v>
      </c>
      <c r="AC59" s="126">
        <v>0</v>
      </c>
      <c r="AD59" s="126">
        <v>0</v>
      </c>
      <c r="AE59" s="126">
        <v>0.5</v>
      </c>
      <c r="AF59" s="126">
        <v>0</v>
      </c>
      <c r="AG59" s="126">
        <v>0.5</v>
      </c>
      <c r="AH59" s="126">
        <v>0</v>
      </c>
      <c r="AI59" s="126">
        <v>0</v>
      </c>
      <c r="AJ59" s="126">
        <v>0</v>
      </c>
      <c r="AK59" s="126">
        <v>0</v>
      </c>
      <c r="AL59" s="126">
        <v>1</v>
      </c>
    </row>
    <row r="60" spans="1:38" x14ac:dyDescent="0.3">
      <c r="C60" t="s">
        <v>1216</v>
      </c>
      <c r="D60" t="s">
        <v>1673</v>
      </c>
      <c r="E60" t="s">
        <v>1237</v>
      </c>
      <c r="F60" t="s">
        <v>842</v>
      </c>
      <c r="G60" s="125"/>
      <c r="H60" s="125"/>
      <c r="I60" s="125"/>
      <c r="J60" s="125"/>
      <c r="K60" s="125"/>
      <c r="L60" s="125"/>
      <c r="Y60" t="s">
        <v>1197</v>
      </c>
      <c r="Z60" s="126">
        <v>0</v>
      </c>
      <c r="AA60" s="126">
        <v>0</v>
      </c>
      <c r="AB60" s="126">
        <v>0</v>
      </c>
      <c r="AC60" s="126">
        <v>0.66666666666666663</v>
      </c>
      <c r="AD60" s="126">
        <v>0</v>
      </c>
      <c r="AE60" s="126">
        <v>0</v>
      </c>
      <c r="AF60" s="126">
        <v>0</v>
      </c>
      <c r="AG60" s="126">
        <v>0.33333333333333331</v>
      </c>
      <c r="AH60" s="126">
        <v>0</v>
      </c>
      <c r="AI60" s="126">
        <v>0</v>
      </c>
      <c r="AJ60" s="126">
        <v>0</v>
      </c>
      <c r="AK60" s="126">
        <v>0</v>
      </c>
      <c r="AL60" s="126">
        <v>1</v>
      </c>
    </row>
    <row r="61" spans="1:38" x14ac:dyDescent="0.3">
      <c r="B61" t="s">
        <v>1683</v>
      </c>
      <c r="C61" t="s">
        <v>1145</v>
      </c>
      <c r="D61" t="s">
        <v>1667</v>
      </c>
      <c r="E61" t="s">
        <v>1239</v>
      </c>
      <c r="F61" t="s">
        <v>127</v>
      </c>
      <c r="G61" s="125"/>
      <c r="H61" s="125"/>
      <c r="I61" s="125"/>
      <c r="J61" s="125"/>
      <c r="K61" s="125"/>
      <c r="L61" s="125"/>
      <c r="Y61" t="s">
        <v>1129</v>
      </c>
      <c r="Z61" s="126">
        <v>0</v>
      </c>
      <c r="AA61" s="126">
        <v>0</v>
      </c>
      <c r="AB61" s="126">
        <v>0.5</v>
      </c>
      <c r="AC61" s="126">
        <v>0</v>
      </c>
      <c r="AD61" s="126">
        <v>0</v>
      </c>
      <c r="AE61" s="126">
        <v>0.5</v>
      </c>
      <c r="AF61" s="126">
        <v>0</v>
      </c>
      <c r="AG61" s="126">
        <v>0</v>
      </c>
      <c r="AH61" s="126">
        <v>0</v>
      </c>
      <c r="AI61" s="126">
        <v>0</v>
      </c>
      <c r="AJ61" s="126">
        <v>0</v>
      </c>
      <c r="AK61" s="126">
        <v>0</v>
      </c>
      <c r="AL61" s="126">
        <v>1</v>
      </c>
    </row>
    <row r="62" spans="1:38" x14ac:dyDescent="0.3">
      <c r="B62" t="s">
        <v>1684</v>
      </c>
      <c r="C62" t="s">
        <v>1216</v>
      </c>
      <c r="D62" t="s">
        <v>1673</v>
      </c>
      <c r="E62" t="s">
        <v>1239</v>
      </c>
      <c r="F62" t="s">
        <v>870</v>
      </c>
      <c r="G62" s="125"/>
      <c r="H62" s="125"/>
      <c r="I62" s="125"/>
      <c r="J62" s="125"/>
      <c r="K62" s="125"/>
      <c r="L62" s="125"/>
      <c r="Y62" t="s">
        <v>1198</v>
      </c>
      <c r="Z62" s="126">
        <v>0</v>
      </c>
      <c r="AA62" s="126">
        <v>0</v>
      </c>
      <c r="AB62" s="126">
        <v>0</v>
      </c>
      <c r="AC62" s="126">
        <v>0.33333333333333331</v>
      </c>
      <c r="AD62" s="126">
        <v>0</v>
      </c>
      <c r="AE62" s="126">
        <v>0</v>
      </c>
      <c r="AF62" s="126">
        <v>0</v>
      </c>
      <c r="AG62" s="126">
        <v>0</v>
      </c>
      <c r="AH62" s="126">
        <v>0</v>
      </c>
      <c r="AI62" s="126">
        <v>0.33333333333333331</v>
      </c>
      <c r="AJ62" s="126">
        <v>0.33333333333333331</v>
      </c>
      <c r="AK62" s="126">
        <v>0</v>
      </c>
      <c r="AL62" s="126">
        <v>1</v>
      </c>
    </row>
    <row r="63" spans="1:38" x14ac:dyDescent="0.3">
      <c r="B63" t="s">
        <v>1681</v>
      </c>
      <c r="C63" t="s">
        <v>1671</v>
      </c>
      <c r="D63" t="s">
        <v>1673</v>
      </c>
      <c r="E63" t="s">
        <v>1240</v>
      </c>
      <c r="F63" t="s">
        <v>199</v>
      </c>
      <c r="G63" s="125"/>
      <c r="H63" s="125"/>
      <c r="I63" s="125"/>
      <c r="J63" s="125"/>
      <c r="K63" s="125"/>
      <c r="L63" s="125"/>
      <c r="Y63" t="s">
        <v>1200</v>
      </c>
      <c r="Z63" s="126">
        <v>0</v>
      </c>
      <c r="AA63" s="126">
        <v>0</v>
      </c>
      <c r="AB63" s="126">
        <v>0</v>
      </c>
      <c r="AC63" s="126">
        <v>0</v>
      </c>
      <c r="AD63" s="126">
        <v>0</v>
      </c>
      <c r="AE63" s="126">
        <v>0.5</v>
      </c>
      <c r="AF63" s="126">
        <v>0.5</v>
      </c>
      <c r="AG63" s="126">
        <v>0</v>
      </c>
      <c r="AH63" s="126">
        <v>0</v>
      </c>
      <c r="AI63" s="126">
        <v>0</v>
      </c>
      <c r="AJ63" s="126">
        <v>0</v>
      </c>
      <c r="AK63" s="126">
        <v>0</v>
      </c>
      <c r="AL63" s="126">
        <v>1</v>
      </c>
    </row>
    <row r="64" spans="1:38" x14ac:dyDescent="0.3">
      <c r="C64" t="s">
        <v>1205</v>
      </c>
      <c r="D64" t="s">
        <v>1665</v>
      </c>
      <c r="E64" t="s">
        <v>1239</v>
      </c>
      <c r="F64" t="s">
        <v>134</v>
      </c>
      <c r="G64" s="125"/>
      <c r="H64" s="125"/>
      <c r="I64" s="125"/>
      <c r="J64" s="125"/>
      <c r="K64" s="125"/>
      <c r="L64" s="125"/>
      <c r="Y64" t="s">
        <v>1658</v>
      </c>
      <c r="Z64" s="126">
        <v>0</v>
      </c>
      <c r="AA64" s="126">
        <v>0</v>
      </c>
      <c r="AB64" s="126">
        <v>0</v>
      </c>
      <c r="AC64" s="126">
        <v>0</v>
      </c>
      <c r="AD64" s="126">
        <v>0</v>
      </c>
      <c r="AE64" s="126">
        <v>0</v>
      </c>
      <c r="AF64" s="126">
        <v>0.5</v>
      </c>
      <c r="AG64" s="126">
        <v>0</v>
      </c>
      <c r="AH64" s="126">
        <v>0.5</v>
      </c>
      <c r="AI64" s="126">
        <v>0</v>
      </c>
      <c r="AJ64" s="126">
        <v>0</v>
      </c>
      <c r="AK64" s="126">
        <v>0</v>
      </c>
      <c r="AL64" s="126">
        <v>1</v>
      </c>
    </row>
    <row r="65" spans="1:38" x14ac:dyDescent="0.3">
      <c r="B65" t="s">
        <v>1634</v>
      </c>
      <c r="C65" t="s">
        <v>1206</v>
      </c>
      <c r="D65" t="s">
        <v>1673</v>
      </c>
      <c r="E65" t="s">
        <v>1240</v>
      </c>
      <c r="F65" t="s">
        <v>131</v>
      </c>
      <c r="G65" s="125"/>
      <c r="H65" s="125"/>
      <c r="I65" s="125"/>
      <c r="J65" s="125"/>
      <c r="K65" s="125"/>
      <c r="L65" s="125"/>
      <c r="Y65" t="s">
        <v>1202</v>
      </c>
      <c r="Z65" s="126">
        <v>0</v>
      </c>
      <c r="AA65" s="126">
        <v>0</v>
      </c>
      <c r="AB65" s="126">
        <v>0</v>
      </c>
      <c r="AC65" s="126">
        <v>0.5</v>
      </c>
      <c r="AD65" s="126">
        <v>0</v>
      </c>
      <c r="AE65" s="126">
        <v>0.5</v>
      </c>
      <c r="AF65" s="126">
        <v>0</v>
      </c>
      <c r="AG65" s="126">
        <v>0</v>
      </c>
      <c r="AH65" s="126">
        <v>0</v>
      </c>
      <c r="AI65" s="126">
        <v>0</v>
      </c>
      <c r="AJ65" s="126">
        <v>0</v>
      </c>
      <c r="AK65" s="126">
        <v>0</v>
      </c>
      <c r="AL65" s="126">
        <v>1</v>
      </c>
    </row>
    <row r="66" spans="1:38" x14ac:dyDescent="0.3">
      <c r="C66" t="s">
        <v>1209</v>
      </c>
      <c r="D66" t="s">
        <v>1673</v>
      </c>
      <c r="E66" t="s">
        <v>1239</v>
      </c>
      <c r="F66" t="s">
        <v>425</v>
      </c>
      <c r="G66" s="125"/>
      <c r="H66" s="125"/>
      <c r="I66" s="125"/>
      <c r="J66" s="125"/>
      <c r="K66" s="125"/>
      <c r="L66" s="125"/>
      <c r="Y66" t="s">
        <v>1204</v>
      </c>
      <c r="Z66" s="126">
        <v>0.33333333333333331</v>
      </c>
      <c r="AA66" s="126">
        <v>0</v>
      </c>
      <c r="AB66" s="126">
        <v>0</v>
      </c>
      <c r="AC66" s="126">
        <v>0</v>
      </c>
      <c r="AD66" s="126">
        <v>0.33333333333333331</v>
      </c>
      <c r="AE66" s="126">
        <v>0</v>
      </c>
      <c r="AF66" s="126">
        <v>0</v>
      </c>
      <c r="AG66" s="126">
        <v>0</v>
      </c>
      <c r="AH66" s="126">
        <v>0.33333333333333331</v>
      </c>
      <c r="AI66" s="126">
        <v>0</v>
      </c>
      <c r="AJ66" s="126">
        <v>0</v>
      </c>
      <c r="AK66" s="126">
        <v>0</v>
      </c>
      <c r="AL66" s="126">
        <v>1</v>
      </c>
    </row>
    <row r="67" spans="1:38" x14ac:dyDescent="0.3">
      <c r="B67" t="s">
        <v>1631</v>
      </c>
      <c r="C67" t="s">
        <v>1635</v>
      </c>
      <c r="D67" t="s">
        <v>1669</v>
      </c>
      <c r="E67" t="s">
        <v>1239</v>
      </c>
      <c r="F67" t="s">
        <v>164</v>
      </c>
      <c r="G67" s="125"/>
      <c r="H67" s="125"/>
      <c r="I67" s="125"/>
      <c r="J67" s="125"/>
      <c r="K67" s="125"/>
      <c r="L67" s="125"/>
      <c r="Y67" t="s">
        <v>1623</v>
      </c>
      <c r="Z67" s="126">
        <v>0</v>
      </c>
      <c r="AA67" s="126">
        <v>0</v>
      </c>
      <c r="AB67" s="126">
        <v>0.5</v>
      </c>
      <c r="AC67" s="126">
        <v>0</v>
      </c>
      <c r="AD67" s="126">
        <v>0</v>
      </c>
      <c r="AE67" s="126">
        <v>0</v>
      </c>
      <c r="AF67" s="126">
        <v>0</v>
      </c>
      <c r="AG67" s="126">
        <v>0</v>
      </c>
      <c r="AH67" s="126">
        <v>0.5</v>
      </c>
      <c r="AI67" s="126">
        <v>0</v>
      </c>
      <c r="AJ67" s="126">
        <v>0</v>
      </c>
      <c r="AK67" s="126">
        <v>0</v>
      </c>
      <c r="AL67" s="126">
        <v>1</v>
      </c>
    </row>
    <row r="68" spans="1:38" x14ac:dyDescent="0.3">
      <c r="C68" t="s">
        <v>1656</v>
      </c>
      <c r="D68" t="s">
        <v>1673</v>
      </c>
      <c r="E68" t="s">
        <v>1239</v>
      </c>
      <c r="F68" t="s">
        <v>232</v>
      </c>
      <c r="G68" s="125"/>
      <c r="H68" s="125"/>
      <c r="I68" s="125"/>
      <c r="J68" s="125"/>
      <c r="K68" s="125"/>
      <c r="L68" s="125"/>
      <c r="Y68" t="s">
        <v>1205</v>
      </c>
      <c r="Z68" s="126">
        <v>0</v>
      </c>
      <c r="AA68" s="126">
        <v>0</v>
      </c>
      <c r="AB68" s="126">
        <v>0</v>
      </c>
      <c r="AC68" s="126">
        <v>0.5</v>
      </c>
      <c r="AD68" s="126">
        <v>0</v>
      </c>
      <c r="AE68" s="126">
        <v>0.5</v>
      </c>
      <c r="AF68" s="126">
        <v>0</v>
      </c>
      <c r="AG68" s="126">
        <v>0</v>
      </c>
      <c r="AH68" s="126">
        <v>0</v>
      </c>
      <c r="AI68" s="126">
        <v>0</v>
      </c>
      <c r="AJ68" s="126">
        <v>0</v>
      </c>
      <c r="AK68" s="126">
        <v>0</v>
      </c>
      <c r="AL68" s="126">
        <v>1</v>
      </c>
    </row>
    <row r="69" spans="1:38" x14ac:dyDescent="0.3">
      <c r="B69" t="s">
        <v>1680</v>
      </c>
      <c r="C69" t="s">
        <v>1155</v>
      </c>
      <c r="D69" t="s">
        <v>1673</v>
      </c>
      <c r="E69" t="s">
        <v>1240</v>
      </c>
      <c r="F69" t="s">
        <v>216</v>
      </c>
      <c r="G69" s="125"/>
      <c r="H69" s="125"/>
      <c r="I69" s="125"/>
      <c r="J69" s="125"/>
      <c r="K69" s="125"/>
      <c r="L69" s="125"/>
      <c r="Y69" t="s">
        <v>1207</v>
      </c>
      <c r="Z69" s="126">
        <v>0</v>
      </c>
      <c r="AA69" s="126">
        <v>0</v>
      </c>
      <c r="AB69" s="126">
        <v>0</v>
      </c>
      <c r="AC69" s="126">
        <v>0</v>
      </c>
      <c r="AD69" s="126">
        <v>0</v>
      </c>
      <c r="AE69" s="126">
        <v>0.5</v>
      </c>
      <c r="AF69" s="126">
        <v>0</v>
      </c>
      <c r="AG69" s="126">
        <v>0</v>
      </c>
      <c r="AH69" s="126">
        <v>0</v>
      </c>
      <c r="AI69" s="126">
        <v>0.5</v>
      </c>
      <c r="AJ69" s="126">
        <v>0</v>
      </c>
      <c r="AK69" s="126">
        <v>0</v>
      </c>
      <c r="AL69" s="126">
        <v>1</v>
      </c>
    </row>
    <row r="70" spans="1:38" x14ac:dyDescent="0.3">
      <c r="A70" t="s">
        <v>141</v>
      </c>
      <c r="B70" t="s">
        <v>1679</v>
      </c>
      <c r="C70" t="s">
        <v>1215</v>
      </c>
      <c r="D70" t="s">
        <v>1673</v>
      </c>
      <c r="E70" t="s">
        <v>1240</v>
      </c>
      <c r="F70" t="s">
        <v>143</v>
      </c>
      <c r="G70" s="125"/>
      <c r="H70" s="125"/>
      <c r="I70" s="125"/>
      <c r="J70" s="125"/>
      <c r="K70" s="125"/>
      <c r="L70" s="125"/>
      <c r="Y70" t="s">
        <v>1208</v>
      </c>
      <c r="Z70" s="126">
        <v>0</v>
      </c>
      <c r="AA70" s="126">
        <v>0</v>
      </c>
      <c r="AB70" s="126">
        <v>0</v>
      </c>
      <c r="AC70" s="126">
        <v>0</v>
      </c>
      <c r="AD70" s="126">
        <v>0</v>
      </c>
      <c r="AE70" s="126">
        <v>0</v>
      </c>
      <c r="AF70" s="126">
        <v>0</v>
      </c>
      <c r="AG70" s="126">
        <v>0.33333333333333331</v>
      </c>
      <c r="AH70" s="126">
        <v>0.33333333333333331</v>
      </c>
      <c r="AI70" s="126">
        <v>0.33333333333333331</v>
      </c>
      <c r="AJ70" s="126">
        <v>0</v>
      </c>
      <c r="AK70" s="126">
        <v>0</v>
      </c>
      <c r="AL70" s="126">
        <v>1</v>
      </c>
    </row>
    <row r="71" spans="1:38" x14ac:dyDescent="0.3">
      <c r="E71" t="s">
        <v>1242</v>
      </c>
      <c r="F71" t="s">
        <v>149</v>
      </c>
      <c r="G71" s="125"/>
      <c r="H71" s="125"/>
      <c r="I71" s="125"/>
      <c r="J71" s="125"/>
      <c r="K71" s="125"/>
      <c r="L71" s="125"/>
      <c r="Y71" t="s">
        <v>1124</v>
      </c>
      <c r="Z71" s="126">
        <v>0</v>
      </c>
      <c r="AA71" s="126">
        <v>0</v>
      </c>
      <c r="AB71" s="126">
        <v>0.33333333333333331</v>
      </c>
      <c r="AC71" s="126">
        <v>0.33333333333333331</v>
      </c>
      <c r="AD71" s="126">
        <v>0</v>
      </c>
      <c r="AE71" s="126">
        <v>0</v>
      </c>
      <c r="AF71" s="126">
        <v>0.33333333333333331</v>
      </c>
      <c r="AG71" s="126">
        <v>0</v>
      </c>
      <c r="AH71" s="126">
        <v>0</v>
      </c>
      <c r="AI71" s="126">
        <v>0</v>
      </c>
      <c r="AJ71" s="126">
        <v>0</v>
      </c>
      <c r="AK71" s="126">
        <v>0</v>
      </c>
      <c r="AL71" s="126">
        <v>1</v>
      </c>
    </row>
    <row r="72" spans="1:38" x14ac:dyDescent="0.3">
      <c r="A72" t="s">
        <v>1133</v>
      </c>
      <c r="G72" s="125"/>
      <c r="H72" s="125"/>
      <c r="I72" s="125"/>
      <c r="J72" s="125"/>
      <c r="K72" s="125"/>
      <c r="L72" s="125"/>
      <c r="Y72" t="s">
        <v>1209</v>
      </c>
      <c r="Z72" s="126">
        <v>0</v>
      </c>
      <c r="AA72" s="126">
        <v>0</v>
      </c>
      <c r="AB72" s="126">
        <v>0</v>
      </c>
      <c r="AC72" s="126">
        <v>0.25</v>
      </c>
      <c r="AD72" s="126">
        <v>0</v>
      </c>
      <c r="AE72" s="126">
        <v>0.25</v>
      </c>
      <c r="AF72" s="126">
        <v>0</v>
      </c>
      <c r="AG72" s="126">
        <v>0</v>
      </c>
      <c r="AH72" s="126">
        <v>0</v>
      </c>
      <c r="AI72" s="126">
        <v>0.25</v>
      </c>
      <c r="AJ72" s="126">
        <v>0.25</v>
      </c>
      <c r="AK72" s="126">
        <v>0</v>
      </c>
      <c r="AL72" s="126">
        <v>1</v>
      </c>
    </row>
    <row r="73" spans="1:38" x14ac:dyDescent="0.3">
      <c r="Y73" t="s">
        <v>1210</v>
      </c>
      <c r="Z73" s="126">
        <v>0</v>
      </c>
      <c r="AA73" s="126">
        <v>0</v>
      </c>
      <c r="AB73" s="126">
        <v>0</v>
      </c>
      <c r="AC73" s="126">
        <v>0</v>
      </c>
      <c r="AD73" s="126">
        <v>0</v>
      </c>
      <c r="AE73" s="126">
        <v>0</v>
      </c>
      <c r="AF73" s="126">
        <v>0</v>
      </c>
      <c r="AG73" s="126">
        <v>0.33333333333333331</v>
      </c>
      <c r="AH73" s="126">
        <v>0.33333333333333331</v>
      </c>
      <c r="AI73" s="126">
        <v>0.33333333333333331</v>
      </c>
      <c r="AJ73" s="126">
        <v>0</v>
      </c>
      <c r="AK73" s="126">
        <v>0</v>
      </c>
      <c r="AL73" s="126">
        <v>1</v>
      </c>
    </row>
    <row r="74" spans="1:38" x14ac:dyDescent="0.3">
      <c r="A74" t="s">
        <v>45</v>
      </c>
      <c r="B74" t="s">
        <v>1699</v>
      </c>
      <c r="F74" t="s">
        <v>1700</v>
      </c>
      <c r="Y74" t="s">
        <v>1213</v>
      </c>
      <c r="Z74" s="126">
        <v>0</v>
      </c>
      <c r="AA74" s="126">
        <v>0</v>
      </c>
      <c r="AB74" s="126">
        <v>0.5</v>
      </c>
      <c r="AC74" s="126">
        <v>0</v>
      </c>
      <c r="AD74" s="126">
        <v>0.5</v>
      </c>
      <c r="AE74" s="126">
        <v>0</v>
      </c>
      <c r="AF74" s="126">
        <v>0</v>
      </c>
      <c r="AG74" s="126">
        <v>0</v>
      </c>
      <c r="AH74" s="126">
        <v>0</v>
      </c>
      <c r="AI74" s="126">
        <v>0</v>
      </c>
      <c r="AJ74" s="126">
        <v>0</v>
      </c>
      <c r="AK74" s="126">
        <v>0</v>
      </c>
      <c r="AL74" s="126">
        <v>1</v>
      </c>
    </row>
    <row r="75" spans="1:38" x14ac:dyDescent="0.3">
      <c r="A75" t="s">
        <v>44</v>
      </c>
      <c r="B75" t="s">
        <v>1637</v>
      </c>
      <c r="F75" t="s">
        <v>1701</v>
      </c>
      <c r="Y75" t="s">
        <v>1624</v>
      </c>
      <c r="Z75" s="126">
        <v>0</v>
      </c>
      <c r="AA75" s="126">
        <v>0</v>
      </c>
      <c r="AB75" s="126">
        <v>0</v>
      </c>
      <c r="AC75" s="126">
        <v>0.5</v>
      </c>
      <c r="AD75" s="126">
        <v>0</v>
      </c>
      <c r="AE75" s="126">
        <v>0.5</v>
      </c>
      <c r="AF75" s="126">
        <v>0</v>
      </c>
      <c r="AG75" s="126">
        <v>0</v>
      </c>
      <c r="AH75" s="126">
        <v>0</v>
      </c>
      <c r="AI75" s="126">
        <v>0</v>
      </c>
      <c r="AJ75" s="126">
        <v>0</v>
      </c>
      <c r="AK75" s="126">
        <v>0</v>
      </c>
      <c r="AL75" s="126">
        <v>1</v>
      </c>
    </row>
    <row r="76" spans="1:38" x14ac:dyDescent="0.3">
      <c r="Y76" t="s">
        <v>1214</v>
      </c>
      <c r="Z76" s="126">
        <v>0</v>
      </c>
      <c r="AA76" s="126">
        <v>0</v>
      </c>
      <c r="AB76" s="126">
        <v>0</v>
      </c>
      <c r="AC76" s="126">
        <v>0</v>
      </c>
      <c r="AD76" s="126">
        <v>0</v>
      </c>
      <c r="AE76" s="126">
        <v>1</v>
      </c>
      <c r="AF76" s="126">
        <v>0</v>
      </c>
      <c r="AG76" s="126">
        <v>0</v>
      </c>
      <c r="AH76" s="126">
        <v>0</v>
      </c>
      <c r="AI76" s="126">
        <v>0</v>
      </c>
      <c r="AJ76" s="126">
        <v>0</v>
      </c>
      <c r="AK76" s="126">
        <v>0</v>
      </c>
      <c r="AL76" s="126">
        <v>1</v>
      </c>
    </row>
    <row r="77" spans="1:38" x14ac:dyDescent="0.3">
      <c r="X77" t="s">
        <v>883</v>
      </c>
      <c r="Y77" t="s">
        <v>1146</v>
      </c>
      <c r="Z77" s="126">
        <v>0</v>
      </c>
      <c r="AA77" s="126">
        <v>2.9411764705882353E-2</v>
      </c>
      <c r="AB77" s="126">
        <v>8.8235294117647065E-2</v>
      </c>
      <c r="AC77" s="126">
        <v>5.8823529411764705E-2</v>
      </c>
      <c r="AD77" s="126">
        <v>0.11764705882352941</v>
      </c>
      <c r="AE77" s="126">
        <v>0.23529411764705882</v>
      </c>
      <c r="AF77" s="126">
        <v>0.17647058823529413</v>
      </c>
      <c r="AG77" s="126">
        <v>5.8823529411764705E-2</v>
      </c>
      <c r="AH77" s="126">
        <v>0.17647058823529413</v>
      </c>
      <c r="AI77" s="126">
        <v>0</v>
      </c>
      <c r="AJ77" s="126">
        <v>0</v>
      </c>
      <c r="AK77" s="126">
        <v>5.8823529411764705E-2</v>
      </c>
      <c r="AL77" s="126">
        <v>1</v>
      </c>
    </row>
    <row r="78" spans="1:38" x14ac:dyDescent="0.3">
      <c r="Y78" t="s">
        <v>1152</v>
      </c>
      <c r="Z78" s="126">
        <v>0</v>
      </c>
      <c r="AA78" s="126">
        <v>0</v>
      </c>
      <c r="AB78" s="126">
        <v>0</v>
      </c>
      <c r="AC78" s="126">
        <v>0.1951219512195122</v>
      </c>
      <c r="AD78" s="126">
        <v>0</v>
      </c>
      <c r="AE78" s="126">
        <v>0.17073170731707318</v>
      </c>
      <c r="AF78" s="126">
        <v>2.4390243902439025E-2</v>
      </c>
      <c r="AG78" s="126">
        <v>7.3170731707317069E-2</v>
      </c>
      <c r="AH78" s="126">
        <v>9.7560975609756101E-2</v>
      </c>
      <c r="AI78" s="126">
        <v>0</v>
      </c>
      <c r="AJ78" s="126">
        <v>0</v>
      </c>
      <c r="AK78" s="126">
        <v>0.43902439024390244</v>
      </c>
      <c r="AL78" s="126">
        <v>1</v>
      </c>
    </row>
    <row r="79" spans="1:38" x14ac:dyDescent="0.3">
      <c r="Y79" t="s">
        <v>1170</v>
      </c>
      <c r="Z79" s="126">
        <v>0</v>
      </c>
      <c r="AA79" s="126">
        <v>0</v>
      </c>
      <c r="AB79" s="126">
        <v>0.125</v>
      </c>
      <c r="AC79" s="126">
        <v>0.125</v>
      </c>
      <c r="AD79" s="126">
        <v>0.125</v>
      </c>
      <c r="AE79" s="126">
        <v>0.125</v>
      </c>
      <c r="AF79" s="126">
        <v>0</v>
      </c>
      <c r="AG79" s="126">
        <v>0.125</v>
      </c>
      <c r="AH79" s="126">
        <v>0.125</v>
      </c>
      <c r="AI79" s="126">
        <v>0.125</v>
      </c>
      <c r="AJ79" s="126">
        <v>0.125</v>
      </c>
      <c r="AK79" s="126">
        <v>0</v>
      </c>
      <c r="AL79" s="126">
        <v>1</v>
      </c>
    </row>
    <row r="80" spans="1:38" x14ac:dyDescent="0.3">
      <c r="Y80" t="s">
        <v>1174</v>
      </c>
      <c r="Z80" s="126">
        <v>0</v>
      </c>
      <c r="AA80" s="126">
        <v>0</v>
      </c>
      <c r="AB80" s="126">
        <v>0.2</v>
      </c>
      <c r="AC80" s="126">
        <v>0</v>
      </c>
      <c r="AD80" s="126">
        <v>0</v>
      </c>
      <c r="AE80" s="126">
        <v>0.2</v>
      </c>
      <c r="AF80" s="126">
        <v>0</v>
      </c>
      <c r="AG80" s="126">
        <v>0.2</v>
      </c>
      <c r="AH80" s="126">
        <v>0.4</v>
      </c>
      <c r="AI80" s="126">
        <v>0</v>
      </c>
      <c r="AJ80" s="126">
        <v>0</v>
      </c>
      <c r="AK80" s="126">
        <v>0</v>
      </c>
      <c r="AL80" s="126">
        <v>1</v>
      </c>
    </row>
    <row r="81" spans="24:38" x14ac:dyDescent="0.3">
      <c r="Y81" t="s">
        <v>1196</v>
      </c>
      <c r="Z81" s="126">
        <v>0</v>
      </c>
      <c r="AA81" s="126">
        <v>0</v>
      </c>
      <c r="AB81" s="126">
        <v>5.5555555555555552E-2</v>
      </c>
      <c r="AC81" s="126">
        <v>0.1111111111111111</v>
      </c>
      <c r="AD81" s="126">
        <v>5.5555555555555552E-2</v>
      </c>
      <c r="AE81" s="126">
        <v>0.22222222222222221</v>
      </c>
      <c r="AF81" s="126">
        <v>0.1111111111111111</v>
      </c>
      <c r="AG81" s="126">
        <v>0.16666666666666666</v>
      </c>
      <c r="AH81" s="126">
        <v>0.27777777777777779</v>
      </c>
      <c r="AI81" s="126">
        <v>0</v>
      </c>
      <c r="AJ81" s="126">
        <v>0</v>
      </c>
      <c r="AK81" s="126">
        <v>0</v>
      </c>
      <c r="AL81" s="126">
        <v>1</v>
      </c>
    </row>
    <row r="82" spans="24:38" x14ac:dyDescent="0.3">
      <c r="Y82" t="s">
        <v>1199</v>
      </c>
      <c r="Z82" s="126">
        <v>0</v>
      </c>
      <c r="AA82" s="126">
        <v>0</v>
      </c>
      <c r="AB82" s="126">
        <v>0.25</v>
      </c>
      <c r="AC82" s="126">
        <v>0</v>
      </c>
      <c r="AD82" s="126">
        <v>0</v>
      </c>
      <c r="AE82" s="126">
        <v>0.125</v>
      </c>
      <c r="AF82" s="126">
        <v>0.125</v>
      </c>
      <c r="AG82" s="126">
        <v>0</v>
      </c>
      <c r="AH82" s="126">
        <v>0.375</v>
      </c>
      <c r="AI82" s="126">
        <v>0.125</v>
      </c>
      <c r="AJ82" s="126">
        <v>0</v>
      </c>
      <c r="AK82" s="126">
        <v>0</v>
      </c>
      <c r="AL82" s="126">
        <v>1</v>
      </c>
    </row>
    <row r="83" spans="24:38" x14ac:dyDescent="0.3">
      <c r="Y83" t="s">
        <v>1659</v>
      </c>
      <c r="Z83" s="126">
        <v>0</v>
      </c>
      <c r="AA83" s="126">
        <v>0</v>
      </c>
      <c r="AB83" s="126">
        <v>0.1</v>
      </c>
      <c r="AC83" s="126">
        <v>0</v>
      </c>
      <c r="AD83" s="126">
        <v>0.1</v>
      </c>
      <c r="AE83" s="126">
        <v>0.3</v>
      </c>
      <c r="AF83" s="126">
        <v>0.2</v>
      </c>
      <c r="AG83" s="126">
        <v>0</v>
      </c>
      <c r="AH83" s="126">
        <v>0.3</v>
      </c>
      <c r="AI83" s="126">
        <v>0</v>
      </c>
      <c r="AJ83" s="126">
        <v>0</v>
      </c>
      <c r="AK83" s="126">
        <v>0</v>
      </c>
      <c r="AL83" s="126">
        <v>1</v>
      </c>
    </row>
    <row r="84" spans="24:38" x14ac:dyDescent="0.3">
      <c r="Y84" t="s">
        <v>1201</v>
      </c>
      <c r="Z84" s="126">
        <v>0</v>
      </c>
      <c r="AA84" s="126">
        <v>0</v>
      </c>
      <c r="AB84" s="126">
        <v>0</v>
      </c>
      <c r="AC84" s="126">
        <v>0.25</v>
      </c>
      <c r="AD84" s="126">
        <v>0</v>
      </c>
      <c r="AE84" s="126">
        <v>0.25</v>
      </c>
      <c r="AF84" s="126">
        <v>0</v>
      </c>
      <c r="AG84" s="126">
        <v>0.125</v>
      </c>
      <c r="AH84" s="126">
        <v>0.25</v>
      </c>
      <c r="AI84" s="126">
        <v>0.125</v>
      </c>
      <c r="AJ84" s="126">
        <v>0</v>
      </c>
      <c r="AK84" s="126">
        <v>0</v>
      </c>
      <c r="AL84" s="126">
        <v>1</v>
      </c>
    </row>
    <row r="85" spans="24:38" x14ac:dyDescent="0.3">
      <c r="Y85" t="s">
        <v>1203</v>
      </c>
      <c r="Z85" s="126">
        <v>0</v>
      </c>
      <c r="AA85" s="126">
        <v>0</v>
      </c>
      <c r="AB85" s="126">
        <v>0</v>
      </c>
      <c r="AC85" s="126">
        <v>0</v>
      </c>
      <c r="AD85" s="126">
        <v>5.2631578947368418E-2</v>
      </c>
      <c r="AE85" s="126">
        <v>0.15789473684210525</v>
      </c>
      <c r="AF85" s="126">
        <v>0.26315789473684209</v>
      </c>
      <c r="AG85" s="126">
        <v>0</v>
      </c>
      <c r="AH85" s="126">
        <v>0.10526315789473684</v>
      </c>
      <c r="AI85" s="126">
        <v>5.2631578947368418E-2</v>
      </c>
      <c r="AJ85" s="126">
        <v>0</v>
      </c>
      <c r="AK85" s="126">
        <v>0.36842105263157893</v>
      </c>
      <c r="AL85" s="126">
        <v>1</v>
      </c>
    </row>
    <row r="86" spans="24:38" x14ac:dyDescent="0.3">
      <c r="Y86" t="s">
        <v>1211</v>
      </c>
      <c r="Z86" s="126">
        <v>0</v>
      </c>
      <c r="AA86" s="126">
        <v>0</v>
      </c>
      <c r="AB86" s="126">
        <v>8.5714285714285715E-2</v>
      </c>
      <c r="AC86" s="126">
        <v>0.2857142857142857</v>
      </c>
      <c r="AD86" s="126">
        <v>2.8571428571428571E-2</v>
      </c>
      <c r="AE86" s="126">
        <v>0.2857142857142857</v>
      </c>
      <c r="AF86" s="126">
        <v>5.7142857142857141E-2</v>
      </c>
      <c r="AG86" s="126">
        <v>0.14285714285714285</v>
      </c>
      <c r="AH86" s="126">
        <v>0.11428571428571428</v>
      </c>
      <c r="AI86" s="126">
        <v>0</v>
      </c>
      <c r="AJ86" s="126">
        <v>0</v>
      </c>
      <c r="AK86" s="126">
        <v>0</v>
      </c>
      <c r="AL86" s="126">
        <v>1</v>
      </c>
    </row>
    <row r="87" spans="24:38" x14ac:dyDescent="0.3">
      <c r="Y87" t="s">
        <v>1672</v>
      </c>
      <c r="Z87" s="126">
        <v>2.6315789473684209E-2</v>
      </c>
      <c r="AA87" s="126">
        <v>0</v>
      </c>
      <c r="AB87" s="126">
        <v>5.2631578947368418E-2</v>
      </c>
      <c r="AC87" s="126">
        <v>7.8947368421052627E-2</v>
      </c>
      <c r="AD87" s="126">
        <v>5.2631578947368418E-2</v>
      </c>
      <c r="AE87" s="126">
        <v>0.15789473684210525</v>
      </c>
      <c r="AF87" s="126">
        <v>2.6315789473684209E-2</v>
      </c>
      <c r="AG87" s="126">
        <v>5.2631578947368418E-2</v>
      </c>
      <c r="AH87" s="126">
        <v>0.13157894736842105</v>
      </c>
      <c r="AI87" s="126">
        <v>0</v>
      </c>
      <c r="AJ87" s="126">
        <v>0</v>
      </c>
      <c r="AK87" s="126">
        <v>0.42105263157894735</v>
      </c>
      <c r="AL87" s="126">
        <v>1</v>
      </c>
    </row>
    <row r="88" spans="24:38" x14ac:dyDescent="0.3">
      <c r="X88" t="s">
        <v>882</v>
      </c>
      <c r="Y88" t="s">
        <v>1158</v>
      </c>
      <c r="Z88" s="126">
        <v>0</v>
      </c>
      <c r="AA88" s="126">
        <v>0</v>
      </c>
      <c r="AB88" s="126">
        <v>0</v>
      </c>
      <c r="AC88" s="126">
        <v>0.42857142857142855</v>
      </c>
      <c r="AD88" s="126">
        <v>0</v>
      </c>
      <c r="AE88" s="126">
        <v>0.14285714285714285</v>
      </c>
      <c r="AF88" s="126">
        <v>0</v>
      </c>
      <c r="AG88" s="126">
        <v>0.2857142857142857</v>
      </c>
      <c r="AH88" s="126">
        <v>0.14285714285714285</v>
      </c>
      <c r="AI88" s="126">
        <v>0</v>
      </c>
      <c r="AJ88" s="126">
        <v>0</v>
      </c>
      <c r="AK88" s="126">
        <v>0</v>
      </c>
      <c r="AL88" s="126">
        <v>1</v>
      </c>
    </row>
    <row r="89" spans="24:38" x14ac:dyDescent="0.3">
      <c r="Y89" t="s">
        <v>1159</v>
      </c>
      <c r="Z89" s="126">
        <v>0</v>
      </c>
      <c r="AA89" s="126">
        <v>0</v>
      </c>
      <c r="AB89" s="126">
        <v>0</v>
      </c>
      <c r="AC89" s="126">
        <v>0</v>
      </c>
      <c r="AD89" s="126">
        <v>0</v>
      </c>
      <c r="AE89" s="126">
        <v>0</v>
      </c>
      <c r="AF89" s="126">
        <v>0</v>
      </c>
      <c r="AG89" s="126">
        <v>0</v>
      </c>
      <c r="AH89" s="126">
        <v>0</v>
      </c>
      <c r="AI89" s="126">
        <v>0</v>
      </c>
      <c r="AJ89" s="126">
        <v>0</v>
      </c>
      <c r="AK89" s="126">
        <v>1</v>
      </c>
      <c r="AL89" s="126">
        <v>1</v>
      </c>
    </row>
    <row r="90" spans="24:38" x14ac:dyDescent="0.3">
      <c r="Y90" t="s">
        <v>1160</v>
      </c>
      <c r="Z90" s="126">
        <v>0</v>
      </c>
      <c r="AA90" s="126">
        <v>0</v>
      </c>
      <c r="AB90" s="126">
        <v>0.14285714285714285</v>
      </c>
      <c r="AC90" s="126">
        <v>0.14285714285714285</v>
      </c>
      <c r="AD90" s="126">
        <v>0</v>
      </c>
      <c r="AE90" s="126">
        <v>0.2857142857142857</v>
      </c>
      <c r="AF90" s="126">
        <v>0</v>
      </c>
      <c r="AG90" s="126">
        <v>0</v>
      </c>
      <c r="AH90" s="126">
        <v>0.2857142857142857</v>
      </c>
      <c r="AI90" s="126">
        <v>0.14285714285714285</v>
      </c>
      <c r="AJ90" s="126">
        <v>0</v>
      </c>
      <c r="AK90" s="126">
        <v>0</v>
      </c>
      <c r="AL90" s="126">
        <v>1</v>
      </c>
    </row>
    <row r="91" spans="24:38" x14ac:dyDescent="0.3">
      <c r="Y91" t="s">
        <v>1163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26">
        <v>0</v>
      </c>
      <c r="AF91" s="126">
        <v>0</v>
      </c>
      <c r="AG91" s="126">
        <v>0.16666666666666666</v>
      </c>
      <c r="AH91" s="126">
        <v>0.33333333333333331</v>
      </c>
      <c r="AI91" s="126">
        <v>0.33333333333333331</v>
      </c>
      <c r="AJ91" s="126">
        <v>0.16666666666666666</v>
      </c>
      <c r="AK91" s="126">
        <v>0</v>
      </c>
      <c r="AL91" s="126">
        <v>1</v>
      </c>
    </row>
    <row r="92" spans="24:38" x14ac:dyDescent="0.3">
      <c r="Y92" t="s">
        <v>1171</v>
      </c>
      <c r="Z92" s="126">
        <v>0</v>
      </c>
      <c r="AA92" s="126">
        <v>0</v>
      </c>
      <c r="AB92" s="126">
        <v>0</v>
      </c>
      <c r="AC92" s="126">
        <v>0</v>
      </c>
      <c r="AD92" s="126">
        <v>0.25</v>
      </c>
      <c r="AE92" s="126">
        <v>0.25</v>
      </c>
      <c r="AF92" s="126">
        <v>0</v>
      </c>
      <c r="AG92" s="126">
        <v>0.25</v>
      </c>
      <c r="AH92" s="126">
        <v>0</v>
      </c>
      <c r="AI92" s="126">
        <v>0.25</v>
      </c>
      <c r="AJ92" s="126">
        <v>0</v>
      </c>
      <c r="AK92" s="126">
        <v>0</v>
      </c>
      <c r="AL92" s="126">
        <v>1</v>
      </c>
    </row>
    <row r="93" spans="24:38" x14ac:dyDescent="0.3">
      <c r="Y93" t="s">
        <v>1176</v>
      </c>
      <c r="Z93" s="126">
        <v>0.25</v>
      </c>
      <c r="AA93" s="126">
        <v>0</v>
      </c>
      <c r="AB93" s="126">
        <v>0</v>
      </c>
      <c r="AC93" s="126">
        <v>0</v>
      </c>
      <c r="AD93" s="126">
        <v>0</v>
      </c>
      <c r="AE93" s="126">
        <v>0</v>
      </c>
      <c r="AF93" s="126">
        <v>0</v>
      </c>
      <c r="AG93" s="126">
        <v>0.25</v>
      </c>
      <c r="AH93" s="126">
        <v>0.5</v>
      </c>
      <c r="AI93" s="126">
        <v>0</v>
      </c>
      <c r="AJ93" s="126">
        <v>0</v>
      </c>
      <c r="AK93" s="126">
        <v>0</v>
      </c>
      <c r="AL93" s="126">
        <v>1</v>
      </c>
    </row>
    <row r="94" spans="24:38" x14ac:dyDescent="0.3">
      <c r="Y94" t="s">
        <v>1177</v>
      </c>
      <c r="Z94" s="126">
        <v>0</v>
      </c>
      <c r="AA94" s="126">
        <v>0</v>
      </c>
      <c r="AB94" s="126">
        <v>0</v>
      </c>
      <c r="AC94" s="126">
        <v>0</v>
      </c>
      <c r="AD94" s="126">
        <v>0</v>
      </c>
      <c r="AE94" s="126">
        <v>0.25</v>
      </c>
      <c r="AF94" s="126">
        <v>0</v>
      </c>
      <c r="AG94" s="126">
        <v>0</v>
      </c>
      <c r="AH94" s="126">
        <v>0</v>
      </c>
      <c r="AI94" s="126">
        <v>0.5</v>
      </c>
      <c r="AJ94" s="126">
        <v>0.25</v>
      </c>
      <c r="AK94" s="126">
        <v>0</v>
      </c>
      <c r="AL94" s="126">
        <v>1</v>
      </c>
    </row>
    <row r="95" spans="24:38" x14ac:dyDescent="0.3">
      <c r="Y95" t="s">
        <v>1622</v>
      </c>
      <c r="Z95" s="126">
        <v>0.25</v>
      </c>
      <c r="AA95" s="126">
        <v>0</v>
      </c>
      <c r="AB95" s="126">
        <v>0</v>
      </c>
      <c r="AC95" s="126">
        <v>0</v>
      </c>
      <c r="AD95" s="126">
        <v>0.5</v>
      </c>
      <c r="AE95" s="126">
        <v>0</v>
      </c>
      <c r="AF95" s="126">
        <v>0</v>
      </c>
      <c r="AG95" s="126">
        <v>0</v>
      </c>
      <c r="AH95" s="126">
        <v>0.25</v>
      </c>
      <c r="AI95" s="126">
        <v>0</v>
      </c>
      <c r="AJ95" s="126">
        <v>0</v>
      </c>
      <c r="AK95" s="126">
        <v>0</v>
      </c>
      <c r="AL95" s="126">
        <v>1</v>
      </c>
    </row>
    <row r="96" spans="24:38" x14ac:dyDescent="0.3">
      <c r="Y96" t="s">
        <v>1206</v>
      </c>
      <c r="Z96" s="126">
        <v>0</v>
      </c>
      <c r="AA96" s="126">
        <v>0.25</v>
      </c>
      <c r="AB96" s="126">
        <v>0.25</v>
      </c>
      <c r="AC96" s="126">
        <v>0.25</v>
      </c>
      <c r="AD96" s="126">
        <v>0</v>
      </c>
      <c r="AE96" s="126">
        <v>0</v>
      </c>
      <c r="AF96" s="126">
        <v>0</v>
      </c>
      <c r="AG96" s="126">
        <v>0.25</v>
      </c>
      <c r="AH96" s="126">
        <v>0</v>
      </c>
      <c r="AI96" s="126">
        <v>0</v>
      </c>
      <c r="AJ96" s="126">
        <v>0</v>
      </c>
      <c r="AK96" s="126">
        <v>0</v>
      </c>
      <c r="AL96" s="126">
        <v>1</v>
      </c>
    </row>
    <row r="97" spans="24:38" x14ac:dyDescent="0.3">
      <c r="Y97" t="s">
        <v>1215</v>
      </c>
      <c r="Z97" s="126">
        <v>0</v>
      </c>
      <c r="AA97" s="126">
        <v>0</v>
      </c>
      <c r="AB97" s="126">
        <v>0.14285714285714285</v>
      </c>
      <c r="AC97" s="126">
        <v>0</v>
      </c>
      <c r="AD97" s="126">
        <v>0</v>
      </c>
      <c r="AE97" s="126">
        <v>0.2857142857142857</v>
      </c>
      <c r="AF97" s="126">
        <v>0</v>
      </c>
      <c r="AG97" s="126">
        <v>0.2857142857142857</v>
      </c>
      <c r="AH97" s="126">
        <v>0.2857142857142857</v>
      </c>
      <c r="AI97" s="126">
        <v>0</v>
      </c>
      <c r="AJ97" s="126">
        <v>0</v>
      </c>
      <c r="AK97" s="126">
        <v>0</v>
      </c>
      <c r="AL97" s="126">
        <v>1</v>
      </c>
    </row>
    <row r="98" spans="24:38" x14ac:dyDescent="0.3">
      <c r="Y98" t="s">
        <v>1216</v>
      </c>
      <c r="Z98" s="126">
        <v>0</v>
      </c>
      <c r="AA98" s="126">
        <v>0</v>
      </c>
      <c r="AB98" s="126">
        <v>0</v>
      </c>
      <c r="AC98" s="126">
        <v>0.25</v>
      </c>
      <c r="AD98" s="126">
        <v>0</v>
      </c>
      <c r="AE98" s="126">
        <v>0.25</v>
      </c>
      <c r="AF98" s="126">
        <v>0</v>
      </c>
      <c r="AG98" s="126">
        <v>0</v>
      </c>
      <c r="AH98" s="126">
        <v>0.25</v>
      </c>
      <c r="AI98" s="126">
        <v>0</v>
      </c>
      <c r="AJ98" s="126">
        <v>0.25</v>
      </c>
      <c r="AK98" s="126">
        <v>0</v>
      </c>
      <c r="AL98" s="126">
        <v>1</v>
      </c>
    </row>
    <row r="99" spans="24:38" x14ac:dyDescent="0.3">
      <c r="X99" t="s">
        <v>1133</v>
      </c>
      <c r="Z99" s="126">
        <v>3.2407407407407406E-2</v>
      </c>
      <c r="AA99" s="126">
        <v>4.6296296296296294E-3</v>
      </c>
      <c r="AB99" s="126">
        <v>9.2592592592592587E-2</v>
      </c>
      <c r="AC99" s="126">
        <v>0.11574074074074074</v>
      </c>
      <c r="AD99" s="126">
        <v>4.8611111111111112E-2</v>
      </c>
      <c r="AE99" s="126">
        <v>0.1875</v>
      </c>
      <c r="AF99" s="126">
        <v>6.25E-2</v>
      </c>
      <c r="AG99" s="126">
        <v>8.5648148148148154E-2</v>
      </c>
      <c r="AH99" s="126">
        <v>0.18287037037037038</v>
      </c>
      <c r="AI99" s="126">
        <v>5.7870370370370371E-2</v>
      </c>
      <c r="AJ99" s="126">
        <v>2.5462962962962962E-2</v>
      </c>
      <c r="AK99" s="126">
        <v>0.10416666666666667</v>
      </c>
      <c r="AL99" s="126">
        <v>1</v>
      </c>
    </row>
  </sheetData>
  <conditionalFormatting pivot="1" sqref="Z9:AL99">
    <cfRule type="cellIs" dxfId="112" priority="1" operator="equal">
      <formula>0</formula>
    </cfRule>
  </conditionalFormatting>
  <pageMargins left="0.7" right="0.7" top="0.75" bottom="0.75" header="0.3" footer="0.3"/>
  <drawing r:id="rId5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97843-0536-427C-847B-09059A5BB682}">
  <dimension ref="A4:L38"/>
  <sheetViews>
    <sheetView showGridLines="0" workbookViewId="0">
      <selection activeCell="C9" sqref="C9"/>
    </sheetView>
  </sheetViews>
  <sheetFormatPr baseColWidth="10" defaultRowHeight="14.4" x14ac:dyDescent="0.3"/>
  <cols>
    <col min="1" max="1" width="4.6640625" customWidth="1"/>
    <col min="2" max="2" width="15.33203125" bestFit="1" customWidth="1"/>
    <col min="3" max="3" width="13.21875" bestFit="1" customWidth="1"/>
    <col min="4" max="4" width="12.44140625" bestFit="1" customWidth="1"/>
    <col min="5" max="5" width="17.6640625" bestFit="1" customWidth="1"/>
    <col min="6" max="6" width="5.21875" bestFit="1" customWidth="1"/>
    <col min="7" max="7" width="11" bestFit="1" customWidth="1"/>
    <col min="8" max="8" width="12.44140625" bestFit="1" customWidth="1"/>
    <col min="9" max="9" width="11" bestFit="1" customWidth="1"/>
    <col min="10" max="10" width="12.44140625" bestFit="1" customWidth="1"/>
    <col min="11" max="11" width="6.109375" bestFit="1" customWidth="1"/>
    <col min="12" max="12" width="10.88671875" bestFit="1" customWidth="1"/>
  </cols>
  <sheetData>
    <row r="4" spans="1:12" ht="15.6" x14ac:dyDescent="0.3">
      <c r="A4" s="192" t="s">
        <v>2516</v>
      </c>
    </row>
    <row r="6" spans="1:12" ht="15.6" hidden="1" x14ac:dyDescent="0.3">
      <c r="A6" s="192"/>
      <c r="B6" s="121" t="s">
        <v>1228</v>
      </c>
    </row>
    <row r="7" spans="1:12" ht="72" x14ac:dyDescent="0.3">
      <c r="A7" s="192"/>
      <c r="B7" s="59" t="s">
        <v>2262</v>
      </c>
      <c r="C7" s="59"/>
      <c r="D7" s="59" t="s">
        <v>2263</v>
      </c>
      <c r="E7" s="59"/>
      <c r="F7" s="59" t="s">
        <v>2264</v>
      </c>
      <c r="G7" s="59"/>
      <c r="H7" s="59" t="s">
        <v>2473</v>
      </c>
      <c r="I7" s="59"/>
      <c r="J7" s="59" t="s">
        <v>2518</v>
      </c>
      <c r="K7" s="59" t="s">
        <v>2520</v>
      </c>
    </row>
    <row r="8" spans="1:12" ht="15.6" x14ac:dyDescent="0.3">
      <c r="A8" s="192"/>
      <c r="B8" s="193" t="s">
        <v>2519</v>
      </c>
      <c r="C8" s="193" t="s">
        <v>2521</v>
      </c>
      <c r="D8" s="193" t="s">
        <v>2519</v>
      </c>
      <c r="E8" s="193" t="s">
        <v>2521</v>
      </c>
      <c r="F8" s="193" t="s">
        <v>2519</v>
      </c>
      <c r="G8" s="193" t="s">
        <v>2521</v>
      </c>
      <c r="H8" s="193" t="s">
        <v>2519</v>
      </c>
      <c r="I8" s="193" t="s">
        <v>2521</v>
      </c>
      <c r="J8" s="59"/>
      <c r="K8" s="59"/>
    </row>
    <row r="9" spans="1:12" ht="15.6" x14ac:dyDescent="0.3">
      <c r="A9" s="192"/>
      <c r="B9" s="193">
        <v>77</v>
      </c>
      <c r="C9" s="194" t="e">
        <v>#REF!</v>
      </c>
      <c r="D9" s="193">
        <v>16</v>
      </c>
      <c r="E9" s="194" t="e">
        <v>#REF!</v>
      </c>
      <c r="F9" s="193">
        <v>12</v>
      </c>
      <c r="G9" s="194" t="e">
        <v>#REF!</v>
      </c>
      <c r="H9" s="193" t="e">
        <v>#REF!</v>
      </c>
      <c r="I9" s="194" t="e">
        <v>#REF!</v>
      </c>
      <c r="J9" s="193" t="e">
        <v>#REF!</v>
      </c>
      <c r="K9" s="194" t="e">
        <v>#REF!</v>
      </c>
    </row>
    <row r="10" spans="1:12" ht="15.6" x14ac:dyDescent="0.3">
      <c r="A10" s="192"/>
    </row>
    <row r="11" spans="1:12" ht="15.6" x14ac:dyDescent="0.3">
      <c r="A11" s="192" t="s">
        <v>2517</v>
      </c>
    </row>
    <row r="12" spans="1:12" ht="15.6" x14ac:dyDescent="0.3">
      <c r="A12" s="192"/>
      <c r="H12" s="192"/>
    </row>
    <row r="13" spans="1:12" ht="15.6" hidden="1" x14ac:dyDescent="0.3">
      <c r="A13" s="192"/>
      <c r="C13" s="121" t="s">
        <v>1228</v>
      </c>
    </row>
    <row r="14" spans="1:12" ht="57.6" x14ac:dyDescent="0.3">
      <c r="A14" s="192"/>
      <c r="C14" s="59" t="s">
        <v>2262</v>
      </c>
      <c r="D14" s="59"/>
      <c r="E14" s="59" t="s">
        <v>2263</v>
      </c>
      <c r="F14" s="59"/>
      <c r="G14" s="59" t="s">
        <v>2264</v>
      </c>
      <c r="H14" s="59"/>
      <c r="I14" s="59" t="s">
        <v>2473</v>
      </c>
      <c r="J14" s="59"/>
      <c r="K14" s="59" t="s">
        <v>2512</v>
      </c>
      <c r="L14" s="59" t="s">
        <v>2514</v>
      </c>
    </row>
    <row r="15" spans="1:12" ht="15.6" x14ac:dyDescent="0.3">
      <c r="A15" s="192"/>
      <c r="B15" s="121" t="s">
        <v>2522</v>
      </c>
      <c r="C15" s="193" t="s">
        <v>2513</v>
      </c>
      <c r="D15" s="193" t="s">
        <v>2515</v>
      </c>
      <c r="E15" s="193" t="s">
        <v>2513</v>
      </c>
      <c r="F15" s="193" t="s">
        <v>2515</v>
      </c>
      <c r="G15" s="193" t="s">
        <v>2513</v>
      </c>
      <c r="H15" s="193" t="s">
        <v>2515</v>
      </c>
      <c r="I15" s="193" t="s">
        <v>2513</v>
      </c>
      <c r="J15" s="193" t="s">
        <v>2515</v>
      </c>
      <c r="K15" s="59"/>
      <c r="L15" s="59"/>
    </row>
    <row r="16" spans="1:12" ht="15.6" x14ac:dyDescent="0.3">
      <c r="A16" s="192"/>
      <c r="B16" s="187" t="s">
        <v>2156</v>
      </c>
      <c r="C16" s="193">
        <v>80</v>
      </c>
      <c r="D16" s="194">
        <v>0.17857142857142858</v>
      </c>
      <c r="E16" s="193">
        <v>11</v>
      </c>
      <c r="F16" s="194">
        <v>2.4553571428571428E-2</v>
      </c>
      <c r="G16" s="193">
        <v>21</v>
      </c>
      <c r="H16" s="194">
        <v>4.6875E-2</v>
      </c>
      <c r="I16" s="193"/>
      <c r="J16" s="194">
        <v>0</v>
      </c>
      <c r="K16" s="193">
        <v>112</v>
      </c>
      <c r="L16" s="194">
        <v>0.25</v>
      </c>
    </row>
    <row r="17" spans="1:12" ht="15.6" x14ac:dyDescent="0.3">
      <c r="A17" s="192"/>
      <c r="B17" s="187" t="s">
        <v>2155</v>
      </c>
      <c r="C17" s="193">
        <v>35</v>
      </c>
      <c r="D17" s="194">
        <v>7.8125E-2</v>
      </c>
      <c r="E17" s="193">
        <v>25</v>
      </c>
      <c r="F17" s="194">
        <v>5.5803571428571432E-2</v>
      </c>
      <c r="G17" s="193">
        <v>8</v>
      </c>
      <c r="H17" s="194">
        <v>1.7857142857142856E-2</v>
      </c>
      <c r="I17" s="193"/>
      <c r="J17" s="194">
        <v>0</v>
      </c>
      <c r="K17" s="193">
        <v>68</v>
      </c>
      <c r="L17" s="194">
        <v>0.15178571428571427</v>
      </c>
    </row>
    <row r="18" spans="1:12" ht="15.6" x14ac:dyDescent="0.3">
      <c r="A18" s="192"/>
      <c r="B18" s="187" t="s">
        <v>2122</v>
      </c>
      <c r="C18" s="193">
        <v>23</v>
      </c>
      <c r="D18" s="194">
        <v>5.1339285714285712E-2</v>
      </c>
      <c r="E18" s="193">
        <v>53</v>
      </c>
      <c r="F18" s="194">
        <v>0.11830357142857142</v>
      </c>
      <c r="G18" s="193">
        <v>7</v>
      </c>
      <c r="H18" s="194">
        <v>1.5625E-2</v>
      </c>
      <c r="I18" s="193">
        <v>12</v>
      </c>
      <c r="J18" s="194">
        <v>2.6785714285714284E-2</v>
      </c>
      <c r="K18" s="193">
        <v>95</v>
      </c>
      <c r="L18" s="194">
        <v>0.21205357142857142</v>
      </c>
    </row>
    <row r="19" spans="1:12" ht="15.6" x14ac:dyDescent="0.3">
      <c r="A19" s="192"/>
      <c r="B19" s="187" t="s">
        <v>2123</v>
      </c>
      <c r="C19" s="193">
        <v>17</v>
      </c>
      <c r="D19" s="194">
        <v>3.7946428571428568E-2</v>
      </c>
      <c r="E19" s="193">
        <v>88</v>
      </c>
      <c r="F19" s="194">
        <v>0.19642857142857142</v>
      </c>
      <c r="G19" s="193">
        <v>12</v>
      </c>
      <c r="H19" s="194">
        <v>2.6785714285714284E-2</v>
      </c>
      <c r="I19" s="193">
        <v>2</v>
      </c>
      <c r="J19" s="194">
        <v>4.464285714285714E-3</v>
      </c>
      <c r="K19" s="193">
        <v>119</v>
      </c>
      <c r="L19" s="194">
        <v>0.265625</v>
      </c>
    </row>
    <row r="20" spans="1:12" ht="15.6" x14ac:dyDescent="0.3">
      <c r="A20" s="192"/>
      <c r="B20" s="187" t="s">
        <v>2157</v>
      </c>
      <c r="C20" s="193">
        <v>6</v>
      </c>
      <c r="D20" s="194">
        <v>1.3392857142857142E-2</v>
      </c>
      <c r="E20" s="193">
        <v>45</v>
      </c>
      <c r="F20" s="194">
        <v>0.10044642857142858</v>
      </c>
      <c r="G20" s="193">
        <v>3</v>
      </c>
      <c r="H20" s="194">
        <v>6.6964285714285711E-3</v>
      </c>
      <c r="I20" s="193"/>
      <c r="J20" s="194">
        <v>0</v>
      </c>
      <c r="K20" s="193">
        <v>54</v>
      </c>
      <c r="L20" s="194">
        <v>0.12053571428571429</v>
      </c>
    </row>
    <row r="21" spans="1:12" ht="15.6" x14ac:dyDescent="0.3">
      <c r="A21" s="192"/>
      <c r="B21" s="187" t="s">
        <v>1133</v>
      </c>
      <c r="C21" s="193">
        <v>161</v>
      </c>
      <c r="D21" s="194">
        <v>0.359375</v>
      </c>
      <c r="E21" s="193">
        <v>222</v>
      </c>
      <c r="F21" s="194">
        <v>0.4955357142857143</v>
      </c>
      <c r="G21" s="193">
        <v>51</v>
      </c>
      <c r="H21" s="194">
        <v>0.11383928571428571</v>
      </c>
      <c r="I21" s="193">
        <v>14</v>
      </c>
      <c r="J21" s="194">
        <v>3.125E-2</v>
      </c>
      <c r="K21" s="193">
        <v>448</v>
      </c>
      <c r="L21" s="194">
        <v>1</v>
      </c>
    </row>
    <row r="22" spans="1:12" ht="15.6" x14ac:dyDescent="0.3">
      <c r="A22" s="192"/>
      <c r="B22" s="187"/>
      <c r="C22" s="193"/>
      <c r="D22" s="194"/>
      <c r="E22" s="193"/>
      <c r="F22" s="194"/>
      <c r="G22" s="193"/>
      <c r="H22" s="194"/>
      <c r="I22" s="193"/>
      <c r="J22" s="194"/>
      <c r="K22" s="193"/>
      <c r="L22" s="194"/>
    </row>
    <row r="23" spans="1:12" ht="15.6" x14ac:dyDescent="0.3">
      <c r="A23" s="192" t="s">
        <v>2510</v>
      </c>
      <c r="H23" s="192" t="s">
        <v>2511</v>
      </c>
    </row>
    <row r="24" spans="1:12" ht="15.6" x14ac:dyDescent="0.3">
      <c r="A24" s="192"/>
    </row>
    <row r="25" spans="1:12" ht="15.6" x14ac:dyDescent="0.3">
      <c r="A25" s="192"/>
    </row>
    <row r="26" spans="1:12" ht="15.6" x14ac:dyDescent="0.3">
      <c r="A26" s="192"/>
    </row>
    <row r="27" spans="1:12" ht="15.6" x14ac:dyDescent="0.3">
      <c r="A27" s="192"/>
    </row>
    <row r="28" spans="1:12" ht="15.6" x14ac:dyDescent="0.3">
      <c r="A28" s="192"/>
    </row>
    <row r="29" spans="1:12" ht="15.6" x14ac:dyDescent="0.3">
      <c r="A29" s="192"/>
    </row>
    <row r="30" spans="1:12" ht="15.6" x14ac:dyDescent="0.3">
      <c r="A30" s="192"/>
    </row>
    <row r="32" spans="1:12" hidden="1" x14ac:dyDescent="0.3">
      <c r="B32" s="121" t="s">
        <v>1228</v>
      </c>
      <c r="E32" s="121" t="s">
        <v>1228</v>
      </c>
    </row>
    <row r="33" spans="2:6" hidden="1" x14ac:dyDescent="0.3">
      <c r="B33" s="121" t="s">
        <v>894</v>
      </c>
      <c r="C33" t="s">
        <v>2507</v>
      </c>
      <c r="E33" s="121" t="s">
        <v>894</v>
      </c>
      <c r="F33" t="s">
        <v>2507</v>
      </c>
    </row>
    <row r="34" spans="2:6" hidden="1" x14ac:dyDescent="0.3">
      <c r="B34" t="s">
        <v>2262</v>
      </c>
      <c r="C34">
        <v>77</v>
      </c>
      <c r="E34" t="s">
        <v>2262</v>
      </c>
      <c r="F34">
        <v>161</v>
      </c>
    </row>
    <row r="35" spans="2:6" hidden="1" x14ac:dyDescent="0.3">
      <c r="B35" t="s">
        <v>2263</v>
      </c>
      <c r="C35">
        <v>16</v>
      </c>
      <c r="E35" t="s">
        <v>2263</v>
      </c>
      <c r="F35">
        <v>222</v>
      </c>
    </row>
    <row r="36" spans="2:6" hidden="1" x14ac:dyDescent="0.3">
      <c r="B36" t="s">
        <v>2264</v>
      </c>
      <c r="C36">
        <v>12</v>
      </c>
      <c r="E36" t="s">
        <v>2264</v>
      </c>
      <c r="F36">
        <v>51</v>
      </c>
    </row>
    <row r="37" spans="2:6" hidden="1" x14ac:dyDescent="0.3">
      <c r="B37" t="s">
        <v>2473</v>
      </c>
      <c r="C37" t="e">
        <v>#REF!</v>
      </c>
      <c r="E37" t="s">
        <v>2473</v>
      </c>
      <c r="F37">
        <v>14</v>
      </c>
    </row>
    <row r="38" spans="2:6" hidden="1" x14ac:dyDescent="0.3">
      <c r="B38" t="s">
        <v>1133</v>
      </c>
      <c r="C38" t="e">
        <v>#REF!</v>
      </c>
      <c r="E38" t="s">
        <v>1133</v>
      </c>
      <c r="F38">
        <v>448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DA454"/>
  <sheetViews>
    <sheetView showGridLines="0" topLeftCell="B1" zoomScaleNormal="100" workbookViewId="0">
      <pane xSplit="4" ySplit="6" topLeftCell="F7" activePane="bottomRight" state="frozen"/>
      <selection activeCell="B1" sqref="B1"/>
      <selection pane="topRight" activeCell="F1" sqref="F1"/>
      <selection pane="bottomLeft" activeCell="B7" sqref="B7"/>
      <selection pane="bottomRight" activeCell="L7" sqref="L7"/>
    </sheetView>
  </sheetViews>
  <sheetFormatPr baseColWidth="10" defaultColWidth="11.44140625" defaultRowHeight="12.6" x14ac:dyDescent="0.25"/>
  <cols>
    <col min="1" max="1" width="0" style="1" hidden="1" customWidth="1"/>
    <col min="2" max="2" width="8.44140625" style="1" customWidth="1"/>
    <col min="3" max="3" width="9" style="2" customWidth="1"/>
    <col min="4" max="4" width="34.33203125" style="2" bestFit="1" customWidth="1"/>
    <col min="5" max="5" width="38.77734375" style="11" bestFit="1" customWidth="1"/>
    <col min="6" max="6" width="9.5546875" style="11" customWidth="1"/>
    <col min="7" max="7" width="16.88671875" style="11" customWidth="1"/>
    <col min="8" max="8" width="12" style="11" customWidth="1"/>
    <col min="9" max="9" width="10.88671875" style="11" customWidth="1"/>
    <col min="10" max="10" width="8.88671875" style="11" customWidth="1"/>
    <col min="11" max="11" width="15.5546875" style="11" customWidth="1"/>
    <col min="12" max="12" width="27.21875" style="2" bestFit="1" customWidth="1"/>
    <col min="13" max="13" width="19.6640625" style="2" hidden="1" customWidth="1"/>
    <col min="14" max="14" width="14.5546875" style="11" customWidth="1"/>
    <col min="15" max="15" width="23" style="11" customWidth="1"/>
    <col min="16" max="16" width="20.33203125" style="11" bestFit="1" customWidth="1"/>
    <col min="17" max="17" width="12.33203125" style="11" customWidth="1"/>
    <col min="18" max="18" width="12.109375" style="11" customWidth="1"/>
    <col min="19" max="19" width="16.88671875" style="11" bestFit="1" customWidth="1"/>
    <col min="20" max="20" width="20.109375" style="11" customWidth="1"/>
    <col min="21" max="21" width="12.5546875" style="1" customWidth="1"/>
    <col min="22" max="22" width="16.88671875" style="1" hidden="1" customWidth="1"/>
    <col min="23" max="23" width="10.44140625" style="1" customWidth="1"/>
    <col min="24" max="24" width="11.44140625" style="1" customWidth="1"/>
    <col min="25" max="25" width="13" style="1" customWidth="1"/>
    <col min="26" max="26" width="12.6640625" style="1" customWidth="1"/>
    <col min="27" max="27" width="10.88671875" style="1" customWidth="1"/>
    <col min="28" max="28" width="11.5546875" style="1" customWidth="1"/>
    <col min="29" max="29" width="10.109375" style="1" customWidth="1"/>
    <col min="30" max="30" width="12.109375" style="1" customWidth="1"/>
    <col min="31" max="31" width="11.88671875" style="1" customWidth="1"/>
    <col min="32" max="32" width="9" style="1" customWidth="1"/>
    <col min="33" max="33" width="14.44140625" style="1" customWidth="1"/>
    <col min="34" max="34" width="14.33203125" style="1" customWidth="1"/>
    <col min="35" max="35" width="12.6640625" style="1" customWidth="1"/>
    <col min="36" max="36" width="13" style="1" customWidth="1"/>
    <col min="37" max="37" width="11.44140625" style="1" customWidth="1"/>
    <col min="38" max="38" width="12.109375" style="1" customWidth="1"/>
    <col min="39" max="39" width="14.33203125" style="1" customWidth="1"/>
    <col min="40" max="40" width="13" style="1" customWidth="1"/>
    <col min="41" max="41" width="16.33203125" style="1" customWidth="1"/>
    <col min="42" max="42" width="11.44140625" style="1" customWidth="1"/>
    <col min="43" max="43" width="16.109375" style="1" customWidth="1"/>
    <col min="44" max="44" width="15.33203125" style="1" customWidth="1"/>
    <col min="45" max="45" width="14" style="1" customWidth="1"/>
    <col min="46" max="46" width="14.109375" style="1" customWidth="1"/>
    <col min="47" max="47" width="10.109375" style="1" customWidth="1"/>
    <col min="48" max="48" width="12.6640625" style="1" customWidth="1"/>
    <col min="49" max="49" width="14.6640625" style="1" customWidth="1"/>
    <col min="50" max="50" width="14" style="1" customWidth="1"/>
    <col min="51" max="51" width="17.109375" style="1" customWidth="1"/>
    <col min="52" max="52" width="11.33203125" style="1" customWidth="1"/>
    <col min="53" max="53" width="14.5546875" style="1" customWidth="1"/>
    <col min="54" max="54" width="15.33203125" style="1" customWidth="1"/>
    <col min="55" max="55" width="14" style="1" customWidth="1"/>
    <col min="56" max="56" width="12.6640625" style="1" customWidth="1"/>
    <col min="57" max="57" width="14.5546875" style="1" customWidth="1"/>
    <col min="58" max="58" width="12.6640625" style="1" customWidth="1"/>
    <col min="59" max="59" width="15.33203125" style="1" customWidth="1"/>
    <col min="60" max="60" width="11.44140625" style="1" customWidth="1"/>
    <col min="61" max="61" width="12.44140625" style="1" customWidth="1"/>
    <col min="62" max="62" width="14.5546875" style="1" customWidth="1"/>
    <col min="63" max="63" width="13.6640625" style="1" customWidth="1"/>
    <col min="64" max="64" width="15.109375" style="1" customWidth="1"/>
    <col min="65" max="65" width="44.33203125" style="1" customWidth="1"/>
    <col min="66" max="66" width="13" style="2" customWidth="1"/>
    <col min="67" max="67" width="12.109375" style="1" hidden="1" customWidth="1"/>
    <col min="68" max="68" width="15.33203125" style="1" hidden="1" customWidth="1"/>
    <col min="69" max="69" width="12.6640625" style="1" hidden="1" customWidth="1"/>
    <col min="70" max="70" width="14.44140625" style="1" hidden="1" customWidth="1"/>
    <col min="71" max="71" width="14.33203125" style="1" hidden="1" customWidth="1"/>
    <col min="72" max="72" width="12.6640625" style="1" hidden="1" customWidth="1"/>
    <col min="73" max="73" width="16.33203125" style="1" hidden="1" customWidth="1"/>
    <col min="74" max="74" width="13.6640625" style="1" hidden="1" customWidth="1"/>
    <col min="75" max="75" width="12.109375" style="1" hidden="1" customWidth="1"/>
    <col min="76" max="76" width="14.33203125" style="1" hidden="1" customWidth="1"/>
    <col min="77" max="77" width="13" style="1" hidden="1" customWidth="1"/>
    <col min="78" max="78" width="16.33203125" style="1" hidden="1" customWidth="1"/>
    <col min="79" max="79" width="14.5546875" style="1" hidden="1" customWidth="1"/>
    <col min="80" max="80" width="16.109375" style="1" hidden="1" customWidth="1"/>
    <col min="81" max="81" width="15.33203125" style="1" hidden="1" customWidth="1"/>
    <col min="82" max="82" width="14" style="1" hidden="1" customWidth="1"/>
    <col min="83" max="83" width="17.109375" style="1" hidden="1" customWidth="1"/>
    <col min="84" max="84" width="14.5546875" style="1" hidden="1" customWidth="1"/>
    <col min="85" max="85" width="15.109375" style="1" hidden="1" customWidth="1"/>
    <col min="86" max="86" width="15.33203125" style="1" hidden="1" customWidth="1"/>
    <col min="87" max="87" width="14" style="1" hidden="1" customWidth="1"/>
    <col min="88" max="88" width="17.109375" style="1" hidden="1" customWidth="1"/>
    <col min="89" max="90" width="14.5546875" style="1" hidden="1" customWidth="1"/>
    <col min="91" max="91" width="15.33203125" style="1" hidden="1" customWidth="1"/>
    <col min="92" max="92" width="14" style="1" hidden="1" customWidth="1"/>
    <col min="93" max="93" width="17.109375" style="1" hidden="1" customWidth="1"/>
    <col min="94" max="94" width="14.5546875" style="1" hidden="1" customWidth="1"/>
    <col min="95" max="95" width="15" style="1" hidden="1" customWidth="1"/>
    <col min="96" max="96" width="15.33203125" style="1" hidden="1" customWidth="1"/>
    <col min="97" max="97" width="14" style="1" hidden="1" customWidth="1"/>
    <col min="98" max="98" width="17.109375" style="1" hidden="1" customWidth="1"/>
    <col min="99" max="99" width="14.5546875" style="1" hidden="1" customWidth="1"/>
    <col min="100" max="100" width="16.33203125" style="1" hidden="1" customWidth="1"/>
    <col min="101" max="101" width="15.109375" style="1" hidden="1" customWidth="1"/>
    <col min="102" max="102" width="21.109375" style="1" bestFit="1" customWidth="1"/>
    <col min="103" max="103" width="16.33203125" style="1" customWidth="1"/>
    <col min="104" max="104" width="25.5546875" style="1" bestFit="1" customWidth="1"/>
    <col min="105" max="105" width="21.5546875" style="1" customWidth="1"/>
    <col min="106" max="106" width="21.6640625" style="1" customWidth="1"/>
    <col min="107" max="16384" width="11.44140625" style="1"/>
  </cols>
  <sheetData>
    <row r="1" spans="1:105" ht="13.8" x14ac:dyDescent="0.3">
      <c r="B1" s="16" t="s">
        <v>0</v>
      </c>
    </row>
    <row r="2" spans="1:105" x14ac:dyDescent="0.25">
      <c r="F2" s="105"/>
      <c r="G2" s="105"/>
      <c r="H2" s="105"/>
    </row>
    <row r="3" spans="1:105" s="3" customFormat="1" ht="28.8" x14ac:dyDescent="0.55000000000000004">
      <c r="B3" s="6" t="s">
        <v>2537</v>
      </c>
      <c r="C3" s="6"/>
      <c r="D3" s="6"/>
      <c r="E3" s="8"/>
      <c r="F3" s="8"/>
      <c r="G3" s="13"/>
      <c r="H3" s="12"/>
      <c r="I3" s="12"/>
      <c r="J3" s="12"/>
      <c r="K3" s="12"/>
      <c r="L3" s="4"/>
      <c r="M3" s="4"/>
      <c r="N3" s="12"/>
      <c r="O3" s="12"/>
      <c r="P3" s="12"/>
      <c r="Q3" s="12"/>
      <c r="R3" s="12"/>
      <c r="S3" s="12"/>
      <c r="T3" s="12"/>
      <c r="AA3" s="61"/>
      <c r="BN3" s="4"/>
    </row>
    <row r="4" spans="1:105" s="5" customFormat="1" ht="15.6" x14ac:dyDescent="0.3">
      <c r="B4" s="7" t="s">
        <v>1</v>
      </c>
      <c r="C4" s="7"/>
      <c r="D4" s="9">
        <v>4</v>
      </c>
      <c r="E4" s="37"/>
      <c r="F4" s="145"/>
      <c r="G4" s="35"/>
      <c r="H4" s="20"/>
      <c r="I4" s="13"/>
      <c r="J4" s="13"/>
      <c r="K4" s="13"/>
      <c r="L4" s="17"/>
      <c r="M4" s="17"/>
      <c r="N4" s="14"/>
      <c r="O4" s="14"/>
      <c r="P4" s="14"/>
      <c r="Q4" s="14"/>
      <c r="R4" s="13"/>
      <c r="S4" s="13"/>
      <c r="T4" s="13"/>
      <c r="V4" s="3"/>
      <c r="W4" s="3"/>
      <c r="Y4" s="3"/>
      <c r="Z4" s="3"/>
      <c r="AG4" s="60">
        <f>SUBTOTAL(9,AG7:AG454)*24</f>
        <v>32</v>
      </c>
      <c r="AH4" s="60">
        <f>SUBTOTAL(9,AH7:AH454)*24</f>
        <v>32</v>
      </c>
      <c r="AI4" s="19"/>
      <c r="AJ4" s="19"/>
      <c r="AK4" s="19"/>
      <c r="AL4" s="60">
        <f>SUBTOTAL(9,AL7:AL454)*24</f>
        <v>746.99999999999955</v>
      </c>
      <c r="AM4" s="60">
        <f>SUBTOTAL(9,AM7:AM454)*24</f>
        <v>695.99999999999955</v>
      </c>
      <c r="AN4" s="19"/>
      <c r="AO4" s="19"/>
      <c r="AP4" s="19"/>
      <c r="AQ4" s="60">
        <f>SUBTOTAL(9,AQ7:AQ454)*24</f>
        <v>783.99999999999864</v>
      </c>
      <c r="AR4" s="60">
        <f>SUBTOTAL(9,AR7:AR454)*24</f>
        <v>719.99999999999898</v>
      </c>
      <c r="AS4" s="19"/>
      <c r="AT4" s="19"/>
      <c r="AU4" s="19"/>
      <c r="AV4" s="60">
        <f>SUBTOTAL(9,AV7:AV454)*24</f>
        <v>746.99999999999943</v>
      </c>
      <c r="AW4" s="60">
        <f>SUBTOTAL(9,AW7:AW454)*24</f>
        <v>727.99999999999943</v>
      </c>
      <c r="AX4" s="19"/>
      <c r="AY4" s="19"/>
      <c r="AZ4" s="19"/>
      <c r="BA4" s="60">
        <f>SUBTOTAL(9,BA7:BA454)*24</f>
        <v>759.99999999999955</v>
      </c>
      <c r="BB4" s="60">
        <f>SUBTOTAL(9,BB7:BB454)*24</f>
        <v>727.99999999999886</v>
      </c>
      <c r="BC4" s="19"/>
      <c r="BD4" s="19"/>
      <c r="BE4" s="19"/>
      <c r="BF4" s="60">
        <f>SUBTOTAL(9,BF7:BF454)*24</f>
        <v>759.99999999999932</v>
      </c>
      <c r="BG4" s="60">
        <f>SUBTOTAL(9,BG7:BG454)*24</f>
        <v>735.99999999999955</v>
      </c>
      <c r="BH4" s="19"/>
      <c r="BI4" s="19"/>
      <c r="BJ4" s="19"/>
      <c r="BK4" s="21">
        <f>SUBTOTAL(9,BK7:BK243)*24</f>
        <v>0</v>
      </c>
      <c r="BL4" s="21">
        <f>SUBTOTAL(9,BL7:BL243)*24</f>
        <v>0</v>
      </c>
      <c r="BR4" s="60">
        <f>SUBTOTAL(9,BR7:BR454)*24</f>
        <v>40</v>
      </c>
      <c r="BS4" s="60">
        <f>SUBTOTAL(9,BS7:BS454)*24</f>
        <v>40</v>
      </c>
      <c r="BT4" s="19"/>
      <c r="BU4" s="19"/>
      <c r="BV4" s="19"/>
      <c r="BW4" s="60">
        <f>SUBTOTAL(9,BW7:BW454)*24</f>
        <v>722.99999999999955</v>
      </c>
      <c r="BX4" s="60">
        <f>SUBTOTAL(9,BX7:BX454)*24</f>
        <v>685.50000000000023</v>
      </c>
      <c r="BY4" s="19"/>
      <c r="BZ4" s="19"/>
      <c r="CA4" s="19"/>
      <c r="CB4" s="60">
        <f>SUBTOTAL(9,CB7:CB454)*24</f>
        <v>537.99999999999955</v>
      </c>
      <c r="CC4" s="60">
        <f>SUBTOTAL(9,CC7:CC454)*24</f>
        <v>488.49999999999989</v>
      </c>
      <c r="CD4" s="19"/>
      <c r="CE4" s="19"/>
      <c r="CF4" s="19"/>
      <c r="CG4" s="60">
        <f>SUBTOTAL(9,CG7:CG454)*24</f>
        <v>748.99999999999955</v>
      </c>
      <c r="CH4" s="60">
        <f>SUBTOTAL(9,CH7:CH454)*24</f>
        <v>722.49999999999966</v>
      </c>
      <c r="CI4" s="19"/>
      <c r="CJ4" s="19"/>
      <c r="CK4" s="19"/>
      <c r="CL4" s="60">
        <f>SUBTOTAL(9,CL7:CL454)*24</f>
        <v>741.99999999999932</v>
      </c>
      <c r="CM4" s="60">
        <f>SUBTOTAL(9,CM7:CM454)*24</f>
        <v>721.99999999999977</v>
      </c>
      <c r="CN4" s="19"/>
      <c r="CO4" s="19"/>
      <c r="CP4" s="19"/>
      <c r="CQ4" s="60">
        <f>SUBTOTAL(9,CQ7:CQ454)*24</f>
        <v>741.99999999999932</v>
      </c>
      <c r="CR4" s="60">
        <f>SUBTOTAL(9,CR7:CR454)*24</f>
        <v>725.99999999999977</v>
      </c>
      <c r="CS4" s="19"/>
      <c r="CT4" s="19"/>
      <c r="CU4" s="19"/>
      <c r="CV4" s="21">
        <f>SUBTOTAL(9,CV7:CV243)*24</f>
        <v>103.99999999999997</v>
      </c>
      <c r="CW4" s="21">
        <f>SUBTOTAL(9,CW7:CW243)*24</f>
        <v>103.99999999999997</v>
      </c>
    </row>
    <row r="5" spans="1:105" s="18" customFormat="1" ht="12.75" customHeight="1" x14ac:dyDescent="0.3">
      <c r="C5" s="22"/>
      <c r="D5" s="23"/>
      <c r="E5" s="59">
        <f>+COUNTIF(E7:E454,"**")</f>
        <v>448</v>
      </c>
      <c r="F5" s="10"/>
      <c r="G5" s="20"/>
      <c r="H5" s="20"/>
      <c r="I5" s="20"/>
      <c r="J5" s="20"/>
      <c r="K5" s="20"/>
      <c r="L5" s="59"/>
      <c r="M5" s="59"/>
      <c r="N5"/>
      <c r="O5" s="20"/>
      <c r="P5" s="20"/>
      <c r="Q5" s="20"/>
      <c r="R5" s="20"/>
      <c r="S5" s="20"/>
      <c r="T5" s="20"/>
      <c r="V5" s="67">
        <f>SUBTOTAL(9,V7:V454)</f>
        <v>9635328.2351239547</v>
      </c>
      <c r="X5" s="119">
        <f>SUBTOTAL(9,X7:X439)</f>
        <v>84.612500000000082</v>
      </c>
      <c r="Y5" s="61">
        <f>SUBTOTAL(9,Y7:Y454)</f>
        <v>3640</v>
      </c>
      <c r="AA5" s="119">
        <f>SUBTOTAL(9,AA7:AA439)</f>
        <v>84.612500000000082</v>
      </c>
      <c r="AB5" s="61">
        <f>SUBTOTAL(9,AB7:AB454)</f>
        <v>14560</v>
      </c>
      <c r="AD5" s="82" t="s">
        <v>2</v>
      </c>
      <c r="AE5" s="83"/>
      <c r="AF5" s="83"/>
      <c r="AG5" s="83"/>
      <c r="AH5" s="84"/>
      <c r="AI5" s="79" t="s">
        <v>3</v>
      </c>
      <c r="AJ5" s="80"/>
      <c r="AK5" s="80"/>
      <c r="AL5" s="80"/>
      <c r="AM5" s="81"/>
      <c r="AN5" s="96" t="s">
        <v>4</v>
      </c>
      <c r="AO5" s="97"/>
      <c r="AP5" s="97"/>
      <c r="AQ5" s="97"/>
      <c r="AR5" s="98"/>
      <c r="AS5" s="93" t="s">
        <v>5</v>
      </c>
      <c r="AT5" s="94"/>
      <c r="AU5" s="94"/>
      <c r="AV5" s="94"/>
      <c r="AW5" s="95"/>
      <c r="AX5" s="90" t="s">
        <v>6</v>
      </c>
      <c r="AY5" s="91"/>
      <c r="AZ5" s="91"/>
      <c r="BA5" s="91"/>
      <c r="BB5" s="92"/>
      <c r="BC5" s="87" t="s">
        <v>7</v>
      </c>
      <c r="BD5" s="88"/>
      <c r="BE5" s="88"/>
      <c r="BF5" s="88"/>
      <c r="BG5" s="89"/>
      <c r="BH5" s="85" t="s">
        <v>8</v>
      </c>
      <c r="BI5" s="86"/>
      <c r="BJ5" s="86"/>
      <c r="BK5" s="86"/>
      <c r="BL5" s="86"/>
      <c r="BO5" s="82" t="s">
        <v>2</v>
      </c>
      <c r="BP5" s="83"/>
      <c r="BQ5" s="83"/>
      <c r="BR5" s="83"/>
      <c r="BS5" s="84"/>
      <c r="BT5" s="79" t="s">
        <v>3</v>
      </c>
      <c r="BU5" s="80"/>
      <c r="BV5" s="80"/>
      <c r="BW5" s="80"/>
      <c r="BX5" s="81"/>
      <c r="BY5" s="96" t="s">
        <v>4</v>
      </c>
      <c r="BZ5" s="97"/>
      <c r="CA5" s="97"/>
      <c r="CB5" s="97"/>
      <c r="CC5" s="98"/>
      <c r="CD5" s="93" t="s">
        <v>5</v>
      </c>
      <c r="CE5" s="94"/>
      <c r="CF5" s="94"/>
      <c r="CG5" s="94"/>
      <c r="CH5" s="95"/>
      <c r="CI5" s="90" t="s">
        <v>6</v>
      </c>
      <c r="CJ5" s="91"/>
      <c r="CK5" s="91"/>
      <c r="CL5" s="91"/>
      <c r="CM5" s="92"/>
      <c r="CN5" s="87" t="s">
        <v>7</v>
      </c>
      <c r="CO5" s="88"/>
      <c r="CP5" s="88"/>
      <c r="CQ5" s="88"/>
      <c r="CR5" s="89"/>
      <c r="CS5" s="85" t="s">
        <v>8</v>
      </c>
      <c r="CT5" s="86"/>
      <c r="CU5" s="86"/>
      <c r="CV5" s="86"/>
      <c r="CW5" s="86"/>
    </row>
    <row r="6" spans="1:105" s="23" customFormat="1" ht="39" customHeight="1" x14ac:dyDescent="0.3">
      <c r="B6" s="38" t="s">
        <v>9</v>
      </c>
      <c r="C6" s="24" t="s">
        <v>10</v>
      </c>
      <c r="D6" s="24" t="s">
        <v>11</v>
      </c>
      <c r="E6" s="24" t="s">
        <v>12</v>
      </c>
      <c r="F6" s="24" t="s">
        <v>13</v>
      </c>
      <c r="G6" s="25" t="s">
        <v>14</v>
      </c>
      <c r="H6" s="25" t="s">
        <v>15</v>
      </c>
      <c r="I6" s="25" t="s">
        <v>16</v>
      </c>
      <c r="J6" s="25" t="s">
        <v>17</v>
      </c>
      <c r="K6" s="24" t="s">
        <v>894</v>
      </c>
      <c r="L6" s="24" t="s">
        <v>895</v>
      </c>
      <c r="M6" s="24" t="s">
        <v>1005</v>
      </c>
      <c r="N6" s="24" t="s">
        <v>18</v>
      </c>
      <c r="O6" s="109" t="s">
        <v>19</v>
      </c>
      <c r="P6" s="108" t="s">
        <v>20</v>
      </c>
      <c r="Q6" s="108" t="s">
        <v>21</v>
      </c>
      <c r="R6" s="108" t="s">
        <v>22</v>
      </c>
      <c r="S6" s="108" t="s">
        <v>23</v>
      </c>
      <c r="T6" s="108" t="s">
        <v>24</v>
      </c>
      <c r="U6" s="24" t="s">
        <v>457</v>
      </c>
      <c r="V6" s="26" t="s">
        <v>25</v>
      </c>
      <c r="W6" s="26" t="s">
        <v>26</v>
      </c>
      <c r="X6" s="26" t="s">
        <v>27</v>
      </c>
      <c r="Y6" s="26" t="s">
        <v>28</v>
      </c>
      <c r="Z6" s="26" t="s">
        <v>29</v>
      </c>
      <c r="AA6" s="26" t="s">
        <v>30</v>
      </c>
      <c r="AB6" s="26" t="s">
        <v>31</v>
      </c>
      <c r="AC6" s="27" t="s">
        <v>32</v>
      </c>
      <c r="AD6" s="28" t="s">
        <v>982</v>
      </c>
      <c r="AE6" s="28" t="s">
        <v>983</v>
      </c>
      <c r="AF6" s="28" t="s">
        <v>1568</v>
      </c>
      <c r="AG6" s="28" t="s">
        <v>1569</v>
      </c>
      <c r="AH6" s="28" t="s">
        <v>1570</v>
      </c>
      <c r="AI6" s="29" t="s">
        <v>984</v>
      </c>
      <c r="AJ6" s="29" t="s">
        <v>985</v>
      </c>
      <c r="AK6" s="29" t="s">
        <v>1571</v>
      </c>
      <c r="AL6" s="29" t="s">
        <v>1572</v>
      </c>
      <c r="AM6" s="29" t="s">
        <v>1573</v>
      </c>
      <c r="AN6" s="30" t="s">
        <v>986</v>
      </c>
      <c r="AO6" s="30" t="s">
        <v>987</v>
      </c>
      <c r="AP6" s="30" t="s">
        <v>1574</v>
      </c>
      <c r="AQ6" s="30" t="s">
        <v>1575</v>
      </c>
      <c r="AR6" s="30" t="s">
        <v>1576</v>
      </c>
      <c r="AS6" s="31" t="s">
        <v>988</v>
      </c>
      <c r="AT6" s="31" t="s">
        <v>989</v>
      </c>
      <c r="AU6" s="31" t="s">
        <v>1577</v>
      </c>
      <c r="AV6" s="31" t="s">
        <v>1578</v>
      </c>
      <c r="AW6" s="31" t="s">
        <v>1579</v>
      </c>
      <c r="AX6" s="32" t="s">
        <v>990</v>
      </c>
      <c r="AY6" s="32" t="s">
        <v>991</v>
      </c>
      <c r="AZ6" s="32" t="s">
        <v>1580</v>
      </c>
      <c r="BA6" s="32" t="s">
        <v>1581</v>
      </c>
      <c r="BB6" s="32" t="s">
        <v>1582</v>
      </c>
      <c r="BC6" s="33" t="s">
        <v>992</v>
      </c>
      <c r="BD6" s="33" t="s">
        <v>993</v>
      </c>
      <c r="BE6" s="33" t="s">
        <v>1583</v>
      </c>
      <c r="BF6" s="33" t="s">
        <v>1584</v>
      </c>
      <c r="BG6" s="33" t="s">
        <v>1585</v>
      </c>
      <c r="BH6" s="34" t="s">
        <v>994</v>
      </c>
      <c r="BI6" s="34" t="s">
        <v>995</v>
      </c>
      <c r="BJ6" s="34" t="s">
        <v>1586</v>
      </c>
      <c r="BK6" s="34" t="s">
        <v>1587</v>
      </c>
      <c r="BL6" s="34" t="s">
        <v>1588</v>
      </c>
      <c r="BM6" s="27" t="s">
        <v>33</v>
      </c>
      <c r="BN6" s="15" t="s">
        <v>538</v>
      </c>
      <c r="BO6" s="28" t="s">
        <v>1079</v>
      </c>
      <c r="BP6" s="28" t="s">
        <v>1080</v>
      </c>
      <c r="BQ6" s="28" t="s">
        <v>1081</v>
      </c>
      <c r="BR6" s="28" t="s">
        <v>1082</v>
      </c>
      <c r="BS6" s="28" t="s">
        <v>1083</v>
      </c>
      <c r="BT6" s="29" t="s">
        <v>1084</v>
      </c>
      <c r="BU6" s="29" t="s">
        <v>1085</v>
      </c>
      <c r="BV6" s="29" t="s">
        <v>1086</v>
      </c>
      <c r="BW6" s="29" t="s">
        <v>1087</v>
      </c>
      <c r="BX6" s="29" t="s">
        <v>1088</v>
      </c>
      <c r="BY6" s="30" t="s">
        <v>1089</v>
      </c>
      <c r="BZ6" s="30" t="s">
        <v>1090</v>
      </c>
      <c r="CA6" s="30" t="s">
        <v>1091</v>
      </c>
      <c r="CB6" s="30" t="s">
        <v>1092</v>
      </c>
      <c r="CC6" s="30" t="s">
        <v>1093</v>
      </c>
      <c r="CD6" s="31" t="s">
        <v>1094</v>
      </c>
      <c r="CE6" s="31" t="s">
        <v>1095</v>
      </c>
      <c r="CF6" s="31" t="s">
        <v>1096</v>
      </c>
      <c r="CG6" s="31" t="s">
        <v>1097</v>
      </c>
      <c r="CH6" s="31" t="s">
        <v>1098</v>
      </c>
      <c r="CI6" s="32" t="s">
        <v>1099</v>
      </c>
      <c r="CJ6" s="32" t="s">
        <v>1100</v>
      </c>
      <c r="CK6" s="32" t="s">
        <v>1101</v>
      </c>
      <c r="CL6" s="32" t="s">
        <v>1102</v>
      </c>
      <c r="CM6" s="32" t="s">
        <v>1103</v>
      </c>
      <c r="CN6" s="33" t="s">
        <v>1104</v>
      </c>
      <c r="CO6" s="33" t="s">
        <v>1105</v>
      </c>
      <c r="CP6" s="33" t="s">
        <v>1106</v>
      </c>
      <c r="CQ6" s="33" t="s">
        <v>1107</v>
      </c>
      <c r="CR6" s="33" t="s">
        <v>1108</v>
      </c>
      <c r="CS6" s="34" t="s">
        <v>1109</v>
      </c>
      <c r="CT6" s="34" t="s">
        <v>1110</v>
      </c>
      <c r="CU6" s="34" t="s">
        <v>1111</v>
      </c>
      <c r="CV6" s="34" t="s">
        <v>1112</v>
      </c>
      <c r="CW6" s="34" t="s">
        <v>1113</v>
      </c>
      <c r="CX6" s="155" t="s">
        <v>1114</v>
      </c>
      <c r="CY6" s="155" t="s">
        <v>1117</v>
      </c>
      <c r="CZ6" s="15" t="s">
        <v>1660</v>
      </c>
      <c r="DA6" s="15" t="s">
        <v>1661</v>
      </c>
    </row>
    <row r="7" spans="1:105" s="18" customFormat="1" ht="13.8" x14ac:dyDescent="0.3">
      <c r="B7" s="39" t="str">
        <f>CONCATENATE(IF(AD7&lt;&gt;"","L",""),IF(AI7&lt;&gt;"","M",""),IF(AN7&lt;&gt;"","W",""),IF(AS7&lt;&gt;"","J",""),IF(AX7&lt;&gt;"","V",""),IF(BC7&lt;&gt;"","S",""),IF(BH7&lt;&gt;"","D",""))</f>
        <v>MWJVS</v>
      </c>
      <c r="C7" s="104">
        <v>511</v>
      </c>
      <c r="D7" s="40" t="s">
        <v>1734</v>
      </c>
      <c r="E7" s="40" t="s">
        <v>1292</v>
      </c>
      <c r="F7" s="40" t="s">
        <v>2156</v>
      </c>
      <c r="G7" s="36" t="s">
        <v>1239</v>
      </c>
      <c r="H7" s="36" t="s">
        <v>2173</v>
      </c>
      <c r="I7" s="36" t="s">
        <v>2173</v>
      </c>
      <c r="J7" s="36" t="s">
        <v>2125</v>
      </c>
      <c r="K7" s="36" t="s">
        <v>2262</v>
      </c>
      <c r="L7" s="99" t="s">
        <v>906</v>
      </c>
      <c r="M7" s="99">
        <f>IF(L7=L6,0,1)</f>
        <v>1</v>
      </c>
      <c r="N7" s="107">
        <v>1205914631</v>
      </c>
      <c r="O7" s="106" t="str">
        <f>PROPER(TRIM(UPPER(CONCATENATE(P7," ",Q7))))</f>
        <v>Alexandra Marianela Chiriboga</v>
      </c>
      <c r="P7" s="106" t="s">
        <v>2265</v>
      </c>
      <c r="Q7" s="106" t="s">
        <v>2339</v>
      </c>
      <c r="R7" s="106" t="s">
        <v>2405</v>
      </c>
      <c r="S7" s="106" t="s">
        <v>2463</v>
      </c>
      <c r="T7" s="106" t="s">
        <v>2465</v>
      </c>
      <c r="U7" s="107" t="s">
        <v>2472</v>
      </c>
      <c r="V7" s="133">
        <v>22439.25576</v>
      </c>
      <c r="W7" s="39">
        <f>COUNTA(AD7,AI7,AN7,AS7,AX7,BH7,BC7)</f>
        <v>5</v>
      </c>
      <c r="X7" s="42">
        <f>Y7/AC7</f>
        <v>0.625</v>
      </c>
      <c r="Y7" s="43">
        <f>(AH7+AM7+AR7+AW7+BB7+BL7+BG7)*24</f>
        <v>24.999999999999996</v>
      </c>
      <c r="Z7" s="44">
        <f>+W7*$D$4</f>
        <v>20</v>
      </c>
      <c r="AA7" s="42">
        <f>AB7/(AC7*$D$4)</f>
        <v>0.62499999999999989</v>
      </c>
      <c r="AB7" s="44">
        <f>((AG7*24)*AF7)+((AL7*24)*AK7)+((AQ7*24)*AP7)+((AV7*24)*AU7)+((BA7*24)*AZ7)+((BF7*24)*BE7)+((BK7*24)*BJ7)</f>
        <v>99.999999999999972</v>
      </c>
      <c r="AC7" s="45">
        <f>SUMIFS(Y:Y,O:O,O7)</f>
        <v>39.999999999999993</v>
      </c>
      <c r="AD7" s="127"/>
      <c r="AE7" s="127"/>
      <c r="AF7" s="107"/>
      <c r="AG7" s="47">
        <f>IF(AE7-AD7=$A$3,$A$2,AE7-AD7)</f>
        <v>0</v>
      </c>
      <c r="AH7" s="47">
        <f>IFERROR(IF(AF7=$D$4,AG7,AG7/($D$4/AF7)),0)</f>
        <v>0</v>
      </c>
      <c r="AI7" s="49">
        <v>0.41666666666666669</v>
      </c>
      <c r="AJ7" s="49">
        <v>0.625</v>
      </c>
      <c r="AK7" s="41">
        <v>4</v>
      </c>
      <c r="AL7" s="47">
        <f>IF(AJ7-AI7=$A$3,$A$2,AJ7-AI7)</f>
        <v>0.20833333333333331</v>
      </c>
      <c r="AM7" s="47">
        <f>IFERROR(IF(AK7=$D$4,AL7,AL7/($D$4/AK7)),0)</f>
        <v>0.20833333333333331</v>
      </c>
      <c r="AN7" s="49">
        <v>0.58333333333333337</v>
      </c>
      <c r="AO7" s="49">
        <v>0.79166666666666663</v>
      </c>
      <c r="AP7" s="41">
        <v>4</v>
      </c>
      <c r="AQ7" s="47">
        <f>IF(AO7-AN7=$A$3,$A$2,AO7-AN7)</f>
        <v>0.20833333333333326</v>
      </c>
      <c r="AR7" s="47">
        <f>IFERROR(IF(AP7=$D$4,AQ7,AQ7/($D$4/AP7)),0)</f>
        <v>0.20833333333333326</v>
      </c>
      <c r="AS7" s="49">
        <v>0.41666666666666669</v>
      </c>
      <c r="AT7" s="49">
        <v>0.625</v>
      </c>
      <c r="AU7" s="41">
        <v>4</v>
      </c>
      <c r="AV7" s="47">
        <f>IF(AT7-AS7=$A$3,$A$2,AT7-AS7)</f>
        <v>0.20833333333333331</v>
      </c>
      <c r="AW7" s="47">
        <f>IFERROR(IF(AU7=$D$4,AV7,AV7/($D$4/AU7)),0)</f>
        <v>0.20833333333333331</v>
      </c>
      <c r="AX7" s="49">
        <v>0.58333333333333337</v>
      </c>
      <c r="AY7" s="49">
        <v>0.79166666666666663</v>
      </c>
      <c r="AZ7" s="41">
        <v>4</v>
      </c>
      <c r="BA7" s="47">
        <f>IF(AY7-AX7=$A$3,$A$2,AY7-AX7)</f>
        <v>0.20833333333333326</v>
      </c>
      <c r="BB7" s="47">
        <f>IFERROR(IF(AZ7=$D$4,BA7,BA7/($D$4/AZ7)),0)</f>
        <v>0.20833333333333326</v>
      </c>
      <c r="BC7" s="49">
        <v>0.58333333333333337</v>
      </c>
      <c r="BD7" s="49">
        <v>0.79166666666666663</v>
      </c>
      <c r="BE7" s="41">
        <v>4</v>
      </c>
      <c r="BF7" s="47">
        <f>IF(BD7-BC7=$A$3,$A$2,BD7-BC7)</f>
        <v>0.20833333333333326</v>
      </c>
      <c r="BG7" s="47">
        <f>IFERROR(IF(BE7=$D$4,BF7,BF7/($D$4/BE7)),0)</f>
        <v>0.20833333333333326</v>
      </c>
      <c r="BH7" s="49"/>
      <c r="BI7" s="49"/>
      <c r="BJ7" s="41"/>
      <c r="BK7" s="47">
        <f>IF(BI7-BH7=$A$3,$A$2,BI7-BH7)</f>
        <v>0</v>
      </c>
      <c r="BL7" s="47">
        <f>IFERROR(IF(BJ7=$D$4,BK7,BK7/($D$4/BJ7)),0)</f>
        <v>0</v>
      </c>
      <c r="BM7" s="50"/>
      <c r="BN7" s="22">
        <f t="array" ref="BN7">IF(SUMPRODUCT((O7:O$439=O7)*1)&gt;1,0,1)</f>
        <v>0</v>
      </c>
      <c r="BO7" s="46"/>
      <c r="BP7" s="46"/>
      <c r="BQ7" s="107"/>
      <c r="BR7" s="47">
        <f>IF(BP7-BO7=$A$3,$A$2,BP7-BO7)</f>
        <v>0</v>
      </c>
      <c r="BS7" s="47">
        <f>IFERROR(IF(BQ7=$D$4,BR7,BR7/($D$4/BQ7)),0)</f>
        <v>0</v>
      </c>
      <c r="BT7" s="48">
        <v>0.41666666666666669</v>
      </c>
      <c r="BU7" s="48">
        <v>0.625</v>
      </c>
      <c r="BV7" s="41">
        <v>4</v>
      </c>
      <c r="BW7" s="47">
        <f>IF(BU7-BT7=$A$3,$A$2,BU7-BT7)</f>
        <v>0.20833333333333331</v>
      </c>
      <c r="BX7" s="47">
        <f>IFERROR(IF(BV7=$D$4,BW7,BW7/($D$4/BV7)),0)</f>
        <v>0.20833333333333331</v>
      </c>
      <c r="BY7" s="48">
        <v>0.58333333333333337</v>
      </c>
      <c r="BZ7" s="48">
        <v>0.79166666666666663</v>
      </c>
      <c r="CA7" s="41">
        <v>4</v>
      </c>
      <c r="CB7" s="47">
        <f>IF(BZ7-BY7=$A$3,$A$2,BZ7-BY7)</f>
        <v>0.20833333333333326</v>
      </c>
      <c r="CC7" s="47">
        <f>IFERROR(IF(CA7=$D$4,CB7,CB7/($D$4/CA7)),0)</f>
        <v>0.20833333333333326</v>
      </c>
      <c r="CD7" s="48">
        <v>0.41666666666666669</v>
      </c>
      <c r="CE7" s="49">
        <v>0.625</v>
      </c>
      <c r="CF7" s="41">
        <v>4</v>
      </c>
      <c r="CG7" s="47">
        <f>IF(CE7-CD7=$A$3,$A$2,CE7-CD7)</f>
        <v>0.20833333333333331</v>
      </c>
      <c r="CH7" s="47">
        <f>IFERROR(IF(CF7=$D$4,CG7,CG7/($D$4/CF7)),0)</f>
        <v>0.20833333333333331</v>
      </c>
      <c r="CI7" s="48">
        <v>0.58333333333333337</v>
      </c>
      <c r="CJ7" s="48">
        <v>0.79166666666666663</v>
      </c>
      <c r="CK7" s="41">
        <v>4</v>
      </c>
      <c r="CL7" s="47">
        <f>IF(CJ7-CI7=$A$3,$A$2,CJ7-CI7)</f>
        <v>0.20833333333333326</v>
      </c>
      <c r="CM7" s="47">
        <f>IFERROR(IF(CK7=$D$4,CL7,CL7/($D$4/CK7)),0)</f>
        <v>0.20833333333333326</v>
      </c>
      <c r="CN7" s="48">
        <v>0.58333333333333337</v>
      </c>
      <c r="CO7" s="49">
        <v>0.79166666666666663</v>
      </c>
      <c r="CP7" s="41">
        <v>4</v>
      </c>
      <c r="CQ7" s="47">
        <f>IF(CO7-CN7=$A$3,$A$2,CO7-CN7)</f>
        <v>0.20833333333333326</v>
      </c>
      <c r="CR7" s="47">
        <f>IFERROR(IF(CP7=$D$4,CQ7,CQ7/($D$4/CP7)),0)</f>
        <v>0.20833333333333326</v>
      </c>
      <c r="CS7" s="48"/>
      <c r="CT7" s="48"/>
      <c r="CU7" s="41"/>
      <c r="CV7" s="47">
        <f>IF(CT7-CS7=$A$3,$A$2,CT7-CS7)</f>
        <v>0</v>
      </c>
      <c r="CW7" s="47">
        <f>IFERROR(IF(CU7=$D$4,CV7,CV7/($D$4/CU7)),0)</f>
        <v>0</v>
      </c>
      <c r="CZ7" s="156"/>
      <c r="DA7" s="156"/>
    </row>
    <row r="8" spans="1:105" s="18" customFormat="1" ht="13.8" x14ac:dyDescent="0.3">
      <c r="B8" s="39" t="str">
        <f>CONCATENATE(IF(AD8&lt;&gt;"","L",""),IF(AI8&lt;&gt;"","M",""),IF(AN8&lt;&gt;"","W",""),IF(AS8&lt;&gt;"","J",""),IF(AX8&lt;&gt;"","V",""),IF(BC8&lt;&gt;"","S",""),IF(BH8&lt;&gt;"","D",""))</f>
        <v>MWJVS</v>
      </c>
      <c r="C8" s="104">
        <v>486</v>
      </c>
      <c r="D8" s="40" t="s">
        <v>1735</v>
      </c>
      <c r="E8" s="40" t="s">
        <v>1293</v>
      </c>
      <c r="F8" s="40" t="s">
        <v>2122</v>
      </c>
      <c r="G8" s="36" t="s">
        <v>1240</v>
      </c>
      <c r="H8" s="36" t="s">
        <v>2173</v>
      </c>
      <c r="I8" s="36" t="s">
        <v>2173</v>
      </c>
      <c r="J8" s="36" t="s">
        <v>2125</v>
      </c>
      <c r="K8" s="36" t="s">
        <v>2262</v>
      </c>
      <c r="L8" s="99" t="s">
        <v>906</v>
      </c>
      <c r="M8" s="99">
        <f>IF(L8=L7,0,1)</f>
        <v>0</v>
      </c>
      <c r="N8" s="107">
        <v>1205914631</v>
      </c>
      <c r="O8" s="106" t="str">
        <f>PROPER(TRIM(UPPER(CONCATENATE(P8," ",Q8))))</f>
        <v>Alexandra Marianela Chiriboga</v>
      </c>
      <c r="P8" s="106" t="s">
        <v>2265</v>
      </c>
      <c r="Q8" s="106" t="s">
        <v>2339</v>
      </c>
      <c r="R8" s="106" t="s">
        <v>2405</v>
      </c>
      <c r="S8" s="106" t="s">
        <v>2463</v>
      </c>
      <c r="T8" s="106" t="s">
        <v>2465</v>
      </c>
      <c r="U8" s="107" t="s">
        <v>2472</v>
      </c>
      <c r="V8" s="133">
        <v>12889.2069716647</v>
      </c>
      <c r="W8" s="39">
        <f>COUNTA(AD8,AI8,AN8,AS8,AX8,BH8,BC8)</f>
        <v>5</v>
      </c>
      <c r="X8" s="42">
        <f>Y8/AC8</f>
        <v>0.37499999999999994</v>
      </c>
      <c r="Y8" s="43">
        <f>(AH8+AM8+AR8+AW8+BB8+BL8+BG8)*24</f>
        <v>14.999999999999995</v>
      </c>
      <c r="Z8" s="44">
        <f>+W8*$D$4</f>
        <v>20</v>
      </c>
      <c r="AA8" s="42">
        <f>AB8/(AC8*$D$4)</f>
        <v>0.37499999999999994</v>
      </c>
      <c r="AB8" s="44">
        <f>((AG8*24)*AF8)+((AL8*24)*AK8)+((AQ8*24)*AP8)+((AV8*24)*AU8)+((BA8*24)*AZ8)+((BF8*24)*BE8)+((BK8*24)*BJ8)</f>
        <v>59.999999999999979</v>
      </c>
      <c r="AC8" s="45">
        <f>SUMIFS(Y:Y,O:O,O8)</f>
        <v>39.999999999999993</v>
      </c>
      <c r="AD8" s="127"/>
      <c r="AE8" s="127"/>
      <c r="AF8" s="107"/>
      <c r="AG8" s="47">
        <f>IF(AE8-AD8=$A$3,$A$2,AE8-AD8)</f>
        <v>0</v>
      </c>
      <c r="AH8" s="47">
        <f>IFERROR(IF(AF8=$D$4,AG8,AG8/($D$4/AF8)),0)</f>
        <v>0</v>
      </c>
      <c r="AI8" s="49">
        <v>0.66666666666666663</v>
      </c>
      <c r="AJ8" s="49">
        <v>0.79166666666666663</v>
      </c>
      <c r="AK8" s="41">
        <v>4</v>
      </c>
      <c r="AL8" s="47">
        <f>IF(AJ8-AI8=$A$3,$A$2,AJ8-AI8)</f>
        <v>0.125</v>
      </c>
      <c r="AM8" s="47">
        <f>IFERROR(IF(AK8=$D$4,AL8,AL8/($D$4/AK8)),0)</f>
        <v>0.125</v>
      </c>
      <c r="AN8" s="49">
        <v>0.41666666666666669</v>
      </c>
      <c r="AO8" s="49">
        <v>0.54166666666666663</v>
      </c>
      <c r="AP8" s="41">
        <v>4</v>
      </c>
      <c r="AQ8" s="47">
        <f>IF(AO8-AN8=$A$3,$A$2,AO8-AN8)</f>
        <v>0.12499999999999994</v>
      </c>
      <c r="AR8" s="47">
        <f>IFERROR(IF(AP8=$D$4,AQ8,AQ8/($D$4/AP8)),0)</f>
        <v>0.12499999999999994</v>
      </c>
      <c r="AS8" s="49">
        <v>0.66666666666666663</v>
      </c>
      <c r="AT8" s="49">
        <v>0.79166666666666663</v>
      </c>
      <c r="AU8" s="41">
        <v>4</v>
      </c>
      <c r="AV8" s="47">
        <f>IF(AT8-AS8=$A$3,$A$2,AT8-AS8)</f>
        <v>0.125</v>
      </c>
      <c r="AW8" s="47">
        <f>IFERROR(IF(AU8=$D$4,AV8,AV8/($D$4/AU8)),0)</f>
        <v>0.125</v>
      </c>
      <c r="AX8" s="49">
        <v>0.41666666666666669</v>
      </c>
      <c r="AY8" s="49">
        <v>0.54166666666666663</v>
      </c>
      <c r="AZ8" s="41">
        <v>4</v>
      </c>
      <c r="BA8" s="47">
        <f>IF(AY8-AX8=$A$3,$A$2,AY8-AX8)</f>
        <v>0.12499999999999994</v>
      </c>
      <c r="BB8" s="47">
        <f>IFERROR(IF(AZ8=$D$4,BA8,BA8/($D$4/AZ8)),0)</f>
        <v>0.12499999999999994</v>
      </c>
      <c r="BC8" s="49">
        <v>0.41666666666666669</v>
      </c>
      <c r="BD8" s="49">
        <v>0.54166666666666663</v>
      </c>
      <c r="BE8" s="41">
        <v>4</v>
      </c>
      <c r="BF8" s="47">
        <f>IF(BD8-BC8=$A$3,$A$2,BD8-BC8)</f>
        <v>0.12499999999999994</v>
      </c>
      <c r="BG8" s="47">
        <f>IFERROR(IF(BE8=$D$4,BF8,BF8/($D$4/BE8)),0)</f>
        <v>0.12499999999999994</v>
      </c>
      <c r="BH8" s="49"/>
      <c r="BI8" s="49"/>
      <c r="BJ8" s="41"/>
      <c r="BK8" s="47">
        <f>IF(BI8-BH8=$A$3,$A$2,BI8-BH8)</f>
        <v>0</v>
      </c>
      <c r="BL8" s="47">
        <f>IFERROR(IF(BJ8=$D$4,BK8,BK8/($D$4/BJ8)),0)</f>
        <v>0</v>
      </c>
      <c r="BM8" s="50"/>
      <c r="BN8" s="22">
        <f t="array" ref="BN8">IF(SUMPRODUCT((O8:O$439=O8)*1)&gt;1,0,1)</f>
        <v>1</v>
      </c>
      <c r="BO8" s="46"/>
      <c r="BP8" s="46"/>
      <c r="BQ8" s="107"/>
      <c r="BR8" s="47">
        <f>IF(BP8-BO8=$A$3,$A$2,BP8-BO8)</f>
        <v>0</v>
      </c>
      <c r="BS8" s="47">
        <f>IFERROR(IF(BQ8=$D$4,BR8,BR8/($D$4/BQ8)),0)</f>
        <v>0</v>
      </c>
      <c r="BT8" s="48">
        <v>0.66666666666666663</v>
      </c>
      <c r="BU8" s="48">
        <v>0.79166666666666663</v>
      </c>
      <c r="BV8" s="41">
        <v>4</v>
      </c>
      <c r="BW8" s="47">
        <f>IF(BU8-BT8=$A$3,$A$2,BU8-BT8)</f>
        <v>0.125</v>
      </c>
      <c r="BX8" s="47">
        <f>IFERROR(IF(BV8=$D$4,BW8,BW8/($D$4/BV8)),0)</f>
        <v>0.125</v>
      </c>
      <c r="BY8" s="48">
        <v>0.41666666666666669</v>
      </c>
      <c r="BZ8" s="48">
        <v>0.54166666666666663</v>
      </c>
      <c r="CA8" s="41">
        <v>4</v>
      </c>
      <c r="CB8" s="47">
        <f>IF(BZ8-BY8=$A$3,$A$2,BZ8-BY8)</f>
        <v>0.12499999999999994</v>
      </c>
      <c r="CC8" s="47">
        <f>IFERROR(IF(CA8=$D$4,CB8,CB8/($D$4/CA8)),0)</f>
        <v>0.12499999999999994</v>
      </c>
      <c r="CD8" s="48">
        <v>0.66666666666666663</v>
      </c>
      <c r="CE8" s="49">
        <v>0.79166666666666663</v>
      </c>
      <c r="CF8" s="41">
        <v>4</v>
      </c>
      <c r="CG8" s="47">
        <f>IF(CE8-CD8=$A$3,$A$2,CE8-CD8)</f>
        <v>0.125</v>
      </c>
      <c r="CH8" s="47">
        <f>IFERROR(IF(CF8=$D$4,CG8,CG8/($D$4/CF8)),0)</f>
        <v>0.125</v>
      </c>
      <c r="CI8" s="48">
        <v>0.41666666666666669</v>
      </c>
      <c r="CJ8" s="48">
        <v>0.54166666666666663</v>
      </c>
      <c r="CK8" s="41">
        <v>4</v>
      </c>
      <c r="CL8" s="47">
        <f>IF(CJ8-CI8=$A$3,$A$2,CJ8-CI8)</f>
        <v>0.12499999999999994</v>
      </c>
      <c r="CM8" s="47">
        <f>IFERROR(IF(CK8=$D$4,CL8,CL8/($D$4/CK8)),0)</f>
        <v>0.12499999999999994</v>
      </c>
      <c r="CN8" s="48">
        <v>0.41666666666666669</v>
      </c>
      <c r="CO8" s="49">
        <v>0.54166666666666663</v>
      </c>
      <c r="CP8" s="41">
        <v>4</v>
      </c>
      <c r="CQ8" s="47">
        <f>IF(CO8-CN8=$A$3,$A$2,CO8-CN8)</f>
        <v>0.12499999999999994</v>
      </c>
      <c r="CR8" s="47">
        <f>IFERROR(IF(CP8=$D$4,CQ8,CQ8/($D$4/CP8)),0)</f>
        <v>0.12499999999999994</v>
      </c>
      <c r="CS8" s="48"/>
      <c r="CT8" s="48"/>
      <c r="CU8" s="41"/>
      <c r="CV8" s="47">
        <f>IF(CT8-CS8=$A$3,$A$2,CT8-CS8)</f>
        <v>0</v>
      </c>
      <c r="CW8" s="47">
        <f>IFERROR(IF(CU8=$D$4,CV8,CV8/($D$4/CU8)),0)</f>
        <v>0</v>
      </c>
      <c r="CZ8" s="156"/>
      <c r="DA8" s="156"/>
    </row>
    <row r="9" spans="1:105" s="18" customFormat="1" ht="13.8" x14ac:dyDescent="0.3">
      <c r="A9" s="1"/>
      <c r="B9" s="39" t="str">
        <f>CONCATENATE(IF(AD9&lt;&gt;"","L",""),IF(AI9&lt;&gt;"","M",""),IF(AN9&lt;&gt;"","W",""),IF(AS9&lt;&gt;"","J",""),IF(AX9&lt;&gt;"","V",""),IF(BC9&lt;&gt;"","S",""),IF(BH9&lt;&gt;"","D",""))</f>
        <v>MWJ</v>
      </c>
      <c r="C9" s="104">
        <v>960</v>
      </c>
      <c r="D9" s="40" t="s">
        <v>1733</v>
      </c>
      <c r="E9" s="40" t="s">
        <v>1291</v>
      </c>
      <c r="F9" s="40" t="s">
        <v>2156</v>
      </c>
      <c r="G9" s="36" t="s">
        <v>1235</v>
      </c>
      <c r="H9" s="36" t="s">
        <v>2173</v>
      </c>
      <c r="I9" s="36" t="s">
        <v>2173</v>
      </c>
      <c r="J9" s="36" t="s">
        <v>2125</v>
      </c>
      <c r="K9" s="36" t="s">
        <v>2264</v>
      </c>
      <c r="L9" s="99" t="s">
        <v>905</v>
      </c>
      <c r="M9" s="99">
        <f>IF(L9=L8,0,1)</f>
        <v>1</v>
      </c>
      <c r="N9" s="107">
        <v>1207720572</v>
      </c>
      <c r="O9" s="106" t="str">
        <f>PROPER(TRIM(UPPER(CONCATENATE(P9," ",Q9))))</f>
        <v>Jeremy Isaac Saenz</v>
      </c>
      <c r="P9" s="106" t="s">
        <v>2266</v>
      </c>
      <c r="Q9" s="106" t="s">
        <v>2340</v>
      </c>
      <c r="R9" s="106" t="s">
        <v>2340</v>
      </c>
      <c r="S9" s="106" t="s">
        <v>2463</v>
      </c>
      <c r="T9" s="106" t="s">
        <v>2469</v>
      </c>
      <c r="U9" s="107" t="s">
        <v>2472</v>
      </c>
      <c r="V9" s="133">
        <v>21117.980833333335</v>
      </c>
      <c r="W9" s="39">
        <f>COUNTA(AD9,AI9,AN9,AS9,AX9,BH9,BC9)</f>
        <v>3</v>
      </c>
      <c r="X9" s="42">
        <f>Y9/AC9</f>
        <v>0.15</v>
      </c>
      <c r="Y9" s="43">
        <f>(AH9+AM9+AR9+AW9+BB9+BL9+BG9)*24</f>
        <v>6</v>
      </c>
      <c r="Z9" s="44">
        <f>+W9*$D$4</f>
        <v>12</v>
      </c>
      <c r="AA9" s="42">
        <f>AB9/(AC9*$D$4)</f>
        <v>0.15</v>
      </c>
      <c r="AB9" s="44">
        <f>((AG9*24)*AF9)+((AL9*24)*AK9)+((AQ9*24)*AP9)+((AV9*24)*AU9)+((BA9*24)*AZ9)+((BF9*24)*BE9)+((BK9*24)*BJ9)</f>
        <v>24</v>
      </c>
      <c r="AC9" s="45">
        <f>SUMIFS(Y:Y,O:O,O9)</f>
        <v>40</v>
      </c>
      <c r="AD9" s="127"/>
      <c r="AE9" s="127"/>
      <c r="AF9" s="107"/>
      <c r="AG9" s="47">
        <f>IF(AE9-AD9=$A$3,$A$2,AE9-AD9)</f>
        <v>0</v>
      </c>
      <c r="AH9" s="47">
        <f>IFERROR(IF(AF9=$D$4,AG9,AG9/($D$4/AF9)),0)</f>
        <v>0</v>
      </c>
      <c r="AI9" s="49">
        <v>0.41666666666666669</v>
      </c>
      <c r="AJ9" s="49">
        <v>0.5</v>
      </c>
      <c r="AK9" s="41">
        <v>4</v>
      </c>
      <c r="AL9" s="47">
        <f>IF(AJ9-AI9=$A$3,$A$2,AJ9-AI9)</f>
        <v>8.3333333333333315E-2</v>
      </c>
      <c r="AM9" s="47">
        <f>IFERROR(IF(AK9=$D$4,AL9,AL9/($D$4/AK9)),0)</f>
        <v>8.3333333333333315E-2</v>
      </c>
      <c r="AN9" s="49">
        <v>0.625</v>
      </c>
      <c r="AO9" s="49">
        <v>0.70833333333333337</v>
      </c>
      <c r="AP9" s="41">
        <v>4</v>
      </c>
      <c r="AQ9" s="47">
        <f>IF(AO9-AN9=$A$3,$A$2,AO9-AN9)</f>
        <v>8.333333333333337E-2</v>
      </c>
      <c r="AR9" s="47">
        <f>IFERROR(IF(AP9=$D$4,AQ9,AQ9/($D$4/AP9)),0)</f>
        <v>8.333333333333337E-2</v>
      </c>
      <c r="AS9" s="49">
        <v>0.41666666666666669</v>
      </c>
      <c r="AT9" s="49">
        <v>0.5</v>
      </c>
      <c r="AU9" s="41">
        <v>4</v>
      </c>
      <c r="AV9" s="47">
        <f>IF(AT9-AS9=$A$3,$A$2,AT9-AS9)</f>
        <v>8.3333333333333315E-2</v>
      </c>
      <c r="AW9" s="47">
        <f>IFERROR(IF(AU9=$D$4,AV9,AV9/($D$4/AU9)),0)</f>
        <v>8.3333333333333315E-2</v>
      </c>
      <c r="AX9" s="49"/>
      <c r="AY9" s="49"/>
      <c r="AZ9" s="41"/>
      <c r="BA9" s="47">
        <f>IF(AY9-AX9=$A$3,$A$2,AY9-AX9)</f>
        <v>0</v>
      </c>
      <c r="BB9" s="47">
        <f>IFERROR(IF(AZ9=$D$4,BA9,BA9/($D$4/AZ9)),0)</f>
        <v>0</v>
      </c>
      <c r="BC9" s="49"/>
      <c r="BD9" s="49"/>
      <c r="BE9" s="41"/>
      <c r="BF9" s="47">
        <f>IF(BD9-BC9=$A$3,$A$2,BD9-BC9)</f>
        <v>0</v>
      </c>
      <c r="BG9" s="47">
        <f>IFERROR(IF(BE9=$D$4,BF9,BF9/($D$4/BE9)),0)</f>
        <v>0</v>
      </c>
      <c r="BH9" s="49"/>
      <c r="BI9" s="49"/>
      <c r="BJ9" s="41"/>
      <c r="BK9" s="47">
        <f>IF(BI9-BH9=$A$3,$A$2,BI9-BH9)</f>
        <v>0</v>
      </c>
      <c r="BL9" s="47">
        <f>IFERROR(IF(BJ9=$D$4,BK9,BK9/($D$4/BJ9)),0)</f>
        <v>0</v>
      </c>
      <c r="BM9" s="50"/>
      <c r="BN9" s="22">
        <f t="array" ref="BN9">IF(SUMPRODUCT((O9:O$439=O9)*1)&gt;1,0,1)</f>
        <v>0</v>
      </c>
      <c r="BO9" s="46"/>
      <c r="BP9" s="46"/>
      <c r="BQ9" s="107"/>
      <c r="BR9" s="47">
        <f>IF(BP9-BO9=$A$3,$A$2,BP9-BO9)</f>
        <v>0</v>
      </c>
      <c r="BS9" s="47">
        <f>IFERROR(IF(BQ9=$D$4,BR9,BR9/($D$4/BQ9)),0)</f>
        <v>0</v>
      </c>
      <c r="BT9" s="48">
        <v>0.54166666666666663</v>
      </c>
      <c r="BU9" s="48">
        <v>0.625</v>
      </c>
      <c r="BV9" s="41">
        <v>4</v>
      </c>
      <c r="BW9" s="47">
        <f>IF(BU9-BT9=$A$3,$A$2,BU9-BT9)</f>
        <v>8.333333333333337E-2</v>
      </c>
      <c r="BX9" s="47">
        <f>IFERROR(IF(BV9=$D$4,BW9,BW9/($D$4/BV9)),0)</f>
        <v>8.333333333333337E-2</v>
      </c>
      <c r="BY9" s="48">
        <v>0.625</v>
      </c>
      <c r="BZ9" s="48">
        <v>0.70833333333333337</v>
      </c>
      <c r="CA9" s="41">
        <v>4</v>
      </c>
      <c r="CB9" s="47">
        <f>IF(BZ9-BY9=$A$3,$A$2,BZ9-BY9)</f>
        <v>8.333333333333337E-2</v>
      </c>
      <c r="CC9" s="47">
        <f>IFERROR(IF(CA9=$D$4,CB9,CB9/($D$4/CA9)),0)</f>
        <v>8.333333333333337E-2</v>
      </c>
      <c r="CD9" s="48">
        <v>0.41666666666666669</v>
      </c>
      <c r="CE9" s="49">
        <v>0.5</v>
      </c>
      <c r="CF9" s="41">
        <v>4</v>
      </c>
      <c r="CG9" s="47">
        <f>IF(CE9-CD9=$A$3,$A$2,CE9-CD9)</f>
        <v>8.3333333333333315E-2</v>
      </c>
      <c r="CH9" s="47">
        <f>IFERROR(IF(CF9=$D$4,CG9,CG9/($D$4/CF9)),0)</f>
        <v>8.3333333333333315E-2</v>
      </c>
      <c r="CI9" s="48">
        <v>0.70833333333333337</v>
      </c>
      <c r="CJ9" s="48">
        <v>0.79166666666666663</v>
      </c>
      <c r="CK9" s="41">
        <v>4</v>
      </c>
      <c r="CL9" s="47">
        <f>IF(CJ9-CI9=$A$3,$A$2,CJ9-CI9)</f>
        <v>8.3333333333333259E-2</v>
      </c>
      <c r="CM9" s="47">
        <f>IFERROR(IF(CK9=$D$4,CL9,CL9/($D$4/CK9)),0)</f>
        <v>8.3333333333333259E-2</v>
      </c>
      <c r="CN9" s="48">
        <v>0.54166666666666663</v>
      </c>
      <c r="CO9" s="49">
        <v>0.625</v>
      </c>
      <c r="CP9" s="41">
        <v>4</v>
      </c>
      <c r="CQ9" s="47">
        <f>IF(CO9-CN9=$A$3,$A$2,CO9-CN9)</f>
        <v>8.333333333333337E-2</v>
      </c>
      <c r="CR9" s="47">
        <f>IFERROR(IF(CP9=$D$4,CQ9,CQ9/($D$4/CP9)),0)</f>
        <v>8.333333333333337E-2</v>
      </c>
      <c r="CS9" s="48"/>
      <c r="CT9" s="48"/>
      <c r="CU9" s="41"/>
      <c r="CV9" s="47">
        <f>IF(CT9-CS9=$A$3,$A$2,CT9-CS9)</f>
        <v>0</v>
      </c>
      <c r="CW9" s="47">
        <f>IFERROR(IF(CU9=$D$4,CV9,CV9/($D$4/CU9)),0)</f>
        <v>0</v>
      </c>
      <c r="CZ9" s="156"/>
      <c r="DA9" s="156"/>
    </row>
    <row r="10" spans="1:105" s="18" customFormat="1" ht="13.8" x14ac:dyDescent="0.3">
      <c r="B10" s="39" t="str">
        <f>CONCATENATE(IF(AD10&lt;&gt;"","L",""),IF(AI10&lt;&gt;"","M",""),IF(AN10&lt;&gt;"","W",""),IF(AS10&lt;&gt;"","J",""),IF(AX10&lt;&gt;"","V",""),IF(BC10&lt;&gt;"","S",""),IF(BH10&lt;&gt;"","D",""))</f>
        <v>MWJVS</v>
      </c>
      <c r="C10" s="104">
        <v>477</v>
      </c>
      <c r="D10" s="40" t="s">
        <v>1736</v>
      </c>
      <c r="E10" s="40" t="s">
        <v>1294</v>
      </c>
      <c r="F10" s="40" t="s">
        <v>2156</v>
      </c>
      <c r="G10" s="36" t="s">
        <v>1241</v>
      </c>
      <c r="H10" s="36" t="s">
        <v>2173</v>
      </c>
      <c r="I10" s="36" t="s">
        <v>2173</v>
      </c>
      <c r="J10" s="36" t="s">
        <v>2125</v>
      </c>
      <c r="K10" s="36" t="s">
        <v>2264</v>
      </c>
      <c r="L10" s="99" t="s">
        <v>905</v>
      </c>
      <c r="M10" s="99">
        <f>IF(L10=L9,0,1)</f>
        <v>0</v>
      </c>
      <c r="N10" s="107">
        <v>1207720572</v>
      </c>
      <c r="O10" s="106" t="str">
        <f>PROPER(TRIM(UPPER(CONCATENATE(P10," ",Q10))))</f>
        <v>Jeremy Isaac Saenz</v>
      </c>
      <c r="P10" s="106" t="s">
        <v>2266</v>
      </c>
      <c r="Q10" s="106" t="s">
        <v>2340</v>
      </c>
      <c r="R10" s="106" t="s">
        <v>2340</v>
      </c>
      <c r="S10" s="106" t="s">
        <v>2463</v>
      </c>
      <c r="T10" s="106" t="s">
        <v>2468</v>
      </c>
      <c r="U10" s="107" t="s">
        <v>2472</v>
      </c>
      <c r="V10" s="133">
        <v>21871.725454545456</v>
      </c>
      <c r="W10" s="39">
        <f>COUNTA(AD10,AI10,AN10,AS10,AX10,BH10,BC10)</f>
        <v>5</v>
      </c>
      <c r="X10" s="42">
        <f>Y10/AC10</f>
        <v>0.3000000000000001</v>
      </c>
      <c r="Y10" s="43">
        <f>(AH10+AM10+AR10+AW10+BB10+BL10+BG10)*24</f>
        <v>12.000000000000004</v>
      </c>
      <c r="Z10" s="44">
        <f>+W10*$D$4</f>
        <v>20</v>
      </c>
      <c r="AA10" s="42">
        <f>AB10/(AC10*$D$4)</f>
        <v>0.3000000000000001</v>
      </c>
      <c r="AB10" s="44">
        <f>((AG10*24)*AF10)+((AL10*24)*AK10)+((AQ10*24)*AP10)+((AV10*24)*AU10)+((BA10*24)*AZ10)+((BF10*24)*BE10)+((BK10*24)*BJ10)</f>
        <v>48.000000000000014</v>
      </c>
      <c r="AC10" s="45">
        <f>SUMIFS(Y:Y,O:O,O10)</f>
        <v>40</v>
      </c>
      <c r="AD10" s="127"/>
      <c r="AE10" s="127"/>
      <c r="AF10" s="107"/>
      <c r="AG10" s="47">
        <f>IF(AE10-AD10=$A$3,$A$2,AE10-AD10)</f>
        <v>0</v>
      </c>
      <c r="AH10" s="47">
        <f>IFERROR(IF(AF10=$D$4,AG10,AG10/($D$4/AF10)),0)</f>
        <v>0</v>
      </c>
      <c r="AI10" s="49">
        <v>0.625</v>
      </c>
      <c r="AJ10" s="49">
        <v>0.70833333333333337</v>
      </c>
      <c r="AK10" s="41">
        <v>4</v>
      </c>
      <c r="AL10" s="47">
        <f>IF(AJ10-AI10=$A$3,$A$2,AJ10-AI10)</f>
        <v>8.333333333333337E-2</v>
      </c>
      <c r="AM10" s="47">
        <f>IFERROR(IF(AK10=$D$4,AL10,AL10/($D$4/AK10)),0)</f>
        <v>8.333333333333337E-2</v>
      </c>
      <c r="AN10" s="49">
        <v>0.41666666666666669</v>
      </c>
      <c r="AO10" s="49">
        <v>0.58333333333333337</v>
      </c>
      <c r="AP10" s="41">
        <v>4</v>
      </c>
      <c r="AQ10" s="47">
        <f>IF(AO10-AN10=$A$3,$A$2,AO10-AN10)</f>
        <v>0.16666666666666669</v>
      </c>
      <c r="AR10" s="47">
        <f>IFERROR(IF(AP10=$D$4,AQ10,AQ10/($D$4/AP10)),0)</f>
        <v>0.16666666666666669</v>
      </c>
      <c r="AS10" s="49">
        <v>0.625</v>
      </c>
      <c r="AT10" s="49">
        <v>0.70833333333333337</v>
      </c>
      <c r="AU10" s="41">
        <v>4</v>
      </c>
      <c r="AV10" s="47">
        <f>IF(AT10-AS10=$A$3,$A$2,AT10-AS10)</f>
        <v>8.333333333333337E-2</v>
      </c>
      <c r="AW10" s="47">
        <f>IFERROR(IF(AU10=$D$4,AV10,AV10/($D$4/AU10)),0)</f>
        <v>8.333333333333337E-2</v>
      </c>
      <c r="AX10" s="49">
        <v>0.41666666666666669</v>
      </c>
      <c r="AY10" s="49">
        <v>0.5</v>
      </c>
      <c r="AZ10" s="41">
        <v>4</v>
      </c>
      <c r="BA10" s="47">
        <f>IF(AY10-AX10=$A$3,$A$2,AY10-AX10)</f>
        <v>8.3333333333333315E-2</v>
      </c>
      <c r="BB10" s="47">
        <f>IFERROR(IF(AZ10=$D$4,BA10,BA10/($D$4/AZ10)),0)</f>
        <v>8.3333333333333315E-2</v>
      </c>
      <c r="BC10" s="49">
        <v>0.54166666666666663</v>
      </c>
      <c r="BD10" s="49">
        <v>0.625</v>
      </c>
      <c r="BE10" s="41">
        <v>4</v>
      </c>
      <c r="BF10" s="47">
        <f>IF(BD10-BC10=$A$3,$A$2,BD10-BC10)</f>
        <v>8.333333333333337E-2</v>
      </c>
      <c r="BG10" s="47">
        <f>IFERROR(IF(BE10=$D$4,BF10,BF10/($D$4/BE10)),0)</f>
        <v>8.333333333333337E-2</v>
      </c>
      <c r="BH10" s="49"/>
      <c r="BI10" s="49"/>
      <c r="BJ10" s="41"/>
      <c r="BK10" s="47">
        <f>IF(BI10-BH10=$A$3,$A$2,BI10-BH10)</f>
        <v>0</v>
      </c>
      <c r="BL10" s="47">
        <f>IFERROR(IF(BJ10=$D$4,BK10,BK10/($D$4/BJ10)),0)</f>
        <v>0</v>
      </c>
      <c r="BM10" s="50"/>
      <c r="BN10" s="22">
        <f t="array" ref="BN10">IF(SUMPRODUCT((O10:O$439=O10)*1)&gt;1,0,1)</f>
        <v>0</v>
      </c>
      <c r="BO10" s="46"/>
      <c r="BP10" s="46"/>
      <c r="BQ10" s="107"/>
      <c r="BR10" s="47">
        <f>IF(BP10-BO10=$A$3,$A$2,BP10-BO10)</f>
        <v>0</v>
      </c>
      <c r="BS10" s="47">
        <f>IFERROR(IF(BQ10=$D$4,BR10,BR10/($D$4/BQ10)),0)</f>
        <v>0</v>
      </c>
      <c r="BT10" s="48">
        <v>0.625</v>
      </c>
      <c r="BU10" s="48">
        <v>0.70833333333333337</v>
      </c>
      <c r="BV10" s="41">
        <v>4</v>
      </c>
      <c r="BW10" s="47">
        <f>IF(BU10-BT10=$A$3,$A$2,BU10-BT10)</f>
        <v>8.333333333333337E-2</v>
      </c>
      <c r="BX10" s="47">
        <f>IFERROR(IF(BV10=$D$4,BW10,BW10/($D$4/BV10)),0)</f>
        <v>8.333333333333337E-2</v>
      </c>
      <c r="BY10" s="48">
        <v>0.41666666666666669</v>
      </c>
      <c r="BZ10" s="48">
        <v>0.58333333333333337</v>
      </c>
      <c r="CA10" s="41">
        <v>4</v>
      </c>
      <c r="CB10" s="47">
        <f>IF(BZ10-BY10=$A$3,$A$2,BZ10-BY10)</f>
        <v>0.16666666666666669</v>
      </c>
      <c r="CC10" s="47">
        <f>IFERROR(IF(CA10=$D$4,CB10,CB10/($D$4/CA10)),0)</f>
        <v>0.16666666666666669</v>
      </c>
      <c r="CD10" s="48">
        <v>0.625</v>
      </c>
      <c r="CE10" s="49">
        <v>0.79166666666666663</v>
      </c>
      <c r="CF10" s="41">
        <v>4</v>
      </c>
      <c r="CG10" s="47">
        <f>IF(CE10-CD10=$A$3,$A$2,CE10-CD10)</f>
        <v>0.16666666666666663</v>
      </c>
      <c r="CH10" s="47">
        <f>IFERROR(IF(CF10=$D$4,CG10,CG10/($D$4/CF10)),0)</f>
        <v>0.16666666666666663</v>
      </c>
      <c r="CI10" s="48">
        <v>0.66666666666666663</v>
      </c>
      <c r="CJ10" s="48">
        <v>0.70833333333333337</v>
      </c>
      <c r="CK10" s="41">
        <v>4</v>
      </c>
      <c r="CL10" s="47">
        <f>IF(CJ10-CI10=$A$3,$A$2,CJ10-CI10)</f>
        <v>4.1666666666666741E-2</v>
      </c>
      <c r="CM10" s="47">
        <f>IFERROR(IF(CK10=$D$4,CL10,CL10/($D$4/CK10)),0)</f>
        <v>4.1666666666666741E-2</v>
      </c>
      <c r="CN10" s="48">
        <v>0.625</v>
      </c>
      <c r="CO10" s="49">
        <v>0.79166666666666663</v>
      </c>
      <c r="CP10" s="41">
        <v>4</v>
      </c>
      <c r="CQ10" s="47">
        <f>IF(CO10-CN10=$A$3,$A$2,CO10-CN10)</f>
        <v>0.16666666666666663</v>
      </c>
      <c r="CR10" s="47">
        <f>IFERROR(IF(CP10=$D$4,CQ10,CQ10/($D$4/CP10)),0)</f>
        <v>0.16666666666666663</v>
      </c>
      <c r="CS10" s="48"/>
      <c r="CT10" s="48"/>
      <c r="CU10" s="41"/>
      <c r="CV10" s="47">
        <f>IF(CT10-CS10=$A$3,$A$2,CT10-CS10)</f>
        <v>0</v>
      </c>
      <c r="CW10" s="47">
        <f>IFERROR(IF(CU10=$D$4,CV10,CV10/($D$4/CU10)),0)</f>
        <v>0</v>
      </c>
      <c r="CZ10" s="156"/>
      <c r="DA10" s="156"/>
    </row>
    <row r="11" spans="1:105" s="18" customFormat="1" ht="13.8" x14ac:dyDescent="0.3">
      <c r="B11" s="39" t="str">
        <f>CONCATENATE(IF(AD11&lt;&gt;"","L",""),IF(AI11&lt;&gt;"","M",""),IF(AN11&lt;&gt;"","W",""),IF(AS11&lt;&gt;"","J",""),IF(AX11&lt;&gt;"","V",""),IF(BC11&lt;&gt;"","S",""),IF(BH11&lt;&gt;"","D",""))</f>
        <v>MWJVS</v>
      </c>
      <c r="C11" s="104">
        <v>408</v>
      </c>
      <c r="D11" s="40" t="s">
        <v>1737</v>
      </c>
      <c r="E11" s="40" t="s">
        <v>1295</v>
      </c>
      <c r="F11" s="40" t="s">
        <v>2122</v>
      </c>
      <c r="G11" s="36" t="s">
        <v>1241</v>
      </c>
      <c r="H11" s="36" t="s">
        <v>2173</v>
      </c>
      <c r="I11" s="36" t="s">
        <v>2173</v>
      </c>
      <c r="J11" s="36" t="s">
        <v>2125</v>
      </c>
      <c r="K11" s="36" t="s">
        <v>2264</v>
      </c>
      <c r="L11" s="99" t="s">
        <v>905</v>
      </c>
      <c r="M11" s="99">
        <f>IF(L11=L10,0,1)</f>
        <v>0</v>
      </c>
      <c r="N11" s="107">
        <v>1207720572</v>
      </c>
      <c r="O11" s="106" t="str">
        <f>PROPER(TRIM(UPPER(CONCATENATE(P11," ",Q11))))</f>
        <v>Jeremy Isaac Saenz</v>
      </c>
      <c r="P11" s="106" t="s">
        <v>2266</v>
      </c>
      <c r="Q11" s="106" t="s">
        <v>2340</v>
      </c>
      <c r="R11" s="106" t="s">
        <v>2340</v>
      </c>
      <c r="S11" s="106" t="s">
        <v>2463</v>
      </c>
      <c r="T11" s="106" t="s">
        <v>2468</v>
      </c>
      <c r="U11" s="107" t="s">
        <v>2472</v>
      </c>
      <c r="V11" s="133">
        <v>14528.624545454546</v>
      </c>
      <c r="W11" s="39">
        <f>COUNTA(AD11,AI11,AN11,AS11,AX11,BH11,BC11)</f>
        <v>5</v>
      </c>
      <c r="X11" s="42">
        <f>Y11/AC11</f>
        <v>0.29999999999999988</v>
      </c>
      <c r="Y11" s="43">
        <f>(AH11+AM11+AR11+AW11+BB11+BL11+BG11)*24</f>
        <v>11.999999999999995</v>
      </c>
      <c r="Z11" s="44">
        <f>+W11*$D$4</f>
        <v>20</v>
      </c>
      <c r="AA11" s="42">
        <f>AB11/(AC11*$D$4)</f>
        <v>0.29999999999999988</v>
      </c>
      <c r="AB11" s="44">
        <f>((AG11*24)*AF11)+((AL11*24)*AK11)+((AQ11*24)*AP11)+((AV11*24)*AU11)+((BA11*24)*AZ11)+((BF11*24)*BE11)+((BK11*24)*BJ11)</f>
        <v>47.999999999999979</v>
      </c>
      <c r="AC11" s="45">
        <f>SUMIFS(Y:Y,O:O,O11)</f>
        <v>40</v>
      </c>
      <c r="AD11" s="127"/>
      <c r="AE11" s="127"/>
      <c r="AF11" s="107"/>
      <c r="AG11" s="47">
        <f>IF(AE11-AD11=$A$3,$A$2,AE11-AD11)</f>
        <v>0</v>
      </c>
      <c r="AH11" s="47">
        <f>IFERROR(IF(AF11=$D$4,AG11,AG11/($D$4/AF11)),0)</f>
        <v>0</v>
      </c>
      <c r="AI11" s="49">
        <v>0.70833333333333337</v>
      </c>
      <c r="AJ11" s="49">
        <v>0.79166666666666663</v>
      </c>
      <c r="AK11" s="41">
        <v>4</v>
      </c>
      <c r="AL11" s="47">
        <f>IF(AJ11-AI11=$A$3,$A$2,AJ11-AI11)</f>
        <v>8.3333333333333259E-2</v>
      </c>
      <c r="AM11" s="47">
        <f>IFERROR(IF(AK11=$D$4,AL11,AL11/($D$4/AK11)),0)</f>
        <v>8.3333333333333259E-2</v>
      </c>
      <c r="AN11" s="49">
        <v>0.70833333333333337</v>
      </c>
      <c r="AO11" s="49">
        <v>0.79166666666666663</v>
      </c>
      <c r="AP11" s="41">
        <v>4</v>
      </c>
      <c r="AQ11" s="47">
        <f>IF(AO11-AN11=$A$3,$A$2,AO11-AN11)</f>
        <v>8.3333333333333259E-2</v>
      </c>
      <c r="AR11" s="47">
        <f>IFERROR(IF(AP11=$D$4,AQ11,AQ11/($D$4/AP11)),0)</f>
        <v>8.3333333333333259E-2</v>
      </c>
      <c r="AS11" s="49">
        <v>0.70833333333333337</v>
      </c>
      <c r="AT11" s="49">
        <v>0.79166666666666663</v>
      </c>
      <c r="AU11" s="41">
        <v>4</v>
      </c>
      <c r="AV11" s="47">
        <f>IF(AT11-AS11=$A$3,$A$2,AT11-AS11)</f>
        <v>8.3333333333333259E-2</v>
      </c>
      <c r="AW11" s="47">
        <f>IFERROR(IF(AU11=$D$4,AV11,AV11/($D$4/AU11)),0)</f>
        <v>8.3333333333333259E-2</v>
      </c>
      <c r="AX11" s="49">
        <v>0.5</v>
      </c>
      <c r="AY11" s="49">
        <v>0.58333333333333337</v>
      </c>
      <c r="AZ11" s="41">
        <v>4</v>
      </c>
      <c r="BA11" s="47">
        <f>IF(AY11-AX11=$A$3,$A$2,AY11-AX11)</f>
        <v>8.333333333333337E-2</v>
      </c>
      <c r="BB11" s="47">
        <f>IFERROR(IF(AZ11=$D$4,BA11,BA11/($D$4/AZ11)),0)</f>
        <v>8.333333333333337E-2</v>
      </c>
      <c r="BC11" s="49">
        <v>0.625</v>
      </c>
      <c r="BD11" s="49">
        <v>0.79166666666666663</v>
      </c>
      <c r="BE11" s="41">
        <v>4</v>
      </c>
      <c r="BF11" s="47">
        <f>IF(BD11-BC11=$A$3,$A$2,BD11-BC11)</f>
        <v>0.16666666666666663</v>
      </c>
      <c r="BG11" s="47">
        <f>IFERROR(IF(BE11=$D$4,BF11,BF11/($D$4/BE11)),0)</f>
        <v>0.16666666666666663</v>
      </c>
      <c r="BH11" s="49"/>
      <c r="BI11" s="49"/>
      <c r="BJ11" s="41"/>
      <c r="BK11" s="47">
        <f>IF(BI11-BH11=$A$3,$A$2,BI11-BH11)</f>
        <v>0</v>
      </c>
      <c r="BL11" s="47">
        <f>IFERROR(IF(BJ11=$D$4,BK11,BK11/($D$4/BJ11)),0)</f>
        <v>0</v>
      </c>
      <c r="BM11" s="50"/>
      <c r="BN11" s="22">
        <f t="array" ref="BN11">IF(SUMPRODUCT((O11:O$439=O11)*1)&gt;1,0,1)</f>
        <v>0</v>
      </c>
      <c r="BO11" s="46"/>
      <c r="BP11" s="46"/>
      <c r="BQ11" s="107"/>
      <c r="BR11" s="47">
        <f>IF(BP11-BO11=$A$3,$A$2,BP11-BO11)</f>
        <v>0</v>
      </c>
      <c r="BS11" s="47">
        <f>IFERROR(IF(BQ11=$D$4,BR11,BR11/($D$4/BQ11)),0)</f>
        <v>0</v>
      </c>
      <c r="BT11" s="48">
        <v>0.41666666666666669</v>
      </c>
      <c r="BU11" s="48">
        <v>0.5</v>
      </c>
      <c r="BV11" s="41">
        <v>4</v>
      </c>
      <c r="BW11" s="47">
        <f>IF(BU11-BT11=$A$3,$A$2,BU11-BT11)</f>
        <v>8.3333333333333315E-2</v>
      </c>
      <c r="BX11" s="47">
        <f>IFERROR(IF(BV11=$D$4,BW11,BW11/($D$4/BV11)),0)</f>
        <v>8.3333333333333315E-2</v>
      </c>
      <c r="BY11" s="48"/>
      <c r="BZ11" s="48"/>
      <c r="CA11" s="41"/>
      <c r="CB11" s="47">
        <f>IF(BZ11-BY11=$A$3,$A$2,BZ11-BY11)</f>
        <v>0</v>
      </c>
      <c r="CC11" s="47">
        <f>IFERROR(IF(CA11=$D$4,CB11,CB11/($D$4/CA11)),0)</f>
        <v>0</v>
      </c>
      <c r="CD11" s="48"/>
      <c r="CE11" s="49"/>
      <c r="CF11" s="41"/>
      <c r="CG11" s="47">
        <f>IF(CE11-CD11=$A$3,$A$2,CE11-CD11)</f>
        <v>0</v>
      </c>
      <c r="CH11" s="47">
        <f>IFERROR(IF(CF11=$D$4,CG11,CG11/($D$4/CF11)),0)</f>
        <v>0</v>
      </c>
      <c r="CI11" s="48">
        <v>0.41666666666666669</v>
      </c>
      <c r="CJ11" s="48">
        <v>0.54166666666666663</v>
      </c>
      <c r="CK11" s="41">
        <v>4</v>
      </c>
      <c r="CL11" s="47">
        <f>IF(CJ11-CI11=$A$3,$A$2,CJ11-CI11)</f>
        <v>0.12499999999999994</v>
      </c>
      <c r="CM11" s="47">
        <f>IFERROR(IF(CK11=$D$4,CL11,CL11/($D$4/CK11)),0)</f>
        <v>0.12499999999999994</v>
      </c>
      <c r="CN11" s="48"/>
      <c r="CO11" s="49"/>
      <c r="CP11" s="41"/>
      <c r="CQ11" s="47">
        <f>IF(CO11-CN11=$A$3,$A$2,CO11-CN11)</f>
        <v>0</v>
      </c>
      <c r="CR11" s="47">
        <f>IFERROR(IF(CP11=$D$4,CQ11,CQ11/($D$4/CP11)),0)</f>
        <v>0</v>
      </c>
      <c r="CS11" s="48"/>
      <c r="CT11" s="48"/>
      <c r="CU11" s="41"/>
      <c r="CV11" s="47">
        <f>IF(CT11-CS11=$A$3,$A$2,CT11-CS11)</f>
        <v>0</v>
      </c>
      <c r="CW11" s="47">
        <f>IFERROR(IF(CU11=$D$4,CV11,CV11/($D$4/CU11)),0)</f>
        <v>0</v>
      </c>
      <c r="CZ11" s="156"/>
      <c r="DA11" s="156"/>
    </row>
    <row r="12" spans="1:105" s="18" customFormat="1" ht="13.8" x14ac:dyDescent="0.3">
      <c r="B12" s="39" t="str">
        <f>CONCATENATE(IF(AD12&lt;&gt;"","L",""),IF(AI12&lt;&gt;"","M",""),IF(AN12&lt;&gt;"","W",""),IF(AS12&lt;&gt;"","J",""),IF(AX12&lt;&gt;"","V",""),IF(BC12&lt;&gt;"","S",""),IF(BH12&lt;&gt;"","D",""))</f>
        <v>MJVS</v>
      </c>
      <c r="C12" s="104">
        <v>397</v>
      </c>
      <c r="D12" s="40" t="s">
        <v>1738</v>
      </c>
      <c r="E12" s="40" t="s">
        <v>1296</v>
      </c>
      <c r="F12" s="40" t="s">
        <v>2156</v>
      </c>
      <c r="G12" s="36" t="s">
        <v>1242</v>
      </c>
      <c r="H12" s="36" t="s">
        <v>2173</v>
      </c>
      <c r="I12" s="36" t="s">
        <v>2173</v>
      </c>
      <c r="J12" s="36" t="s">
        <v>2125</v>
      </c>
      <c r="K12" s="36" t="s">
        <v>2264</v>
      </c>
      <c r="L12" s="99" t="s">
        <v>905</v>
      </c>
      <c r="M12" s="99">
        <f>IF(L12=L11,0,1)</f>
        <v>0</v>
      </c>
      <c r="N12" s="107">
        <v>1207720572</v>
      </c>
      <c r="O12" s="106" t="str">
        <f>PROPER(TRIM(UPPER(CONCATENATE(P12," ",Q12))))</f>
        <v>Jeremy Isaac Saenz</v>
      </c>
      <c r="P12" s="106" t="s">
        <v>2266</v>
      </c>
      <c r="Q12" s="106" t="s">
        <v>2340</v>
      </c>
      <c r="R12" s="106" t="s">
        <v>2340</v>
      </c>
      <c r="S12" s="106" t="s">
        <v>2463</v>
      </c>
      <c r="T12" s="106" t="s">
        <v>2467</v>
      </c>
      <c r="U12" s="107" t="s">
        <v>2472</v>
      </c>
      <c r="V12" s="133">
        <v>28946.471057840477</v>
      </c>
      <c r="W12" s="39">
        <f>COUNTA(AD12,AI12,AN12,AS12,AX12,BH12,BC12)</f>
        <v>4</v>
      </c>
      <c r="X12" s="42">
        <f>Y12/AC12</f>
        <v>0.25</v>
      </c>
      <c r="Y12" s="43">
        <f>(AH12+AM12+AR12+AW12+BB12+BL12+BG12)*24</f>
        <v>10</v>
      </c>
      <c r="Z12" s="44">
        <f>+W12*$D$4</f>
        <v>16</v>
      </c>
      <c r="AA12" s="42">
        <f>AB12/(AC12*$D$4)</f>
        <v>0.25</v>
      </c>
      <c r="AB12" s="44">
        <f>((AG12*24)*AF12)+((AL12*24)*AK12)+((AQ12*24)*AP12)+((AV12*24)*AU12)+((BA12*24)*AZ12)+((BF12*24)*BE12)+((BK12*24)*BJ12)</f>
        <v>40</v>
      </c>
      <c r="AC12" s="45">
        <f>SUMIFS(Y:Y,O:O,O12)</f>
        <v>40</v>
      </c>
      <c r="AD12" s="127"/>
      <c r="AE12" s="127"/>
      <c r="AF12" s="107"/>
      <c r="AG12" s="47">
        <f>IF(AE12-AD12=$A$3,$A$2,AE12-AD12)</f>
        <v>0</v>
      </c>
      <c r="AH12" s="47">
        <f>IFERROR(IF(AF12=$D$4,AG12,AG12/($D$4/AF12)),0)</f>
        <v>0</v>
      </c>
      <c r="AI12" s="49">
        <v>0.5</v>
      </c>
      <c r="AJ12" s="49">
        <v>0.58333333333333337</v>
      </c>
      <c r="AK12" s="41">
        <v>4</v>
      </c>
      <c r="AL12" s="47">
        <f>IF(AJ12-AI12=$A$3,$A$2,AJ12-AI12)</f>
        <v>8.333333333333337E-2</v>
      </c>
      <c r="AM12" s="47">
        <f>IFERROR(IF(AK12=$D$4,AL12,AL12/($D$4/AK12)),0)</f>
        <v>8.333333333333337E-2</v>
      </c>
      <c r="AN12" s="49"/>
      <c r="AO12" s="49"/>
      <c r="AP12" s="41"/>
      <c r="AQ12" s="47">
        <f>IF(AO12-AN12=$A$3,$A$2,AO12-AN12)</f>
        <v>0</v>
      </c>
      <c r="AR12" s="47">
        <f>IFERROR(IF(AP12=$D$4,AQ12,AQ12/($D$4/AP12)),0)</f>
        <v>0</v>
      </c>
      <c r="AS12" s="49">
        <v>0.5</v>
      </c>
      <c r="AT12" s="49">
        <v>0.58333333333333337</v>
      </c>
      <c r="AU12" s="41">
        <v>4</v>
      </c>
      <c r="AV12" s="47">
        <f>IF(AT12-AS12=$A$3,$A$2,AT12-AS12)</f>
        <v>8.333333333333337E-2</v>
      </c>
      <c r="AW12" s="47">
        <f>IFERROR(IF(AU12=$D$4,AV12,AV12/($D$4/AU12)),0)</f>
        <v>8.333333333333337E-2</v>
      </c>
      <c r="AX12" s="49">
        <v>0.625</v>
      </c>
      <c r="AY12" s="49">
        <v>0.79166666666666663</v>
      </c>
      <c r="AZ12" s="41">
        <v>4</v>
      </c>
      <c r="BA12" s="47">
        <f>IF(AY12-AX12=$A$3,$A$2,AY12-AX12)</f>
        <v>0.16666666666666663</v>
      </c>
      <c r="BB12" s="47">
        <f>IFERROR(IF(AZ12=$D$4,BA12,BA12/($D$4/AZ12)),0)</f>
        <v>0.16666666666666663</v>
      </c>
      <c r="BC12" s="49">
        <v>0.41666666666666669</v>
      </c>
      <c r="BD12" s="49">
        <v>0.5</v>
      </c>
      <c r="BE12" s="41">
        <v>4</v>
      </c>
      <c r="BF12" s="47">
        <f>IF(BD12-BC12=$A$3,$A$2,BD12-BC12)</f>
        <v>8.3333333333333315E-2</v>
      </c>
      <c r="BG12" s="47">
        <f>IFERROR(IF(BE12=$D$4,BF12,BF12/($D$4/BE12)),0)</f>
        <v>8.3333333333333315E-2</v>
      </c>
      <c r="BH12" s="49"/>
      <c r="BI12" s="49"/>
      <c r="BJ12" s="41"/>
      <c r="BK12" s="47">
        <f>IF(BI12-BH12=$A$3,$A$2,BI12-BH12)</f>
        <v>0</v>
      </c>
      <c r="BL12" s="47">
        <f>IFERROR(IF(BJ12=$D$4,BK12,BK12/($D$4/BJ12)),0)</f>
        <v>0</v>
      </c>
      <c r="BM12" s="50"/>
      <c r="BN12" s="22">
        <f t="array" ref="BN12">IF(SUMPRODUCT((O12:O$439=O12)*1)&gt;1,0,1)</f>
        <v>1</v>
      </c>
      <c r="BO12" s="46"/>
      <c r="BP12" s="46"/>
      <c r="BQ12" s="107"/>
      <c r="BR12" s="47">
        <f>IF(BP12-BO12=$A$3,$A$2,BP12-BO12)</f>
        <v>0</v>
      </c>
      <c r="BS12" s="47">
        <f>IFERROR(IF(BQ12=$D$4,BR12,BR12/($D$4/BQ12)),0)</f>
        <v>0</v>
      </c>
      <c r="BT12" s="48">
        <v>0.70833333333333337</v>
      </c>
      <c r="BU12" s="48">
        <v>0.79166666666666663</v>
      </c>
      <c r="BV12" s="41">
        <v>4</v>
      </c>
      <c r="BW12" s="47">
        <f>IF(BU12-BT12=$A$3,$A$2,BU12-BT12)</f>
        <v>8.3333333333333259E-2</v>
      </c>
      <c r="BX12" s="47">
        <f>IFERROR(IF(BV12=$D$4,BW12,BW12/($D$4/BV12)),0)</f>
        <v>8.3333333333333259E-2</v>
      </c>
      <c r="BY12" s="48">
        <v>0.70833333333333337</v>
      </c>
      <c r="BZ12" s="48">
        <v>0.79166666666666663</v>
      </c>
      <c r="CA12" s="41">
        <v>4</v>
      </c>
      <c r="CB12" s="47">
        <f>IF(BZ12-BY12=$A$3,$A$2,BZ12-BY12)</f>
        <v>8.3333333333333259E-2</v>
      </c>
      <c r="CC12" s="47">
        <f>IFERROR(IF(CA12=$D$4,CB12,CB12/($D$4/CA12)),0)</f>
        <v>8.3333333333333259E-2</v>
      </c>
      <c r="CD12" s="48">
        <v>0.54166666666666663</v>
      </c>
      <c r="CE12" s="49">
        <v>0.625</v>
      </c>
      <c r="CF12" s="41">
        <v>4</v>
      </c>
      <c r="CG12" s="47">
        <f>IF(CE12-CD12=$A$3,$A$2,CE12-CD12)</f>
        <v>8.333333333333337E-2</v>
      </c>
      <c r="CH12" s="47">
        <f>IFERROR(IF(CF12=$D$4,CG12,CG12/($D$4/CF12)),0)</f>
        <v>8.333333333333337E-2</v>
      </c>
      <c r="CI12" s="48">
        <v>0.58333333333333337</v>
      </c>
      <c r="CJ12" s="48">
        <v>0.66666666666666663</v>
      </c>
      <c r="CK12" s="41">
        <v>4</v>
      </c>
      <c r="CL12" s="47">
        <f>IF(CJ12-CI12=$A$3,$A$2,CJ12-CI12)</f>
        <v>8.3333333333333259E-2</v>
      </c>
      <c r="CM12" s="47">
        <f>IFERROR(IF(CK12=$D$4,CL12,CL12/($D$4/CK12)),0)</f>
        <v>8.3333333333333259E-2</v>
      </c>
      <c r="CN12" s="48">
        <v>0.41666666666666669</v>
      </c>
      <c r="CO12" s="49">
        <v>0.5</v>
      </c>
      <c r="CP12" s="41">
        <v>4</v>
      </c>
      <c r="CQ12" s="47">
        <f>IF(CO12-CN12=$A$3,$A$2,CO12-CN12)</f>
        <v>8.3333333333333315E-2</v>
      </c>
      <c r="CR12" s="47">
        <f>IFERROR(IF(CP12=$D$4,CQ12,CQ12/($D$4/CP12)),0)</f>
        <v>8.3333333333333315E-2</v>
      </c>
      <c r="CS12" s="48"/>
      <c r="CT12" s="48"/>
      <c r="CU12" s="41"/>
      <c r="CV12" s="47">
        <f>IF(CT12-CS12=$A$3,$A$2,CT12-CS12)</f>
        <v>0</v>
      </c>
      <c r="CW12" s="47">
        <f>IFERROR(IF(CU12=$D$4,CV12,CV12/($D$4/CU12)),0)</f>
        <v>0</v>
      </c>
      <c r="CZ12" s="156"/>
      <c r="DA12" s="156"/>
    </row>
    <row r="13" spans="1:105" s="18" customFormat="1" ht="13.8" x14ac:dyDescent="0.3">
      <c r="B13" s="39" t="str">
        <f>CONCATENATE(IF(AD13&lt;&gt;"","L",""),IF(AI13&lt;&gt;"","M",""),IF(AN13&lt;&gt;"","W",""),IF(AS13&lt;&gt;"","J",""),IF(AX13&lt;&gt;"","V",""),IF(BC13&lt;&gt;"","S",""),IF(BH13&lt;&gt;"","D",""))</f>
        <v>S</v>
      </c>
      <c r="C13" s="76">
        <v>533</v>
      </c>
      <c r="D13" s="40" t="s">
        <v>2011</v>
      </c>
      <c r="E13" s="40" t="s">
        <v>1501</v>
      </c>
      <c r="F13" s="40" t="s">
        <v>2122</v>
      </c>
      <c r="G13" s="36" t="s">
        <v>1239</v>
      </c>
      <c r="H13" s="36" t="s">
        <v>2190</v>
      </c>
      <c r="I13" s="36" t="s">
        <v>2124</v>
      </c>
      <c r="J13" s="36" t="s">
        <v>2125</v>
      </c>
      <c r="K13" s="36" t="s">
        <v>2262</v>
      </c>
      <c r="L13" s="99" t="s">
        <v>946</v>
      </c>
      <c r="M13" s="99">
        <f>IF(L13=L12,0,1)</f>
        <v>1</v>
      </c>
      <c r="N13" s="107">
        <v>930224472</v>
      </c>
      <c r="O13" s="106" t="str">
        <f>PROPER(TRIM(UPPER(CONCATENATE(P13," ",Q13))))</f>
        <v>Leidy Diana Torres</v>
      </c>
      <c r="P13" s="106" t="s">
        <v>2278</v>
      </c>
      <c r="Q13" s="106" t="s">
        <v>2353</v>
      </c>
      <c r="R13" s="106" t="s">
        <v>2367</v>
      </c>
      <c r="S13" s="106" t="s">
        <v>2463</v>
      </c>
      <c r="T13" s="106" t="s">
        <v>2465</v>
      </c>
      <c r="U13" s="107" t="s">
        <v>2472</v>
      </c>
      <c r="V13" s="133">
        <v>10639.302299999999</v>
      </c>
      <c r="W13" s="39">
        <f>COUNTA(AD13,AI13,AN13,AS13,AX13,BH13,BC13)</f>
        <v>1</v>
      </c>
      <c r="X13" s="42">
        <f>Y13/AC13</f>
        <v>7.4999999999999997E-2</v>
      </c>
      <c r="Y13" s="43">
        <f>(AH13+AM13+AR13+AW13+BB13+BL13+BG13)*24</f>
        <v>3</v>
      </c>
      <c r="Z13" s="44">
        <f>+W13*$D$4</f>
        <v>4</v>
      </c>
      <c r="AA13" s="42">
        <f>AB13/(AC13*$D$4)</f>
        <v>7.4999999999999997E-2</v>
      </c>
      <c r="AB13" s="44">
        <f>((AG13*24)*AF13)+((AL13*24)*AK13)+((AQ13*24)*AP13)+((AV13*24)*AU13)+((BA13*24)*AZ13)+((BF13*24)*BE13)+((BK13*24)*BJ13)</f>
        <v>12</v>
      </c>
      <c r="AC13" s="45">
        <f>SUMIFS(Y:Y,O:O,O13)</f>
        <v>40</v>
      </c>
      <c r="AD13" s="77"/>
      <c r="AE13" s="77"/>
      <c r="AF13" s="71"/>
      <c r="AG13" s="47">
        <f>IF(AE13-AD13=$A$3,$A$2,AE13-AD13)</f>
        <v>0</v>
      </c>
      <c r="AH13" s="47">
        <f>IFERROR(IF(AF13=$D$4,AG13,AG13/($D$4/AF13)),0)</f>
        <v>0</v>
      </c>
      <c r="AI13" s="78"/>
      <c r="AJ13" s="78"/>
      <c r="AK13" s="72"/>
      <c r="AL13" s="47">
        <f>IF(AJ13-AI13=$A$3,$A$2,AJ13-AI13)</f>
        <v>0</v>
      </c>
      <c r="AM13" s="47">
        <f>IFERROR(IF(AK13=$D$4,AL13,AL13/($D$4/AK13)),0)</f>
        <v>0</v>
      </c>
      <c r="AN13" s="78"/>
      <c r="AO13" s="78"/>
      <c r="AP13" s="72"/>
      <c r="AQ13" s="47">
        <f>IF(AO13-AN13=$A$3,$A$2,AO13-AN13)</f>
        <v>0</v>
      </c>
      <c r="AR13" s="47">
        <f>IFERROR(IF(AP13=$D$4,AQ13,AQ13/($D$4/AP13)),0)</f>
        <v>0</v>
      </c>
      <c r="AS13" s="78"/>
      <c r="AT13" s="78"/>
      <c r="AU13" s="72"/>
      <c r="AV13" s="47">
        <f>IF(AT13-AS13=$A$3,$A$2,AT13-AS13)</f>
        <v>0</v>
      </c>
      <c r="AW13" s="47">
        <f>IFERROR(IF(AU13=$D$4,AV13,AV13/($D$4/AU13)),0)</f>
        <v>0</v>
      </c>
      <c r="AX13" s="78"/>
      <c r="AY13" s="78"/>
      <c r="AZ13" s="72"/>
      <c r="BA13" s="47">
        <f>IF(AY13-AX13=$A$3,$A$2,AY13-AX13)</f>
        <v>0</v>
      </c>
      <c r="BB13" s="47">
        <f>IFERROR(IF(AZ13=$D$4,BA13,BA13/($D$4/AZ13)),0)</f>
        <v>0</v>
      </c>
      <c r="BC13" s="78">
        <v>0.66666666666666663</v>
      </c>
      <c r="BD13" s="78">
        <v>0.79166666666666663</v>
      </c>
      <c r="BE13" s="72">
        <v>4</v>
      </c>
      <c r="BF13" s="47">
        <f>IF(BD13-BC13=$A$3,$A$2,BD13-BC13)</f>
        <v>0.125</v>
      </c>
      <c r="BG13" s="47">
        <f>IFERROR(IF(BE13=$D$4,BF13,BF13/($D$4/BE13)),0)</f>
        <v>0.125</v>
      </c>
      <c r="BH13" s="78"/>
      <c r="BI13" s="78"/>
      <c r="BJ13" s="72"/>
      <c r="BK13" s="47">
        <f>IF(BI13-BH13=$A$3,$A$2,BI13-BH13)</f>
        <v>0</v>
      </c>
      <c r="BL13" s="47">
        <f>IFERROR(IF(BJ13=$D$4,BK13,BK13/($D$4/BJ13)),0)</f>
        <v>0</v>
      </c>
      <c r="BM13" s="50"/>
      <c r="BN13" s="22">
        <f t="array" ref="BN13">IF(SUMPRODUCT((O13:O$439=O13)*1)&gt;1,0,1)</f>
        <v>0</v>
      </c>
      <c r="BO13" s="69"/>
      <c r="BP13" s="69"/>
      <c r="BQ13" s="71"/>
      <c r="BR13" s="47">
        <f>IF(BP13-BO13=$A$3,$A$2,BP13-BO13)</f>
        <v>0</v>
      </c>
      <c r="BS13" s="47">
        <f>IFERROR(IF(BQ13=$D$4,BR13,BR13/($D$4/BQ13)),0)</f>
        <v>0</v>
      </c>
      <c r="BT13" s="70"/>
      <c r="BU13" s="70"/>
      <c r="BV13" s="72"/>
      <c r="BW13" s="47">
        <f>IF(BU13-BT13=$A$3,$A$2,BU13-BT13)</f>
        <v>0</v>
      </c>
      <c r="BX13" s="47">
        <f>IFERROR(IF(BV13=$D$4,BW13,BW13/($D$4/BV13)),0)</f>
        <v>0</v>
      </c>
      <c r="BY13" s="70"/>
      <c r="BZ13" s="70"/>
      <c r="CA13" s="72"/>
      <c r="CB13" s="47">
        <f>IF(BZ13-BY13=$A$3,$A$2,BZ13-BY13)</f>
        <v>0</v>
      </c>
      <c r="CC13" s="47">
        <f>IFERROR(IF(CA13=$D$4,CB13,CB13/($D$4/CA13)),0)</f>
        <v>0</v>
      </c>
      <c r="CD13" s="70"/>
      <c r="CE13" s="70"/>
      <c r="CF13" s="72"/>
      <c r="CG13" s="47">
        <f>IF(CE13-CD13=$A$3,$A$2,CE13-CD13)</f>
        <v>0</v>
      </c>
      <c r="CH13" s="47">
        <f>IFERROR(IF(CF13=$D$4,CG13,CG13/($D$4/CF13)),0)</f>
        <v>0</v>
      </c>
      <c r="CI13" s="70">
        <v>0.66666666666666663</v>
      </c>
      <c r="CJ13" s="70">
        <v>0.79166666666666663</v>
      </c>
      <c r="CK13" s="72">
        <v>2</v>
      </c>
      <c r="CL13" s="47">
        <f>IF(CJ13-CI13=$A$3,$A$2,CJ13-CI13)</f>
        <v>0.125</v>
      </c>
      <c r="CM13" s="47">
        <f>IFERROR(IF(CK13=$D$4,CL13,CL13/($D$4/CK13)),0)</f>
        <v>6.25E-2</v>
      </c>
      <c r="CN13" s="70">
        <v>0.66666666666666663</v>
      </c>
      <c r="CO13" s="70">
        <v>0.79166666666666663</v>
      </c>
      <c r="CP13" s="72">
        <v>4</v>
      </c>
      <c r="CQ13" s="47">
        <f>IF(CO13-CN13=$A$3,$A$2,CO13-CN13)</f>
        <v>0.125</v>
      </c>
      <c r="CR13" s="47">
        <f>IFERROR(IF(CP13=$D$4,CQ13,CQ13/($D$4/CP13)),0)</f>
        <v>0.125</v>
      </c>
      <c r="CS13" s="70"/>
      <c r="CT13" s="70"/>
      <c r="CU13" s="72"/>
      <c r="CV13" s="47">
        <f>IF(CT13-CS13=$A$3,$A$2,CT13-CS13)</f>
        <v>0</v>
      </c>
      <c r="CW13" s="47">
        <f>IFERROR(IF(CU13=$D$4,CV13,CV13/($D$4/CU13)),0)</f>
        <v>0</v>
      </c>
      <c r="CX13" s="1"/>
      <c r="CZ13" s="156"/>
      <c r="DA13" s="156"/>
    </row>
    <row r="14" spans="1:105" s="18" customFormat="1" ht="13.8" x14ac:dyDescent="0.3">
      <c r="B14" s="39" t="str">
        <f>CONCATENATE(IF(AD14&lt;&gt;"","L",""),IF(AI14&lt;&gt;"","M",""),IF(AN14&lt;&gt;"","W",""),IF(AS14&lt;&gt;"","J",""),IF(AX14&lt;&gt;"","V",""),IF(BC14&lt;&gt;"","S",""),IF(BH14&lt;&gt;"","D",""))</f>
        <v>S</v>
      </c>
      <c r="C14" s="76">
        <v>506</v>
      </c>
      <c r="D14" s="40" t="s">
        <v>2012</v>
      </c>
      <c r="E14" s="40" t="s">
        <v>1502</v>
      </c>
      <c r="F14" s="40" t="s">
        <v>2123</v>
      </c>
      <c r="G14" s="36" t="s">
        <v>1240</v>
      </c>
      <c r="H14" s="36" t="s">
        <v>2190</v>
      </c>
      <c r="I14" s="36" t="s">
        <v>2124</v>
      </c>
      <c r="J14" s="36" t="s">
        <v>2125</v>
      </c>
      <c r="K14" s="36" t="s">
        <v>2262</v>
      </c>
      <c r="L14" s="99" t="s">
        <v>946</v>
      </c>
      <c r="M14" s="99">
        <f>IF(L14=L13,0,1)</f>
        <v>0</v>
      </c>
      <c r="N14" s="107">
        <v>930224472</v>
      </c>
      <c r="O14" s="106" t="str">
        <f>PROPER(TRIM(UPPER(CONCATENATE(P14," ",Q14))))</f>
        <v>Leidy Diana Torres</v>
      </c>
      <c r="P14" s="106" t="s">
        <v>2278</v>
      </c>
      <c r="Q14" s="106" t="s">
        <v>2353</v>
      </c>
      <c r="R14" s="106" t="s">
        <v>2367</v>
      </c>
      <c r="S14" s="106" t="s">
        <v>2463</v>
      </c>
      <c r="T14" s="106" t="s">
        <v>2465</v>
      </c>
      <c r="U14" s="107" t="s">
        <v>2472</v>
      </c>
      <c r="V14" s="133">
        <v>12714.234805194805</v>
      </c>
      <c r="W14" s="39">
        <f>COUNTA(AD14,AI14,AN14,AS14,AX14,BH14,BC14)</f>
        <v>1</v>
      </c>
      <c r="X14" s="42">
        <f>Y14/AC14</f>
        <v>4.9999999999999954E-2</v>
      </c>
      <c r="Y14" s="43">
        <f>(AH14+AM14+AR14+AW14+BB14+BL14+BG14)*24</f>
        <v>1.9999999999999982</v>
      </c>
      <c r="Z14" s="44">
        <f>+W14*$D$4</f>
        <v>4</v>
      </c>
      <c r="AA14" s="42">
        <f>AB14/(AC14*$D$4)</f>
        <v>4.9999999999999954E-2</v>
      </c>
      <c r="AB14" s="44">
        <f>((AG14*24)*AF14)+((AL14*24)*AK14)+((AQ14*24)*AP14)+((AV14*24)*AU14)+((BA14*24)*AZ14)+((BF14*24)*BE14)+((BK14*24)*BJ14)</f>
        <v>7.9999999999999929</v>
      </c>
      <c r="AC14" s="45">
        <f>SUMIFS(Y:Y,O:O,O14)</f>
        <v>40</v>
      </c>
      <c r="AD14" s="77"/>
      <c r="AE14" s="77"/>
      <c r="AF14" s="71"/>
      <c r="AG14" s="47">
        <f>IF(AE14-AD14=$A$3,$A$2,AE14-AD14)</f>
        <v>0</v>
      </c>
      <c r="AH14" s="47">
        <f>IFERROR(IF(AF14=$D$4,AG14,AG14/($D$4/AF14)),0)</f>
        <v>0</v>
      </c>
      <c r="AI14" s="78"/>
      <c r="AJ14" s="78"/>
      <c r="AK14" s="72"/>
      <c r="AL14" s="47">
        <f>IF(AJ14-AI14=$A$3,$A$2,AJ14-AI14)</f>
        <v>0</v>
      </c>
      <c r="AM14" s="47">
        <f>IFERROR(IF(AK14=$D$4,AL14,AL14/($D$4/AK14)),0)</f>
        <v>0</v>
      </c>
      <c r="AN14" s="78"/>
      <c r="AO14" s="78"/>
      <c r="AP14" s="72"/>
      <c r="AQ14" s="47">
        <f>IF(AO14-AN14=$A$3,$A$2,AO14-AN14)</f>
        <v>0</v>
      </c>
      <c r="AR14" s="47">
        <f>IFERROR(IF(AP14=$D$4,AQ14,AQ14/($D$4/AP14)),0)</f>
        <v>0</v>
      </c>
      <c r="AS14" s="78"/>
      <c r="AT14" s="78"/>
      <c r="AU14" s="72"/>
      <c r="AV14" s="47">
        <f>IF(AT14-AS14=$A$3,$A$2,AT14-AS14)</f>
        <v>0</v>
      </c>
      <c r="AW14" s="47">
        <f>IFERROR(IF(AU14=$D$4,AV14,AV14/($D$4/AU14)),0)</f>
        <v>0</v>
      </c>
      <c r="AX14" s="78"/>
      <c r="AY14" s="78"/>
      <c r="AZ14" s="72"/>
      <c r="BA14" s="47">
        <f>IF(AY14-AX14=$A$3,$A$2,AY14-AX14)</f>
        <v>0</v>
      </c>
      <c r="BB14" s="47">
        <f>IFERROR(IF(AZ14=$D$4,BA14,BA14/($D$4/AZ14)),0)</f>
        <v>0</v>
      </c>
      <c r="BC14" s="78">
        <v>0.58333333333333337</v>
      </c>
      <c r="BD14" s="78">
        <v>0.66666666666666663</v>
      </c>
      <c r="BE14" s="72">
        <v>4</v>
      </c>
      <c r="BF14" s="47">
        <f>IF(BD14-BC14=$A$3,$A$2,BD14-BC14)</f>
        <v>8.3333333333333259E-2</v>
      </c>
      <c r="BG14" s="47">
        <f>IFERROR(IF(BE14=$D$4,BF14,BF14/($D$4/BE14)),0)</f>
        <v>8.3333333333333259E-2</v>
      </c>
      <c r="BH14" s="78"/>
      <c r="BI14" s="78"/>
      <c r="BJ14" s="72"/>
      <c r="BK14" s="47">
        <f>IF(BI14-BH14=$A$3,$A$2,BI14-BH14)</f>
        <v>0</v>
      </c>
      <c r="BL14" s="47">
        <f>IFERROR(IF(BJ14=$D$4,BK14,BK14/($D$4/BJ14)),0)</f>
        <v>0</v>
      </c>
      <c r="BM14" s="50"/>
      <c r="BN14" s="22">
        <f t="array" ref="BN14">IF(SUMPRODUCT((O14:O$439=O14)*1)&gt;1,0,1)</f>
        <v>0</v>
      </c>
      <c r="BO14" s="69"/>
      <c r="BP14" s="69"/>
      <c r="BQ14" s="71"/>
      <c r="BR14" s="47">
        <f>IF(BP14-BO14=$A$3,$A$2,BP14-BO14)</f>
        <v>0</v>
      </c>
      <c r="BS14" s="47">
        <f>IFERROR(IF(BQ14=$D$4,BR14,BR14/($D$4/BQ14)),0)</f>
        <v>0</v>
      </c>
      <c r="BT14" s="70"/>
      <c r="BU14" s="70"/>
      <c r="BV14" s="72"/>
      <c r="BW14" s="47">
        <f>IF(BU14-BT14=$A$3,$A$2,BU14-BT14)</f>
        <v>0</v>
      </c>
      <c r="BX14" s="47">
        <f>IFERROR(IF(BV14=$D$4,BW14,BW14/($D$4/BV14)),0)</f>
        <v>0</v>
      </c>
      <c r="BY14" s="70"/>
      <c r="BZ14" s="70"/>
      <c r="CA14" s="72"/>
      <c r="CB14" s="47">
        <f>IF(BZ14-BY14=$A$3,$A$2,BZ14-BY14)</f>
        <v>0</v>
      </c>
      <c r="CC14" s="47">
        <f>IFERROR(IF(CA14=$D$4,CB14,CB14/($D$4/CA14)),0)</f>
        <v>0</v>
      </c>
      <c r="CD14" s="70"/>
      <c r="CE14" s="70"/>
      <c r="CF14" s="72"/>
      <c r="CG14" s="47">
        <f>IF(CE14-CD14=$A$3,$A$2,CE14-CD14)</f>
        <v>0</v>
      </c>
      <c r="CH14" s="47">
        <f>IFERROR(IF(CF14=$D$4,CG14,CG14/($D$4/CF14)),0)</f>
        <v>0</v>
      </c>
      <c r="CI14" s="70">
        <v>0.58333333333333337</v>
      </c>
      <c r="CJ14" s="70">
        <v>0.66666666666666663</v>
      </c>
      <c r="CK14" s="72">
        <v>2</v>
      </c>
      <c r="CL14" s="47">
        <f>IF(CJ14-CI14=$A$3,$A$2,CJ14-CI14)</f>
        <v>8.3333333333333259E-2</v>
      </c>
      <c r="CM14" s="47">
        <f>IFERROR(IF(CK14=$D$4,CL14,CL14/($D$4/CK14)),0)</f>
        <v>4.166666666666663E-2</v>
      </c>
      <c r="CN14" s="70">
        <v>0.58333333333333337</v>
      </c>
      <c r="CO14" s="70">
        <v>0.66666666666666663</v>
      </c>
      <c r="CP14" s="72">
        <v>4</v>
      </c>
      <c r="CQ14" s="47">
        <f>IF(CO14-CN14=$A$3,$A$2,CO14-CN14)</f>
        <v>8.3333333333333259E-2</v>
      </c>
      <c r="CR14" s="47">
        <f>IFERROR(IF(CP14=$D$4,CQ14,CQ14/($D$4/CP14)),0)</f>
        <v>8.3333333333333259E-2</v>
      </c>
      <c r="CS14" s="70"/>
      <c r="CT14" s="70"/>
      <c r="CU14" s="72"/>
      <c r="CV14" s="47">
        <f>IF(CT14-CS14=$A$3,$A$2,CT14-CS14)</f>
        <v>0</v>
      </c>
      <c r="CW14" s="47">
        <f>IFERROR(IF(CU14=$D$4,CV14,CV14/($D$4/CU14)),0)</f>
        <v>0</v>
      </c>
      <c r="CX14" s="1"/>
      <c r="CZ14" s="156"/>
      <c r="DA14" s="156"/>
    </row>
    <row r="15" spans="1:105" s="18" customFormat="1" ht="13.8" x14ac:dyDescent="0.3">
      <c r="B15" s="39" t="str">
        <f>CONCATENATE(IF(AD15&lt;&gt;"","L",""),IF(AI15&lt;&gt;"","M",""),IF(AN15&lt;&gt;"","W",""),IF(AS15&lt;&gt;"","J",""),IF(AX15&lt;&gt;"","V",""),IF(BC15&lt;&gt;"","S",""),IF(BH15&lt;&gt;"","D",""))</f>
        <v>S</v>
      </c>
      <c r="C15" s="76">
        <v>405</v>
      </c>
      <c r="D15" s="40" t="s">
        <v>2013</v>
      </c>
      <c r="E15" s="40" t="s">
        <v>1503</v>
      </c>
      <c r="F15" s="40" t="s">
        <v>2155</v>
      </c>
      <c r="G15" s="36" t="s">
        <v>1241</v>
      </c>
      <c r="H15" s="36" t="s">
        <v>2190</v>
      </c>
      <c r="I15" s="36" t="s">
        <v>2124</v>
      </c>
      <c r="J15" s="36" t="s">
        <v>2125</v>
      </c>
      <c r="K15" s="36" t="s">
        <v>2262</v>
      </c>
      <c r="L15" s="146" t="s">
        <v>946</v>
      </c>
      <c r="M15" s="99">
        <f>IF(L15=L14,0,1)</f>
        <v>0</v>
      </c>
      <c r="N15" s="65">
        <v>930224472</v>
      </c>
      <c r="O15" s="154" t="str">
        <f>PROPER(TRIM(UPPER(CONCATENATE(P15," ",Q15))))</f>
        <v>Leidy Diana Torres</v>
      </c>
      <c r="P15" s="106" t="s">
        <v>2278</v>
      </c>
      <c r="Q15" s="106" t="s">
        <v>2353</v>
      </c>
      <c r="R15" s="106" t="s">
        <v>2367</v>
      </c>
      <c r="S15" s="106" t="s">
        <v>2463</v>
      </c>
      <c r="T15" s="106" t="s">
        <v>2468</v>
      </c>
      <c r="U15" s="107" t="s">
        <v>2472</v>
      </c>
      <c r="V15" s="133">
        <v>29750.589090909092</v>
      </c>
      <c r="W15" s="39">
        <f>COUNTA(AD15,AI15,AN15,AS15,AX15,BH15,BC15)</f>
        <v>1</v>
      </c>
      <c r="X15" s="42">
        <f>Y15/AC15</f>
        <v>7.4999999999999969E-2</v>
      </c>
      <c r="Y15" s="43">
        <f>(AH15+AM15+AR15+AW15+BB15+BL15+BG15)*24</f>
        <v>2.9999999999999987</v>
      </c>
      <c r="Z15" s="44">
        <f>+W15*$D$4</f>
        <v>4</v>
      </c>
      <c r="AA15" s="42">
        <f>AB15/(AC15*$D$4)</f>
        <v>7.4999999999999969E-2</v>
      </c>
      <c r="AB15" s="44">
        <f>((AG15*24)*AF15)+((AL15*24)*AK15)+((AQ15*24)*AP15)+((AV15*24)*AU15)+((BA15*24)*AZ15)+((BF15*24)*BE15)+((BK15*24)*BJ15)</f>
        <v>11.999999999999995</v>
      </c>
      <c r="AC15" s="45">
        <f>SUMIFS(Y:Y,O:O,O15)</f>
        <v>40</v>
      </c>
      <c r="AD15" s="77"/>
      <c r="AE15" s="77"/>
      <c r="AF15" s="71"/>
      <c r="AG15" s="47">
        <f>IF(AE15-AD15=$A$3,$A$2,AE15-AD15)</f>
        <v>0</v>
      </c>
      <c r="AH15" s="47">
        <f>IFERROR(IF(AF15=$D$4,AG15,AG15/($D$4/AF15)),0)</f>
        <v>0</v>
      </c>
      <c r="AI15" s="78"/>
      <c r="AJ15" s="78"/>
      <c r="AK15" s="72"/>
      <c r="AL15" s="47">
        <f>IF(AJ15-AI15=$A$3,$A$2,AJ15-AI15)</f>
        <v>0</v>
      </c>
      <c r="AM15" s="47">
        <f>IFERROR(IF(AK15=$D$4,AL15,AL15/($D$4/AK15)),0)</f>
        <v>0</v>
      </c>
      <c r="AN15" s="78"/>
      <c r="AO15" s="78"/>
      <c r="AP15" s="72"/>
      <c r="AQ15" s="47">
        <f>IF(AO15-AN15=$A$3,$A$2,AO15-AN15)</f>
        <v>0</v>
      </c>
      <c r="AR15" s="47">
        <f>IFERROR(IF(AP15=$D$4,AQ15,AQ15/($D$4/AP15)),0)</f>
        <v>0</v>
      </c>
      <c r="AS15" s="78"/>
      <c r="AT15" s="78"/>
      <c r="AU15" s="72"/>
      <c r="AV15" s="47">
        <f>IF(AT15-AS15=$A$3,$A$2,AT15-AS15)</f>
        <v>0</v>
      </c>
      <c r="AW15" s="47">
        <f>IFERROR(IF(AU15=$D$4,AV15,AV15/($D$4/AU15)),0)</f>
        <v>0</v>
      </c>
      <c r="AX15" s="78"/>
      <c r="AY15" s="78"/>
      <c r="AZ15" s="72"/>
      <c r="BA15" s="47">
        <f>IF(AY15-AX15=$A$3,$A$2,AY15-AX15)</f>
        <v>0</v>
      </c>
      <c r="BB15" s="47">
        <f>IFERROR(IF(AZ15=$D$4,BA15,BA15/($D$4/AZ15)),0)</f>
        <v>0</v>
      </c>
      <c r="BC15" s="78">
        <v>0.41666666666666669</v>
      </c>
      <c r="BD15" s="78">
        <v>0.54166666666666663</v>
      </c>
      <c r="BE15" s="72">
        <v>4</v>
      </c>
      <c r="BF15" s="47">
        <f>IF(BD15-BC15=$A$3,$A$2,BD15-BC15)</f>
        <v>0.12499999999999994</v>
      </c>
      <c r="BG15" s="47">
        <f>IFERROR(IF(BE15=$D$4,BF15,BF15/($D$4/BE15)),0)</f>
        <v>0.12499999999999994</v>
      </c>
      <c r="BH15" s="78"/>
      <c r="BI15" s="78"/>
      <c r="BJ15" s="72"/>
      <c r="BK15" s="47">
        <f>IF(BI15-BH15=$A$3,$A$2,BI15-BH15)</f>
        <v>0</v>
      </c>
      <c r="BL15" s="47">
        <f>IFERROR(IF(BJ15=$D$4,BK15,BK15/($D$4/BJ15)),0)</f>
        <v>0</v>
      </c>
      <c r="BM15" s="50"/>
      <c r="BN15" s="22">
        <f t="array" ref="BN15">IF(SUMPRODUCT((O15:O$439=O15)*1)&gt;1,0,1)</f>
        <v>0</v>
      </c>
      <c r="BO15" s="69"/>
      <c r="BP15" s="69"/>
      <c r="BQ15" s="71"/>
      <c r="BR15" s="47">
        <f>IF(BP15-BO15=$A$3,$A$2,BP15-BO15)</f>
        <v>0</v>
      </c>
      <c r="BS15" s="47">
        <f>IFERROR(IF(BQ15=$D$4,BR15,BR15/($D$4/BQ15)),0)</f>
        <v>0</v>
      </c>
      <c r="BT15" s="70"/>
      <c r="BU15" s="70"/>
      <c r="BV15" s="72"/>
      <c r="BW15" s="47">
        <f>IF(BU15-BT15=$A$3,$A$2,BU15-BT15)</f>
        <v>0</v>
      </c>
      <c r="BX15" s="47">
        <f>IFERROR(IF(BV15=$D$4,BW15,BW15/($D$4/BV15)),0)</f>
        <v>0</v>
      </c>
      <c r="BY15" s="70"/>
      <c r="BZ15" s="70"/>
      <c r="CA15" s="72"/>
      <c r="CB15" s="47">
        <f>IF(BZ15-BY15=$A$3,$A$2,BZ15-BY15)</f>
        <v>0</v>
      </c>
      <c r="CC15" s="47">
        <f>IFERROR(IF(CA15=$D$4,CB15,CB15/($D$4/CA15)),0)</f>
        <v>0</v>
      </c>
      <c r="CD15" s="70"/>
      <c r="CE15" s="70"/>
      <c r="CF15" s="72"/>
      <c r="CG15" s="47">
        <f>IF(CE15-CD15=$A$3,$A$2,CE15-CD15)</f>
        <v>0</v>
      </c>
      <c r="CH15" s="47">
        <f>IFERROR(IF(CF15=$D$4,CG15,CG15/($D$4/CF15)),0)</f>
        <v>0</v>
      </c>
      <c r="CI15" s="70">
        <v>0.41666666666666669</v>
      </c>
      <c r="CJ15" s="70">
        <v>0.54166666666666663</v>
      </c>
      <c r="CK15" s="72">
        <v>2</v>
      </c>
      <c r="CL15" s="47">
        <f>IF(CJ15-CI15=$A$3,$A$2,CJ15-CI15)</f>
        <v>0.12499999999999994</v>
      </c>
      <c r="CM15" s="47">
        <f>IFERROR(IF(CK15=$D$4,CL15,CL15/($D$4/CK15)),0)</f>
        <v>6.2499999999999972E-2</v>
      </c>
      <c r="CN15" s="70">
        <v>0.41666666666666669</v>
      </c>
      <c r="CO15" s="70">
        <v>0.54166666666666663</v>
      </c>
      <c r="CP15" s="72">
        <v>4</v>
      </c>
      <c r="CQ15" s="47">
        <f>IF(CO15-CN15=$A$3,$A$2,CO15-CN15)</f>
        <v>0.12499999999999994</v>
      </c>
      <c r="CR15" s="47">
        <f>IFERROR(IF(CP15=$D$4,CQ15,CQ15/($D$4/CP15)),0)</f>
        <v>0.12499999999999994</v>
      </c>
      <c r="CS15" s="70"/>
      <c r="CT15" s="70"/>
      <c r="CU15" s="72"/>
      <c r="CV15" s="47">
        <f>IF(CT15-CS15=$A$3,$A$2,CT15-CS15)</f>
        <v>0</v>
      </c>
      <c r="CW15" s="47">
        <f>IFERROR(IF(CU15=$D$4,CV15,CV15/($D$4/CU15)),0)</f>
        <v>0</v>
      </c>
      <c r="CX15" s="1"/>
      <c r="CZ15" s="156"/>
      <c r="DA15" s="156"/>
    </row>
    <row r="16" spans="1:105" s="18" customFormat="1" ht="13.8" x14ac:dyDescent="0.3">
      <c r="B16" s="39" t="str">
        <f>CONCATENATE(IF(AD16&lt;&gt;"","L",""),IF(AI16&lt;&gt;"","M",""),IF(AN16&lt;&gt;"","W",""),IF(AS16&lt;&gt;"","J",""),IF(AX16&lt;&gt;"","V",""),IF(BC16&lt;&gt;"","S",""),IF(BH16&lt;&gt;"","D",""))</f>
        <v>MV</v>
      </c>
      <c r="C16" s="76">
        <v>945</v>
      </c>
      <c r="D16" s="40" t="s">
        <v>2099</v>
      </c>
      <c r="E16" s="40" t="s">
        <v>1025</v>
      </c>
      <c r="F16" s="40" t="s">
        <v>2123</v>
      </c>
      <c r="G16" s="36" t="s">
        <v>1236</v>
      </c>
      <c r="H16" s="36" t="s">
        <v>2191</v>
      </c>
      <c r="I16" s="36" t="s">
        <v>2229</v>
      </c>
      <c r="J16" s="36" t="s">
        <v>2125</v>
      </c>
      <c r="K16" s="36" t="s">
        <v>2263</v>
      </c>
      <c r="L16" s="100" t="s">
        <v>978</v>
      </c>
      <c r="M16" s="99">
        <f>IF(L16=L15,0,1)</f>
        <v>1</v>
      </c>
      <c r="N16" s="107">
        <v>1205175464</v>
      </c>
      <c r="O16" s="106" t="str">
        <f>PROPER(TRIM(UPPER(CONCATENATE(P16," ",Q16))))</f>
        <v>Monica Viviana Espinosa</v>
      </c>
      <c r="P16" s="106" t="s">
        <v>2535</v>
      </c>
      <c r="Q16" s="106" t="s">
        <v>2343</v>
      </c>
      <c r="R16" s="106" t="s">
        <v>2536</v>
      </c>
      <c r="S16" s="106" t="s">
        <v>2463</v>
      </c>
      <c r="T16" s="106" t="s">
        <v>2467</v>
      </c>
      <c r="U16" s="107" t="s">
        <v>2472</v>
      </c>
      <c r="V16" s="133">
        <v>7323.8059302969878</v>
      </c>
      <c r="W16" s="39">
        <f>COUNTA(AD16,AI16,AN16,AS16,AX16,BH16,BC16)</f>
        <v>2</v>
      </c>
      <c r="X16" s="42">
        <f>Y16/AC16</f>
        <v>0.15</v>
      </c>
      <c r="Y16" s="43">
        <f>(AH16+AM16+AR16+AW16+BB16+BL16+BG16)*24</f>
        <v>6</v>
      </c>
      <c r="Z16" s="44">
        <f>+W16*$D$4</f>
        <v>8</v>
      </c>
      <c r="AA16" s="42">
        <f>AB16/(AC16*$D$4)</f>
        <v>0.15</v>
      </c>
      <c r="AB16" s="44">
        <f>((AG16*24)*AF16)+((AL16*24)*AK16)+((AQ16*24)*AP16)+((AV16*24)*AU16)+((BA16*24)*AZ16)+((BF16*24)*BE16)+((BK16*24)*BJ16)</f>
        <v>24</v>
      </c>
      <c r="AC16" s="45">
        <f>SUMIFS(Y:Y,O:O,O16)</f>
        <v>40</v>
      </c>
      <c r="AD16" s="77"/>
      <c r="AE16" s="77"/>
      <c r="AF16" s="71"/>
      <c r="AG16" s="47">
        <f>IF(AE16-AD16=$A$3,$A$2,AE16-AD16)</f>
        <v>0</v>
      </c>
      <c r="AH16" s="47">
        <f>IFERROR(IF(AF16=$D$4,AG16,AG16/($D$4/AF16)),0)</f>
        <v>0</v>
      </c>
      <c r="AI16" s="78">
        <v>0.375</v>
      </c>
      <c r="AJ16" s="78">
        <v>0.5</v>
      </c>
      <c r="AK16" s="72">
        <v>4</v>
      </c>
      <c r="AL16" s="47">
        <f>IF(AJ16-AI16=$A$3,$A$2,AJ16-AI16)</f>
        <v>0.125</v>
      </c>
      <c r="AM16" s="47">
        <f>IFERROR(IF(AK16=$D$4,AL16,AL16/($D$4/AK16)),0)</f>
        <v>0.125</v>
      </c>
      <c r="AN16" s="78"/>
      <c r="AO16" s="78"/>
      <c r="AP16" s="72"/>
      <c r="AQ16" s="47">
        <f>IF(AO16-AN16=$A$3,$A$2,AO16-AN16)</f>
        <v>0</v>
      </c>
      <c r="AR16" s="47">
        <f>IFERROR(IF(AP16=$D$4,AQ16,AQ16/($D$4/AP16)),0)</f>
        <v>0</v>
      </c>
      <c r="AS16" s="78"/>
      <c r="AT16" s="78"/>
      <c r="AU16" s="72"/>
      <c r="AV16" s="47">
        <f>IF(AT16-AS16=$A$3,$A$2,AT16-AS16)</f>
        <v>0</v>
      </c>
      <c r="AW16" s="47">
        <f>IFERROR(IF(AU16=$D$4,AV16,AV16/($D$4/AU16)),0)</f>
        <v>0</v>
      </c>
      <c r="AX16" s="78">
        <v>0.375</v>
      </c>
      <c r="AY16" s="78">
        <v>0.5</v>
      </c>
      <c r="AZ16" s="72">
        <v>4</v>
      </c>
      <c r="BA16" s="47">
        <f>IF(AY16-AX16=$A$3,$A$2,AY16-AX16)</f>
        <v>0.125</v>
      </c>
      <c r="BB16" s="47">
        <f>IFERROR(IF(AZ16=$D$4,BA16,BA16/($D$4/AZ16)),0)</f>
        <v>0.125</v>
      </c>
      <c r="BC16" s="78"/>
      <c r="BD16" s="78"/>
      <c r="BE16" s="72"/>
      <c r="BF16" s="47">
        <f>IF(BD16-BC16=$A$3,$A$2,BD16-BC16)</f>
        <v>0</v>
      </c>
      <c r="BG16" s="47">
        <f>IFERROR(IF(BE16=$D$4,BF16,BF16/($D$4/BE16)),0)</f>
        <v>0</v>
      </c>
      <c r="BH16" s="78"/>
      <c r="BI16" s="78"/>
      <c r="BJ16" s="72"/>
      <c r="BK16" s="47">
        <f>IF(BI16-BH16=$A$3,$A$2,BI16-BH16)</f>
        <v>0</v>
      </c>
      <c r="BL16" s="47">
        <f>IFERROR(IF(BJ16=$D$4,BK16,BK16/($D$4/BJ16)),0)</f>
        <v>0</v>
      </c>
      <c r="BM16" s="50"/>
      <c r="BN16" s="22">
        <f t="array" ref="BN16">IF(SUMPRODUCT((O16:O$439=O16)*1)&gt;1,0,1)</f>
        <v>0</v>
      </c>
      <c r="BO16" s="69"/>
      <c r="BP16" s="69"/>
      <c r="BQ16" s="71"/>
      <c r="BR16" s="47">
        <f>IF(BP16-BO16=$A$3,$A$2,BP16-BO16)</f>
        <v>0</v>
      </c>
      <c r="BS16" s="47">
        <f>IFERROR(IF(BQ16=$D$4,BR16,BR16/($D$4/BQ16)),0)</f>
        <v>0</v>
      </c>
      <c r="BT16" s="70">
        <v>0.375</v>
      </c>
      <c r="BU16" s="70">
        <v>0.5</v>
      </c>
      <c r="BV16" s="72">
        <v>4</v>
      </c>
      <c r="BW16" s="47">
        <f>IF(BU16-BT16=$A$3,$A$2,BU16-BT16)</f>
        <v>0.125</v>
      </c>
      <c r="BX16" s="47">
        <f>IFERROR(IF(BV16=$D$4,BW16,BW16/($D$4/BV16)),0)</f>
        <v>0.125</v>
      </c>
      <c r="BY16" s="70"/>
      <c r="BZ16" s="70"/>
      <c r="CA16" s="72"/>
      <c r="CB16" s="47">
        <f>IF(BZ16-BY16=$A$3,$A$2,BZ16-BY16)</f>
        <v>0</v>
      </c>
      <c r="CC16" s="47">
        <f>IFERROR(IF(CA16=$D$4,CB16,CB16/($D$4/CA16)),0)</f>
        <v>0</v>
      </c>
      <c r="CD16" s="70"/>
      <c r="CE16" s="70"/>
      <c r="CF16" s="72"/>
      <c r="CG16" s="47">
        <f>IF(CE16-CD16=$A$3,$A$2,CE16-CD16)</f>
        <v>0</v>
      </c>
      <c r="CH16" s="47">
        <f>IFERROR(IF(CF16=$D$4,CG16,CG16/($D$4/CF16)),0)</f>
        <v>0</v>
      </c>
      <c r="CI16" s="70">
        <v>0.375</v>
      </c>
      <c r="CJ16" s="70">
        <v>0.5</v>
      </c>
      <c r="CK16" s="72">
        <v>4</v>
      </c>
      <c r="CL16" s="47">
        <f>IF(CJ16-CI16=$A$3,$A$2,CJ16-CI16)</f>
        <v>0.125</v>
      </c>
      <c r="CM16" s="47">
        <f>IFERROR(IF(CK16=$D$4,CL16,CL16/($D$4/CK16)),0)</f>
        <v>0.125</v>
      </c>
      <c r="CN16" s="70"/>
      <c r="CO16" s="70"/>
      <c r="CP16" s="72"/>
      <c r="CQ16" s="47">
        <f>IF(CO16-CN16=$A$3,$A$2,CO16-CN16)</f>
        <v>0</v>
      </c>
      <c r="CR16" s="47">
        <f>IFERROR(IF(CP16=$D$4,CQ16,CQ16/($D$4/CP16)),0)</f>
        <v>0</v>
      </c>
      <c r="CS16" s="70"/>
      <c r="CT16" s="70"/>
      <c r="CU16" s="72"/>
      <c r="CV16" s="47">
        <f>IF(CT16-CS16=$A$3,$A$2,CT16-CS16)</f>
        <v>0</v>
      </c>
      <c r="CW16" s="47">
        <f>IFERROR(IF(CU16=$D$4,CV16,CV16/($D$4/CU16)),0)</f>
        <v>0</v>
      </c>
      <c r="CX16" s="1"/>
      <c r="CZ16" s="156"/>
      <c r="DA16" s="156"/>
    </row>
    <row r="17" spans="2:105" s="18" customFormat="1" ht="13.8" x14ac:dyDescent="0.3">
      <c r="B17" s="39" t="str">
        <f>CONCATENATE(IF(AD17&lt;&gt;"","L",""),IF(AI17&lt;&gt;"","M",""),IF(AN17&lt;&gt;"","W",""),IF(AS17&lt;&gt;"","J",""),IF(AX17&lt;&gt;"","V",""),IF(BC17&lt;&gt;"","S",""),IF(BH17&lt;&gt;"","D",""))</f>
        <v>MV</v>
      </c>
      <c r="C17" s="76">
        <v>542</v>
      </c>
      <c r="D17" s="40" t="s">
        <v>2100</v>
      </c>
      <c r="E17" s="40" t="s">
        <v>1557</v>
      </c>
      <c r="F17" s="40" t="s">
        <v>2122</v>
      </c>
      <c r="G17" s="36" t="s">
        <v>1239</v>
      </c>
      <c r="H17" s="36" t="s">
        <v>2191</v>
      </c>
      <c r="I17" s="36" t="s">
        <v>2229</v>
      </c>
      <c r="J17" s="36" t="s">
        <v>2125</v>
      </c>
      <c r="K17" s="36" t="s">
        <v>2263</v>
      </c>
      <c r="L17" s="100" t="s">
        <v>978</v>
      </c>
      <c r="M17" s="99">
        <f>IF(L17=L16,0,1)</f>
        <v>0</v>
      </c>
      <c r="N17" s="107">
        <v>1205175464</v>
      </c>
      <c r="O17" s="106" t="str">
        <f>PROPER(TRIM(UPPER(CONCATENATE(P17," ",Q17))))</f>
        <v>Monica Viviana Espinosa</v>
      </c>
      <c r="P17" s="106" t="s">
        <v>2535</v>
      </c>
      <c r="Q17" s="106" t="s">
        <v>2343</v>
      </c>
      <c r="R17" s="106" t="s">
        <v>2536</v>
      </c>
      <c r="S17" s="106" t="s">
        <v>2463</v>
      </c>
      <c r="T17" s="106" t="s">
        <v>2465</v>
      </c>
      <c r="U17" s="107" t="s">
        <v>2472</v>
      </c>
      <c r="V17" s="133">
        <v>10284.658890000001</v>
      </c>
      <c r="W17" s="39">
        <f>COUNTA(AD17,AI17,AN17,AS17,AX17,BH17,BC17)</f>
        <v>2</v>
      </c>
      <c r="X17" s="42">
        <f>Y17/AC17</f>
        <v>0.15</v>
      </c>
      <c r="Y17" s="43">
        <f>(AH17+AM17+AR17+AW17+BB17+BL17+BG17)*24</f>
        <v>6</v>
      </c>
      <c r="Z17" s="44">
        <f>+W17*$D$4</f>
        <v>8</v>
      </c>
      <c r="AA17" s="42">
        <f>AB17/(AC17*$D$4)</f>
        <v>0.15</v>
      </c>
      <c r="AB17" s="44">
        <f>((AG17*24)*AF17)+((AL17*24)*AK17)+((AQ17*24)*AP17)+((AV17*24)*AU17)+((BA17*24)*AZ17)+((BF17*24)*BE17)+((BK17*24)*BJ17)</f>
        <v>24</v>
      </c>
      <c r="AC17" s="45">
        <f>SUMIFS(Y:Y,O:O,O17)</f>
        <v>40</v>
      </c>
      <c r="AD17" s="77"/>
      <c r="AE17" s="77"/>
      <c r="AF17" s="71"/>
      <c r="AG17" s="47">
        <f>IF(AE17-AD17=$A$3,$A$2,AE17-AD17)</f>
        <v>0</v>
      </c>
      <c r="AH17" s="47">
        <f>IFERROR(IF(AF17=$D$4,AG17,AG17/($D$4/AF17)),0)</f>
        <v>0</v>
      </c>
      <c r="AI17" s="78">
        <v>0.54166666666666663</v>
      </c>
      <c r="AJ17" s="78">
        <v>0.66666666666666663</v>
      </c>
      <c r="AK17" s="72">
        <v>4</v>
      </c>
      <c r="AL17" s="47">
        <f>IF(AJ17-AI17=$A$3,$A$2,AJ17-AI17)</f>
        <v>0.125</v>
      </c>
      <c r="AM17" s="47">
        <f>IFERROR(IF(AK17=$D$4,AL17,AL17/($D$4/AK17)),0)</f>
        <v>0.125</v>
      </c>
      <c r="AN17" s="78"/>
      <c r="AO17" s="78"/>
      <c r="AP17" s="72"/>
      <c r="AQ17" s="47">
        <f>IF(AO17-AN17=$A$3,$A$2,AO17-AN17)</f>
        <v>0</v>
      </c>
      <c r="AR17" s="47">
        <f>IFERROR(IF(AP17=$D$4,AQ17,AQ17/($D$4/AP17)),0)</f>
        <v>0</v>
      </c>
      <c r="AS17" s="78"/>
      <c r="AT17" s="78"/>
      <c r="AU17" s="72"/>
      <c r="AV17" s="47">
        <f>IF(AT17-AS17=$A$3,$A$2,AT17-AS17)</f>
        <v>0</v>
      </c>
      <c r="AW17" s="47">
        <f>IFERROR(IF(AU17=$D$4,AV17,AV17/($D$4/AU17)),0)</f>
        <v>0</v>
      </c>
      <c r="AX17" s="78">
        <v>0.54166666666666663</v>
      </c>
      <c r="AY17" s="78">
        <v>0.66666666666666663</v>
      </c>
      <c r="AZ17" s="72">
        <v>4</v>
      </c>
      <c r="BA17" s="47">
        <f>IF(AY17-AX17=$A$3,$A$2,AY17-AX17)</f>
        <v>0.125</v>
      </c>
      <c r="BB17" s="47">
        <f>IFERROR(IF(AZ17=$D$4,BA17,BA17/($D$4/AZ17)),0)</f>
        <v>0.125</v>
      </c>
      <c r="BC17" s="78"/>
      <c r="BD17" s="78"/>
      <c r="BE17" s="72"/>
      <c r="BF17" s="47">
        <f>IF(BD17-BC17=$A$3,$A$2,BD17-BC17)</f>
        <v>0</v>
      </c>
      <c r="BG17" s="47">
        <f>IFERROR(IF(BE17=$D$4,BF17,BF17/($D$4/BE17)),0)</f>
        <v>0</v>
      </c>
      <c r="BH17" s="78"/>
      <c r="BI17" s="78"/>
      <c r="BJ17" s="72"/>
      <c r="BK17" s="47">
        <f>IF(BI17-BH17=$A$3,$A$2,BI17-BH17)</f>
        <v>0</v>
      </c>
      <c r="BL17" s="47">
        <f>IFERROR(IF(BJ17=$D$4,BK17,BK17/($D$4/BJ17)),0)</f>
        <v>0</v>
      </c>
      <c r="BM17" s="50"/>
      <c r="BN17" s="22">
        <f t="array" ref="BN17">IF(SUMPRODUCT((O17:O$439=O17)*1)&gt;1,0,1)</f>
        <v>0</v>
      </c>
      <c r="BO17" s="69"/>
      <c r="BP17" s="69"/>
      <c r="BQ17" s="71"/>
      <c r="BR17" s="47">
        <f>IF(BP17-BO17=$A$3,$A$2,BP17-BO17)</f>
        <v>0</v>
      </c>
      <c r="BS17" s="47">
        <f>IFERROR(IF(BQ17=$D$4,BR17,BR17/($D$4/BQ17)),0)</f>
        <v>0</v>
      </c>
      <c r="BT17" s="70">
        <v>0.54166666666666663</v>
      </c>
      <c r="BU17" s="70">
        <v>0.66666666666666663</v>
      </c>
      <c r="BV17" s="72">
        <v>4</v>
      </c>
      <c r="BW17" s="47">
        <f>IF(BU17-BT17=$A$3,$A$2,BU17-BT17)</f>
        <v>0.125</v>
      </c>
      <c r="BX17" s="47">
        <f>IFERROR(IF(BV17=$D$4,BW17,BW17/($D$4/BV17)),0)</f>
        <v>0.125</v>
      </c>
      <c r="BY17" s="70"/>
      <c r="BZ17" s="70"/>
      <c r="CA17" s="72"/>
      <c r="CB17" s="47">
        <f>IF(BZ17-BY17=$A$3,$A$2,BZ17-BY17)</f>
        <v>0</v>
      </c>
      <c r="CC17" s="47">
        <f>IFERROR(IF(CA17=$D$4,CB17,CB17/($D$4/CA17)),0)</f>
        <v>0</v>
      </c>
      <c r="CD17" s="70"/>
      <c r="CE17" s="70"/>
      <c r="CF17" s="72"/>
      <c r="CG17" s="47">
        <f>IF(CE17-CD17=$A$3,$A$2,CE17-CD17)</f>
        <v>0</v>
      </c>
      <c r="CH17" s="47">
        <f>IFERROR(IF(CF17=$D$4,CG17,CG17/($D$4/CF17)),0)</f>
        <v>0</v>
      </c>
      <c r="CI17" s="70">
        <v>0.54166666666666663</v>
      </c>
      <c r="CJ17" s="70">
        <v>0.66666666666666663</v>
      </c>
      <c r="CK17" s="72">
        <v>4</v>
      </c>
      <c r="CL17" s="47">
        <f>IF(CJ17-CI17=$A$3,$A$2,CJ17-CI17)</f>
        <v>0.125</v>
      </c>
      <c r="CM17" s="47">
        <f>IFERROR(IF(CK17=$D$4,CL17,CL17/($D$4/CK17)),0)</f>
        <v>0.125</v>
      </c>
      <c r="CN17" s="70"/>
      <c r="CO17" s="70"/>
      <c r="CP17" s="72"/>
      <c r="CQ17" s="47">
        <f>IF(CO17-CN17=$A$3,$A$2,CO17-CN17)</f>
        <v>0</v>
      </c>
      <c r="CR17" s="47">
        <f>IFERROR(IF(CP17=$D$4,CQ17,CQ17/($D$4/CP17)),0)</f>
        <v>0</v>
      </c>
      <c r="CS17" s="70"/>
      <c r="CT17" s="70"/>
      <c r="CU17" s="72"/>
      <c r="CV17" s="47">
        <f>IF(CT17-CS17=$A$3,$A$2,CT17-CS17)</f>
        <v>0</v>
      </c>
      <c r="CW17" s="47">
        <f>IFERROR(IF(CU17=$D$4,CV17,CV17/($D$4/CU17)),0)</f>
        <v>0</v>
      </c>
      <c r="CX17" s="1"/>
      <c r="CZ17" s="156"/>
      <c r="DA17" s="156"/>
    </row>
    <row r="18" spans="2:105" s="18" customFormat="1" ht="13.8" x14ac:dyDescent="0.3">
      <c r="B18" s="39" t="str">
        <f>CONCATENATE(IF(AD18&lt;&gt;"","L",""),IF(AI18&lt;&gt;"","M",""),IF(AN18&lt;&gt;"","W",""),IF(AS18&lt;&gt;"","J",""),IF(AX18&lt;&gt;"","V",""),IF(BC18&lt;&gt;"","S",""),IF(BH18&lt;&gt;"","D",""))</f>
        <v>MV</v>
      </c>
      <c r="C18" s="76">
        <v>410</v>
      </c>
      <c r="D18" s="40" t="s">
        <v>2101</v>
      </c>
      <c r="E18" s="40" t="s">
        <v>1558</v>
      </c>
      <c r="F18" s="40" t="s">
        <v>2155</v>
      </c>
      <c r="G18" s="36" t="s">
        <v>1241</v>
      </c>
      <c r="H18" s="36" t="s">
        <v>2191</v>
      </c>
      <c r="I18" s="36" t="s">
        <v>2229</v>
      </c>
      <c r="J18" s="36" t="s">
        <v>2125</v>
      </c>
      <c r="K18" s="36" t="s">
        <v>2263</v>
      </c>
      <c r="L18" s="100" t="s">
        <v>978</v>
      </c>
      <c r="M18" s="99">
        <f>IF(L18=L17,0,1)</f>
        <v>0</v>
      </c>
      <c r="N18" s="107">
        <v>1205175464</v>
      </c>
      <c r="O18" s="106" t="str">
        <f>PROPER(TRIM(UPPER(CONCATENATE(P18," ",Q18))))</f>
        <v>Monica Viviana Espinosa</v>
      </c>
      <c r="P18" s="106" t="s">
        <v>2535</v>
      </c>
      <c r="Q18" s="106" t="s">
        <v>2343</v>
      </c>
      <c r="R18" s="106" t="s">
        <v>2536</v>
      </c>
      <c r="S18" s="106" t="s">
        <v>2463</v>
      </c>
      <c r="T18" s="106" t="s">
        <v>2468</v>
      </c>
      <c r="U18" s="107" t="s">
        <v>2472</v>
      </c>
      <c r="V18" s="133">
        <v>25559.033636363642</v>
      </c>
      <c r="W18" s="39">
        <f>COUNTA(AD18,AI18,AN18,AS18,AX18,BH18,BC18)</f>
        <v>2</v>
      </c>
      <c r="X18" s="42">
        <f>Y18/AC18</f>
        <v>0.10000000000000005</v>
      </c>
      <c r="Y18" s="43">
        <f>(AH18+AM18+AR18+AW18+BB18+BL18+BG18)*24</f>
        <v>4.0000000000000018</v>
      </c>
      <c r="Z18" s="44">
        <f>+W18*$D$4</f>
        <v>8</v>
      </c>
      <c r="AA18" s="42">
        <f>AB18/(AC18*$D$4)</f>
        <v>0.10000000000000005</v>
      </c>
      <c r="AB18" s="44">
        <f>((AG18*24)*AF18)+((AL18*24)*AK18)+((AQ18*24)*AP18)+((AV18*24)*AU18)+((BA18*24)*AZ18)+((BF18*24)*BE18)+((BK18*24)*BJ18)</f>
        <v>16.000000000000007</v>
      </c>
      <c r="AC18" s="45">
        <f>SUMIFS(Y:Y,O:O,O18)</f>
        <v>40</v>
      </c>
      <c r="AD18" s="77"/>
      <c r="AE18" s="77"/>
      <c r="AF18" s="71"/>
      <c r="AG18" s="47">
        <f>IF(AE18-AD18=$A$3,$A$2,AE18-AD18)</f>
        <v>0</v>
      </c>
      <c r="AH18" s="47">
        <f>IFERROR(IF(AF18=$D$4,AG18,AG18/($D$4/AF18)),0)</f>
        <v>0</v>
      </c>
      <c r="AI18" s="78">
        <v>0.66666666666666663</v>
      </c>
      <c r="AJ18" s="78">
        <v>0.75</v>
      </c>
      <c r="AK18" s="72">
        <v>4</v>
      </c>
      <c r="AL18" s="47">
        <f>IF(AJ18-AI18=$A$3,$A$2,AJ18-AI18)</f>
        <v>8.333333333333337E-2</v>
      </c>
      <c r="AM18" s="47">
        <f>IFERROR(IF(AK18=$D$4,AL18,AL18/($D$4/AK18)),0)</f>
        <v>8.333333333333337E-2</v>
      </c>
      <c r="AN18" s="78"/>
      <c r="AO18" s="78"/>
      <c r="AP18" s="72"/>
      <c r="AQ18" s="47">
        <f>IF(AO18-AN18=$A$3,$A$2,AO18-AN18)</f>
        <v>0</v>
      </c>
      <c r="AR18" s="47">
        <f>IFERROR(IF(AP18=$D$4,AQ18,AQ18/($D$4/AP18)),0)</f>
        <v>0</v>
      </c>
      <c r="AS18" s="78"/>
      <c r="AT18" s="78"/>
      <c r="AU18" s="72"/>
      <c r="AV18" s="47">
        <f>IF(AT18-AS18=$A$3,$A$2,AT18-AS18)</f>
        <v>0</v>
      </c>
      <c r="AW18" s="47">
        <f>IFERROR(IF(AU18=$D$4,AV18,AV18/($D$4/AU18)),0)</f>
        <v>0</v>
      </c>
      <c r="AX18" s="78">
        <v>0.66666666666666663</v>
      </c>
      <c r="AY18" s="78">
        <v>0.75</v>
      </c>
      <c r="AZ18" s="72">
        <v>4</v>
      </c>
      <c r="BA18" s="47">
        <f>IF(AY18-AX18=$A$3,$A$2,AY18-AX18)</f>
        <v>8.333333333333337E-2</v>
      </c>
      <c r="BB18" s="47">
        <f>IFERROR(IF(AZ18=$D$4,BA18,BA18/($D$4/AZ18)),0)</f>
        <v>8.333333333333337E-2</v>
      </c>
      <c r="BC18" s="78"/>
      <c r="BD18" s="78"/>
      <c r="BE18" s="72"/>
      <c r="BF18" s="47">
        <f>IF(BD18-BC18=$A$3,$A$2,BD18-BC18)</f>
        <v>0</v>
      </c>
      <c r="BG18" s="47">
        <f>IFERROR(IF(BE18=$D$4,BF18,BF18/($D$4/BE18)),0)</f>
        <v>0</v>
      </c>
      <c r="BH18" s="78"/>
      <c r="BI18" s="78"/>
      <c r="BJ18" s="72"/>
      <c r="BK18" s="47">
        <f>IF(BI18-BH18=$A$3,$A$2,BI18-BH18)</f>
        <v>0</v>
      </c>
      <c r="BL18" s="47">
        <f>IFERROR(IF(BJ18=$D$4,BK18,BK18/($D$4/BJ18)),0)</f>
        <v>0</v>
      </c>
      <c r="BM18" s="50"/>
      <c r="BN18" s="22">
        <f t="array" ref="BN18">IF(SUMPRODUCT((O18:O$439=O18)*1)&gt;1,0,1)</f>
        <v>0</v>
      </c>
      <c r="BO18" s="69"/>
      <c r="BP18" s="69"/>
      <c r="BQ18" s="71"/>
      <c r="BR18" s="47">
        <f>IF(BP18-BO18=$A$3,$A$2,BP18-BO18)</f>
        <v>0</v>
      </c>
      <c r="BS18" s="47">
        <f>IFERROR(IF(BQ18=$D$4,BR18,BR18/($D$4/BQ18)),0)</f>
        <v>0</v>
      </c>
      <c r="BT18" s="70">
        <v>0.66666666666666663</v>
      </c>
      <c r="BU18" s="70">
        <v>0.75</v>
      </c>
      <c r="BV18" s="72">
        <v>4</v>
      </c>
      <c r="BW18" s="47">
        <f>IF(BU18-BT18=$A$3,$A$2,BU18-BT18)</f>
        <v>8.333333333333337E-2</v>
      </c>
      <c r="BX18" s="47">
        <f>IFERROR(IF(BV18=$D$4,BW18,BW18/($D$4/BV18)),0)</f>
        <v>8.333333333333337E-2</v>
      </c>
      <c r="BY18" s="70"/>
      <c r="BZ18" s="70"/>
      <c r="CA18" s="72"/>
      <c r="CB18" s="47">
        <f>IF(BZ18-BY18=$A$3,$A$2,BZ18-BY18)</f>
        <v>0</v>
      </c>
      <c r="CC18" s="47">
        <f>IFERROR(IF(CA18=$D$4,CB18,CB18/($D$4/CA18)),0)</f>
        <v>0</v>
      </c>
      <c r="CD18" s="70"/>
      <c r="CE18" s="70"/>
      <c r="CF18" s="72"/>
      <c r="CG18" s="47">
        <f>IF(CE18-CD18=$A$3,$A$2,CE18-CD18)</f>
        <v>0</v>
      </c>
      <c r="CH18" s="47">
        <f>IFERROR(IF(CF18=$D$4,CG18,CG18/($D$4/CF18)),0)</f>
        <v>0</v>
      </c>
      <c r="CI18" s="70">
        <v>0.66666666666666663</v>
      </c>
      <c r="CJ18" s="70">
        <v>0.75</v>
      </c>
      <c r="CK18" s="72">
        <v>4</v>
      </c>
      <c r="CL18" s="47">
        <f>IF(CJ18-CI18=$A$3,$A$2,CJ18-CI18)</f>
        <v>8.333333333333337E-2</v>
      </c>
      <c r="CM18" s="47">
        <f>IFERROR(IF(CK18=$D$4,CL18,CL18/($D$4/CK18)),0)</f>
        <v>8.333333333333337E-2</v>
      </c>
      <c r="CN18" s="70"/>
      <c r="CO18" s="70"/>
      <c r="CP18" s="72"/>
      <c r="CQ18" s="47">
        <f>IF(CO18-CN18=$A$3,$A$2,CO18-CN18)</f>
        <v>0</v>
      </c>
      <c r="CR18" s="47">
        <f>IFERROR(IF(CP18=$D$4,CQ18,CQ18/($D$4/CP18)),0)</f>
        <v>0</v>
      </c>
      <c r="CS18" s="70"/>
      <c r="CT18" s="70"/>
      <c r="CU18" s="72"/>
      <c r="CV18" s="47">
        <f>IF(CT18-CS18=$A$3,$A$2,CT18-CS18)</f>
        <v>0</v>
      </c>
      <c r="CW18" s="47">
        <f>IFERROR(IF(CU18=$D$4,CV18,CV18/($D$4/CU18)),0)</f>
        <v>0</v>
      </c>
      <c r="CX18" s="1"/>
      <c r="CZ18" s="156"/>
      <c r="DA18" s="156"/>
    </row>
    <row r="19" spans="2:105" s="18" customFormat="1" ht="13.8" x14ac:dyDescent="0.3">
      <c r="B19" s="39" t="str">
        <f>CONCATENATE(IF(AD19&lt;&gt;"","L",""),IF(AI19&lt;&gt;"","M",""),IF(AN19&lt;&gt;"","W",""),IF(AS19&lt;&gt;"","J",""),IF(AX19&lt;&gt;"","V",""),IF(BC19&lt;&gt;"","S",""),IF(BH19&lt;&gt;"","D",""))</f>
        <v>J</v>
      </c>
      <c r="C19" s="76">
        <v>455</v>
      </c>
      <c r="D19" s="40" t="s">
        <v>2102</v>
      </c>
      <c r="E19" s="40" t="s">
        <v>1559</v>
      </c>
      <c r="F19" s="40" t="s">
        <v>2122</v>
      </c>
      <c r="G19" s="36" t="s">
        <v>1241</v>
      </c>
      <c r="H19" s="36" t="s">
        <v>2192</v>
      </c>
      <c r="I19" s="36" t="s">
        <v>2229</v>
      </c>
      <c r="J19" s="36" t="s">
        <v>2125</v>
      </c>
      <c r="K19" s="36" t="s">
        <v>2263</v>
      </c>
      <c r="L19" s="100" t="s">
        <v>978</v>
      </c>
      <c r="M19" s="99">
        <f>IF(L19=L18,0,1)</f>
        <v>0</v>
      </c>
      <c r="N19" s="107">
        <v>1205175464</v>
      </c>
      <c r="O19" s="106" t="str">
        <f>PROPER(TRIM(UPPER(CONCATENATE(P19," ",Q19))))</f>
        <v>Monica Viviana Espinosa</v>
      </c>
      <c r="P19" s="106" t="s">
        <v>2535</v>
      </c>
      <c r="Q19" s="106" t="s">
        <v>2343</v>
      </c>
      <c r="R19" s="106" t="s">
        <v>2536</v>
      </c>
      <c r="S19" s="106" t="s">
        <v>2463</v>
      </c>
      <c r="T19" s="106" t="s">
        <v>2468</v>
      </c>
      <c r="U19" s="107" t="s">
        <v>2472</v>
      </c>
      <c r="V19" s="133">
        <v>11857.590553814172</v>
      </c>
      <c r="W19" s="39">
        <f>COUNTA(AD19,AI19,AN19,AS19,AX19,BH19,BC19)</f>
        <v>1</v>
      </c>
      <c r="X19" s="42">
        <f>Y19/AC19</f>
        <v>7.5000000000000039E-2</v>
      </c>
      <c r="Y19" s="43">
        <f>(AH19+AM19+AR19+AW19+BB19+BL19+BG19)*24</f>
        <v>3.0000000000000013</v>
      </c>
      <c r="Z19" s="44">
        <f>+W19*$D$4</f>
        <v>4</v>
      </c>
      <c r="AA19" s="42">
        <f>AB19/(AC19*$D$4)</f>
        <v>7.5000000000000039E-2</v>
      </c>
      <c r="AB19" s="44">
        <f>((AG19*24)*AF19)+((AL19*24)*AK19)+((AQ19*24)*AP19)+((AV19*24)*AU19)+((BA19*24)*AZ19)+((BF19*24)*BE19)+((BK19*24)*BJ19)</f>
        <v>12.000000000000005</v>
      </c>
      <c r="AC19" s="45">
        <f>SUMIFS(Y:Y,O:O,O19)</f>
        <v>40</v>
      </c>
      <c r="AD19" s="77"/>
      <c r="AE19" s="77"/>
      <c r="AF19" s="71"/>
      <c r="AG19" s="47">
        <f>IF(AE19-AD19=$A$3,$A$2,AE19-AD19)</f>
        <v>0</v>
      </c>
      <c r="AH19" s="47">
        <f>IFERROR(IF(AF19=$D$4,AG19,AG19/($D$4/AF19)),0)</f>
        <v>0</v>
      </c>
      <c r="AI19" s="78"/>
      <c r="AJ19" s="78"/>
      <c r="AK19" s="72"/>
      <c r="AL19" s="47">
        <f>IF(AJ19-AI19=$A$3,$A$2,AJ19-AI19)</f>
        <v>0</v>
      </c>
      <c r="AM19" s="47">
        <f>IFERROR(IF(AK19=$D$4,AL19,AL19/($D$4/AK19)),0)</f>
        <v>0</v>
      </c>
      <c r="AN19" s="78"/>
      <c r="AO19" s="78"/>
      <c r="AP19" s="72"/>
      <c r="AQ19" s="47">
        <f>IF(AO19-AN19=$A$3,$A$2,AO19-AN19)</f>
        <v>0</v>
      </c>
      <c r="AR19" s="47">
        <f>IFERROR(IF(AP19=$D$4,AQ19,AQ19/($D$4/AP19)),0)</f>
        <v>0</v>
      </c>
      <c r="AS19" s="78">
        <v>0.45833333333333331</v>
      </c>
      <c r="AT19" s="78">
        <v>0.58333333333333337</v>
      </c>
      <c r="AU19" s="72">
        <v>4</v>
      </c>
      <c r="AV19" s="47">
        <f>IF(AT19-AS19=$A$3,$A$2,AT19-AS19)</f>
        <v>0.12500000000000006</v>
      </c>
      <c r="AW19" s="47">
        <f>IFERROR(IF(AU19=$D$4,AV19,AV19/($D$4/AU19)),0)</f>
        <v>0.12500000000000006</v>
      </c>
      <c r="AX19" s="78"/>
      <c r="AY19" s="78"/>
      <c r="AZ19" s="72"/>
      <c r="BA19" s="47">
        <f>IF(AY19-AX19=$A$3,$A$2,AY19-AX19)</f>
        <v>0</v>
      </c>
      <c r="BB19" s="47">
        <f>IFERROR(IF(AZ19=$D$4,BA19,BA19/($D$4/AZ19)),0)</f>
        <v>0</v>
      </c>
      <c r="BC19" s="78"/>
      <c r="BD19" s="78"/>
      <c r="BE19" s="72"/>
      <c r="BF19" s="47">
        <f>IF(BD19-BC19=$A$3,$A$2,BD19-BC19)</f>
        <v>0</v>
      </c>
      <c r="BG19" s="47">
        <f>IFERROR(IF(BE19=$D$4,BF19,BF19/($D$4/BE19)),0)</f>
        <v>0</v>
      </c>
      <c r="BH19" s="78"/>
      <c r="BI19" s="78"/>
      <c r="BJ19" s="72"/>
      <c r="BK19" s="47">
        <f>IF(BI19-BH19=$A$3,$A$2,BI19-BH19)</f>
        <v>0</v>
      </c>
      <c r="BL19" s="47">
        <f>IFERROR(IF(BJ19=$D$4,BK19,BK19/($D$4/BJ19)),0)</f>
        <v>0</v>
      </c>
      <c r="BM19" s="50"/>
      <c r="BN19" s="22">
        <f t="array" ref="BN19">IF(SUMPRODUCT((O19:O$439=O19)*1)&gt;1,0,1)</f>
        <v>0</v>
      </c>
      <c r="BO19" s="69"/>
      <c r="BP19" s="69"/>
      <c r="BQ19" s="71"/>
      <c r="BR19" s="47">
        <f>IF(BP19-BO19=$A$3,$A$2,BP19-BO19)</f>
        <v>0</v>
      </c>
      <c r="BS19" s="47">
        <f>IFERROR(IF(BQ19=$D$4,BR19,BR19/($D$4/BQ19)),0)</f>
        <v>0</v>
      </c>
      <c r="BT19" s="70"/>
      <c r="BU19" s="70"/>
      <c r="BV19" s="72"/>
      <c r="BW19" s="47">
        <f>IF(BU19-BT19=$A$3,$A$2,BU19-BT19)</f>
        <v>0</v>
      </c>
      <c r="BX19" s="47">
        <f>IFERROR(IF(BV19=$D$4,BW19,BW19/($D$4/BV19)),0)</f>
        <v>0</v>
      </c>
      <c r="BY19" s="70"/>
      <c r="BZ19" s="70"/>
      <c r="CA19" s="72"/>
      <c r="CB19" s="47">
        <f>IF(BZ19-BY19=$A$3,$A$2,BZ19-BY19)</f>
        <v>0</v>
      </c>
      <c r="CC19" s="47">
        <f>IFERROR(IF(CA19=$D$4,CB19,CB19/($D$4/CA19)),0)</f>
        <v>0</v>
      </c>
      <c r="CD19" s="70">
        <v>0.45833333333333331</v>
      </c>
      <c r="CE19" s="70">
        <v>0.58333333333333337</v>
      </c>
      <c r="CF19" s="72">
        <v>4</v>
      </c>
      <c r="CG19" s="47">
        <f>IF(CE19-CD19=$A$3,$A$2,CE19-CD19)</f>
        <v>0.12500000000000006</v>
      </c>
      <c r="CH19" s="47">
        <f>IFERROR(IF(CF19=$D$4,CG19,CG19/($D$4/CF19)),0)</f>
        <v>0.12500000000000006</v>
      </c>
      <c r="CI19" s="70"/>
      <c r="CJ19" s="70"/>
      <c r="CK19" s="72"/>
      <c r="CL19" s="47">
        <f>IF(CJ19-CI19=$A$3,$A$2,CJ19-CI19)</f>
        <v>0</v>
      </c>
      <c r="CM19" s="47">
        <f>IFERROR(IF(CK19=$D$4,CL19,CL19/($D$4/CK19)),0)</f>
        <v>0</v>
      </c>
      <c r="CN19" s="70"/>
      <c r="CO19" s="70"/>
      <c r="CP19" s="72"/>
      <c r="CQ19" s="47">
        <f>IF(CO19-CN19=$A$3,$A$2,CO19-CN19)</f>
        <v>0</v>
      </c>
      <c r="CR19" s="47">
        <f>IFERROR(IF(CP19=$D$4,CQ19,CQ19/($D$4/CP19)),0)</f>
        <v>0</v>
      </c>
      <c r="CS19" s="70"/>
      <c r="CT19" s="70"/>
      <c r="CU19" s="72"/>
      <c r="CV19" s="47">
        <f>IF(CT19-CS19=$A$3,$A$2,CT19-CS19)</f>
        <v>0</v>
      </c>
      <c r="CW19" s="47">
        <f>IFERROR(IF(CU19=$D$4,CV19,CV19/($D$4/CU19)),0)</f>
        <v>0</v>
      </c>
      <c r="CX19" s="1"/>
      <c r="CZ19" s="156"/>
      <c r="DA19" s="156"/>
    </row>
    <row r="20" spans="2:105" s="18" customFormat="1" ht="13.8" x14ac:dyDescent="0.3">
      <c r="B20" s="39" t="str">
        <f>CONCATENATE(IF(AD20&lt;&gt;"","L",""),IF(AI20&lt;&gt;"","M",""),IF(AN20&lt;&gt;"","W",""),IF(AS20&lt;&gt;"","J",""),IF(AX20&lt;&gt;"","V",""),IF(BC20&lt;&gt;"","S",""),IF(BH20&lt;&gt;"","D",""))</f>
        <v>J</v>
      </c>
      <c r="C20" s="76">
        <v>958</v>
      </c>
      <c r="D20" s="40" t="s">
        <v>2103</v>
      </c>
      <c r="E20" s="40" t="s">
        <v>493</v>
      </c>
      <c r="F20" s="40" t="s">
        <v>2122</v>
      </c>
      <c r="G20" s="36" t="s">
        <v>1238</v>
      </c>
      <c r="H20" s="36" t="s">
        <v>2192</v>
      </c>
      <c r="I20" s="36" t="s">
        <v>2229</v>
      </c>
      <c r="J20" s="36" t="s">
        <v>2125</v>
      </c>
      <c r="K20" s="36" t="s">
        <v>2263</v>
      </c>
      <c r="L20" s="100" t="s">
        <v>978</v>
      </c>
      <c r="M20" s="99">
        <f>IF(L20=L19,0,1)</f>
        <v>0</v>
      </c>
      <c r="N20" s="107">
        <v>1205175464</v>
      </c>
      <c r="O20" s="106" t="str">
        <f>PROPER(TRIM(UPPER(CONCATENATE(P20," ",Q20))))</f>
        <v>Monica Viviana Espinosa</v>
      </c>
      <c r="P20" s="106" t="s">
        <v>2535</v>
      </c>
      <c r="Q20" s="106" t="s">
        <v>2343</v>
      </c>
      <c r="R20" s="106" t="s">
        <v>2536</v>
      </c>
      <c r="S20" s="106" t="s">
        <v>2463</v>
      </c>
      <c r="T20" s="106" t="s">
        <v>2469</v>
      </c>
      <c r="U20" s="107" t="s">
        <v>2472</v>
      </c>
      <c r="V20" s="133">
        <v>20925.159800848538</v>
      </c>
      <c r="W20" s="39">
        <f>COUNTA(AD20,AI20,AN20,AS20,AX20,BH20,BC20)</f>
        <v>1</v>
      </c>
      <c r="X20" s="42">
        <f>Y20/AC20</f>
        <v>4.9999999999999989E-2</v>
      </c>
      <c r="Y20" s="43">
        <f>(AH20+AM20+AR20+AW20+BB20+BL20+BG20)*24</f>
        <v>1.9999999999999996</v>
      </c>
      <c r="Z20" s="44">
        <f>+W20*$D$4</f>
        <v>4</v>
      </c>
      <c r="AA20" s="42">
        <f>AB20/(AC20*$D$4)</f>
        <v>4.9999999999999989E-2</v>
      </c>
      <c r="AB20" s="44">
        <f>((AG20*24)*AF20)+((AL20*24)*AK20)+((AQ20*24)*AP20)+((AV20*24)*AU20)+((BA20*24)*AZ20)+((BF20*24)*BE20)+((BK20*24)*BJ20)</f>
        <v>7.9999999999999982</v>
      </c>
      <c r="AC20" s="45">
        <f>SUMIFS(Y:Y,O:O,O20)</f>
        <v>40</v>
      </c>
      <c r="AD20" s="77"/>
      <c r="AE20" s="77"/>
      <c r="AF20" s="71"/>
      <c r="AG20" s="47">
        <f>IF(AE20-AD20=$A$3,$A$2,AE20-AD20)</f>
        <v>0</v>
      </c>
      <c r="AH20" s="47">
        <f>IFERROR(IF(AF20=$D$4,AG20,AG20/($D$4/AF20)),0)</f>
        <v>0</v>
      </c>
      <c r="AI20" s="78"/>
      <c r="AJ20" s="78"/>
      <c r="AK20" s="72"/>
      <c r="AL20" s="47">
        <f>IF(AJ20-AI20=$A$3,$A$2,AJ20-AI20)</f>
        <v>0</v>
      </c>
      <c r="AM20" s="47">
        <f>IFERROR(IF(AK20=$D$4,AL20,AL20/($D$4/AK20)),0)</f>
        <v>0</v>
      </c>
      <c r="AN20" s="78"/>
      <c r="AO20" s="78"/>
      <c r="AP20" s="72"/>
      <c r="AQ20" s="47">
        <f>IF(AO20-AN20=$A$3,$A$2,AO20-AN20)</f>
        <v>0</v>
      </c>
      <c r="AR20" s="47">
        <f>IFERROR(IF(AP20=$D$4,AQ20,AQ20/($D$4/AP20)),0)</f>
        <v>0</v>
      </c>
      <c r="AS20" s="78">
        <v>0.375</v>
      </c>
      <c r="AT20" s="78">
        <v>0.45833333333333331</v>
      </c>
      <c r="AU20" s="72">
        <v>4</v>
      </c>
      <c r="AV20" s="47">
        <f>IF(AT20-AS20=$A$3,$A$2,AT20-AS20)</f>
        <v>8.3333333333333315E-2</v>
      </c>
      <c r="AW20" s="47">
        <f>IFERROR(IF(AU20=$D$4,AV20,AV20/($D$4/AU20)),0)</f>
        <v>8.3333333333333315E-2</v>
      </c>
      <c r="AX20" s="78"/>
      <c r="AY20" s="78"/>
      <c r="AZ20" s="72"/>
      <c r="BA20" s="47">
        <f>IF(AY20-AX20=$A$3,$A$2,AY20-AX20)</f>
        <v>0</v>
      </c>
      <c r="BB20" s="47">
        <f>IFERROR(IF(AZ20=$D$4,BA20,BA20/($D$4/AZ20)),0)</f>
        <v>0</v>
      </c>
      <c r="BC20" s="78"/>
      <c r="BD20" s="78"/>
      <c r="BE20" s="72"/>
      <c r="BF20" s="47">
        <f>IF(BD20-BC20=$A$3,$A$2,BD20-BC20)</f>
        <v>0</v>
      </c>
      <c r="BG20" s="47">
        <f>IFERROR(IF(BE20=$D$4,BF20,BF20/($D$4/BE20)),0)</f>
        <v>0</v>
      </c>
      <c r="BH20" s="78"/>
      <c r="BI20" s="78"/>
      <c r="BJ20" s="72"/>
      <c r="BK20" s="47">
        <f>IF(BI20-BH20=$A$3,$A$2,BI20-BH20)</f>
        <v>0</v>
      </c>
      <c r="BL20" s="47">
        <f>IFERROR(IF(BJ20=$D$4,BK20,BK20/($D$4/BJ20)),0)</f>
        <v>0</v>
      </c>
      <c r="BM20" s="50"/>
      <c r="BN20" s="22">
        <f t="array" ref="BN20">IF(SUMPRODUCT((O20:O$439=O20)*1)&gt;1,0,1)</f>
        <v>0</v>
      </c>
      <c r="BO20" s="69"/>
      <c r="BP20" s="69"/>
      <c r="BQ20" s="71"/>
      <c r="BR20" s="47">
        <f>IF(BP20-BO20=$A$3,$A$2,BP20-BO20)</f>
        <v>0</v>
      </c>
      <c r="BS20" s="47">
        <f>IFERROR(IF(BQ20=$D$4,BR20,BR20/($D$4/BQ20)),0)</f>
        <v>0</v>
      </c>
      <c r="BT20" s="70"/>
      <c r="BU20" s="70"/>
      <c r="BV20" s="72"/>
      <c r="BW20" s="47">
        <f>IF(BU20-BT20=$A$3,$A$2,BU20-BT20)</f>
        <v>0</v>
      </c>
      <c r="BX20" s="47">
        <f>IFERROR(IF(BV20=$D$4,BW20,BW20/($D$4/BV20)),0)</f>
        <v>0</v>
      </c>
      <c r="BY20" s="70"/>
      <c r="BZ20" s="70"/>
      <c r="CA20" s="72"/>
      <c r="CB20" s="47">
        <f>IF(BZ20-BY20=$A$3,$A$2,BZ20-BY20)</f>
        <v>0</v>
      </c>
      <c r="CC20" s="47">
        <f>IFERROR(IF(CA20=$D$4,CB20,CB20/($D$4/CA20)),0)</f>
        <v>0</v>
      </c>
      <c r="CD20" s="70">
        <v>0.375</v>
      </c>
      <c r="CE20" s="70">
        <v>0.45833333333333331</v>
      </c>
      <c r="CF20" s="72">
        <v>4</v>
      </c>
      <c r="CG20" s="47">
        <f>IF(CE20-CD20=$A$3,$A$2,CE20-CD20)</f>
        <v>8.3333333333333315E-2</v>
      </c>
      <c r="CH20" s="47">
        <f>IFERROR(IF(CF20=$D$4,CG20,CG20/($D$4/CF20)),0)</f>
        <v>8.3333333333333315E-2</v>
      </c>
      <c r="CI20" s="70"/>
      <c r="CJ20" s="70"/>
      <c r="CK20" s="72"/>
      <c r="CL20" s="47">
        <f>IF(CJ20-CI20=$A$3,$A$2,CJ20-CI20)</f>
        <v>0</v>
      </c>
      <c r="CM20" s="47">
        <f>IFERROR(IF(CK20=$D$4,CL20,CL20/($D$4/CK20)),0)</f>
        <v>0</v>
      </c>
      <c r="CN20" s="70"/>
      <c r="CO20" s="70"/>
      <c r="CP20" s="72"/>
      <c r="CQ20" s="47">
        <f>IF(CO20-CN20=$A$3,$A$2,CO20-CN20)</f>
        <v>0</v>
      </c>
      <c r="CR20" s="47">
        <f>IFERROR(IF(CP20=$D$4,CQ20,CQ20/($D$4/CP20)),0)</f>
        <v>0</v>
      </c>
      <c r="CS20" s="70"/>
      <c r="CT20" s="70"/>
      <c r="CU20" s="72"/>
      <c r="CV20" s="47">
        <f>IF(CT20-CS20=$A$3,$A$2,CT20-CS20)</f>
        <v>0</v>
      </c>
      <c r="CW20" s="47">
        <f>IFERROR(IF(CU20=$D$4,CV20,CV20/($D$4/CU20)),0)</f>
        <v>0</v>
      </c>
      <c r="CX20" s="1"/>
      <c r="CZ20" s="156"/>
      <c r="DA20" s="156"/>
    </row>
    <row r="21" spans="2:105" s="18" customFormat="1" ht="13.8" x14ac:dyDescent="0.3">
      <c r="B21" s="39" t="str">
        <f>CONCATENATE(IF(AD21&lt;&gt;"","L",""),IF(AI21&lt;&gt;"","M",""),IF(AN21&lt;&gt;"","W",""),IF(AS21&lt;&gt;"","J",""),IF(AX21&lt;&gt;"","V",""),IF(BC21&lt;&gt;"","S",""),IF(BH21&lt;&gt;"","D",""))</f>
        <v>J</v>
      </c>
      <c r="C21" s="76">
        <v>527</v>
      </c>
      <c r="D21" s="40" t="s">
        <v>2104</v>
      </c>
      <c r="E21" s="40" t="s">
        <v>1560</v>
      </c>
      <c r="F21" s="40" t="s">
        <v>2122</v>
      </c>
      <c r="G21" s="36" t="s">
        <v>1239</v>
      </c>
      <c r="H21" s="36" t="s">
        <v>2192</v>
      </c>
      <c r="I21" s="36" t="s">
        <v>2229</v>
      </c>
      <c r="J21" s="36" t="s">
        <v>2125</v>
      </c>
      <c r="K21" s="36" t="s">
        <v>2263</v>
      </c>
      <c r="L21" s="100" t="s">
        <v>978</v>
      </c>
      <c r="M21" s="99">
        <f>IF(L21=L20,0,1)</f>
        <v>0</v>
      </c>
      <c r="N21" s="107">
        <v>1205175464</v>
      </c>
      <c r="O21" s="106" t="str">
        <f>PROPER(TRIM(UPPER(CONCATENATE(P21," ",Q21))))</f>
        <v>Monica Viviana Espinosa</v>
      </c>
      <c r="P21" s="106" t="s">
        <v>2535</v>
      </c>
      <c r="Q21" s="106" t="s">
        <v>2343</v>
      </c>
      <c r="R21" s="106" t="s">
        <v>2536</v>
      </c>
      <c r="S21" s="106" t="s">
        <v>2463</v>
      </c>
      <c r="T21" s="106" t="s">
        <v>2465</v>
      </c>
      <c r="U21" s="107" t="s">
        <v>2472</v>
      </c>
      <c r="V21" s="133">
        <v>12555.095880509121</v>
      </c>
      <c r="W21" s="39">
        <f>COUNTA(AD21,AI21,AN21,AS21,AX21,BH21,BC21)</f>
        <v>1</v>
      </c>
      <c r="X21" s="42">
        <f>Y21/AC21</f>
        <v>7.4999999999999997E-2</v>
      </c>
      <c r="Y21" s="43">
        <f>(AH21+AM21+AR21+AW21+BB21+BL21+BG21)*24</f>
        <v>3</v>
      </c>
      <c r="Z21" s="44">
        <f>+W21*$D$4</f>
        <v>4</v>
      </c>
      <c r="AA21" s="42">
        <f>AB21/(AC21*$D$4)</f>
        <v>7.4999999999999997E-2</v>
      </c>
      <c r="AB21" s="44">
        <f>((AG21*24)*AF21)+((AL21*24)*AK21)+((AQ21*24)*AP21)+((AV21*24)*AU21)+((BA21*24)*AZ21)+((BF21*24)*BE21)+((BK21*24)*BJ21)</f>
        <v>12</v>
      </c>
      <c r="AC21" s="45">
        <f>SUMIFS(Y:Y,O:O,O21)</f>
        <v>40</v>
      </c>
      <c r="AD21" s="77"/>
      <c r="AE21" s="77"/>
      <c r="AF21" s="71"/>
      <c r="AG21" s="47">
        <f>IF(AE21-AD21=$A$3,$A$2,AE21-AD21)</f>
        <v>0</v>
      </c>
      <c r="AH21" s="47">
        <f>IFERROR(IF(AF21=$D$4,AG21,AG21/($D$4/AF21)),0)</f>
        <v>0</v>
      </c>
      <c r="AI21" s="78"/>
      <c r="AJ21" s="78"/>
      <c r="AK21" s="72"/>
      <c r="AL21" s="47">
        <f>IF(AJ21-AI21=$A$3,$A$2,AJ21-AI21)</f>
        <v>0</v>
      </c>
      <c r="AM21" s="47">
        <f>IFERROR(IF(AK21=$D$4,AL21,AL21/($D$4/AK21)),0)</f>
        <v>0</v>
      </c>
      <c r="AN21" s="78"/>
      <c r="AO21" s="78"/>
      <c r="AP21" s="72"/>
      <c r="AQ21" s="47">
        <f>IF(AO21-AN21=$A$3,$A$2,AO21-AN21)</f>
        <v>0</v>
      </c>
      <c r="AR21" s="47">
        <f>IFERROR(IF(AP21=$D$4,AQ21,AQ21/($D$4/AP21)),0)</f>
        <v>0</v>
      </c>
      <c r="AS21" s="78">
        <v>0.625</v>
      </c>
      <c r="AT21" s="78">
        <v>0.75</v>
      </c>
      <c r="AU21" s="72">
        <v>4</v>
      </c>
      <c r="AV21" s="47">
        <f>IF(AT21-AS21=$A$3,$A$2,AT21-AS21)</f>
        <v>0.125</v>
      </c>
      <c r="AW21" s="47">
        <f>IFERROR(IF(AU21=$D$4,AV21,AV21/($D$4/AU21)),0)</f>
        <v>0.125</v>
      </c>
      <c r="AX21" s="78"/>
      <c r="AY21" s="78"/>
      <c r="AZ21" s="72"/>
      <c r="BA21" s="47">
        <f>IF(AY21-AX21=$A$3,$A$2,AY21-AX21)</f>
        <v>0</v>
      </c>
      <c r="BB21" s="47">
        <f>IFERROR(IF(AZ21=$D$4,BA21,BA21/($D$4/AZ21)),0)</f>
        <v>0</v>
      </c>
      <c r="BC21" s="78"/>
      <c r="BD21" s="78"/>
      <c r="BE21" s="72"/>
      <c r="BF21" s="47">
        <f>IF(BD21-BC21=$A$3,$A$2,BD21-BC21)</f>
        <v>0</v>
      </c>
      <c r="BG21" s="47">
        <f>IFERROR(IF(BE21=$D$4,BF21,BF21/($D$4/BE21)),0)</f>
        <v>0</v>
      </c>
      <c r="BH21" s="78"/>
      <c r="BI21" s="78"/>
      <c r="BJ21" s="72"/>
      <c r="BK21" s="47">
        <f>IF(BI21-BH21=$A$3,$A$2,BI21-BH21)</f>
        <v>0</v>
      </c>
      <c r="BL21" s="47">
        <f>IFERROR(IF(BJ21=$D$4,BK21,BK21/($D$4/BJ21)),0)</f>
        <v>0</v>
      </c>
      <c r="BM21" s="50"/>
      <c r="BN21" s="22">
        <f t="array" ref="BN21">IF(SUMPRODUCT((O21:O$439=O21)*1)&gt;1,0,1)</f>
        <v>0</v>
      </c>
      <c r="BO21" s="69"/>
      <c r="BP21" s="69"/>
      <c r="BQ21" s="71"/>
      <c r="BR21" s="47">
        <f>IF(BP21-BO21=$A$3,$A$2,BP21-BO21)</f>
        <v>0</v>
      </c>
      <c r="BS21" s="47">
        <f>IFERROR(IF(BQ21=$D$4,BR21,BR21/($D$4/BQ21)),0)</f>
        <v>0</v>
      </c>
      <c r="BT21" s="70"/>
      <c r="BU21" s="70"/>
      <c r="BV21" s="72"/>
      <c r="BW21" s="47">
        <f>IF(BU21-BT21=$A$3,$A$2,BU21-BT21)</f>
        <v>0</v>
      </c>
      <c r="BX21" s="47">
        <f>IFERROR(IF(BV21=$D$4,BW21,BW21/($D$4/BV21)),0)</f>
        <v>0</v>
      </c>
      <c r="BY21" s="70"/>
      <c r="BZ21" s="70"/>
      <c r="CA21" s="72"/>
      <c r="CB21" s="47">
        <f>IF(BZ21-BY21=$A$3,$A$2,BZ21-BY21)</f>
        <v>0</v>
      </c>
      <c r="CC21" s="47">
        <f>IFERROR(IF(CA21=$D$4,CB21,CB21/($D$4/CA21)),0)</f>
        <v>0</v>
      </c>
      <c r="CD21" s="70">
        <v>0.625</v>
      </c>
      <c r="CE21" s="70">
        <v>0.75</v>
      </c>
      <c r="CF21" s="72">
        <v>4</v>
      </c>
      <c r="CG21" s="47">
        <f>IF(CE21-CD21=$A$3,$A$2,CE21-CD21)</f>
        <v>0.125</v>
      </c>
      <c r="CH21" s="47">
        <f>IFERROR(IF(CF21=$D$4,CG21,CG21/($D$4/CF21)),0)</f>
        <v>0.125</v>
      </c>
      <c r="CI21" s="70"/>
      <c r="CJ21" s="70"/>
      <c r="CK21" s="72"/>
      <c r="CL21" s="47">
        <f>IF(CJ21-CI21=$A$3,$A$2,CJ21-CI21)</f>
        <v>0</v>
      </c>
      <c r="CM21" s="47">
        <f>IFERROR(IF(CK21=$D$4,CL21,CL21/($D$4/CK21)),0)</f>
        <v>0</v>
      </c>
      <c r="CN21" s="70"/>
      <c r="CO21" s="70"/>
      <c r="CP21" s="72"/>
      <c r="CQ21" s="47">
        <f>IF(CO21-CN21=$A$3,$A$2,CO21-CN21)</f>
        <v>0</v>
      </c>
      <c r="CR21" s="47">
        <f>IFERROR(IF(CP21=$D$4,CQ21,CQ21/($D$4/CP21)),0)</f>
        <v>0</v>
      </c>
      <c r="CS21" s="70"/>
      <c r="CT21" s="70"/>
      <c r="CU21" s="72"/>
      <c r="CV21" s="47">
        <f>IF(CT21-CS21=$A$3,$A$2,CT21-CS21)</f>
        <v>0</v>
      </c>
      <c r="CW21" s="47">
        <f>IFERROR(IF(CU21=$D$4,CV21,CV21/($D$4/CU21)),0)</f>
        <v>0</v>
      </c>
      <c r="CX21" s="1"/>
      <c r="CZ21" s="156"/>
      <c r="DA21" s="156"/>
    </row>
    <row r="22" spans="2:105" s="18" customFormat="1" ht="13.8" x14ac:dyDescent="0.3">
      <c r="B22" s="39" t="str">
        <f>CONCATENATE(IF(AD22&lt;&gt;"","L",""),IF(AI22&lt;&gt;"","M",""),IF(AN22&lt;&gt;"","W",""),IF(AS22&lt;&gt;"","J",""),IF(AX22&lt;&gt;"","V",""),IF(BC22&lt;&gt;"","S",""),IF(BH22&lt;&gt;"","D",""))</f>
        <v>WS</v>
      </c>
      <c r="C22" s="76">
        <v>456</v>
      </c>
      <c r="D22" s="40" t="s">
        <v>2105</v>
      </c>
      <c r="E22" s="40" t="s">
        <v>495</v>
      </c>
      <c r="F22" s="40" t="s">
        <v>2123</v>
      </c>
      <c r="G22" s="36" t="s">
        <v>1241</v>
      </c>
      <c r="H22" s="36" t="s">
        <v>2193</v>
      </c>
      <c r="I22" s="36" t="s">
        <v>2229</v>
      </c>
      <c r="J22" s="36" t="s">
        <v>2125</v>
      </c>
      <c r="K22" s="36" t="s">
        <v>2263</v>
      </c>
      <c r="L22" s="100" t="s">
        <v>978</v>
      </c>
      <c r="M22" s="99">
        <f>IF(L22=L21,0,1)</f>
        <v>0</v>
      </c>
      <c r="N22" s="107">
        <v>1205175464</v>
      </c>
      <c r="O22" s="106" t="str">
        <f>PROPER(TRIM(UPPER(CONCATENATE(P22," ",Q22))))</f>
        <v>Monica Viviana Espinosa</v>
      </c>
      <c r="P22" s="106" t="s">
        <v>2535</v>
      </c>
      <c r="Q22" s="106" t="s">
        <v>2343</v>
      </c>
      <c r="R22" s="106" t="s">
        <v>2536</v>
      </c>
      <c r="S22" s="106" t="s">
        <v>2463</v>
      </c>
      <c r="T22" s="106" t="s">
        <v>2468</v>
      </c>
      <c r="U22" s="107" t="s">
        <v>2472</v>
      </c>
      <c r="V22" s="133">
        <v>18135.138494068731</v>
      </c>
      <c r="W22" s="39">
        <f>COUNTA(AD22,AI22,AN22,AS22,AX22,BH22,BC22)</f>
        <v>2</v>
      </c>
      <c r="X22" s="42">
        <f>Y22/AC22</f>
        <v>9.9999999999999908E-2</v>
      </c>
      <c r="Y22" s="43">
        <f>(AH22+AM22+AR22+AW22+BB22+BL22+BG22)*24</f>
        <v>3.9999999999999964</v>
      </c>
      <c r="Z22" s="44">
        <f>+W22*$D$4</f>
        <v>8</v>
      </c>
      <c r="AA22" s="42">
        <f>AB22/(AC22*$D$4)</f>
        <v>9.9999999999999908E-2</v>
      </c>
      <c r="AB22" s="44">
        <f>((AG22*24)*AF22)+((AL22*24)*AK22)+((AQ22*24)*AP22)+((AV22*24)*AU22)+((BA22*24)*AZ22)+((BF22*24)*BE22)+((BK22*24)*BJ22)</f>
        <v>15.999999999999986</v>
      </c>
      <c r="AC22" s="45">
        <f>SUMIFS(Y:Y,O:O,O22)</f>
        <v>40</v>
      </c>
      <c r="AD22" s="77"/>
      <c r="AE22" s="77"/>
      <c r="AF22" s="71"/>
      <c r="AG22" s="47">
        <f>IF(AE22-AD22=$A$3,$A$2,AE22-AD22)</f>
        <v>0</v>
      </c>
      <c r="AH22" s="47">
        <f>IFERROR(IF(AF22=$D$4,AG22,AG22/($D$4/AF22)),0)</f>
        <v>0</v>
      </c>
      <c r="AI22" s="78"/>
      <c r="AJ22" s="78"/>
      <c r="AK22" s="72"/>
      <c r="AL22" s="47">
        <f>IF(AJ22-AI22=$A$3,$A$2,AJ22-AI22)</f>
        <v>0</v>
      </c>
      <c r="AM22" s="47">
        <f>IFERROR(IF(AK22=$D$4,AL22,AL22/($D$4/AK22)),0)</f>
        <v>0</v>
      </c>
      <c r="AN22" s="78">
        <v>0.58333333333333337</v>
      </c>
      <c r="AO22" s="78">
        <v>0.66666666666666663</v>
      </c>
      <c r="AP22" s="72">
        <v>4</v>
      </c>
      <c r="AQ22" s="47">
        <f>IF(AO22-AN22=$A$3,$A$2,AO22-AN22)</f>
        <v>8.3333333333333259E-2</v>
      </c>
      <c r="AR22" s="47">
        <f>IFERROR(IF(AP22=$D$4,AQ22,AQ22/($D$4/AP22)),0)</f>
        <v>8.3333333333333259E-2</v>
      </c>
      <c r="AS22" s="78"/>
      <c r="AT22" s="78"/>
      <c r="AU22" s="72"/>
      <c r="AV22" s="47">
        <f>IF(AT22-AS22=$A$3,$A$2,AT22-AS22)</f>
        <v>0</v>
      </c>
      <c r="AW22" s="47">
        <f>IFERROR(IF(AU22=$D$4,AV22,AV22/($D$4/AU22)),0)</f>
        <v>0</v>
      </c>
      <c r="AX22" s="78"/>
      <c r="AY22" s="78"/>
      <c r="AZ22" s="72"/>
      <c r="BA22" s="47">
        <f>IF(AY22-AX22=$A$3,$A$2,AY22-AX22)</f>
        <v>0</v>
      </c>
      <c r="BB22" s="47">
        <f>IFERROR(IF(AZ22=$D$4,BA22,BA22/($D$4/AZ22)),0)</f>
        <v>0</v>
      </c>
      <c r="BC22" s="78">
        <v>0.58333333333333337</v>
      </c>
      <c r="BD22" s="78">
        <v>0.66666666666666663</v>
      </c>
      <c r="BE22" s="72">
        <v>4</v>
      </c>
      <c r="BF22" s="47">
        <f>IF(BD22-BC22=$A$3,$A$2,BD22-BC22)</f>
        <v>8.3333333333333259E-2</v>
      </c>
      <c r="BG22" s="47">
        <f>IFERROR(IF(BE22=$D$4,BF22,BF22/($D$4/BE22)),0)</f>
        <v>8.3333333333333259E-2</v>
      </c>
      <c r="BH22" s="78"/>
      <c r="BI22" s="78"/>
      <c r="BJ22" s="72"/>
      <c r="BK22" s="47">
        <f>IF(BI22-BH22=$A$3,$A$2,BI22-BH22)</f>
        <v>0</v>
      </c>
      <c r="BL22" s="47">
        <f>IFERROR(IF(BJ22=$D$4,BK22,BK22/($D$4/BJ22)),0)</f>
        <v>0</v>
      </c>
      <c r="BM22" s="50"/>
      <c r="BN22" s="22">
        <f t="array" ref="BN22">IF(SUMPRODUCT((O22:O$439=O22)*1)&gt;1,0,1)</f>
        <v>0</v>
      </c>
      <c r="BO22" s="69"/>
      <c r="BP22" s="69"/>
      <c r="BQ22" s="71"/>
      <c r="BR22" s="47">
        <f>IF(BP22-BO22=$A$3,$A$2,BP22-BO22)</f>
        <v>0</v>
      </c>
      <c r="BS22" s="47">
        <f>IFERROR(IF(BQ22=$D$4,BR22,BR22/($D$4/BQ22)),0)</f>
        <v>0</v>
      </c>
      <c r="BT22" s="70"/>
      <c r="BU22" s="70"/>
      <c r="BV22" s="72"/>
      <c r="BW22" s="47">
        <f>IF(BU22-BT22=$A$3,$A$2,BU22-BT22)</f>
        <v>0</v>
      </c>
      <c r="BX22" s="47">
        <f>IFERROR(IF(BV22=$D$4,BW22,BW22/($D$4/BV22)),0)</f>
        <v>0</v>
      </c>
      <c r="BY22" s="70">
        <v>0.58333333333333337</v>
      </c>
      <c r="BZ22" s="70">
        <v>0.66666666666666663</v>
      </c>
      <c r="CA22" s="72">
        <v>4</v>
      </c>
      <c r="CB22" s="47">
        <f>IF(BZ22-BY22=$A$3,$A$2,BZ22-BY22)</f>
        <v>8.3333333333333259E-2</v>
      </c>
      <c r="CC22" s="47">
        <f>IFERROR(IF(CA22=$D$4,CB22,CB22/($D$4/CA22)),0)</f>
        <v>8.3333333333333259E-2</v>
      </c>
      <c r="CD22" s="70"/>
      <c r="CE22" s="70"/>
      <c r="CF22" s="72"/>
      <c r="CG22" s="47">
        <f>IF(CE22-CD22=$A$3,$A$2,CE22-CD22)</f>
        <v>0</v>
      </c>
      <c r="CH22" s="47">
        <f>IFERROR(IF(CF22=$D$4,CG22,CG22/($D$4/CF22)),0)</f>
        <v>0</v>
      </c>
      <c r="CI22" s="70"/>
      <c r="CJ22" s="70"/>
      <c r="CK22" s="72"/>
      <c r="CL22" s="47">
        <f>IF(CJ22-CI22=$A$3,$A$2,CJ22-CI22)</f>
        <v>0</v>
      </c>
      <c r="CM22" s="47">
        <f>IFERROR(IF(CK22=$D$4,CL22,CL22/($D$4/CK22)),0)</f>
        <v>0</v>
      </c>
      <c r="CN22" s="70">
        <v>0.58333333333333337</v>
      </c>
      <c r="CO22" s="70">
        <v>0.66666666666666663</v>
      </c>
      <c r="CP22" s="72">
        <v>4</v>
      </c>
      <c r="CQ22" s="47">
        <f>IF(CO22-CN22=$A$3,$A$2,CO22-CN22)</f>
        <v>8.3333333333333259E-2</v>
      </c>
      <c r="CR22" s="47">
        <f>IFERROR(IF(CP22=$D$4,CQ22,CQ22/($D$4/CP22)),0)</f>
        <v>8.3333333333333259E-2</v>
      </c>
      <c r="CS22" s="70"/>
      <c r="CT22" s="70"/>
      <c r="CU22" s="72"/>
      <c r="CV22" s="47">
        <f>IF(CT22-CS22=$A$3,$A$2,CT22-CS22)</f>
        <v>0</v>
      </c>
      <c r="CW22" s="47">
        <f>IFERROR(IF(CU22=$D$4,CV22,CV22/($D$4/CU22)),0)</f>
        <v>0</v>
      </c>
      <c r="CX22" s="1"/>
      <c r="CZ22" s="156"/>
      <c r="DA22" s="156"/>
    </row>
    <row r="23" spans="2:105" s="18" customFormat="1" ht="13.8" x14ac:dyDescent="0.3">
      <c r="B23" s="39" t="str">
        <f>CONCATENATE(IF(AD23&lt;&gt;"","L",""),IF(AI23&lt;&gt;"","M",""),IF(AN23&lt;&gt;"","W",""),IF(AS23&lt;&gt;"","J",""),IF(AX23&lt;&gt;"","V",""),IF(BC23&lt;&gt;"","S",""),IF(BH23&lt;&gt;"","D",""))</f>
        <v>WS</v>
      </c>
      <c r="C23" s="76">
        <v>528</v>
      </c>
      <c r="D23" s="40" t="s">
        <v>2106</v>
      </c>
      <c r="E23" s="40" t="s">
        <v>1026</v>
      </c>
      <c r="F23" s="40" t="s">
        <v>2122</v>
      </c>
      <c r="G23" s="36" t="s">
        <v>1240</v>
      </c>
      <c r="H23" s="36" t="s">
        <v>2193</v>
      </c>
      <c r="I23" s="36" t="s">
        <v>2229</v>
      </c>
      <c r="J23" s="36" t="s">
        <v>2125</v>
      </c>
      <c r="K23" s="36" t="s">
        <v>2263</v>
      </c>
      <c r="L23" s="100" t="s">
        <v>978</v>
      </c>
      <c r="M23" s="99">
        <f>IF(L23=L22,0,1)</f>
        <v>0</v>
      </c>
      <c r="N23" s="107">
        <v>1205175464</v>
      </c>
      <c r="O23" s="106" t="str">
        <f>PROPER(TRIM(UPPER(CONCATENATE(P23," ",Q23))))</f>
        <v>Monica Viviana Espinosa</v>
      </c>
      <c r="P23" s="106" t="s">
        <v>2535</v>
      </c>
      <c r="Q23" s="106" t="s">
        <v>2343</v>
      </c>
      <c r="R23" s="106" t="s">
        <v>2536</v>
      </c>
      <c r="S23" s="106" t="s">
        <v>2463</v>
      </c>
      <c r="T23" s="106" t="s">
        <v>2465</v>
      </c>
      <c r="U23" s="107" t="s">
        <v>2472</v>
      </c>
      <c r="V23" s="133">
        <v>4185.0319601697074</v>
      </c>
      <c r="W23" s="39">
        <f>COUNTA(AD23,AI23,AN23,AS23,AX23,BH23,BC23)</f>
        <v>2</v>
      </c>
      <c r="X23" s="42">
        <f>Y23/AC23</f>
        <v>0.10000000000000005</v>
      </c>
      <c r="Y23" s="43">
        <f>(AH23+AM23+AR23+AW23+BB23+BL23+BG23)*24</f>
        <v>4.0000000000000018</v>
      </c>
      <c r="Z23" s="44">
        <f>+W23*$D$4</f>
        <v>8</v>
      </c>
      <c r="AA23" s="42">
        <f>AB23/(AC23*$D$4)</f>
        <v>0.10000000000000005</v>
      </c>
      <c r="AB23" s="44">
        <f>((AG23*24)*AF23)+((AL23*24)*AK23)+((AQ23*24)*AP23)+((AV23*24)*AU23)+((BA23*24)*AZ23)+((BF23*24)*BE23)+((BK23*24)*BJ23)</f>
        <v>16.000000000000007</v>
      </c>
      <c r="AC23" s="45">
        <f>SUMIFS(Y:Y,O:O,O23)</f>
        <v>40</v>
      </c>
      <c r="AD23" s="77"/>
      <c r="AE23" s="77"/>
      <c r="AF23" s="71"/>
      <c r="AG23" s="47">
        <f>IF(AE23-AD23=$A$3,$A$2,AE23-AD23)</f>
        <v>0</v>
      </c>
      <c r="AH23" s="47">
        <f>IFERROR(IF(AF23=$D$4,AG23,AG23/($D$4/AF23)),0)</f>
        <v>0</v>
      </c>
      <c r="AI23" s="78"/>
      <c r="AJ23" s="78"/>
      <c r="AK23" s="72"/>
      <c r="AL23" s="47">
        <f>IF(AJ23-AI23=$A$3,$A$2,AJ23-AI23)</f>
        <v>0</v>
      </c>
      <c r="AM23" s="47">
        <f>IFERROR(IF(AK23=$D$4,AL23,AL23/($D$4/AK23)),0)</f>
        <v>0</v>
      </c>
      <c r="AN23" s="78">
        <v>0.66666666666666663</v>
      </c>
      <c r="AO23" s="78">
        <v>0.75</v>
      </c>
      <c r="AP23" s="72">
        <v>4</v>
      </c>
      <c r="AQ23" s="47">
        <f>IF(AO23-AN23=$A$3,$A$2,AO23-AN23)</f>
        <v>8.333333333333337E-2</v>
      </c>
      <c r="AR23" s="47">
        <f>IFERROR(IF(AP23=$D$4,AQ23,AQ23/($D$4/AP23)),0)</f>
        <v>8.333333333333337E-2</v>
      </c>
      <c r="AS23" s="78"/>
      <c r="AT23" s="78"/>
      <c r="AU23" s="72"/>
      <c r="AV23" s="47">
        <f>IF(AT23-AS23=$A$3,$A$2,AT23-AS23)</f>
        <v>0</v>
      </c>
      <c r="AW23" s="47">
        <f>IFERROR(IF(AU23=$D$4,AV23,AV23/($D$4/AU23)),0)</f>
        <v>0</v>
      </c>
      <c r="AX23" s="78"/>
      <c r="AY23" s="78"/>
      <c r="AZ23" s="72"/>
      <c r="BA23" s="47">
        <f>IF(AY23-AX23=$A$3,$A$2,AY23-AX23)</f>
        <v>0</v>
      </c>
      <c r="BB23" s="47">
        <f>IFERROR(IF(AZ23=$D$4,BA23,BA23/($D$4/AZ23)),0)</f>
        <v>0</v>
      </c>
      <c r="BC23" s="78">
        <v>0.66666666666666663</v>
      </c>
      <c r="BD23" s="78">
        <v>0.75</v>
      </c>
      <c r="BE23" s="72">
        <v>4</v>
      </c>
      <c r="BF23" s="47">
        <f>IF(BD23-BC23=$A$3,$A$2,BD23-BC23)</f>
        <v>8.333333333333337E-2</v>
      </c>
      <c r="BG23" s="47">
        <f>IFERROR(IF(BE23=$D$4,BF23,BF23/($D$4/BE23)),0)</f>
        <v>8.333333333333337E-2</v>
      </c>
      <c r="BH23" s="78"/>
      <c r="BI23" s="78"/>
      <c r="BJ23" s="72"/>
      <c r="BK23" s="47">
        <f>IF(BI23-BH23=$A$3,$A$2,BI23-BH23)</f>
        <v>0</v>
      </c>
      <c r="BL23" s="47">
        <f>IFERROR(IF(BJ23=$D$4,BK23,BK23/($D$4/BJ23)),0)</f>
        <v>0</v>
      </c>
      <c r="BM23" s="50"/>
      <c r="BN23" s="22">
        <f t="array" ref="BN23">IF(SUMPRODUCT((O23:O$439=O23)*1)&gt;1,0,1)</f>
        <v>0</v>
      </c>
      <c r="BO23" s="69"/>
      <c r="BP23" s="69"/>
      <c r="BQ23" s="71"/>
      <c r="BR23" s="47">
        <f>IF(BP23-BO23=$A$3,$A$2,BP23-BO23)</f>
        <v>0</v>
      </c>
      <c r="BS23" s="47">
        <f>IFERROR(IF(BQ23=$D$4,BR23,BR23/($D$4/BQ23)),0)</f>
        <v>0</v>
      </c>
      <c r="BT23" s="70"/>
      <c r="BU23" s="70"/>
      <c r="BV23" s="72"/>
      <c r="BW23" s="47">
        <f>IF(BU23-BT23=$A$3,$A$2,BU23-BT23)</f>
        <v>0</v>
      </c>
      <c r="BX23" s="47">
        <f>IFERROR(IF(BV23=$D$4,BW23,BW23/($D$4/BV23)),0)</f>
        <v>0</v>
      </c>
      <c r="BY23" s="70">
        <v>0.66666666666666663</v>
      </c>
      <c r="BZ23" s="70">
        <v>0.75</v>
      </c>
      <c r="CA23" s="72">
        <v>4</v>
      </c>
      <c r="CB23" s="47">
        <f>IF(BZ23-BY23=$A$3,$A$2,BZ23-BY23)</f>
        <v>8.333333333333337E-2</v>
      </c>
      <c r="CC23" s="47">
        <f>IFERROR(IF(CA23=$D$4,CB23,CB23/($D$4/CA23)),0)</f>
        <v>8.333333333333337E-2</v>
      </c>
      <c r="CD23" s="70"/>
      <c r="CE23" s="70"/>
      <c r="CF23" s="72"/>
      <c r="CG23" s="47">
        <f>IF(CE23-CD23=$A$3,$A$2,CE23-CD23)</f>
        <v>0</v>
      </c>
      <c r="CH23" s="47">
        <f>IFERROR(IF(CF23=$D$4,CG23,CG23/($D$4/CF23)),0)</f>
        <v>0</v>
      </c>
      <c r="CI23" s="70"/>
      <c r="CJ23" s="70"/>
      <c r="CK23" s="72"/>
      <c r="CL23" s="47">
        <f>IF(CJ23-CI23=$A$3,$A$2,CJ23-CI23)</f>
        <v>0</v>
      </c>
      <c r="CM23" s="47">
        <f>IFERROR(IF(CK23=$D$4,CL23,CL23/($D$4/CK23)),0)</f>
        <v>0</v>
      </c>
      <c r="CN23" s="70">
        <v>0.66666666666666663</v>
      </c>
      <c r="CO23" s="70">
        <v>0.75</v>
      </c>
      <c r="CP23" s="72">
        <v>4</v>
      </c>
      <c r="CQ23" s="47">
        <f>IF(CO23-CN23=$A$3,$A$2,CO23-CN23)</f>
        <v>8.333333333333337E-2</v>
      </c>
      <c r="CR23" s="47">
        <f>IFERROR(IF(CP23=$D$4,CQ23,CQ23/($D$4/CP23)),0)</f>
        <v>8.333333333333337E-2</v>
      </c>
      <c r="CS23" s="70"/>
      <c r="CT23" s="70"/>
      <c r="CU23" s="72"/>
      <c r="CV23" s="47">
        <f>IF(CT23-CS23=$A$3,$A$2,CT23-CS23)</f>
        <v>0</v>
      </c>
      <c r="CW23" s="47">
        <f>IFERROR(IF(CU23=$D$4,CV23,CV23/($D$4/CU23)),0)</f>
        <v>0</v>
      </c>
      <c r="CX23" s="1"/>
      <c r="CZ23" s="156"/>
      <c r="DA23" s="156"/>
    </row>
    <row r="24" spans="2:105" s="18" customFormat="1" ht="13.8" x14ac:dyDescent="0.3">
      <c r="B24" s="39" t="str">
        <f>CONCATENATE(IF(AD24&lt;&gt;"","L",""),IF(AI24&lt;&gt;"","M",""),IF(AN24&lt;&gt;"","W",""),IF(AS24&lt;&gt;"","J",""),IF(AX24&lt;&gt;"","V",""),IF(BC24&lt;&gt;"","S",""),IF(BH24&lt;&gt;"","D",""))</f>
        <v>WS</v>
      </c>
      <c r="C24" s="76">
        <v>538</v>
      </c>
      <c r="D24" s="40" t="s">
        <v>2107</v>
      </c>
      <c r="E24" s="40" t="s">
        <v>1561</v>
      </c>
      <c r="F24" s="40" t="s">
        <v>2122</v>
      </c>
      <c r="G24" s="36" t="s">
        <v>1239</v>
      </c>
      <c r="H24" s="36" t="s">
        <v>2193</v>
      </c>
      <c r="I24" s="36" t="s">
        <v>2229</v>
      </c>
      <c r="J24" s="36" t="s">
        <v>2125</v>
      </c>
      <c r="K24" s="36" t="s">
        <v>2263</v>
      </c>
      <c r="L24" s="100" t="s">
        <v>978</v>
      </c>
      <c r="M24" s="99">
        <f>IF(L24=L23,0,1)</f>
        <v>0</v>
      </c>
      <c r="N24" s="107">
        <v>1205175464</v>
      </c>
      <c r="O24" s="106" t="str">
        <f>PROPER(TRIM(UPPER(CONCATENATE(P24," ",Q24))))</f>
        <v>Monica Viviana Espinosa</v>
      </c>
      <c r="P24" s="106" t="s">
        <v>2535</v>
      </c>
      <c r="Q24" s="106" t="s">
        <v>2343</v>
      </c>
      <c r="R24" s="106" t="s">
        <v>2536</v>
      </c>
      <c r="S24" s="106" t="s">
        <v>2463</v>
      </c>
      <c r="T24" s="106" t="s">
        <v>2465</v>
      </c>
      <c r="U24" s="107" t="s">
        <v>2472</v>
      </c>
      <c r="V24" s="133">
        <v>23017.67578093339</v>
      </c>
      <c r="W24" s="39">
        <f>COUNTA(AD24,AI24,AN24,AS24,AX24,BH24,BC24)</f>
        <v>2</v>
      </c>
      <c r="X24" s="42">
        <f>Y24/AC24</f>
        <v>9.9999999999999978E-2</v>
      </c>
      <c r="Y24" s="43">
        <f>(AH24+AM24+AR24+AW24+BB24+BL24+BG24)*24</f>
        <v>3.9999999999999991</v>
      </c>
      <c r="Z24" s="44">
        <f>+W24*$D$4</f>
        <v>8</v>
      </c>
      <c r="AA24" s="42">
        <f>AB24/(AC24*$D$4)</f>
        <v>9.9999999999999978E-2</v>
      </c>
      <c r="AB24" s="44">
        <f>((AG24*24)*AF24)+((AL24*24)*AK24)+((AQ24*24)*AP24)+((AV24*24)*AU24)+((BA24*24)*AZ24)+((BF24*24)*BE24)+((BK24*24)*BJ24)</f>
        <v>15.999999999999996</v>
      </c>
      <c r="AC24" s="45">
        <f>SUMIFS(Y:Y,O:O,O24)</f>
        <v>40</v>
      </c>
      <c r="AD24" s="77"/>
      <c r="AE24" s="77"/>
      <c r="AF24" s="71"/>
      <c r="AG24" s="47">
        <f>IF(AE24-AD24=$A$3,$A$2,AE24-AD24)</f>
        <v>0</v>
      </c>
      <c r="AH24" s="47">
        <f>IFERROR(IF(AF24=$D$4,AG24,AG24/($D$4/AF24)),0)</f>
        <v>0</v>
      </c>
      <c r="AI24" s="78"/>
      <c r="AJ24" s="78"/>
      <c r="AK24" s="72"/>
      <c r="AL24" s="47">
        <f>IF(AJ24-AI24=$A$3,$A$2,AJ24-AI24)</f>
        <v>0</v>
      </c>
      <c r="AM24" s="47">
        <f>IFERROR(IF(AK24=$D$4,AL24,AL24/($D$4/AK24)),0)</f>
        <v>0</v>
      </c>
      <c r="AN24" s="78">
        <v>0.45833333333333331</v>
      </c>
      <c r="AO24" s="78">
        <v>0.54166666666666663</v>
      </c>
      <c r="AP24" s="72">
        <v>4</v>
      </c>
      <c r="AQ24" s="47">
        <f>IF(AO24-AN24=$A$3,$A$2,AO24-AN24)</f>
        <v>8.3333333333333315E-2</v>
      </c>
      <c r="AR24" s="47">
        <f>IFERROR(IF(AP24=$D$4,AQ24,AQ24/($D$4/AP24)),0)</f>
        <v>8.3333333333333315E-2</v>
      </c>
      <c r="AS24" s="78"/>
      <c r="AT24" s="78"/>
      <c r="AU24" s="72"/>
      <c r="AV24" s="47">
        <f>IF(AT24-AS24=$A$3,$A$2,AT24-AS24)</f>
        <v>0</v>
      </c>
      <c r="AW24" s="47">
        <f>IFERROR(IF(AU24=$D$4,AV24,AV24/($D$4/AU24)),0)</f>
        <v>0</v>
      </c>
      <c r="AX24" s="78"/>
      <c r="AY24" s="78"/>
      <c r="AZ24" s="72"/>
      <c r="BA24" s="47">
        <f>IF(AY24-AX24=$A$3,$A$2,AY24-AX24)</f>
        <v>0</v>
      </c>
      <c r="BB24" s="47">
        <f>IFERROR(IF(AZ24=$D$4,BA24,BA24/($D$4/AZ24)),0)</f>
        <v>0</v>
      </c>
      <c r="BC24" s="78">
        <v>0.45833333333333331</v>
      </c>
      <c r="BD24" s="78">
        <v>0.54166666666666663</v>
      </c>
      <c r="BE24" s="72">
        <v>4</v>
      </c>
      <c r="BF24" s="47">
        <f>IF(BD24-BC24=$A$3,$A$2,BD24-BC24)</f>
        <v>8.3333333333333315E-2</v>
      </c>
      <c r="BG24" s="47">
        <f>IFERROR(IF(BE24=$D$4,BF24,BF24/($D$4/BE24)),0)</f>
        <v>8.3333333333333315E-2</v>
      </c>
      <c r="BH24" s="78"/>
      <c r="BI24" s="78"/>
      <c r="BJ24" s="72"/>
      <c r="BK24" s="47">
        <f>IF(BI24-BH24=$A$3,$A$2,BI24-BH24)</f>
        <v>0</v>
      </c>
      <c r="BL24" s="47">
        <f>IFERROR(IF(BJ24=$D$4,BK24,BK24/($D$4/BJ24)),0)</f>
        <v>0</v>
      </c>
      <c r="BM24" s="50"/>
      <c r="BN24" s="22">
        <f t="array" ref="BN24">IF(SUMPRODUCT((O24:O$439=O24)*1)&gt;1,0,1)</f>
        <v>0</v>
      </c>
      <c r="BO24" s="69"/>
      <c r="BP24" s="69"/>
      <c r="BQ24" s="71"/>
      <c r="BR24" s="47">
        <f>IF(BP24-BO24=$A$3,$A$2,BP24-BO24)</f>
        <v>0</v>
      </c>
      <c r="BS24" s="47">
        <f>IFERROR(IF(BQ24=$D$4,BR24,BR24/($D$4/BQ24)),0)</f>
        <v>0</v>
      </c>
      <c r="BT24" s="70"/>
      <c r="BU24" s="70"/>
      <c r="BV24" s="72"/>
      <c r="BW24" s="47">
        <f>IF(BU24-BT24=$A$3,$A$2,BU24-BT24)</f>
        <v>0</v>
      </c>
      <c r="BX24" s="47">
        <f>IFERROR(IF(BV24=$D$4,BW24,BW24/($D$4/BV24)),0)</f>
        <v>0</v>
      </c>
      <c r="BY24" s="70">
        <v>0.45833333333333331</v>
      </c>
      <c r="BZ24" s="70">
        <v>0.54166666666666663</v>
      </c>
      <c r="CA24" s="72">
        <v>4</v>
      </c>
      <c r="CB24" s="47">
        <f>IF(BZ24-BY24=$A$3,$A$2,BZ24-BY24)</f>
        <v>8.3333333333333315E-2</v>
      </c>
      <c r="CC24" s="47">
        <f>IFERROR(IF(CA24=$D$4,CB24,CB24/($D$4/CA24)),0)</f>
        <v>8.3333333333333315E-2</v>
      </c>
      <c r="CD24" s="70"/>
      <c r="CE24" s="70"/>
      <c r="CF24" s="72"/>
      <c r="CG24" s="47">
        <f>IF(CE24-CD24=$A$3,$A$2,CE24-CD24)</f>
        <v>0</v>
      </c>
      <c r="CH24" s="47">
        <f>IFERROR(IF(CF24=$D$4,CG24,CG24/($D$4/CF24)),0)</f>
        <v>0</v>
      </c>
      <c r="CI24" s="70"/>
      <c r="CJ24" s="70"/>
      <c r="CK24" s="72"/>
      <c r="CL24" s="47">
        <f>IF(CJ24-CI24=$A$3,$A$2,CJ24-CI24)</f>
        <v>0</v>
      </c>
      <c r="CM24" s="47">
        <f>IFERROR(IF(CK24=$D$4,CL24,CL24/($D$4/CK24)),0)</f>
        <v>0</v>
      </c>
      <c r="CN24" s="70">
        <v>0.45833333333333331</v>
      </c>
      <c r="CO24" s="70">
        <v>0.54166666666666663</v>
      </c>
      <c r="CP24" s="72">
        <v>4</v>
      </c>
      <c r="CQ24" s="47">
        <f>IF(CO24-CN24=$A$3,$A$2,CO24-CN24)</f>
        <v>8.3333333333333315E-2</v>
      </c>
      <c r="CR24" s="47">
        <f>IFERROR(IF(CP24=$D$4,CQ24,CQ24/($D$4/CP24)),0)</f>
        <v>8.3333333333333315E-2</v>
      </c>
      <c r="CS24" s="70"/>
      <c r="CT24" s="70"/>
      <c r="CU24" s="72"/>
      <c r="CV24" s="47">
        <f>IF(CT24-CS24=$A$3,$A$2,CT24-CS24)</f>
        <v>0</v>
      </c>
      <c r="CW24" s="47">
        <f>IFERROR(IF(CU24=$D$4,CV24,CV24/($D$4/CU24)),0)</f>
        <v>0</v>
      </c>
      <c r="CX24" s="1"/>
      <c r="CZ24" s="156"/>
      <c r="DA24" s="156"/>
    </row>
    <row r="25" spans="2:105" s="18" customFormat="1" ht="13.8" x14ac:dyDescent="0.3">
      <c r="B25" s="39" t="str">
        <f>CONCATENATE(IF(AD25&lt;&gt;"","L",""),IF(AI25&lt;&gt;"","M",""),IF(AN25&lt;&gt;"","W",""),IF(AS25&lt;&gt;"","J",""),IF(AX25&lt;&gt;"","V",""),IF(BC25&lt;&gt;"","S",""),IF(BH25&lt;&gt;"","D",""))</f>
        <v>WS</v>
      </c>
      <c r="C25" s="76">
        <v>889</v>
      </c>
      <c r="D25" s="40" t="s">
        <v>2108</v>
      </c>
      <c r="E25" s="40" t="s">
        <v>1562</v>
      </c>
      <c r="F25" s="40" t="s">
        <v>2155</v>
      </c>
      <c r="G25" s="36" t="s">
        <v>1236</v>
      </c>
      <c r="H25" s="36" t="s">
        <v>2193</v>
      </c>
      <c r="I25" s="36" t="s">
        <v>2229</v>
      </c>
      <c r="J25" s="36" t="s">
        <v>2125</v>
      </c>
      <c r="K25" s="36" t="s">
        <v>2263</v>
      </c>
      <c r="L25" s="100" t="s">
        <v>978</v>
      </c>
      <c r="M25" s="99">
        <f>IF(L25=L24,0,1)</f>
        <v>0</v>
      </c>
      <c r="N25" s="107">
        <v>1205175464</v>
      </c>
      <c r="O25" s="106" t="str">
        <f>PROPER(TRIM(UPPER(CONCATENATE(P25," ",Q25))))</f>
        <v>Monica Viviana Espinosa</v>
      </c>
      <c r="P25" s="106" t="s">
        <v>2535</v>
      </c>
      <c r="Q25" s="106" t="s">
        <v>2343</v>
      </c>
      <c r="R25" s="106" t="s">
        <v>2536</v>
      </c>
      <c r="S25" s="106" t="s">
        <v>2463</v>
      </c>
      <c r="T25" s="106" t="s">
        <v>2467</v>
      </c>
      <c r="U25" s="107" t="s">
        <v>2472</v>
      </c>
      <c r="V25" s="133">
        <v>34089.216666666667</v>
      </c>
      <c r="W25" s="39">
        <f>COUNTA(AD25,AI25,AN25,AS25,AX25,BH25,BC25)</f>
        <v>2</v>
      </c>
      <c r="X25" s="42">
        <f>Y25/AC25</f>
        <v>9.9999999999999978E-2</v>
      </c>
      <c r="Y25" s="43">
        <f>(AH25+AM25+AR25+AW25+BB25+BL25+BG25)*24</f>
        <v>3.9999999999999991</v>
      </c>
      <c r="Z25" s="44">
        <f>+W25*$D$4</f>
        <v>8</v>
      </c>
      <c r="AA25" s="42">
        <f>AB25/(AC25*$D$4)</f>
        <v>9.9999999999999978E-2</v>
      </c>
      <c r="AB25" s="44">
        <f>((AG25*24)*AF25)+((AL25*24)*AK25)+((AQ25*24)*AP25)+((AV25*24)*AU25)+((BA25*24)*AZ25)+((BF25*24)*BE25)+((BK25*24)*BJ25)</f>
        <v>15.999999999999996</v>
      </c>
      <c r="AC25" s="45">
        <f>SUMIFS(Y:Y,O:O,O25)</f>
        <v>40</v>
      </c>
      <c r="AD25" s="77"/>
      <c r="AE25" s="77"/>
      <c r="AF25" s="71"/>
      <c r="AG25" s="47">
        <f>IF(AE25-AD25=$A$3,$A$2,AE25-AD25)</f>
        <v>0</v>
      </c>
      <c r="AH25" s="47">
        <f>IFERROR(IF(AF25=$D$4,AG25,AG25/($D$4/AF25)),0)</f>
        <v>0</v>
      </c>
      <c r="AI25" s="78"/>
      <c r="AJ25" s="78"/>
      <c r="AK25" s="72"/>
      <c r="AL25" s="47">
        <f>IF(AJ25-AI25=$A$3,$A$2,AJ25-AI25)</f>
        <v>0</v>
      </c>
      <c r="AM25" s="47">
        <f>IFERROR(IF(AK25=$D$4,AL25,AL25/($D$4/AK25)),0)</f>
        <v>0</v>
      </c>
      <c r="AN25" s="78">
        <v>0.375</v>
      </c>
      <c r="AO25" s="78">
        <v>0.45833333333333331</v>
      </c>
      <c r="AP25" s="72">
        <v>4</v>
      </c>
      <c r="AQ25" s="47">
        <f>IF(AO25-AN25=$A$3,$A$2,AO25-AN25)</f>
        <v>8.3333333333333315E-2</v>
      </c>
      <c r="AR25" s="47">
        <f>IFERROR(IF(AP25=$D$4,AQ25,AQ25/($D$4/AP25)),0)</f>
        <v>8.3333333333333315E-2</v>
      </c>
      <c r="AS25" s="78"/>
      <c r="AT25" s="78"/>
      <c r="AU25" s="72"/>
      <c r="AV25" s="47">
        <f>IF(AT25-AS25=$A$3,$A$2,AT25-AS25)</f>
        <v>0</v>
      </c>
      <c r="AW25" s="47">
        <f>IFERROR(IF(AU25=$D$4,AV25,AV25/($D$4/AU25)),0)</f>
        <v>0</v>
      </c>
      <c r="AX25" s="78"/>
      <c r="AY25" s="78"/>
      <c r="AZ25" s="72"/>
      <c r="BA25" s="47">
        <f>IF(AY25-AX25=$A$3,$A$2,AY25-AX25)</f>
        <v>0</v>
      </c>
      <c r="BB25" s="47">
        <f>IFERROR(IF(AZ25=$D$4,BA25,BA25/($D$4/AZ25)),0)</f>
        <v>0</v>
      </c>
      <c r="BC25" s="78">
        <v>0.375</v>
      </c>
      <c r="BD25" s="78">
        <v>0.45833333333333331</v>
      </c>
      <c r="BE25" s="72">
        <v>4</v>
      </c>
      <c r="BF25" s="47">
        <f>IF(BD25-BC25=$A$3,$A$2,BD25-BC25)</f>
        <v>8.3333333333333315E-2</v>
      </c>
      <c r="BG25" s="47">
        <f>IFERROR(IF(BE25=$D$4,BF25,BF25/($D$4/BE25)),0)</f>
        <v>8.3333333333333315E-2</v>
      </c>
      <c r="BH25" s="78"/>
      <c r="BI25" s="78"/>
      <c r="BJ25" s="72"/>
      <c r="BK25" s="47">
        <f>IF(BI25-BH25=$A$3,$A$2,BI25-BH25)</f>
        <v>0</v>
      </c>
      <c r="BL25" s="47">
        <f>IFERROR(IF(BJ25=$D$4,BK25,BK25/($D$4/BJ25)),0)</f>
        <v>0</v>
      </c>
      <c r="BM25" s="50"/>
      <c r="BN25" s="22">
        <f t="array" ref="BN25">IF(SUMPRODUCT((O25:O$439=O25)*1)&gt;1,0,1)</f>
        <v>1</v>
      </c>
      <c r="BO25" s="69"/>
      <c r="BP25" s="69"/>
      <c r="BQ25" s="71"/>
      <c r="BR25" s="47">
        <f>IF(BP25-BO25=$A$3,$A$2,BP25-BO25)</f>
        <v>0</v>
      </c>
      <c r="BS25" s="47">
        <f>IFERROR(IF(BQ25=$D$4,BR25,BR25/($D$4/BQ25)),0)</f>
        <v>0</v>
      </c>
      <c r="BT25" s="70"/>
      <c r="BU25" s="70"/>
      <c r="BV25" s="72"/>
      <c r="BW25" s="47">
        <f>IF(BU25-BT25=$A$3,$A$2,BU25-BT25)</f>
        <v>0</v>
      </c>
      <c r="BX25" s="47">
        <f>IFERROR(IF(BV25=$D$4,BW25,BW25/($D$4/BV25)),0)</f>
        <v>0</v>
      </c>
      <c r="BY25" s="70">
        <v>0.375</v>
      </c>
      <c r="BZ25" s="70">
        <v>0.45833333333333331</v>
      </c>
      <c r="CA25" s="72">
        <v>4</v>
      </c>
      <c r="CB25" s="47">
        <f>IF(BZ25-BY25=$A$3,$A$2,BZ25-BY25)</f>
        <v>8.3333333333333315E-2</v>
      </c>
      <c r="CC25" s="47">
        <f>IFERROR(IF(CA25=$D$4,CB25,CB25/($D$4/CA25)),0)</f>
        <v>8.3333333333333315E-2</v>
      </c>
      <c r="CD25" s="70"/>
      <c r="CE25" s="70"/>
      <c r="CF25" s="72"/>
      <c r="CG25" s="47">
        <f>IF(CE25-CD25=$A$3,$A$2,CE25-CD25)</f>
        <v>0</v>
      </c>
      <c r="CH25" s="47">
        <f>IFERROR(IF(CF25=$D$4,CG25,CG25/($D$4/CF25)),0)</f>
        <v>0</v>
      </c>
      <c r="CI25" s="70"/>
      <c r="CJ25" s="70"/>
      <c r="CK25" s="72"/>
      <c r="CL25" s="47">
        <f>IF(CJ25-CI25=$A$3,$A$2,CJ25-CI25)</f>
        <v>0</v>
      </c>
      <c r="CM25" s="47">
        <f>IFERROR(IF(CK25=$D$4,CL25,CL25/($D$4/CK25)),0)</f>
        <v>0</v>
      </c>
      <c r="CN25" s="70">
        <v>0.375</v>
      </c>
      <c r="CO25" s="70">
        <v>0.45833333333333331</v>
      </c>
      <c r="CP25" s="72">
        <v>4</v>
      </c>
      <c r="CQ25" s="47">
        <f>IF(CO25-CN25=$A$3,$A$2,CO25-CN25)</f>
        <v>8.3333333333333315E-2</v>
      </c>
      <c r="CR25" s="47">
        <f>IFERROR(IF(CP25=$D$4,CQ25,CQ25/($D$4/CP25)),0)</f>
        <v>8.3333333333333315E-2</v>
      </c>
      <c r="CS25" s="70"/>
      <c r="CT25" s="70"/>
      <c r="CU25" s="72"/>
      <c r="CV25" s="47">
        <f>IF(CT25-CS25=$A$3,$A$2,CT25-CS25)</f>
        <v>0</v>
      </c>
      <c r="CW25" s="47">
        <f>IFERROR(IF(CU25=$D$4,CV25,CV25/($D$4/CU25)),0)</f>
        <v>0</v>
      </c>
      <c r="CX25" s="1"/>
      <c r="CZ25" s="156"/>
      <c r="DA25" s="156"/>
    </row>
    <row r="26" spans="2:105" s="18" customFormat="1" ht="13.8" x14ac:dyDescent="0.3">
      <c r="B26" s="39" t="str">
        <f>CONCATENATE(IF(AD26&lt;&gt;"","L",""),IF(AI26&lt;&gt;"","M",""),IF(AN26&lt;&gt;"","W",""),IF(AS26&lt;&gt;"","J",""),IF(AX26&lt;&gt;"","V",""),IF(BC26&lt;&gt;"","S",""),IF(BH26&lt;&gt;"","D",""))</f>
        <v>MWJVS</v>
      </c>
      <c r="C26" s="104">
        <v>463</v>
      </c>
      <c r="D26" s="40" t="s">
        <v>1799</v>
      </c>
      <c r="E26" s="40" t="s">
        <v>1343</v>
      </c>
      <c r="F26" s="40" t="s">
        <v>2155</v>
      </c>
      <c r="G26" s="36" t="s">
        <v>1241</v>
      </c>
      <c r="H26" s="36" t="s">
        <v>2205</v>
      </c>
      <c r="I26" s="36" t="s">
        <v>2205</v>
      </c>
      <c r="J26" s="36" t="s">
        <v>2125</v>
      </c>
      <c r="K26" s="36" t="s">
        <v>2262</v>
      </c>
      <c r="L26" s="99" t="s">
        <v>931</v>
      </c>
      <c r="M26" s="99">
        <f>IF(L26=L25,0,1)</f>
        <v>1</v>
      </c>
      <c r="N26" s="107">
        <v>924383391</v>
      </c>
      <c r="O26" s="106" t="str">
        <f>PROPER(TRIM(UPPER(CONCATENATE(P26," ",Q26))))</f>
        <v>Jonathan Leonardo Lopez</v>
      </c>
      <c r="P26" s="106" t="s">
        <v>2274</v>
      </c>
      <c r="Q26" s="106" t="s">
        <v>2350</v>
      </c>
      <c r="R26" s="106" t="s">
        <v>2411</v>
      </c>
      <c r="S26" s="106" t="s">
        <v>2463</v>
      </c>
      <c r="T26" s="106" t="s">
        <v>2468</v>
      </c>
      <c r="U26" s="107" t="s">
        <v>2472</v>
      </c>
      <c r="V26" s="133">
        <v>42514.348181818183</v>
      </c>
      <c r="W26" s="39">
        <f>COUNTA(AD26,AI26,AN26,AS26,AX26,BH26,BC26)</f>
        <v>5</v>
      </c>
      <c r="X26" s="42">
        <f>Y26/AC26</f>
        <v>0.5</v>
      </c>
      <c r="Y26" s="43">
        <f>(AH26+AM26+AR26+AW26+BB26+BL26+BG26)*24</f>
        <v>20</v>
      </c>
      <c r="Z26" s="44">
        <f>+W26*$D$4</f>
        <v>20</v>
      </c>
      <c r="AA26" s="42">
        <f>AB26/(AC26*$D$4)</f>
        <v>0.49999999999999989</v>
      </c>
      <c r="AB26" s="44">
        <f>((AG26*24)*AF26)+((AL26*24)*AK26)+((AQ26*24)*AP26)+((AV26*24)*AU26)+((BA26*24)*AZ26)+((BF26*24)*BE26)+((BK26*24)*BJ26)</f>
        <v>79.999999999999986</v>
      </c>
      <c r="AC26" s="45">
        <f>SUMIFS(Y:Y,O:O,O26)</f>
        <v>40</v>
      </c>
      <c r="AD26" s="127"/>
      <c r="AE26" s="127"/>
      <c r="AF26" s="107"/>
      <c r="AG26" s="47">
        <f>IF(AE26-AD26=$A$3,$A$2,AE26-AD26)</f>
        <v>0</v>
      </c>
      <c r="AH26" s="47">
        <f>IFERROR(IF(AF26=$D$4,AG26,AG26/($D$4/AF26)),0)</f>
        <v>0</v>
      </c>
      <c r="AI26" s="49">
        <v>0.625</v>
      </c>
      <c r="AJ26" s="49">
        <v>0.79166666666666663</v>
      </c>
      <c r="AK26" s="41">
        <v>4</v>
      </c>
      <c r="AL26" s="47">
        <f>IF(AJ26-AI26=$A$3,$A$2,AJ26-AI26)</f>
        <v>0.16666666666666663</v>
      </c>
      <c r="AM26" s="47">
        <f>IFERROR(IF(AK26=$D$4,AL26,AL26/($D$4/AK26)),0)</f>
        <v>0.16666666666666663</v>
      </c>
      <c r="AN26" s="49">
        <v>0.41666666666666669</v>
      </c>
      <c r="AO26" s="49">
        <v>0.58333333333333337</v>
      </c>
      <c r="AP26" s="41">
        <v>4</v>
      </c>
      <c r="AQ26" s="47">
        <f>IF(AO26-AN26=$A$3,$A$2,AO26-AN26)</f>
        <v>0.16666666666666669</v>
      </c>
      <c r="AR26" s="47">
        <f>IFERROR(IF(AP26=$D$4,AQ26,AQ26/($D$4/AP26)),0)</f>
        <v>0.16666666666666669</v>
      </c>
      <c r="AS26" s="49">
        <v>0.625</v>
      </c>
      <c r="AT26" s="49">
        <v>0.79166666666666663</v>
      </c>
      <c r="AU26" s="41">
        <v>4</v>
      </c>
      <c r="AV26" s="47">
        <f>IF(AT26-AS26=$A$3,$A$2,AT26-AS26)</f>
        <v>0.16666666666666663</v>
      </c>
      <c r="AW26" s="47">
        <f>IFERROR(IF(AU26=$D$4,AV26,AV26/($D$4/AU26)),0)</f>
        <v>0.16666666666666663</v>
      </c>
      <c r="AX26" s="49">
        <v>0.41666666666666669</v>
      </c>
      <c r="AY26" s="49">
        <v>0.58333333333333337</v>
      </c>
      <c r="AZ26" s="41">
        <v>4</v>
      </c>
      <c r="BA26" s="47">
        <f>IF(AY26-AX26=$A$3,$A$2,AY26-AX26)</f>
        <v>0.16666666666666669</v>
      </c>
      <c r="BB26" s="47">
        <f>IFERROR(IF(AZ26=$D$4,BA26,BA26/($D$4/AZ26)),0)</f>
        <v>0.16666666666666669</v>
      </c>
      <c r="BC26" s="49">
        <v>0.625</v>
      </c>
      <c r="BD26" s="49">
        <v>0.79166666666666663</v>
      </c>
      <c r="BE26" s="41">
        <v>4</v>
      </c>
      <c r="BF26" s="47">
        <f>IF(BD26-BC26=$A$3,$A$2,BD26-BC26)</f>
        <v>0.16666666666666663</v>
      </c>
      <c r="BG26" s="47">
        <f>IFERROR(IF(BE26=$D$4,BF26,BF26/($D$4/BE26)),0)</f>
        <v>0.16666666666666663</v>
      </c>
      <c r="BH26" s="49"/>
      <c r="BI26" s="49"/>
      <c r="BJ26" s="41"/>
      <c r="BK26" s="47">
        <f>IF(BI26-BH26=$A$3,$A$2,BI26-BH26)</f>
        <v>0</v>
      </c>
      <c r="BL26" s="47">
        <f>IFERROR(IF(BJ26=$D$4,BK26,BK26/($D$4/BJ26)),0)</f>
        <v>0</v>
      </c>
      <c r="BM26" s="50"/>
      <c r="BN26" s="22">
        <f t="array" ref="BN26">IF(SUMPRODUCT((O26:O$439=O26)*1)&gt;1,0,1)</f>
        <v>0</v>
      </c>
      <c r="BO26" s="46"/>
      <c r="BP26" s="46"/>
      <c r="BQ26" s="107"/>
      <c r="BR26" s="47">
        <f>IF(BP26-BO26=$A$3,$A$2,BP26-BO26)</f>
        <v>0</v>
      </c>
      <c r="BS26" s="47">
        <f>IFERROR(IF(BQ26=$D$4,BR26,BR26/($D$4/BQ26)),0)</f>
        <v>0</v>
      </c>
      <c r="BT26" s="48">
        <v>0.625</v>
      </c>
      <c r="BU26" s="48">
        <v>0.79166666666666663</v>
      </c>
      <c r="BV26" s="41">
        <v>4</v>
      </c>
      <c r="BW26" s="47">
        <f>IF(BU26-BT26=$A$3,$A$2,BU26-BT26)</f>
        <v>0.16666666666666663</v>
      </c>
      <c r="BX26" s="47">
        <f>IFERROR(IF(BV26=$D$4,BW26,BW26/($D$4/BV26)),0)</f>
        <v>0.16666666666666663</v>
      </c>
      <c r="BY26" s="48">
        <v>0.41666666666666669</v>
      </c>
      <c r="BZ26" s="48">
        <v>0.58333333333333337</v>
      </c>
      <c r="CA26" s="41">
        <v>4</v>
      </c>
      <c r="CB26" s="47">
        <f>IF(BZ26-BY26=$A$3,$A$2,BZ26-BY26)</f>
        <v>0.16666666666666669</v>
      </c>
      <c r="CC26" s="47">
        <f>IFERROR(IF(CA26=$D$4,CB26,CB26/($D$4/CA26)),0)</f>
        <v>0.16666666666666669</v>
      </c>
      <c r="CD26" s="48">
        <v>0.625</v>
      </c>
      <c r="CE26" s="49">
        <v>0.79166666666666663</v>
      </c>
      <c r="CF26" s="41">
        <v>4</v>
      </c>
      <c r="CG26" s="47">
        <f>IF(CE26-CD26=$A$3,$A$2,CE26-CD26)</f>
        <v>0.16666666666666663</v>
      </c>
      <c r="CH26" s="47">
        <f>IFERROR(IF(CF26=$D$4,CG26,CG26/($D$4/CF26)),0)</f>
        <v>0.16666666666666663</v>
      </c>
      <c r="CI26" s="48">
        <v>0.41666666666666669</v>
      </c>
      <c r="CJ26" s="48">
        <v>0.58333333333333337</v>
      </c>
      <c r="CK26" s="41">
        <v>4</v>
      </c>
      <c r="CL26" s="47">
        <f>IF(CJ26-CI26=$A$3,$A$2,CJ26-CI26)</f>
        <v>0.16666666666666669</v>
      </c>
      <c r="CM26" s="47">
        <f>IFERROR(IF(CK26=$D$4,CL26,CL26/($D$4/CK26)),0)</f>
        <v>0.16666666666666669</v>
      </c>
      <c r="CN26" s="48">
        <v>0.625</v>
      </c>
      <c r="CO26" s="49">
        <v>0.79166666666666663</v>
      </c>
      <c r="CP26" s="41">
        <v>4</v>
      </c>
      <c r="CQ26" s="47">
        <f>IF(CO26-CN26=$A$3,$A$2,CO26-CN26)</f>
        <v>0.16666666666666663</v>
      </c>
      <c r="CR26" s="47">
        <f>IFERROR(IF(CP26=$D$4,CQ26,CQ26/($D$4/CP26)),0)</f>
        <v>0.16666666666666663</v>
      </c>
      <c r="CS26" s="48"/>
      <c r="CT26" s="48"/>
      <c r="CU26" s="41"/>
      <c r="CV26" s="47">
        <f>IF(CT26-CS26=$A$3,$A$2,CT26-CS26)</f>
        <v>0</v>
      </c>
      <c r="CW26" s="47">
        <f>IFERROR(IF(CU26=$D$4,CV26,CV26/($D$4/CU26)),0)</f>
        <v>0</v>
      </c>
      <c r="CZ26" s="157">
        <f>IFERROR(VLOOKUP(Tabla5[[#This Row],[NOMBRE PDV HMPDV]],#REF!,10,0),0)</f>
        <v>0</v>
      </c>
      <c r="DA26" s="156"/>
    </row>
    <row r="27" spans="2:105" s="18" customFormat="1" ht="13.8" x14ac:dyDescent="0.3">
      <c r="B27" s="39" t="str">
        <f>CONCATENATE(IF(AD27&lt;&gt;"","L",""),IF(AI27&lt;&gt;"","M",""),IF(AN27&lt;&gt;"","W",""),IF(AS27&lt;&gt;"","J",""),IF(AX27&lt;&gt;"","V",""),IF(BC27&lt;&gt;"","S",""),IF(BH27&lt;&gt;"","D",""))</f>
        <v>MWJVS</v>
      </c>
      <c r="C27" s="104">
        <v>407</v>
      </c>
      <c r="D27" s="40" t="s">
        <v>1800</v>
      </c>
      <c r="E27" s="40" t="s">
        <v>1344</v>
      </c>
      <c r="F27" s="40" t="s">
        <v>2156</v>
      </c>
      <c r="G27" s="36" t="s">
        <v>1241</v>
      </c>
      <c r="H27" s="36" t="s">
        <v>2205</v>
      </c>
      <c r="I27" s="36" t="s">
        <v>2205</v>
      </c>
      <c r="J27" s="36" t="s">
        <v>2125</v>
      </c>
      <c r="K27" s="36" t="s">
        <v>2262</v>
      </c>
      <c r="L27" s="99" t="s">
        <v>931</v>
      </c>
      <c r="M27" s="99">
        <f>IF(L27=L26,0,1)</f>
        <v>0</v>
      </c>
      <c r="N27" s="107">
        <v>924383391</v>
      </c>
      <c r="O27" s="106" t="str">
        <f>PROPER(TRIM(UPPER(CONCATENATE(P27," ",Q27))))</f>
        <v>Jonathan Leonardo Lopez</v>
      </c>
      <c r="P27" s="106" t="s">
        <v>2274</v>
      </c>
      <c r="Q27" s="106" t="s">
        <v>2350</v>
      </c>
      <c r="R27" s="106" t="s">
        <v>2411</v>
      </c>
      <c r="S27" s="106" t="s">
        <v>2463</v>
      </c>
      <c r="T27" s="106" t="s">
        <v>2468</v>
      </c>
      <c r="U27" s="107" t="s">
        <v>2472</v>
      </c>
      <c r="V27" s="133">
        <v>39173.71</v>
      </c>
      <c r="W27" s="39">
        <f>COUNTA(AD27,AI27,AN27,AS27,AX27,BH27,BC27)</f>
        <v>5</v>
      </c>
      <c r="X27" s="42">
        <f>Y27/AC27</f>
        <v>0.5</v>
      </c>
      <c r="Y27" s="43">
        <f>(AH27+AM27+AR27+AW27+BB27+BL27+BG27)*24</f>
        <v>20</v>
      </c>
      <c r="Z27" s="44">
        <f>+W27*$D$4</f>
        <v>20</v>
      </c>
      <c r="AA27" s="42">
        <f>AB27/(AC27*$D$4)</f>
        <v>0.5</v>
      </c>
      <c r="AB27" s="44">
        <f>((AG27*24)*AF27)+((AL27*24)*AK27)+((AQ27*24)*AP27)+((AV27*24)*AU27)+((BA27*24)*AZ27)+((BF27*24)*BE27)+((BK27*24)*BJ27)</f>
        <v>80</v>
      </c>
      <c r="AC27" s="45">
        <f>SUMIFS(Y:Y,O:O,O27)</f>
        <v>40</v>
      </c>
      <c r="AD27" s="127"/>
      <c r="AE27" s="127"/>
      <c r="AF27" s="107"/>
      <c r="AG27" s="47">
        <f>IF(AE27-AD27=$A$3,$A$2,AE27-AD27)</f>
        <v>0</v>
      </c>
      <c r="AH27" s="47">
        <f>IFERROR(IF(AF27=$D$4,AG27,AG27/($D$4/AF27)),0)</f>
        <v>0</v>
      </c>
      <c r="AI27" s="49">
        <v>0.41666666666666669</v>
      </c>
      <c r="AJ27" s="49">
        <v>0.58333333333333337</v>
      </c>
      <c r="AK27" s="41">
        <v>4</v>
      </c>
      <c r="AL27" s="47">
        <f>IF(AJ27-AI27=$A$3,$A$2,AJ27-AI27)</f>
        <v>0.16666666666666669</v>
      </c>
      <c r="AM27" s="47">
        <f>IFERROR(IF(AK27=$D$4,AL27,AL27/($D$4/AK27)),0)</f>
        <v>0.16666666666666669</v>
      </c>
      <c r="AN27" s="49">
        <v>0.625</v>
      </c>
      <c r="AO27" s="49">
        <v>0.79166666666666663</v>
      </c>
      <c r="AP27" s="41">
        <v>4</v>
      </c>
      <c r="AQ27" s="47">
        <f>IF(AO27-AN27=$A$3,$A$2,AO27-AN27)</f>
        <v>0.16666666666666663</v>
      </c>
      <c r="AR27" s="47">
        <f>IFERROR(IF(AP27=$D$4,AQ27,AQ27/($D$4/AP27)),0)</f>
        <v>0.16666666666666663</v>
      </c>
      <c r="AS27" s="49">
        <v>0.41666666666666669</v>
      </c>
      <c r="AT27" s="49">
        <v>0.58333333333333337</v>
      </c>
      <c r="AU27" s="41">
        <v>4</v>
      </c>
      <c r="AV27" s="47">
        <f>IF(AT27-AS27=$A$3,$A$2,AT27-AS27)</f>
        <v>0.16666666666666669</v>
      </c>
      <c r="AW27" s="47">
        <f>IFERROR(IF(AU27=$D$4,AV27,AV27/($D$4/AU27)),0)</f>
        <v>0.16666666666666669</v>
      </c>
      <c r="AX27" s="49">
        <v>0.625</v>
      </c>
      <c r="AY27" s="49">
        <v>0.79166666666666663</v>
      </c>
      <c r="AZ27" s="41">
        <v>4</v>
      </c>
      <c r="BA27" s="47">
        <f>IF(AY27-AX27=$A$3,$A$2,AY27-AX27)</f>
        <v>0.16666666666666663</v>
      </c>
      <c r="BB27" s="47">
        <f>IFERROR(IF(AZ27=$D$4,BA27,BA27/($D$4/AZ27)),0)</f>
        <v>0.16666666666666663</v>
      </c>
      <c r="BC27" s="49">
        <v>0.41666666666666669</v>
      </c>
      <c r="BD27" s="49">
        <v>0.58333333333333337</v>
      </c>
      <c r="BE27" s="41">
        <v>4</v>
      </c>
      <c r="BF27" s="47">
        <f>IF(BD27-BC27=$A$3,$A$2,BD27-BC27)</f>
        <v>0.16666666666666669</v>
      </c>
      <c r="BG27" s="47">
        <f>IFERROR(IF(BE27=$D$4,BF27,BF27/($D$4/BE27)),0)</f>
        <v>0.16666666666666669</v>
      </c>
      <c r="BH27" s="49"/>
      <c r="BI27" s="49"/>
      <c r="BJ27" s="41"/>
      <c r="BK27" s="47">
        <f>IF(BI27-BH27=$A$3,$A$2,BI27-BH27)</f>
        <v>0</v>
      </c>
      <c r="BL27" s="47">
        <f>IFERROR(IF(BJ27=$D$4,BK27,BK27/($D$4/BJ27)),0)</f>
        <v>0</v>
      </c>
      <c r="BM27" s="50"/>
      <c r="BN27" s="22">
        <f t="array" ref="BN27">IF(SUMPRODUCT((O27:O$439=O27)*1)&gt;1,0,1)</f>
        <v>1</v>
      </c>
      <c r="BO27" s="46"/>
      <c r="BP27" s="46"/>
      <c r="BQ27" s="107"/>
      <c r="BR27" s="47">
        <f>IF(BP27-BO27=$A$3,$A$2,BP27-BO27)</f>
        <v>0</v>
      </c>
      <c r="BS27" s="47">
        <f>IFERROR(IF(BQ27=$D$4,BR27,BR27/($D$4/BQ27)),0)</f>
        <v>0</v>
      </c>
      <c r="BT27" s="48">
        <v>0.41666666666666669</v>
      </c>
      <c r="BU27" s="48">
        <v>0.58333333333333337</v>
      </c>
      <c r="BV27" s="41">
        <v>4</v>
      </c>
      <c r="BW27" s="47">
        <f>IF(BU27-BT27=$A$3,$A$2,BU27-BT27)</f>
        <v>0.16666666666666669</v>
      </c>
      <c r="BX27" s="47">
        <f>IFERROR(IF(BV27=$D$4,BW27,BW27/($D$4/BV27)),0)</f>
        <v>0.16666666666666669</v>
      </c>
      <c r="BY27" s="48">
        <v>0.625</v>
      </c>
      <c r="BZ27" s="48">
        <v>0.79166666666666663</v>
      </c>
      <c r="CA27" s="41">
        <v>4</v>
      </c>
      <c r="CB27" s="47">
        <f>IF(BZ27-BY27=$A$3,$A$2,BZ27-BY27)</f>
        <v>0.16666666666666663</v>
      </c>
      <c r="CC27" s="47">
        <f>IFERROR(IF(CA27=$D$4,CB27,CB27/($D$4/CA27)),0)</f>
        <v>0.16666666666666663</v>
      </c>
      <c r="CD27" s="48">
        <v>0.41666666666666669</v>
      </c>
      <c r="CE27" s="49">
        <v>0.58333333333333337</v>
      </c>
      <c r="CF27" s="41">
        <v>4</v>
      </c>
      <c r="CG27" s="47">
        <f>IF(CE27-CD27=$A$3,$A$2,CE27-CD27)</f>
        <v>0.16666666666666669</v>
      </c>
      <c r="CH27" s="47">
        <f>IFERROR(IF(CF27=$D$4,CG27,CG27/($D$4/CF27)),0)</f>
        <v>0.16666666666666669</v>
      </c>
      <c r="CI27" s="48">
        <v>0.625</v>
      </c>
      <c r="CJ27" s="48">
        <v>0.79166666666666663</v>
      </c>
      <c r="CK27" s="41">
        <v>4</v>
      </c>
      <c r="CL27" s="47">
        <f>IF(CJ27-CI27=$A$3,$A$2,CJ27-CI27)</f>
        <v>0.16666666666666663</v>
      </c>
      <c r="CM27" s="47">
        <f>IFERROR(IF(CK27=$D$4,CL27,CL27/($D$4/CK27)),0)</f>
        <v>0.16666666666666663</v>
      </c>
      <c r="CN27" s="48">
        <v>0.41666666666666669</v>
      </c>
      <c r="CO27" s="49">
        <v>0.58333333333333337</v>
      </c>
      <c r="CP27" s="41">
        <v>4</v>
      </c>
      <c r="CQ27" s="47">
        <f>IF(CO27-CN27=$A$3,$A$2,CO27-CN27)</f>
        <v>0.16666666666666669</v>
      </c>
      <c r="CR27" s="47">
        <f>IFERROR(IF(CP27=$D$4,CQ27,CQ27/($D$4/CP27)),0)</f>
        <v>0.16666666666666669</v>
      </c>
      <c r="CS27" s="48"/>
      <c r="CT27" s="48"/>
      <c r="CU27" s="41"/>
      <c r="CV27" s="47">
        <f>IF(CT27-CS27=$A$3,$A$2,CT27-CS27)</f>
        <v>0</v>
      </c>
      <c r="CW27" s="47">
        <f>IFERROR(IF(CU27=$D$4,CV27,CV27/($D$4/CU27)),0)</f>
        <v>0</v>
      </c>
      <c r="CZ27" s="156"/>
      <c r="DA27" s="156"/>
    </row>
    <row r="28" spans="2:105" s="18" customFormat="1" ht="13.8" x14ac:dyDescent="0.3">
      <c r="B28" s="39" t="str">
        <f>CONCATENATE(IF(AD28&lt;&gt;"","L",""),IF(AI28&lt;&gt;"","M",""),IF(AN28&lt;&gt;"","W",""),IF(AS28&lt;&gt;"","J",""),IF(AX28&lt;&gt;"","V",""),IF(BC28&lt;&gt;"","S",""),IF(BH28&lt;&gt;"","D",""))</f>
        <v>MJ</v>
      </c>
      <c r="C28" s="104">
        <v>609</v>
      </c>
      <c r="D28" s="40" t="s">
        <v>1797</v>
      </c>
      <c r="E28" s="40" t="s">
        <v>1341</v>
      </c>
      <c r="F28" s="40" t="s">
        <v>2156</v>
      </c>
      <c r="G28" s="36" t="s">
        <v>1238</v>
      </c>
      <c r="H28" s="36" t="s">
        <v>2205</v>
      </c>
      <c r="I28" s="36" t="s">
        <v>2205</v>
      </c>
      <c r="J28" s="36" t="s">
        <v>2125</v>
      </c>
      <c r="K28" s="36" t="s">
        <v>2262</v>
      </c>
      <c r="L28" s="99" t="s">
        <v>930</v>
      </c>
      <c r="M28" s="99">
        <f>IF(L28=L27,0,1)</f>
        <v>1</v>
      </c>
      <c r="N28" s="107"/>
      <c r="O28" s="106" t="str">
        <f>PROPER(TRIM(UPPER(CONCATENATE(P28," ",Q28))))</f>
        <v>Vacante Duran 2</v>
      </c>
      <c r="P28" s="106" t="s">
        <v>2524</v>
      </c>
      <c r="Q28" s="106" t="s">
        <v>2541</v>
      </c>
      <c r="R28" s="106" t="s">
        <v>2406</v>
      </c>
      <c r="S28" s="106" t="s">
        <v>2463</v>
      </c>
      <c r="T28" s="106" t="s">
        <v>2469</v>
      </c>
      <c r="U28" s="107" t="s">
        <v>2472</v>
      </c>
      <c r="V28" s="133">
        <v>18469.51690041837</v>
      </c>
      <c r="W28" s="39">
        <f>COUNTA(AD28,AI28,AN28,AS28,AX28,BH28,BC28)</f>
        <v>2</v>
      </c>
      <c r="X28" s="42">
        <f>Y28/AC28</f>
        <v>0.12499999999999997</v>
      </c>
      <c r="Y28" s="43">
        <f>(AH28+AM28+AR28+AW28+BB28+BL28+BG28)*24</f>
        <v>4.9999999999999982</v>
      </c>
      <c r="Z28" s="44">
        <f>+W28*$D$4</f>
        <v>8</v>
      </c>
      <c r="AA28" s="42">
        <f>AB28/(AC28*$D$4)</f>
        <v>0.12499999999999997</v>
      </c>
      <c r="AB28" s="44">
        <f>((AG28*24)*AF28)+((AL28*24)*AK28)+((AQ28*24)*AP28)+((AV28*24)*AU28)+((BA28*24)*AZ28)+((BF28*24)*BE28)+((BK28*24)*BJ28)</f>
        <v>19.999999999999993</v>
      </c>
      <c r="AC28" s="45">
        <f>SUMIFS(Y:Y,O:O,O28)</f>
        <v>39.999999999999993</v>
      </c>
      <c r="AD28" s="127"/>
      <c r="AE28" s="127"/>
      <c r="AF28" s="107"/>
      <c r="AG28" s="47">
        <f>IF(AE28-AD28=$A$3,$A$2,AE28-AD28)</f>
        <v>0</v>
      </c>
      <c r="AH28" s="47">
        <f>IFERROR(IF(AF28=$D$4,AG28,AG28/($D$4/AF28)),0)</f>
        <v>0</v>
      </c>
      <c r="AI28" s="49">
        <v>0.41666666666666669</v>
      </c>
      <c r="AJ28" s="49">
        <v>0.5</v>
      </c>
      <c r="AK28" s="41">
        <v>4</v>
      </c>
      <c r="AL28" s="47">
        <f>IF(AJ28-AI28=$A$3,$A$2,AJ28-AI28)</f>
        <v>8.3333333333333315E-2</v>
      </c>
      <c r="AM28" s="47">
        <f>IFERROR(IF(AK28=$D$4,AL28,AL28/($D$4/AK28)),0)</f>
        <v>8.3333333333333315E-2</v>
      </c>
      <c r="AN28" s="49"/>
      <c r="AO28" s="49"/>
      <c r="AP28" s="41"/>
      <c r="AQ28" s="47">
        <f>IF(AO28-AN28=$A$3,$A$2,AO28-AN28)</f>
        <v>0</v>
      </c>
      <c r="AR28" s="47">
        <f>IFERROR(IF(AP28=$D$4,AQ28,AQ28/($D$4/AP28)),0)</f>
        <v>0</v>
      </c>
      <c r="AS28" s="49">
        <v>0.41666666666666669</v>
      </c>
      <c r="AT28" s="49">
        <v>0.54166666666666663</v>
      </c>
      <c r="AU28" s="41">
        <v>4</v>
      </c>
      <c r="AV28" s="47">
        <f>IF(AT28-AS28=$A$3,$A$2,AT28-AS28)</f>
        <v>0.12499999999999994</v>
      </c>
      <c r="AW28" s="47">
        <f>IFERROR(IF(AU28=$D$4,AV28,AV28/($D$4/AU28)),0)</f>
        <v>0.12499999999999994</v>
      </c>
      <c r="AX28" s="49"/>
      <c r="AY28" s="49"/>
      <c r="AZ28" s="41"/>
      <c r="BA28" s="47">
        <f>IF(AY28-AX28=$A$3,$A$2,AY28-AX28)</f>
        <v>0</v>
      </c>
      <c r="BB28" s="47">
        <f>IFERROR(IF(AZ28=$D$4,BA28,BA28/($D$4/AZ28)),0)</f>
        <v>0</v>
      </c>
      <c r="BC28" s="49"/>
      <c r="BD28" s="49"/>
      <c r="BE28" s="41"/>
      <c r="BF28" s="47">
        <f>IF(BD28-BC28=$A$3,$A$2,BD28-BC28)</f>
        <v>0</v>
      </c>
      <c r="BG28" s="47">
        <f>IFERROR(IF(BE28=$D$4,BF28,BF28/($D$4/BE28)),0)</f>
        <v>0</v>
      </c>
      <c r="BH28" s="49"/>
      <c r="BI28" s="49"/>
      <c r="BJ28" s="41"/>
      <c r="BK28" s="47">
        <f>IF(BI28-BH28=$A$3,$A$2,BI28-BH28)</f>
        <v>0</v>
      </c>
      <c r="BL28" s="47">
        <f>IFERROR(IF(BJ28=$D$4,BK28,BK28/($D$4/BJ28)),0)</f>
        <v>0</v>
      </c>
      <c r="BM28" s="50"/>
      <c r="BN28" s="22">
        <f t="array" ref="BN28">IF(SUMPRODUCT((O28:O$439=O28)*1)&gt;1,0,1)</f>
        <v>0</v>
      </c>
      <c r="BO28" s="46"/>
      <c r="BP28" s="46"/>
      <c r="BQ28" s="107"/>
      <c r="BR28" s="47">
        <f>IF(BP28-BO28=$A$3,$A$2,BP28-BO28)</f>
        <v>0</v>
      </c>
      <c r="BS28" s="47">
        <f>IFERROR(IF(BQ28=$D$4,BR28,BR28/($D$4/BQ28)),0)</f>
        <v>0</v>
      </c>
      <c r="BT28" s="48">
        <v>0.41666666666666669</v>
      </c>
      <c r="BU28" s="48">
        <v>0.5</v>
      </c>
      <c r="BV28" s="41">
        <v>4</v>
      </c>
      <c r="BW28" s="47">
        <f>IF(BU28-BT28=$A$3,$A$2,BU28-BT28)</f>
        <v>8.3333333333333315E-2</v>
      </c>
      <c r="BX28" s="47">
        <f>IFERROR(IF(BV28=$D$4,BW28,BW28/($D$4/BV28)),0)</f>
        <v>8.3333333333333315E-2</v>
      </c>
      <c r="BY28" s="48"/>
      <c r="BZ28" s="48"/>
      <c r="CA28" s="41"/>
      <c r="CB28" s="47">
        <f>IF(BZ28-BY28=$A$3,$A$2,BZ28-BY28)</f>
        <v>0</v>
      </c>
      <c r="CC28" s="47">
        <f>IFERROR(IF(CA28=$D$4,CB28,CB28/($D$4/CA28)),0)</f>
        <v>0</v>
      </c>
      <c r="CD28" s="48">
        <v>0.41666666666666669</v>
      </c>
      <c r="CE28" s="49">
        <v>0.54166666666666663</v>
      </c>
      <c r="CF28" s="41">
        <v>4</v>
      </c>
      <c r="CG28" s="47">
        <f>IF(CE28-CD28=$A$3,$A$2,CE28-CD28)</f>
        <v>0.12499999999999994</v>
      </c>
      <c r="CH28" s="47">
        <f>IFERROR(IF(CF28=$D$4,CG28,CG28/($D$4/CF28)),0)</f>
        <v>0.12499999999999994</v>
      </c>
      <c r="CI28" s="48"/>
      <c r="CJ28" s="48"/>
      <c r="CK28" s="41"/>
      <c r="CL28" s="47">
        <f>IF(CJ28-CI28=$A$3,$A$2,CJ28-CI28)</f>
        <v>0</v>
      </c>
      <c r="CM28" s="47">
        <f>IFERROR(IF(CK28=$D$4,CL28,CL28/($D$4/CK28)),0)</f>
        <v>0</v>
      </c>
      <c r="CN28" s="48"/>
      <c r="CO28" s="49"/>
      <c r="CP28" s="41"/>
      <c r="CQ28" s="47">
        <f>IF(CO28-CN28=$A$3,$A$2,CO28-CN28)</f>
        <v>0</v>
      </c>
      <c r="CR28" s="47">
        <f>IFERROR(IF(CP28=$D$4,CQ28,CQ28/($D$4/CP28)),0)</f>
        <v>0</v>
      </c>
      <c r="CS28" s="48"/>
      <c r="CT28" s="48"/>
      <c r="CU28" s="41"/>
      <c r="CV28" s="47">
        <f>IF(CT28-CS28=$A$3,$A$2,CT28-CS28)</f>
        <v>0</v>
      </c>
      <c r="CW28" s="47">
        <f>IFERROR(IF(CU28=$D$4,CV28,CV28/($D$4/CU28)),0)</f>
        <v>0</v>
      </c>
      <c r="CZ28" s="156"/>
      <c r="DA28" s="156"/>
    </row>
    <row r="29" spans="2:105" s="18" customFormat="1" ht="13.8" x14ac:dyDescent="0.3">
      <c r="B29" s="39" t="str">
        <f>CONCATENATE(IF(AD29&lt;&gt;"","L",""),IF(AI29&lt;&gt;"","M",""),IF(AN29&lt;&gt;"","W",""),IF(AS29&lt;&gt;"","J",""),IF(AX29&lt;&gt;"","V",""),IF(BC29&lt;&gt;"","S",""),IF(BH29&lt;&gt;"","D",""))</f>
        <v>MWJVS</v>
      </c>
      <c r="C29" s="104">
        <v>491</v>
      </c>
      <c r="D29" s="40" t="s">
        <v>1798</v>
      </c>
      <c r="E29" s="40" t="s">
        <v>1342</v>
      </c>
      <c r="F29" s="40" t="s">
        <v>2156</v>
      </c>
      <c r="G29" s="36" t="s">
        <v>1240</v>
      </c>
      <c r="H29" s="36" t="s">
        <v>2205</v>
      </c>
      <c r="I29" s="36" t="s">
        <v>2205</v>
      </c>
      <c r="J29" s="36" t="s">
        <v>2125</v>
      </c>
      <c r="K29" s="36" t="s">
        <v>2262</v>
      </c>
      <c r="L29" s="99" t="s">
        <v>930</v>
      </c>
      <c r="M29" s="99">
        <f>IF(L29=L28,0,1)</f>
        <v>0</v>
      </c>
      <c r="N29" s="107"/>
      <c r="O29" s="106" t="str">
        <f>PROPER(TRIM(UPPER(CONCATENATE(P29," ",Q29))))</f>
        <v>Vacante Duran 2</v>
      </c>
      <c r="P29" s="106" t="s">
        <v>2524</v>
      </c>
      <c r="Q29" s="106" t="s">
        <v>2541</v>
      </c>
      <c r="R29" s="106" t="s">
        <v>2406</v>
      </c>
      <c r="S29" s="106" t="s">
        <v>2463</v>
      </c>
      <c r="T29" s="106" t="s">
        <v>2465</v>
      </c>
      <c r="U29" s="107" t="s">
        <v>2472</v>
      </c>
      <c r="V29" s="133">
        <v>34100.674151215506</v>
      </c>
      <c r="W29" s="39">
        <f>COUNTA(AD29,AI29,AN29,AS29,AX29,BH29,BC29)</f>
        <v>5</v>
      </c>
      <c r="X29" s="42">
        <f>Y29/AC29</f>
        <v>0.875</v>
      </c>
      <c r="Y29" s="43">
        <f>(AH29+AM29+AR29+AW29+BB29+BL29+BG29)*24</f>
        <v>34.999999999999993</v>
      </c>
      <c r="Z29" s="44">
        <f>+W29*$D$4</f>
        <v>20</v>
      </c>
      <c r="AA29" s="42">
        <f>AB29/(AC29*$D$4)</f>
        <v>0.87500000000000011</v>
      </c>
      <c r="AB29" s="44">
        <f>((AG29*24)*AF29)+((AL29*24)*AK29)+((AQ29*24)*AP29)+((AV29*24)*AU29)+((BA29*24)*AZ29)+((BF29*24)*BE29)+((BK29*24)*BJ29)</f>
        <v>140</v>
      </c>
      <c r="AC29" s="45">
        <f>SUMIFS(Y:Y,O:O,O29)</f>
        <v>39.999999999999993</v>
      </c>
      <c r="AD29" s="127"/>
      <c r="AE29" s="127"/>
      <c r="AF29" s="107"/>
      <c r="AG29" s="47">
        <f>IF(AE29-AD29=$A$3,$A$2,AE29-AD29)</f>
        <v>0</v>
      </c>
      <c r="AH29" s="47">
        <f>IFERROR(IF(AF29=$D$4,AG29,AG29/($D$4/AF29)),0)</f>
        <v>0</v>
      </c>
      <c r="AI29" s="49">
        <v>0.54166666666666663</v>
      </c>
      <c r="AJ29" s="49">
        <v>0.79166666666666663</v>
      </c>
      <c r="AK29" s="41">
        <v>4</v>
      </c>
      <c r="AL29" s="47">
        <f>IF(AJ29-AI29=$A$3,$A$2,AJ29-AI29)</f>
        <v>0.25</v>
      </c>
      <c r="AM29" s="47">
        <f>IFERROR(IF(AK29=$D$4,AL29,AL29/($D$4/AK29)),0)</f>
        <v>0.25</v>
      </c>
      <c r="AN29" s="49">
        <v>0.41666666666666669</v>
      </c>
      <c r="AO29" s="49">
        <v>0.75</v>
      </c>
      <c r="AP29" s="41">
        <v>4</v>
      </c>
      <c r="AQ29" s="47">
        <f>IF(AO29-AN29=$A$3,$A$2,AO29-AN29)</f>
        <v>0.33333333333333331</v>
      </c>
      <c r="AR29" s="47">
        <f>IFERROR(IF(AP29=$D$4,AQ29,AQ29/($D$4/AP29)),0)</f>
        <v>0.33333333333333331</v>
      </c>
      <c r="AS29" s="49">
        <v>0.58333333333333337</v>
      </c>
      <c r="AT29" s="49">
        <v>0.79166666666666663</v>
      </c>
      <c r="AU29" s="41">
        <v>4</v>
      </c>
      <c r="AV29" s="47">
        <f>IF(AT29-AS29=$A$3,$A$2,AT29-AS29)</f>
        <v>0.20833333333333326</v>
      </c>
      <c r="AW29" s="47">
        <f>IFERROR(IF(AU29=$D$4,AV29,AV29/($D$4/AU29)),0)</f>
        <v>0.20833333333333326</v>
      </c>
      <c r="AX29" s="49">
        <v>0.41666666666666669</v>
      </c>
      <c r="AY29" s="49">
        <v>0.75</v>
      </c>
      <c r="AZ29" s="41">
        <v>4</v>
      </c>
      <c r="BA29" s="47">
        <f>IF(AY29-AX29=$A$3,$A$2,AY29-AX29)</f>
        <v>0.33333333333333331</v>
      </c>
      <c r="BB29" s="47">
        <f>IFERROR(IF(AZ29=$D$4,BA29,BA29/($D$4/AZ29)),0)</f>
        <v>0.33333333333333331</v>
      </c>
      <c r="BC29" s="49">
        <v>0.41666666666666669</v>
      </c>
      <c r="BD29" s="49">
        <v>0.75</v>
      </c>
      <c r="BE29" s="41">
        <v>4</v>
      </c>
      <c r="BF29" s="47">
        <f>IF(BD29-BC29=$A$3,$A$2,BD29-BC29)</f>
        <v>0.33333333333333331</v>
      </c>
      <c r="BG29" s="47">
        <f>IFERROR(IF(BE29=$D$4,BF29,BF29/($D$4/BE29)),0)</f>
        <v>0.33333333333333331</v>
      </c>
      <c r="BH29" s="49"/>
      <c r="BI29" s="49"/>
      <c r="BJ29" s="41"/>
      <c r="BK29" s="47">
        <f>IF(BI29-BH29=$A$3,$A$2,BI29-BH29)</f>
        <v>0</v>
      </c>
      <c r="BL29" s="47">
        <f>IFERROR(IF(BJ29=$D$4,BK29,BK29/($D$4/BJ29)),0)</f>
        <v>0</v>
      </c>
      <c r="BM29" s="50"/>
      <c r="BN29" s="22">
        <f t="array" ref="BN29">IF(SUMPRODUCT((O29:O$439=O29)*1)&gt;1,0,1)</f>
        <v>1</v>
      </c>
      <c r="BO29" s="46"/>
      <c r="BP29" s="46"/>
      <c r="BQ29" s="107"/>
      <c r="BR29" s="47">
        <f>IF(BP29-BO29=$A$3,$A$2,BP29-BO29)</f>
        <v>0</v>
      </c>
      <c r="BS29" s="47">
        <f>IFERROR(IF(BQ29=$D$4,BR29,BR29/($D$4/BQ29)),0)</f>
        <v>0</v>
      </c>
      <c r="BT29" s="48">
        <v>0.54166666666666663</v>
      </c>
      <c r="BU29" s="48">
        <v>0.79166666666666663</v>
      </c>
      <c r="BV29" s="41">
        <v>4</v>
      </c>
      <c r="BW29" s="47">
        <f>IF(BU29-BT29=$A$3,$A$2,BU29-BT29)</f>
        <v>0.25</v>
      </c>
      <c r="BX29" s="47">
        <f>IFERROR(IF(BV29=$D$4,BW29,BW29/($D$4/BV29)),0)</f>
        <v>0.25</v>
      </c>
      <c r="BY29" s="48">
        <v>0.41666666666666669</v>
      </c>
      <c r="BZ29" s="48">
        <v>0.75</v>
      </c>
      <c r="CA29" s="41">
        <v>4</v>
      </c>
      <c r="CB29" s="47">
        <f>IF(BZ29-BY29=$A$3,$A$2,BZ29-BY29)</f>
        <v>0.33333333333333331</v>
      </c>
      <c r="CC29" s="47">
        <f>IFERROR(IF(CA29=$D$4,CB29,CB29/($D$4/CA29)),0)</f>
        <v>0.33333333333333331</v>
      </c>
      <c r="CD29" s="48">
        <v>0.58333333333333337</v>
      </c>
      <c r="CE29" s="48">
        <v>0.79166666666666663</v>
      </c>
      <c r="CF29" s="41">
        <v>4</v>
      </c>
      <c r="CG29" s="47">
        <f>IF(CE29-CD29=$A$3,$A$2,CE29-CD29)</f>
        <v>0.20833333333333326</v>
      </c>
      <c r="CH29" s="47">
        <f>IFERROR(IF(CF29=$D$4,CG29,CG29/($D$4/CF29)),0)</f>
        <v>0.20833333333333326</v>
      </c>
      <c r="CI29" s="48">
        <v>0.41666666666666669</v>
      </c>
      <c r="CJ29" s="48">
        <v>0.75</v>
      </c>
      <c r="CK29" s="41">
        <v>4</v>
      </c>
      <c r="CL29" s="47">
        <f>IF(CJ29-CI29=$A$3,$A$2,CJ29-CI29)</f>
        <v>0.33333333333333331</v>
      </c>
      <c r="CM29" s="47">
        <f>IFERROR(IF(CK29=$D$4,CL29,CL29/($D$4/CK29)),0)</f>
        <v>0.33333333333333331</v>
      </c>
      <c r="CN29" s="48">
        <v>0.41666666666666669</v>
      </c>
      <c r="CO29" s="48">
        <v>0.75</v>
      </c>
      <c r="CP29" s="41">
        <v>4</v>
      </c>
      <c r="CQ29" s="47">
        <f>IF(CO29-CN29=$A$3,$A$2,CO29-CN29)</f>
        <v>0.33333333333333331</v>
      </c>
      <c r="CR29" s="47">
        <f>IFERROR(IF(CP29=$D$4,CQ29,CQ29/($D$4/CP29)),0)</f>
        <v>0.33333333333333331</v>
      </c>
      <c r="CS29" s="48"/>
      <c r="CT29" s="48"/>
      <c r="CU29" s="41"/>
      <c r="CV29" s="47">
        <f>IF(CT29-CS29=$A$3,$A$2,CT29-CS29)</f>
        <v>0</v>
      </c>
      <c r="CW29" s="47">
        <f>IFERROR(IF(CU29=$D$4,CV29,CV29/($D$4/CU29)),0)</f>
        <v>0</v>
      </c>
      <c r="CZ29" s="156"/>
      <c r="DA29" s="156"/>
    </row>
    <row r="30" spans="2:105" s="18" customFormat="1" ht="13.8" x14ac:dyDescent="0.3">
      <c r="B30" s="39" t="str">
        <f>CONCATENATE(IF(AD30&lt;&gt;"","L",""),IF(AI30&lt;&gt;"","M",""),IF(AN30&lt;&gt;"","W",""),IF(AS30&lt;&gt;"","J",""),IF(AX30&lt;&gt;"","V",""),IF(BC30&lt;&gt;"","S",""),IF(BH30&lt;&gt;"","D",""))</f>
        <v>MJVS</v>
      </c>
      <c r="C30" s="104">
        <v>496</v>
      </c>
      <c r="D30" s="40" t="s">
        <v>1842</v>
      </c>
      <c r="E30" s="40" t="s">
        <v>1375</v>
      </c>
      <c r="F30" s="40" t="s">
        <v>2156</v>
      </c>
      <c r="G30" s="36" t="s">
        <v>1240</v>
      </c>
      <c r="H30" s="36" t="s">
        <v>2207</v>
      </c>
      <c r="I30" s="36" t="s">
        <v>2124</v>
      </c>
      <c r="J30" s="36" t="s">
        <v>2125</v>
      </c>
      <c r="K30" s="36" t="s">
        <v>2262</v>
      </c>
      <c r="L30" s="99" t="s">
        <v>946</v>
      </c>
      <c r="M30" s="99">
        <f>IF(L30=L29,0,1)</f>
        <v>1</v>
      </c>
      <c r="N30" s="107">
        <v>930224472</v>
      </c>
      <c r="O30" s="106" t="str">
        <f>PROPER(TRIM(UPPER(CONCATENATE(P30," ",Q30))))</f>
        <v>Leidy Diana Torres</v>
      </c>
      <c r="P30" s="106" t="s">
        <v>2278</v>
      </c>
      <c r="Q30" s="106" t="s">
        <v>2353</v>
      </c>
      <c r="R30" s="106" t="s">
        <v>2367</v>
      </c>
      <c r="S30" s="106" t="s">
        <v>2463</v>
      </c>
      <c r="T30" s="106" t="s">
        <v>2465</v>
      </c>
      <c r="U30" s="107" t="s">
        <v>2472</v>
      </c>
      <c r="V30" s="133">
        <v>74831.361042402932</v>
      </c>
      <c r="W30" s="39">
        <f>COUNTA(AD30,AI30,AN30,AS30,AX30,BH30,BC30)</f>
        <v>4</v>
      </c>
      <c r="X30" s="42">
        <f>Y30/AC30</f>
        <v>0.8</v>
      </c>
      <c r="Y30" s="43">
        <f>(AH30+AM30+AR30+AW30+BB30+BL30+BG30)*24</f>
        <v>32</v>
      </c>
      <c r="Z30" s="44">
        <f>+W30*$D$4</f>
        <v>16</v>
      </c>
      <c r="AA30" s="42">
        <f>AB30/(AC30*$D$4)</f>
        <v>0.8</v>
      </c>
      <c r="AB30" s="44">
        <f>((AG30*24)*AF30)+((AL30*24)*AK30)+((AQ30*24)*AP30)+((AV30*24)*AU30)+((BA30*24)*AZ30)+((BF30*24)*BE30)+((BK30*24)*BJ30)</f>
        <v>128</v>
      </c>
      <c r="AC30" s="45">
        <f>SUMIFS(Y:Y,O:O,O30)</f>
        <v>40</v>
      </c>
      <c r="AD30" s="127"/>
      <c r="AE30" s="127"/>
      <c r="AF30" s="107"/>
      <c r="AG30" s="47">
        <f>IF(AE30-AD30=$A$3,$A$2,AE30-AD30)</f>
        <v>0</v>
      </c>
      <c r="AH30" s="47">
        <f>IFERROR(IF(AF30=$D$4,AG30,AG30/($D$4/AF30)),0)</f>
        <v>0</v>
      </c>
      <c r="AI30" s="49">
        <v>0.41666666666666669</v>
      </c>
      <c r="AJ30" s="49">
        <v>0.75</v>
      </c>
      <c r="AK30" s="41">
        <v>4</v>
      </c>
      <c r="AL30" s="47">
        <f>IF(AJ30-AI30=$A$3,$A$2,AJ30-AI30)</f>
        <v>0.33333333333333331</v>
      </c>
      <c r="AM30" s="47">
        <f>IFERROR(IF(AK30=$D$4,AL30,AL30/($D$4/AK30)),0)</f>
        <v>0.33333333333333331</v>
      </c>
      <c r="AN30" s="49"/>
      <c r="AO30" s="49"/>
      <c r="AP30" s="41"/>
      <c r="AQ30" s="47">
        <f>IF(AO30-AN30=$A$3,$A$2,AO30-AN30)</f>
        <v>0</v>
      </c>
      <c r="AR30" s="47">
        <f>IFERROR(IF(AP30=$D$4,AQ30,AQ30/($D$4/AP30)),0)</f>
        <v>0</v>
      </c>
      <c r="AS30" s="49">
        <v>0.41666666666666669</v>
      </c>
      <c r="AT30" s="49">
        <v>0.75</v>
      </c>
      <c r="AU30" s="41">
        <v>4</v>
      </c>
      <c r="AV30" s="47">
        <f>IF(AT30-AS30=$A$3,$A$2,AT30-AS30)</f>
        <v>0.33333333333333331</v>
      </c>
      <c r="AW30" s="47">
        <f>IFERROR(IF(AU30=$D$4,AV30,AV30/($D$4/AU30)),0)</f>
        <v>0.33333333333333331</v>
      </c>
      <c r="AX30" s="49">
        <v>0.41666666666666669</v>
      </c>
      <c r="AY30" s="49">
        <v>0.75</v>
      </c>
      <c r="AZ30" s="41">
        <v>4</v>
      </c>
      <c r="BA30" s="47">
        <f>IF(AY30-AX30=$A$3,$A$2,AY30-AX30)</f>
        <v>0.33333333333333331</v>
      </c>
      <c r="BB30" s="47">
        <f>IFERROR(IF(AZ30=$D$4,BA30,BA30/($D$4/AZ30)),0)</f>
        <v>0.33333333333333331</v>
      </c>
      <c r="BC30" s="49">
        <v>0.41666666666666669</v>
      </c>
      <c r="BD30" s="49">
        <v>0.75</v>
      </c>
      <c r="BE30" s="41">
        <v>4</v>
      </c>
      <c r="BF30" s="47">
        <f>IF(BD30-BC30=$A$3,$A$2,BD30-BC30)</f>
        <v>0.33333333333333331</v>
      </c>
      <c r="BG30" s="47">
        <f>IFERROR(IF(BE30=$D$4,BF30,BF30/($D$4/BE30)),0)</f>
        <v>0.33333333333333331</v>
      </c>
      <c r="BH30" s="49"/>
      <c r="BI30" s="49"/>
      <c r="BJ30" s="41"/>
      <c r="BK30" s="47">
        <f>IF(BI30-BH30=$A$3,$A$2,BI30-BH30)</f>
        <v>0</v>
      </c>
      <c r="BL30" s="47">
        <f>IFERROR(IF(BJ30=$D$4,BK30,BK30/($D$4/BJ30)),0)</f>
        <v>0</v>
      </c>
      <c r="BM30" s="50"/>
      <c r="BN30" s="22">
        <f t="array" ref="BN30">IF(SUMPRODUCT((O30:O$439=O30)*1)&gt;1,0,1)</f>
        <v>1</v>
      </c>
      <c r="BO30" s="46"/>
      <c r="BP30" s="46"/>
      <c r="BQ30" s="107"/>
      <c r="BR30" s="47">
        <f>IF(BP30-BO30=$A$3,$A$2,BP30-BO30)</f>
        <v>0</v>
      </c>
      <c r="BS30" s="47">
        <f>IFERROR(IF(BQ30=$D$4,BR30,BR30/($D$4/BQ30)),0)</f>
        <v>0</v>
      </c>
      <c r="BT30" s="48">
        <v>0.58333333333333337</v>
      </c>
      <c r="BU30" s="48">
        <v>0.79166666666666663</v>
      </c>
      <c r="BV30" s="41">
        <v>4</v>
      </c>
      <c r="BW30" s="47">
        <f>IF(BU30-BT30=$A$3,$A$2,BU30-BT30)</f>
        <v>0.20833333333333326</v>
      </c>
      <c r="BX30" s="47">
        <f>IFERROR(IF(BV30=$D$4,BW30,BW30/($D$4/BV30)),0)</f>
        <v>0.20833333333333326</v>
      </c>
      <c r="BY30" s="48"/>
      <c r="BZ30" s="48"/>
      <c r="CA30" s="41"/>
      <c r="CB30" s="47">
        <f>IF(BZ30-BY30=$A$3,$A$2,BZ30-BY30)</f>
        <v>0</v>
      </c>
      <c r="CC30" s="47">
        <f>IFERROR(IF(CA30=$D$4,CB30,CB30/($D$4/CA30)),0)</f>
        <v>0</v>
      </c>
      <c r="CD30" s="48">
        <v>0.54166666666666663</v>
      </c>
      <c r="CE30" s="48">
        <v>0.79166666666666663</v>
      </c>
      <c r="CF30" s="41">
        <v>4</v>
      </c>
      <c r="CG30" s="47">
        <f>IF(CE30-CD30=$A$3,$A$2,CE30-CD30)</f>
        <v>0.25</v>
      </c>
      <c r="CH30" s="47">
        <f>IFERROR(IF(CF30=$D$4,CG30,CG30/($D$4/CF30)),0)</f>
        <v>0.25</v>
      </c>
      <c r="CI30" s="48">
        <v>0.54166666666666663</v>
      </c>
      <c r="CJ30" s="48">
        <v>0.79166666666666663</v>
      </c>
      <c r="CK30" s="41">
        <v>4</v>
      </c>
      <c r="CL30" s="47">
        <f>IF(CJ30-CI30=$A$3,$A$2,CJ30-CI30)</f>
        <v>0.25</v>
      </c>
      <c r="CM30" s="47">
        <f>IFERROR(IF(CK30=$D$4,CL30,CL30/($D$4/CK30)),0)</f>
        <v>0.25</v>
      </c>
      <c r="CN30" s="48">
        <v>0.54166666666666663</v>
      </c>
      <c r="CO30" s="48">
        <v>0.79166666666666663</v>
      </c>
      <c r="CP30" s="41">
        <v>4</v>
      </c>
      <c r="CQ30" s="47">
        <f>IF(CO30-CN30=$A$3,$A$2,CO30-CN30)</f>
        <v>0.25</v>
      </c>
      <c r="CR30" s="47">
        <f>IFERROR(IF(CP30=$D$4,CQ30,CQ30/($D$4/CP30)),0)</f>
        <v>0.25</v>
      </c>
      <c r="CS30" s="48">
        <v>0.54166666666666663</v>
      </c>
      <c r="CT30" s="48">
        <v>0.79166666666666663</v>
      </c>
      <c r="CU30" s="41">
        <v>4</v>
      </c>
      <c r="CV30" s="47">
        <f>IF(CT30-CS30=$A$3,$A$2,CT30-CS30)</f>
        <v>0.25</v>
      </c>
      <c r="CW30" s="47">
        <f>IFERROR(IF(CU30=$D$4,CV30,CV30/($D$4/CU30)),0)</f>
        <v>0.25</v>
      </c>
      <c r="CZ30" s="157">
        <f>IFERROR(VLOOKUP(Tabla5[[#This Row],[NOMBRE PDV HMPDV]],#REF!,10,0),0)</f>
        <v>0</v>
      </c>
      <c r="DA30" s="156"/>
    </row>
    <row r="31" spans="2:105" s="18" customFormat="1" ht="13.8" x14ac:dyDescent="0.3">
      <c r="B31" s="39" t="str">
        <f>CONCATENATE(IF(AD31&lt;&gt;"","L",""),IF(AI31&lt;&gt;"","M",""),IF(AN31&lt;&gt;"","W",""),IF(AS31&lt;&gt;"","J",""),IF(AX31&lt;&gt;"","V",""),IF(BC31&lt;&gt;"","S",""),IF(BH31&lt;&gt;"","D",""))</f>
        <v>MWJVS</v>
      </c>
      <c r="C31" s="104">
        <v>675</v>
      </c>
      <c r="D31" s="40" t="s">
        <v>1839</v>
      </c>
      <c r="E31" s="40" t="s">
        <v>1062</v>
      </c>
      <c r="F31" s="40" t="s">
        <v>2156</v>
      </c>
      <c r="G31" s="36" t="s">
        <v>1244</v>
      </c>
      <c r="H31" s="36" t="s">
        <v>2207</v>
      </c>
      <c r="I31" s="36" t="s">
        <v>2124</v>
      </c>
      <c r="J31" s="36" t="s">
        <v>2261</v>
      </c>
      <c r="K31" s="36" t="s">
        <v>2262</v>
      </c>
      <c r="L31" s="99" t="s">
        <v>945</v>
      </c>
      <c r="M31" s="99">
        <f>IF(L31=L30,0,1)</f>
        <v>1</v>
      </c>
      <c r="N31" s="107">
        <v>941771693</v>
      </c>
      <c r="O31" s="106" t="str">
        <f>PROPER(TRIM(UPPER(CONCATENATE(P31," ",Q31))))</f>
        <v>Jonathan Sebastián Rivadeneira</v>
      </c>
      <c r="P31" s="106" t="s">
        <v>2291</v>
      </c>
      <c r="Q31" s="106" t="s">
        <v>2366</v>
      </c>
      <c r="R31" s="106" t="s">
        <v>2422</v>
      </c>
      <c r="S31" s="106" t="s">
        <v>2463</v>
      </c>
      <c r="T31" s="106" t="s">
        <v>2467</v>
      </c>
      <c r="U31" s="107" t="s">
        <v>2472</v>
      </c>
      <c r="V31" s="133">
        <v>37240.260869565216</v>
      </c>
      <c r="W31" s="39">
        <f>COUNTA(AD31,AI31,AN31,AS31,AX31,BH31,BC31)</f>
        <v>5</v>
      </c>
      <c r="X31" s="42">
        <f>Y31/AC31</f>
        <v>0.5</v>
      </c>
      <c r="Y31" s="43">
        <f>(AH31+AM31+AR31+AW31+BB31+BL31+BG31)*24</f>
        <v>19.999999999999996</v>
      </c>
      <c r="Z31" s="44">
        <f>+W31*$D$4</f>
        <v>20</v>
      </c>
      <c r="AA31" s="42">
        <f>AB31/(AC31*$D$4)</f>
        <v>0.5</v>
      </c>
      <c r="AB31" s="44">
        <f>((AG31*24)*AF31)+((AL31*24)*AK31)+((AQ31*24)*AP31)+((AV31*24)*AU31)+((BA31*24)*AZ31)+((BF31*24)*BE31)+((BK31*24)*BJ31)</f>
        <v>79.999999999999986</v>
      </c>
      <c r="AC31" s="45">
        <f>SUMIFS(Y:Y,O:O,O31)</f>
        <v>39.999999999999993</v>
      </c>
      <c r="AD31" s="127"/>
      <c r="AE31" s="127"/>
      <c r="AF31" s="107"/>
      <c r="AG31" s="47">
        <f>IF(AE31-AD31=$A$3,$A$2,AE31-AD31)</f>
        <v>0</v>
      </c>
      <c r="AH31" s="47">
        <f>IFERROR(IF(AF31=$D$4,AG31,AG31/($D$4/AF31)),0)</f>
        <v>0</v>
      </c>
      <c r="AI31" s="49">
        <v>0.375</v>
      </c>
      <c r="AJ31" s="49">
        <v>0.54166666666666663</v>
      </c>
      <c r="AK31" s="41">
        <v>4</v>
      </c>
      <c r="AL31" s="47">
        <f>IF(AJ31-AI31=$A$3,$A$2,AJ31-AI31)</f>
        <v>0.16666666666666663</v>
      </c>
      <c r="AM31" s="47">
        <f>IFERROR(IF(AK31=$D$4,AL31,AL31/($D$4/AK31)),0)</f>
        <v>0.16666666666666663</v>
      </c>
      <c r="AN31" s="49">
        <v>0.375</v>
      </c>
      <c r="AO31" s="49">
        <v>0.54166666666666663</v>
      </c>
      <c r="AP31" s="41">
        <v>4</v>
      </c>
      <c r="AQ31" s="47">
        <f>IF(AO31-AN31=$A$3,$A$2,AO31-AN31)</f>
        <v>0.16666666666666663</v>
      </c>
      <c r="AR31" s="47">
        <f>IFERROR(IF(AP31=$D$4,AQ31,AQ31/($D$4/AP31)),0)</f>
        <v>0.16666666666666663</v>
      </c>
      <c r="AS31" s="49">
        <v>0.375</v>
      </c>
      <c r="AT31" s="49">
        <v>0.54166666666666663</v>
      </c>
      <c r="AU31" s="41">
        <v>4</v>
      </c>
      <c r="AV31" s="47">
        <f>IF(AT31-AS31=$A$3,$A$2,AT31-AS31)</f>
        <v>0.16666666666666663</v>
      </c>
      <c r="AW31" s="47">
        <f>IFERROR(IF(AU31=$D$4,AV31,AV31/($D$4/AU31)),0)</f>
        <v>0.16666666666666663</v>
      </c>
      <c r="AX31" s="49">
        <v>0.375</v>
      </c>
      <c r="AY31" s="49">
        <v>0.54166666666666663</v>
      </c>
      <c r="AZ31" s="41">
        <v>4</v>
      </c>
      <c r="BA31" s="47">
        <f>IF(AY31-AX31=$A$3,$A$2,AY31-AX31)</f>
        <v>0.16666666666666663</v>
      </c>
      <c r="BB31" s="47">
        <f>IFERROR(IF(AZ31=$D$4,BA31,BA31/($D$4/AZ31)),0)</f>
        <v>0.16666666666666663</v>
      </c>
      <c r="BC31" s="49">
        <v>0.375</v>
      </c>
      <c r="BD31" s="49">
        <v>0.54166666666666663</v>
      </c>
      <c r="BE31" s="41">
        <v>4</v>
      </c>
      <c r="BF31" s="47">
        <f>IF(BD31-BC31=$A$3,$A$2,BD31-BC31)</f>
        <v>0.16666666666666663</v>
      </c>
      <c r="BG31" s="47">
        <f>IFERROR(IF(BE31=$D$4,BF31,BF31/($D$4/BE31)),0)</f>
        <v>0.16666666666666663</v>
      </c>
      <c r="BH31" s="49"/>
      <c r="BI31" s="49"/>
      <c r="BJ31" s="41"/>
      <c r="BK31" s="47">
        <f>IF(BI31-BH31=$A$3,$A$2,BI31-BH31)</f>
        <v>0</v>
      </c>
      <c r="BL31" s="47">
        <f>IFERROR(IF(BJ31=$D$4,BK31,BK31/($D$4/BJ31)),0)</f>
        <v>0</v>
      </c>
      <c r="BM31" s="50"/>
      <c r="BN31" s="22">
        <f t="array" ref="BN31">IF(SUMPRODUCT((O31:O$439=O31)*1)&gt;1,0,1)</f>
        <v>0</v>
      </c>
      <c r="BO31" s="46"/>
      <c r="BP31" s="46"/>
      <c r="BQ31" s="107"/>
      <c r="BR31" s="47">
        <f>IF(BP31-BO31=$A$3,$A$2,BP31-BO31)</f>
        <v>0</v>
      </c>
      <c r="BS31" s="47">
        <f>IFERROR(IF(BQ31=$D$4,BR31,BR31/($D$4/BQ31)),0)</f>
        <v>0</v>
      </c>
      <c r="BT31" s="48"/>
      <c r="BU31" s="48"/>
      <c r="BV31" s="41"/>
      <c r="BW31" s="47">
        <f>IF(BU31-BT31=$A$3,$A$2,BU31-BT31)</f>
        <v>0</v>
      </c>
      <c r="BX31" s="47">
        <f>IFERROR(IF(BV31=$D$4,BW31,BW31/($D$4/BV31)),0)</f>
        <v>0</v>
      </c>
      <c r="BY31" s="48"/>
      <c r="BZ31" s="48"/>
      <c r="CA31" s="41"/>
      <c r="CB31" s="47">
        <f>IF(BZ31-BY31=$A$3,$A$2,BZ31-BY31)</f>
        <v>0</v>
      </c>
      <c r="CC31" s="47">
        <f>IFERROR(IF(CA31=$D$4,CB31,CB31/($D$4/CA31)),0)</f>
        <v>0</v>
      </c>
      <c r="CD31" s="48"/>
      <c r="CE31" s="48"/>
      <c r="CF31" s="41"/>
      <c r="CG31" s="47">
        <f>IF(CE31-CD31=$A$3,$A$2,CE31-CD31)</f>
        <v>0</v>
      </c>
      <c r="CH31" s="47">
        <f>IFERROR(IF(CF31=$D$4,CG31,CG31/($D$4/CF31)),0)</f>
        <v>0</v>
      </c>
      <c r="CI31" s="48"/>
      <c r="CJ31" s="48"/>
      <c r="CK31" s="41"/>
      <c r="CL31" s="47">
        <f>IF(CJ31-CI31=$A$3,$A$2,CJ31-CI31)</f>
        <v>0</v>
      </c>
      <c r="CM31" s="47">
        <f>IFERROR(IF(CK31=$D$4,CL31,CL31/($D$4/CK31)),0)</f>
        <v>0</v>
      </c>
      <c r="CN31" s="48"/>
      <c r="CO31" s="49"/>
      <c r="CP31" s="41"/>
      <c r="CQ31" s="47">
        <f>IF(CO31-CN31=$A$3,$A$2,CO31-CN31)</f>
        <v>0</v>
      </c>
      <c r="CR31" s="47">
        <f>IFERROR(IF(CP31=$D$4,CQ31,CQ31/($D$4/CP31)),0)</f>
        <v>0</v>
      </c>
      <c r="CS31" s="48">
        <v>0.41666666666666669</v>
      </c>
      <c r="CT31" s="48">
        <v>0.45833333333333331</v>
      </c>
      <c r="CU31" s="41">
        <v>4</v>
      </c>
      <c r="CV31" s="47">
        <f>IF(CT31-CS31=$A$3,$A$2,CT31-CS31)</f>
        <v>4.166666666666663E-2</v>
      </c>
      <c r="CW31" s="47">
        <f>IFERROR(IF(CU31=$D$4,CV31,CV31/($D$4/CU31)),0)</f>
        <v>4.166666666666663E-2</v>
      </c>
      <c r="CZ31" s="156"/>
      <c r="DA31" s="156"/>
    </row>
    <row r="32" spans="2:105" s="18" customFormat="1" ht="13.8" x14ac:dyDescent="0.3">
      <c r="B32" s="39" t="str">
        <f>CONCATENATE(IF(AD32&lt;&gt;"","L",""),IF(AI32&lt;&gt;"","M",""),IF(AN32&lt;&gt;"","W",""),IF(AS32&lt;&gt;"","J",""),IF(AX32&lt;&gt;"","V",""),IF(BC32&lt;&gt;"","S",""),IF(BH32&lt;&gt;"","D",""))</f>
        <v>WV</v>
      </c>
      <c r="C32" s="104">
        <v>722</v>
      </c>
      <c r="D32" s="40" t="s">
        <v>1921</v>
      </c>
      <c r="E32" s="40" t="s">
        <v>1437</v>
      </c>
      <c r="F32" s="40" t="s">
        <v>2156</v>
      </c>
      <c r="G32" s="36" t="s">
        <v>1248</v>
      </c>
      <c r="H32" s="36" t="s">
        <v>2188</v>
      </c>
      <c r="I32" s="36" t="s">
        <v>2124</v>
      </c>
      <c r="J32" s="36" t="s">
        <v>2260</v>
      </c>
      <c r="K32" s="36" t="s">
        <v>2264</v>
      </c>
      <c r="L32" s="99" t="s">
        <v>968</v>
      </c>
      <c r="M32" s="99">
        <f>IF(L32=L31,0,1)</f>
        <v>1</v>
      </c>
      <c r="N32" s="107">
        <v>958231573</v>
      </c>
      <c r="O32" s="106" t="str">
        <f>PROPER(TRIM(UPPER(CONCATENATE(P32," ",Q32))))</f>
        <v>Stalin Alexander Rosero</v>
      </c>
      <c r="P32" s="106" t="s">
        <v>2479</v>
      </c>
      <c r="Q32" s="106" t="s">
        <v>2367</v>
      </c>
      <c r="R32" s="106" t="s">
        <v>2497</v>
      </c>
      <c r="S32" s="106" t="s">
        <v>2463</v>
      </c>
      <c r="T32" s="106" t="s">
        <v>2467</v>
      </c>
      <c r="U32" s="107" t="s">
        <v>2472</v>
      </c>
      <c r="V32" s="133">
        <v>39987.041836156808</v>
      </c>
      <c r="W32" s="39">
        <f>COUNTA(AD32,AI32,AN32,AS32,AX32,BH32,BC32)</f>
        <v>2</v>
      </c>
      <c r="X32" s="42">
        <f>Y32/AC32</f>
        <v>9.9999999999999978E-2</v>
      </c>
      <c r="Y32" s="43">
        <f>(AH32+AM32+AR32+AW32+BB32+BL32+BG32)*24</f>
        <v>3.9999999999999991</v>
      </c>
      <c r="Z32" s="44">
        <f>+W32*$D$4</f>
        <v>8</v>
      </c>
      <c r="AA32" s="42">
        <f>AB32/(AC32*$D$4)</f>
        <v>9.9999999999999978E-2</v>
      </c>
      <c r="AB32" s="44">
        <f>((AG32*24)*AF32)+((AL32*24)*AK32)+((AQ32*24)*AP32)+((AV32*24)*AU32)+((BA32*24)*AZ32)+((BF32*24)*BE32)+((BK32*24)*BJ32)</f>
        <v>15.999999999999996</v>
      </c>
      <c r="AC32" s="45">
        <f>SUMIFS(Y:Y,O:O,O32)</f>
        <v>40</v>
      </c>
      <c r="AD32" s="127"/>
      <c r="AE32" s="127"/>
      <c r="AF32" s="107"/>
      <c r="AG32" s="47">
        <f>IF(AE32-AD32=$A$3,$A$2,AE32-AD32)</f>
        <v>0</v>
      </c>
      <c r="AH32" s="47">
        <f>IFERROR(IF(AF32=$D$4,AG32,AG32/($D$4/AF32)),0)</f>
        <v>0</v>
      </c>
      <c r="AI32" s="49"/>
      <c r="AJ32" s="49"/>
      <c r="AK32" s="41"/>
      <c r="AL32" s="47">
        <f>IF(AJ32-AI32=$A$3,$A$2,AJ32-AI32)</f>
        <v>0</v>
      </c>
      <c r="AM32" s="47">
        <f>IFERROR(IF(AK32=$D$4,AL32,AL32/($D$4/AK32)),0)</f>
        <v>0</v>
      </c>
      <c r="AN32" s="49">
        <v>0.41666666666666669</v>
      </c>
      <c r="AO32" s="49">
        <v>0.5</v>
      </c>
      <c r="AP32" s="41">
        <v>4</v>
      </c>
      <c r="AQ32" s="47">
        <f>IF(AO32-AN32=$A$3,$A$2,AO32-AN32)</f>
        <v>8.3333333333333315E-2</v>
      </c>
      <c r="AR32" s="47">
        <f>IFERROR(IF(AP32=$D$4,AQ32,AQ32/($D$4/AP32)),0)</f>
        <v>8.3333333333333315E-2</v>
      </c>
      <c r="AS32" s="49"/>
      <c r="AT32" s="49"/>
      <c r="AU32" s="41"/>
      <c r="AV32" s="47">
        <f>IF(AT32-AS32=$A$3,$A$2,AT32-AS32)</f>
        <v>0</v>
      </c>
      <c r="AW32" s="47">
        <f>IFERROR(IF(AU32=$D$4,AV32,AV32/($D$4/AU32)),0)</f>
        <v>0</v>
      </c>
      <c r="AX32" s="49">
        <v>0.41666666666666669</v>
      </c>
      <c r="AY32" s="49">
        <v>0.5</v>
      </c>
      <c r="AZ32" s="41">
        <v>4</v>
      </c>
      <c r="BA32" s="47">
        <f>IF(AY32-AX32=$A$3,$A$2,AY32-AX32)</f>
        <v>8.3333333333333315E-2</v>
      </c>
      <c r="BB32" s="47">
        <f>IFERROR(IF(AZ32=$D$4,BA32,BA32/($D$4/AZ32)),0)</f>
        <v>8.3333333333333315E-2</v>
      </c>
      <c r="BC32" s="49"/>
      <c r="BD32" s="49"/>
      <c r="BE32" s="41"/>
      <c r="BF32" s="47">
        <f>IF(BD32-BC32=$A$3,$A$2,BD32-BC32)</f>
        <v>0</v>
      </c>
      <c r="BG32" s="47">
        <f>IFERROR(IF(BE32=$D$4,BF32,BF32/($D$4/BE32)),0)</f>
        <v>0</v>
      </c>
      <c r="BH32" s="49"/>
      <c r="BI32" s="49"/>
      <c r="BJ32" s="41"/>
      <c r="BK32" s="47">
        <f>IF(BI32-BH32=$A$3,$A$2,BI32-BH32)</f>
        <v>0</v>
      </c>
      <c r="BL32" s="47">
        <f>IFERROR(IF(BJ32=$D$4,BK32,BK32/($D$4/BJ32)),0)</f>
        <v>0</v>
      </c>
      <c r="BM32" s="50"/>
      <c r="BN32" s="22">
        <f t="array" ref="BN32">IF(SUMPRODUCT((O32:O$439=O32)*1)&gt;1,0,1)</f>
        <v>0</v>
      </c>
      <c r="BO32" s="46"/>
      <c r="BP32" s="46"/>
      <c r="BQ32" s="107"/>
      <c r="BR32" s="47">
        <f>IF(BP32-BO32=$A$3,$A$2,BP32-BO32)</f>
        <v>0</v>
      </c>
      <c r="BS32" s="47">
        <f>IFERROR(IF(BQ32=$D$4,BR32,BR32/($D$4/BQ32)),0)</f>
        <v>0</v>
      </c>
      <c r="BT32" s="48"/>
      <c r="BU32" s="48"/>
      <c r="BV32" s="41"/>
      <c r="BW32" s="47">
        <f>IF(BU32-BT32=$A$3,$A$2,BU32-BT32)</f>
        <v>0</v>
      </c>
      <c r="BX32" s="47">
        <f>IFERROR(IF(BV32=$D$4,BW32,BW32/($D$4/BV32)),0)</f>
        <v>0</v>
      </c>
      <c r="BY32" s="48">
        <v>0.70833333333333337</v>
      </c>
      <c r="BZ32" s="48">
        <v>0.79166666666666663</v>
      </c>
      <c r="CA32" s="41">
        <v>4</v>
      </c>
      <c r="CB32" s="47">
        <f>IF(BZ32-BY32=$A$3,$A$2,BZ32-BY32)</f>
        <v>8.3333333333333259E-2</v>
      </c>
      <c r="CC32" s="47">
        <f>IFERROR(IF(CA32=$D$4,CB32,CB32/($D$4/CA32)),0)</f>
        <v>8.3333333333333259E-2</v>
      </c>
      <c r="CD32" s="48">
        <v>0.58333333333333337</v>
      </c>
      <c r="CE32" s="49">
        <v>0.66666666666666663</v>
      </c>
      <c r="CF32" s="41">
        <v>4</v>
      </c>
      <c r="CG32" s="47">
        <f>IF(CE32-CD32=$A$3,$A$2,CE32-CD32)</f>
        <v>8.3333333333333259E-2</v>
      </c>
      <c r="CH32" s="47">
        <f>IFERROR(IF(CF32=$D$4,CG32,CG32/($D$4/CF32)),0)</f>
        <v>8.3333333333333259E-2</v>
      </c>
      <c r="CI32" s="48">
        <v>0.41666666666666669</v>
      </c>
      <c r="CJ32" s="48">
        <v>0.5</v>
      </c>
      <c r="CK32" s="41">
        <v>4</v>
      </c>
      <c r="CL32" s="47">
        <f>IF(CJ32-CI32=$A$3,$A$2,CJ32-CI32)</f>
        <v>8.3333333333333315E-2</v>
      </c>
      <c r="CM32" s="47">
        <f>IFERROR(IF(CK32=$D$4,CL32,CL32/($D$4/CK32)),0)</f>
        <v>8.3333333333333315E-2</v>
      </c>
      <c r="CN32" s="48">
        <v>0.41666666666666669</v>
      </c>
      <c r="CO32" s="49">
        <v>0.5</v>
      </c>
      <c r="CP32" s="41">
        <v>4</v>
      </c>
      <c r="CQ32" s="47">
        <f>IF(CO32-CN32=$A$3,$A$2,CO32-CN32)</f>
        <v>8.3333333333333315E-2</v>
      </c>
      <c r="CR32" s="47">
        <f>IFERROR(IF(CP32=$D$4,CQ32,CQ32/($D$4/CP32)),0)</f>
        <v>8.3333333333333315E-2</v>
      </c>
      <c r="CS32" s="48"/>
      <c r="CT32" s="48"/>
      <c r="CU32" s="41"/>
      <c r="CV32" s="47">
        <f>IF(CT32-CS32=$A$3,$A$2,CT32-CS32)</f>
        <v>0</v>
      </c>
      <c r="CW32" s="47">
        <f>IFERROR(IF(CU32=$D$4,CV32,CV32/($D$4/CU32)),0)</f>
        <v>0</v>
      </c>
      <c r="CX32" s="1"/>
      <c r="CZ32" s="156"/>
      <c r="DA32" s="156"/>
    </row>
    <row r="33" spans="1:105" s="18" customFormat="1" ht="13.8" x14ac:dyDescent="0.3">
      <c r="B33" s="39" t="str">
        <f>CONCATENATE(IF(AD33&lt;&gt;"","L",""),IF(AI33&lt;&gt;"","M",""),IF(AN33&lt;&gt;"","W",""),IF(AS33&lt;&gt;"","J",""),IF(AX33&lt;&gt;"","V",""),IF(BC33&lt;&gt;"","S",""),IF(BH33&lt;&gt;"","D",""))</f>
        <v>MWJVS</v>
      </c>
      <c r="C33" s="104">
        <v>640</v>
      </c>
      <c r="D33" s="40" t="s">
        <v>1922</v>
      </c>
      <c r="E33" s="40" t="s">
        <v>1438</v>
      </c>
      <c r="F33" s="40" t="s">
        <v>2156</v>
      </c>
      <c r="G33" s="36" t="s">
        <v>1246</v>
      </c>
      <c r="H33" s="36" t="s">
        <v>2188</v>
      </c>
      <c r="I33" s="36" t="s">
        <v>2124</v>
      </c>
      <c r="J33" s="36" t="s">
        <v>2260</v>
      </c>
      <c r="K33" s="36" t="s">
        <v>2264</v>
      </c>
      <c r="L33" s="99" t="s">
        <v>968</v>
      </c>
      <c r="M33" s="99">
        <f>IF(L33=L32,0,1)</f>
        <v>0</v>
      </c>
      <c r="N33" s="107">
        <v>958231573</v>
      </c>
      <c r="O33" s="106" t="str">
        <f>PROPER(TRIM(UPPER(CONCATENATE(P33," ",Q33))))</f>
        <v>Stalin Alexander Rosero</v>
      </c>
      <c r="P33" s="106" t="s">
        <v>2479</v>
      </c>
      <c r="Q33" s="106" t="s">
        <v>2367</v>
      </c>
      <c r="R33" s="106" t="s">
        <v>2497</v>
      </c>
      <c r="S33" s="106" t="s">
        <v>2463</v>
      </c>
      <c r="T33" s="106" t="s">
        <v>2467</v>
      </c>
      <c r="U33" s="107" t="s">
        <v>2472</v>
      </c>
      <c r="V33" s="133">
        <v>129654.58</v>
      </c>
      <c r="W33" s="39">
        <f>COUNTA(AD33,AI33,AN33,AS33,AX33,BH33,BC33)</f>
        <v>5</v>
      </c>
      <c r="X33" s="42">
        <f>Y33/AC33</f>
        <v>0.75</v>
      </c>
      <c r="Y33" s="43">
        <f>(AH33+AM33+AR33+AW33+BB33+BL33+BG33)*24</f>
        <v>30</v>
      </c>
      <c r="Z33" s="44">
        <f>+W33*$D$4</f>
        <v>20</v>
      </c>
      <c r="AA33" s="42">
        <f>AB33/(AC33*$D$4)</f>
        <v>0.75</v>
      </c>
      <c r="AB33" s="44">
        <f>((AG33*24)*AF33)+((AL33*24)*AK33)+((AQ33*24)*AP33)+((AV33*24)*AU33)+((BA33*24)*AZ33)+((BF33*24)*BE33)+((BK33*24)*BJ33)</f>
        <v>120</v>
      </c>
      <c r="AC33" s="45">
        <f>SUMIFS(Y:Y,O:O,O33)</f>
        <v>40</v>
      </c>
      <c r="AD33" s="127"/>
      <c r="AE33" s="127"/>
      <c r="AF33" s="107"/>
      <c r="AG33" s="47">
        <f>IF(AE33-AD33=$A$3,$A$2,AE33-AD33)</f>
        <v>0</v>
      </c>
      <c r="AH33" s="47">
        <f>IFERROR(IF(AF33=$D$4,AG33,AG33/($D$4/AF33)),0)</f>
        <v>0</v>
      </c>
      <c r="AI33" s="49">
        <v>0.54166666666666663</v>
      </c>
      <c r="AJ33" s="49">
        <v>0.79166666666666663</v>
      </c>
      <c r="AK33" s="41">
        <v>4</v>
      </c>
      <c r="AL33" s="47">
        <f>IF(AJ33-AI33=$A$3,$A$2,AJ33-AI33)</f>
        <v>0.25</v>
      </c>
      <c r="AM33" s="47">
        <f>IFERROR(IF(AK33=$D$4,AL33,AL33/($D$4/AK33)),0)</f>
        <v>0.25</v>
      </c>
      <c r="AN33" s="49">
        <v>0.54166666666666663</v>
      </c>
      <c r="AO33" s="49">
        <v>0.79166666666666663</v>
      </c>
      <c r="AP33" s="41">
        <v>4</v>
      </c>
      <c r="AQ33" s="47">
        <f>IF(AO33-AN33=$A$3,$A$2,AO33-AN33)</f>
        <v>0.25</v>
      </c>
      <c r="AR33" s="47">
        <f>IFERROR(IF(AP33=$D$4,AQ33,AQ33/($D$4/AP33)),0)</f>
        <v>0.25</v>
      </c>
      <c r="AS33" s="49">
        <v>0.625</v>
      </c>
      <c r="AT33" s="49">
        <v>0.79166666666666663</v>
      </c>
      <c r="AU33" s="41">
        <v>4</v>
      </c>
      <c r="AV33" s="47">
        <f>IF(AT33-AS33=$A$3,$A$2,AT33-AS33)</f>
        <v>0.16666666666666663</v>
      </c>
      <c r="AW33" s="47">
        <f>IFERROR(IF(AU33=$D$4,AV33,AV33/($D$4/AU33)),0)</f>
        <v>0.16666666666666663</v>
      </c>
      <c r="AX33" s="49">
        <v>0.54166666666666663</v>
      </c>
      <c r="AY33" s="49">
        <v>0.79166666666666663</v>
      </c>
      <c r="AZ33" s="41">
        <v>4</v>
      </c>
      <c r="BA33" s="47">
        <f>IF(AY33-AX33=$A$3,$A$2,AY33-AX33)</f>
        <v>0.25</v>
      </c>
      <c r="BB33" s="47">
        <f>IFERROR(IF(AZ33=$D$4,BA33,BA33/($D$4/AZ33)),0)</f>
        <v>0.25</v>
      </c>
      <c r="BC33" s="49">
        <v>0.41666666666666669</v>
      </c>
      <c r="BD33" s="49">
        <v>0.75</v>
      </c>
      <c r="BE33" s="41">
        <v>4</v>
      </c>
      <c r="BF33" s="47">
        <f>IF(BD33-BC33=$A$3,$A$2,BD33-BC33)</f>
        <v>0.33333333333333331</v>
      </c>
      <c r="BG33" s="47">
        <f>IFERROR(IF(BE33=$D$4,BF33,BF33/($D$4/BE33)),0)</f>
        <v>0.33333333333333331</v>
      </c>
      <c r="BH33" s="49"/>
      <c r="BI33" s="49"/>
      <c r="BJ33" s="41"/>
      <c r="BK33" s="47">
        <f>IF(BI33-BH33=$A$3,$A$2,BI33-BH33)</f>
        <v>0</v>
      </c>
      <c r="BL33" s="47">
        <f>IFERROR(IF(BJ33=$D$4,BK33,BK33/($D$4/BJ33)),0)</f>
        <v>0</v>
      </c>
      <c r="BM33" s="50"/>
      <c r="BN33" s="22">
        <f t="array" ref="BN33">IF(SUMPRODUCT((O33:O$439=O33)*1)&gt;1,0,1)</f>
        <v>0</v>
      </c>
      <c r="BO33" s="46"/>
      <c r="BP33" s="46"/>
      <c r="BQ33" s="107"/>
      <c r="BR33" s="47">
        <f>IF(BP33-BO33=$A$3,$A$2,BP33-BO33)</f>
        <v>0</v>
      </c>
      <c r="BS33" s="47">
        <f>IFERROR(IF(BQ33=$D$4,BR33,BR33/($D$4/BQ33)),0)</f>
        <v>0</v>
      </c>
      <c r="BT33" s="48">
        <v>0.54166666666666663</v>
      </c>
      <c r="BU33" s="48">
        <v>0.79166666666666663</v>
      </c>
      <c r="BV33" s="41">
        <v>4</v>
      </c>
      <c r="BW33" s="47">
        <f>IF(BU33-BT33=$A$3,$A$2,BU33-BT33)</f>
        <v>0.25</v>
      </c>
      <c r="BX33" s="47">
        <f>IFERROR(IF(BV33=$D$4,BW33,BW33/($D$4/BV33)),0)</f>
        <v>0.25</v>
      </c>
      <c r="BY33" s="48">
        <v>0.45833333333333331</v>
      </c>
      <c r="BZ33" s="48">
        <v>0.66666666666666663</v>
      </c>
      <c r="CA33" s="41">
        <v>4</v>
      </c>
      <c r="CB33" s="47">
        <f>IF(BZ33-BY33=$A$3,$A$2,BZ33-BY33)</f>
        <v>0.20833333333333331</v>
      </c>
      <c r="CC33" s="47">
        <f>IFERROR(IF(CA33=$D$4,CB33,CB33/($D$4/CA33)),0)</f>
        <v>0.20833333333333331</v>
      </c>
      <c r="CD33" s="48">
        <v>0.66666666666666663</v>
      </c>
      <c r="CE33" s="49">
        <v>0.79166666666666663</v>
      </c>
      <c r="CF33" s="41">
        <v>4</v>
      </c>
      <c r="CG33" s="47">
        <f>IF(CE33-CD33=$A$3,$A$2,CE33-CD33)</f>
        <v>0.125</v>
      </c>
      <c r="CH33" s="47">
        <f>IFERROR(IF(CF33=$D$4,CG33,CG33/($D$4/CF33)),0)</f>
        <v>0.125</v>
      </c>
      <c r="CI33" s="48">
        <v>0.54166666666666663</v>
      </c>
      <c r="CJ33" s="48">
        <v>0.79166666666666663</v>
      </c>
      <c r="CK33" s="41">
        <v>4</v>
      </c>
      <c r="CL33" s="47">
        <f>IF(CJ33-CI33=$A$3,$A$2,CJ33-CI33)</f>
        <v>0.25</v>
      </c>
      <c r="CM33" s="47">
        <f>IFERROR(IF(CK33=$D$4,CL33,CL33/($D$4/CK33)),0)</f>
        <v>0.25</v>
      </c>
      <c r="CN33" s="48">
        <v>0.54166666666666663</v>
      </c>
      <c r="CO33" s="49">
        <v>0.79166666666666663</v>
      </c>
      <c r="CP33" s="41">
        <v>4</v>
      </c>
      <c r="CQ33" s="47">
        <f>IF(CO33-CN33=$A$3,$A$2,CO33-CN33)</f>
        <v>0.25</v>
      </c>
      <c r="CR33" s="47">
        <f>IFERROR(IF(CP33=$D$4,CQ33,CQ33/($D$4/CP33)),0)</f>
        <v>0.25</v>
      </c>
      <c r="CS33" s="48"/>
      <c r="CT33" s="48"/>
      <c r="CU33" s="41"/>
      <c r="CV33" s="47">
        <f>IF(CT33-CS33=$A$3,$A$2,CT33-CS33)</f>
        <v>0</v>
      </c>
      <c r="CW33" s="47">
        <f>IFERROR(IF(CU33=$D$4,CV33,CV33/($D$4/CU33)),0)</f>
        <v>0</v>
      </c>
      <c r="CX33" s="1"/>
      <c r="CZ33" s="156"/>
      <c r="DA33" s="156"/>
    </row>
    <row r="34" spans="1:105" s="18" customFormat="1" ht="13.8" x14ac:dyDescent="0.3">
      <c r="B34" s="39" t="str">
        <f>CONCATENATE(IF(AD34&lt;&gt;"","L",""),IF(AI34&lt;&gt;"","M",""),IF(AN34&lt;&gt;"","W",""),IF(AS34&lt;&gt;"","J",""),IF(AX34&lt;&gt;"","V",""),IF(BC34&lt;&gt;"","S",""),IF(BH34&lt;&gt;"","D",""))</f>
        <v>MJ</v>
      </c>
      <c r="C34" s="104">
        <v>563</v>
      </c>
      <c r="D34" s="40" t="s">
        <v>1923</v>
      </c>
      <c r="E34" s="40" t="s">
        <v>1439</v>
      </c>
      <c r="F34" s="40" t="s">
        <v>2122</v>
      </c>
      <c r="G34" s="36" t="s">
        <v>1239</v>
      </c>
      <c r="H34" s="36" t="s">
        <v>2188</v>
      </c>
      <c r="I34" s="36" t="s">
        <v>2124</v>
      </c>
      <c r="J34" s="36" t="s">
        <v>2125</v>
      </c>
      <c r="K34" s="36" t="s">
        <v>2264</v>
      </c>
      <c r="L34" s="99" t="s">
        <v>968</v>
      </c>
      <c r="M34" s="99">
        <f>IF(L34=L33,0,1)</f>
        <v>0</v>
      </c>
      <c r="N34" s="107">
        <v>958231573</v>
      </c>
      <c r="O34" s="106" t="str">
        <f>PROPER(TRIM(UPPER(CONCATENATE(P34," ",Q34))))</f>
        <v>Stalin Alexander Rosero</v>
      </c>
      <c r="P34" s="106" t="s">
        <v>2479</v>
      </c>
      <c r="Q34" s="106" t="s">
        <v>2367</v>
      </c>
      <c r="R34" s="106" t="s">
        <v>2497</v>
      </c>
      <c r="S34" s="106" t="s">
        <v>2463</v>
      </c>
      <c r="T34" s="106" t="s">
        <v>2465</v>
      </c>
      <c r="U34" s="107" t="s">
        <v>2472</v>
      </c>
      <c r="V34" s="133">
        <v>8866.0852500000001</v>
      </c>
      <c r="W34" s="39">
        <f>COUNTA(AD34,AI34,AN34,AS34,AX34,BH34,BC34)</f>
        <v>2</v>
      </c>
      <c r="X34" s="42">
        <f>Y34/AC34</f>
        <v>0.12499999999999996</v>
      </c>
      <c r="Y34" s="43">
        <f>(AH34+AM34+AR34+AW34+BB34+BL34+BG34)*24</f>
        <v>4.9999999999999982</v>
      </c>
      <c r="Z34" s="44">
        <f>+W34*$D$4</f>
        <v>8</v>
      </c>
      <c r="AA34" s="42">
        <f>AB34/(AC34*$D$4)</f>
        <v>0.12499999999999996</v>
      </c>
      <c r="AB34" s="44">
        <f>((AG34*24)*AF34)+((AL34*24)*AK34)+((AQ34*24)*AP34)+((AV34*24)*AU34)+((BA34*24)*AZ34)+((BF34*24)*BE34)+((BK34*24)*BJ34)</f>
        <v>19.999999999999993</v>
      </c>
      <c r="AC34" s="45">
        <f>SUMIFS(Y:Y,O:O,O34)</f>
        <v>40</v>
      </c>
      <c r="AD34" s="127"/>
      <c r="AE34" s="127"/>
      <c r="AF34" s="107"/>
      <c r="AG34" s="47">
        <f>IF(AE34-AD34=$A$3,$A$2,AE34-AD34)</f>
        <v>0</v>
      </c>
      <c r="AH34" s="47">
        <f>IFERROR(IF(AF34=$D$4,AG34,AG34/($D$4/AF34)),0)</f>
        <v>0</v>
      </c>
      <c r="AI34" s="49">
        <v>0.41666666666666669</v>
      </c>
      <c r="AJ34" s="49">
        <v>0.5</v>
      </c>
      <c r="AK34" s="41">
        <v>4</v>
      </c>
      <c r="AL34" s="47">
        <f>IF(AJ34-AI34=$A$3,$A$2,AJ34-AI34)</f>
        <v>8.3333333333333315E-2</v>
      </c>
      <c r="AM34" s="47">
        <f>IFERROR(IF(AK34=$D$4,AL34,AL34/($D$4/AK34)),0)</f>
        <v>8.3333333333333315E-2</v>
      </c>
      <c r="AN34" s="49"/>
      <c r="AO34" s="49"/>
      <c r="AP34" s="41"/>
      <c r="AQ34" s="47">
        <f>IF(AO34-AN34=$A$3,$A$2,AO34-AN34)</f>
        <v>0</v>
      </c>
      <c r="AR34" s="47">
        <f>IFERROR(IF(AP34=$D$4,AQ34,AQ34/($D$4/AP34)),0)</f>
        <v>0</v>
      </c>
      <c r="AS34" s="49">
        <v>0.41666666666666669</v>
      </c>
      <c r="AT34" s="49">
        <v>0.54166666666666663</v>
      </c>
      <c r="AU34" s="41">
        <v>4</v>
      </c>
      <c r="AV34" s="47">
        <f>IF(AT34-AS34=$A$3,$A$2,AT34-AS34)</f>
        <v>0.12499999999999994</v>
      </c>
      <c r="AW34" s="47">
        <f>IFERROR(IF(AU34=$D$4,AV34,AV34/($D$4/AU34)),0)</f>
        <v>0.12499999999999994</v>
      </c>
      <c r="AX34" s="49"/>
      <c r="AY34" s="49"/>
      <c r="AZ34" s="41"/>
      <c r="BA34" s="47">
        <f>IF(AY34-AX34=$A$3,$A$2,AY34-AX34)</f>
        <v>0</v>
      </c>
      <c r="BB34" s="47">
        <f>IFERROR(IF(AZ34=$D$4,BA34,BA34/($D$4/AZ34)),0)</f>
        <v>0</v>
      </c>
      <c r="BC34" s="49"/>
      <c r="BD34" s="49"/>
      <c r="BE34" s="41"/>
      <c r="BF34" s="47">
        <f>IF(BD34-BC34=$A$3,$A$2,BD34-BC34)</f>
        <v>0</v>
      </c>
      <c r="BG34" s="47">
        <f>IFERROR(IF(BE34=$D$4,BF34,BF34/($D$4/BE34)),0)</f>
        <v>0</v>
      </c>
      <c r="BH34" s="49"/>
      <c r="BI34" s="49"/>
      <c r="BJ34" s="41"/>
      <c r="BK34" s="47">
        <f>IF(BI34-BH34=$A$3,$A$2,BI34-BH34)</f>
        <v>0</v>
      </c>
      <c r="BL34" s="47">
        <f>IFERROR(IF(BJ34=$D$4,BK34,BK34/($D$4/BJ34)),0)</f>
        <v>0</v>
      </c>
      <c r="BM34" s="50"/>
      <c r="BN34" s="22">
        <f t="array" ref="BN34">IF(SUMPRODUCT((O34:O$439=O34)*1)&gt;1,0,1)</f>
        <v>0</v>
      </c>
      <c r="BO34" s="46"/>
      <c r="BP34" s="46"/>
      <c r="BQ34" s="107"/>
      <c r="BR34" s="47">
        <f>IF(BP34-BO34=$A$3,$A$2,BP34-BO34)</f>
        <v>0</v>
      </c>
      <c r="BS34" s="47">
        <f>IFERROR(IF(BQ34=$D$4,BR34,BR34/($D$4/BQ34)),0)</f>
        <v>0</v>
      </c>
      <c r="BT34" s="48">
        <v>0.41666666666666669</v>
      </c>
      <c r="BU34" s="48">
        <v>0.5</v>
      </c>
      <c r="BV34" s="41">
        <v>4</v>
      </c>
      <c r="BW34" s="47">
        <f>IF(BU34-BT34=$A$3,$A$2,BU34-BT34)</f>
        <v>8.3333333333333315E-2</v>
      </c>
      <c r="BX34" s="47">
        <f>IFERROR(IF(BV34=$D$4,BW34,BW34/($D$4/BV34)),0)</f>
        <v>8.3333333333333315E-2</v>
      </c>
      <c r="BY34" s="48"/>
      <c r="BZ34" s="48"/>
      <c r="CA34" s="41"/>
      <c r="CB34" s="47">
        <f>IF(BZ34-BY34=$A$3,$A$2,BZ34-BY34)</f>
        <v>0</v>
      </c>
      <c r="CC34" s="47">
        <f>IFERROR(IF(CA34=$D$4,CB34,CB34/($D$4/CA34)),0)</f>
        <v>0</v>
      </c>
      <c r="CD34" s="48">
        <v>0.41666666666666669</v>
      </c>
      <c r="CE34" s="48">
        <v>0.54166666666666663</v>
      </c>
      <c r="CF34" s="41">
        <v>4</v>
      </c>
      <c r="CG34" s="47">
        <f>IF(CE34-CD34=$A$3,$A$2,CE34-CD34)</f>
        <v>0.12499999999999994</v>
      </c>
      <c r="CH34" s="47">
        <f>IFERROR(IF(CF34=$D$4,CG34,CG34/($D$4/CF34)),0)</f>
        <v>0.12499999999999994</v>
      </c>
      <c r="CI34" s="48"/>
      <c r="CJ34" s="48"/>
      <c r="CK34" s="41"/>
      <c r="CL34" s="47">
        <f>IF(CJ34-CI34=$A$3,$A$2,CJ34-CI34)</f>
        <v>0</v>
      </c>
      <c r="CM34" s="47">
        <f>IFERROR(IF(CK34=$D$4,CL34,CL34/($D$4/CK34)),0)</f>
        <v>0</v>
      </c>
      <c r="CN34" s="48"/>
      <c r="CO34" s="48"/>
      <c r="CP34" s="41"/>
      <c r="CQ34" s="47">
        <f>IF(CO34-CN34=$A$3,$A$2,CO34-CN34)</f>
        <v>0</v>
      </c>
      <c r="CR34" s="47">
        <f>IFERROR(IF(CP34=$D$4,CQ34,CQ34/($D$4/CP34)),0)</f>
        <v>0</v>
      </c>
      <c r="CS34" s="48"/>
      <c r="CT34" s="48"/>
      <c r="CU34" s="41"/>
      <c r="CV34" s="47">
        <f>IF(CT34-CS34=$A$3,$A$2,CT34-CS34)</f>
        <v>0</v>
      </c>
      <c r="CW34" s="47">
        <f>IFERROR(IF(CU34=$D$4,CV34,CV34/($D$4/CU34)),0)</f>
        <v>0</v>
      </c>
      <c r="CX34" s="1"/>
      <c r="CZ34" s="156"/>
      <c r="DA34" s="156"/>
    </row>
    <row r="35" spans="1:105" s="18" customFormat="1" ht="13.8" x14ac:dyDescent="0.3">
      <c r="B35" s="39" t="str">
        <f>CONCATENATE(IF(AD35&lt;&gt;"","L",""),IF(AI35&lt;&gt;"","M",""),IF(AN35&lt;&gt;"","W",""),IF(AS35&lt;&gt;"","J",""),IF(AX35&lt;&gt;"","V",""),IF(BC35&lt;&gt;"","S",""),IF(BH35&lt;&gt;"","D",""))</f>
        <v>J</v>
      </c>
      <c r="C35" s="104">
        <v>673</v>
      </c>
      <c r="D35" s="40" t="s">
        <v>1924</v>
      </c>
      <c r="E35" s="40" t="s">
        <v>1064</v>
      </c>
      <c r="F35" s="40" t="s">
        <v>2156</v>
      </c>
      <c r="G35" s="36" t="s">
        <v>1244</v>
      </c>
      <c r="H35" s="36" t="s">
        <v>2188</v>
      </c>
      <c r="I35" s="36" t="s">
        <v>2124</v>
      </c>
      <c r="J35" s="36" t="s">
        <v>2261</v>
      </c>
      <c r="K35" s="36" t="s">
        <v>2264</v>
      </c>
      <c r="L35" s="99" t="s">
        <v>968</v>
      </c>
      <c r="M35" s="99">
        <f>IF(L35=L34,0,1)</f>
        <v>0</v>
      </c>
      <c r="N35" s="107">
        <v>958231573</v>
      </c>
      <c r="O35" s="106" t="str">
        <f>PROPER(TRIM(UPPER(CONCATENATE(P35," ",Q35))))</f>
        <v>Stalin Alexander Rosero</v>
      </c>
      <c r="P35" s="106" t="s">
        <v>2479</v>
      </c>
      <c r="Q35" s="106" t="s">
        <v>2367</v>
      </c>
      <c r="R35" s="106" t="s">
        <v>2497</v>
      </c>
      <c r="S35" s="106" t="s">
        <v>2463</v>
      </c>
      <c r="T35" s="106" t="s">
        <v>2467</v>
      </c>
      <c r="U35" s="107" t="s">
        <v>2472</v>
      </c>
      <c r="V35" s="133">
        <v>26375.038461538461</v>
      </c>
      <c r="W35" s="39">
        <f>COUNTA(AD35,AI35,AN35,AS35,AX35,BH35,BC35)</f>
        <v>1</v>
      </c>
      <c r="X35" s="42">
        <f>Y35/AC35</f>
        <v>2.4999999999999977E-2</v>
      </c>
      <c r="Y35" s="43">
        <f>(AH35+AM35+AR35+AW35+BB35+BL35+BG35)*24</f>
        <v>0.99999999999999911</v>
      </c>
      <c r="Z35" s="44">
        <f>+W35*$D$4</f>
        <v>4</v>
      </c>
      <c r="AA35" s="42">
        <f>AB35/(AC35*$D$4)</f>
        <v>2.4999999999999977E-2</v>
      </c>
      <c r="AB35" s="44">
        <f>((AG35*24)*AF35)+((AL35*24)*AK35)+((AQ35*24)*AP35)+((AV35*24)*AU35)+((BA35*24)*AZ35)+((BF35*24)*BE35)+((BK35*24)*BJ35)</f>
        <v>3.9999999999999964</v>
      </c>
      <c r="AC35" s="45">
        <f>SUMIFS(Y:Y,O:O,O35)</f>
        <v>40</v>
      </c>
      <c r="AD35" s="127"/>
      <c r="AE35" s="127"/>
      <c r="AF35" s="107"/>
      <c r="AG35" s="47">
        <f>IF(AE35-AD35=$A$3,$A$2,AE35-AD35)</f>
        <v>0</v>
      </c>
      <c r="AH35" s="47">
        <f>IFERROR(IF(AF35=$D$4,AG35,AG35/($D$4/AF35)),0)</f>
        <v>0</v>
      </c>
      <c r="AI35" s="49"/>
      <c r="AJ35" s="49"/>
      <c r="AK35" s="41"/>
      <c r="AL35" s="47">
        <f>IF(AJ35-AI35=$A$3,$A$2,AJ35-AI35)</f>
        <v>0</v>
      </c>
      <c r="AM35" s="47">
        <f>IFERROR(IF(AK35=$D$4,AL35,AL35/($D$4/AK35)),0)</f>
        <v>0</v>
      </c>
      <c r="AN35" s="49"/>
      <c r="AO35" s="49"/>
      <c r="AP35" s="41"/>
      <c r="AQ35" s="47">
        <f>IF(AO35-AN35=$A$3,$A$2,AO35-AN35)</f>
        <v>0</v>
      </c>
      <c r="AR35" s="47">
        <f>IFERROR(IF(AP35=$D$4,AQ35,AQ35/($D$4/AP35)),0)</f>
        <v>0</v>
      </c>
      <c r="AS35" s="49">
        <v>0.58333333333333337</v>
      </c>
      <c r="AT35" s="49">
        <v>0.625</v>
      </c>
      <c r="AU35" s="41">
        <v>4</v>
      </c>
      <c r="AV35" s="47">
        <f>IF(AT35-AS35=$A$3,$A$2,AT35-AS35)</f>
        <v>4.166666666666663E-2</v>
      </c>
      <c r="AW35" s="47">
        <f>IFERROR(IF(AU35=$D$4,AV35,AV35/($D$4/AU35)),0)</f>
        <v>4.166666666666663E-2</v>
      </c>
      <c r="AX35" s="49"/>
      <c r="AY35" s="49"/>
      <c r="AZ35" s="41"/>
      <c r="BA35" s="47">
        <f>IF(AY35-AX35=$A$3,$A$2,AY35-AX35)</f>
        <v>0</v>
      </c>
      <c r="BB35" s="47">
        <f>IFERROR(IF(AZ35=$D$4,BA35,BA35/($D$4/AZ35)),0)</f>
        <v>0</v>
      </c>
      <c r="BC35" s="49"/>
      <c r="BD35" s="49"/>
      <c r="BE35" s="41"/>
      <c r="BF35" s="47">
        <f>IF(BD35-BC35=$A$3,$A$2,BD35-BC35)</f>
        <v>0</v>
      </c>
      <c r="BG35" s="47">
        <f>IFERROR(IF(BE35=$D$4,BF35,BF35/($D$4/BE35)),0)</f>
        <v>0</v>
      </c>
      <c r="BH35" s="49"/>
      <c r="BI35" s="49"/>
      <c r="BJ35" s="41"/>
      <c r="BK35" s="47">
        <f>IF(BI35-BH35=$A$3,$A$2,BI35-BH35)</f>
        <v>0</v>
      </c>
      <c r="BL35" s="47">
        <f>IFERROR(IF(BJ35=$D$4,BK35,BK35/($D$4/BJ35)),0)</f>
        <v>0</v>
      </c>
      <c r="BM35" s="50"/>
      <c r="BN35" s="22">
        <f t="array" ref="BN35">IF(SUMPRODUCT((O35:O$439=O35)*1)&gt;1,0,1)</f>
        <v>1</v>
      </c>
      <c r="BO35" s="46"/>
      <c r="BP35" s="46"/>
      <c r="BQ35" s="107"/>
      <c r="BR35" s="47">
        <f>IF(BP35-BO35=$A$3,$A$2,BP35-BO35)</f>
        <v>0</v>
      </c>
      <c r="BS35" s="47">
        <f>IFERROR(IF(BQ35=$D$4,BR35,BR35/($D$4/BQ35)),0)</f>
        <v>0</v>
      </c>
      <c r="BT35" s="48"/>
      <c r="BU35" s="48"/>
      <c r="BV35" s="41"/>
      <c r="BW35" s="47">
        <f>IF(BU35-BT35=$A$3,$A$2,BU35-BT35)</f>
        <v>0</v>
      </c>
      <c r="BX35" s="47">
        <f>IFERROR(IF(BV35=$D$4,BW35,BW35/($D$4/BV35)),0)</f>
        <v>0</v>
      </c>
      <c r="BY35" s="48">
        <v>0.41666666666666669</v>
      </c>
      <c r="BZ35" s="48">
        <v>0.45833333333333331</v>
      </c>
      <c r="CA35" s="41">
        <v>4</v>
      </c>
      <c r="CB35" s="47">
        <f>IF(BZ35-BY35=$A$3,$A$2,BZ35-BY35)</f>
        <v>4.166666666666663E-2</v>
      </c>
      <c r="CC35" s="47">
        <f>IFERROR(IF(CA35=$D$4,CB35,CB35/($D$4/CA35)),0)</f>
        <v>4.166666666666663E-2</v>
      </c>
      <c r="CD35" s="48"/>
      <c r="CE35" s="48"/>
      <c r="CF35" s="41"/>
      <c r="CG35" s="47">
        <f>IF(CE35-CD35=$A$3,$A$2,CE35-CD35)</f>
        <v>0</v>
      </c>
      <c r="CH35" s="47">
        <f>IFERROR(IF(CF35=$D$4,CG35,CG35/($D$4/CF35)),0)</f>
        <v>0</v>
      </c>
      <c r="CI35" s="48"/>
      <c r="CJ35" s="48"/>
      <c r="CK35" s="41"/>
      <c r="CL35" s="47">
        <f>IF(CJ35-CI35=$A$3,$A$2,CJ35-CI35)</f>
        <v>0</v>
      </c>
      <c r="CM35" s="47">
        <f>IFERROR(IF(CK35=$D$4,CL35,CL35/($D$4/CK35)),0)</f>
        <v>0</v>
      </c>
      <c r="CN35" s="48"/>
      <c r="CO35" s="48"/>
      <c r="CP35" s="41"/>
      <c r="CQ35" s="47">
        <f>IF(CO35-CN35=$A$3,$A$2,CO35-CN35)</f>
        <v>0</v>
      </c>
      <c r="CR35" s="47">
        <f>IFERROR(IF(CP35=$D$4,CQ35,CQ35/($D$4/CP35)),0)</f>
        <v>0</v>
      </c>
      <c r="CS35" s="48"/>
      <c r="CT35" s="48"/>
      <c r="CU35" s="41"/>
      <c r="CV35" s="47">
        <f>IF(CT35-CS35=$A$3,$A$2,CT35-CS35)</f>
        <v>0</v>
      </c>
      <c r="CW35" s="47">
        <f>IFERROR(IF(CU35=$D$4,CV35,CV35/($D$4/CU35)),0)</f>
        <v>0</v>
      </c>
      <c r="CX35" s="1"/>
      <c r="CZ35" s="156"/>
      <c r="DA35" s="156"/>
    </row>
    <row r="36" spans="1:105" s="18" customFormat="1" ht="14.4" x14ac:dyDescent="0.3">
      <c r="B36" s="39" t="str">
        <f>CONCATENATE(IF(AD36&lt;&gt;"","L",""),IF(AI36&lt;&gt;"","M",""),IF(AN36&lt;&gt;"","W",""),IF(AS36&lt;&gt;"","J",""),IF(AX36&lt;&gt;"","V",""),IF(BC36&lt;&gt;"","S",""),IF(BH36&lt;&gt;"","D",""))</f>
        <v>MWJVS</v>
      </c>
      <c r="C36" s="104">
        <v>532</v>
      </c>
      <c r="D36" s="40" t="s">
        <v>1841</v>
      </c>
      <c r="E36" s="40" t="s">
        <v>1374</v>
      </c>
      <c r="F36" s="40" t="s">
        <v>2156</v>
      </c>
      <c r="G36" s="36" t="s">
        <v>1239</v>
      </c>
      <c r="H36" s="36" t="s">
        <v>2207</v>
      </c>
      <c r="I36" s="36" t="s">
        <v>2124</v>
      </c>
      <c r="J36" s="36" t="s">
        <v>2125</v>
      </c>
      <c r="K36" s="36" t="s">
        <v>2262</v>
      </c>
      <c r="L36" s="99" t="s">
        <v>945</v>
      </c>
      <c r="M36" s="99">
        <f>IF(L36=L35,0,1)</f>
        <v>1</v>
      </c>
      <c r="N36" s="107">
        <v>941771693</v>
      </c>
      <c r="O36" s="106" t="str">
        <f>PROPER(TRIM(UPPER(CONCATENATE(P36," ",Q36))))</f>
        <v>Jonathan Sebastián Rivadeneira</v>
      </c>
      <c r="P36" s="106" t="s">
        <v>2291</v>
      </c>
      <c r="Q36" s="106" t="s">
        <v>2366</v>
      </c>
      <c r="R36" s="106" t="s">
        <v>2422</v>
      </c>
      <c r="S36" s="106" t="s">
        <v>2463</v>
      </c>
      <c r="T36" s="106" t="s">
        <v>2465</v>
      </c>
      <c r="U36" s="107" t="s">
        <v>2472</v>
      </c>
      <c r="V36" s="133">
        <v>48908.55027</v>
      </c>
      <c r="W36" s="39">
        <f>COUNTA(AD36,AI36,AN36,AS36,AX36,BH36,BC36)</f>
        <v>5</v>
      </c>
      <c r="X36" s="42">
        <f>Y36/AC36</f>
        <v>0.5</v>
      </c>
      <c r="Y36" s="43">
        <f>(AH36+AM36+AR36+AW36+BB36+BL36+BG36)*24</f>
        <v>19.999999999999996</v>
      </c>
      <c r="Z36" s="44">
        <f>+W36*$D$4</f>
        <v>20</v>
      </c>
      <c r="AA36" s="42">
        <f>AB36/(AC36*$D$4)</f>
        <v>0.5</v>
      </c>
      <c r="AB36" s="44">
        <f>((AG36*24)*AF36)+((AL36*24)*AK36)+((AQ36*24)*AP36)+((AV36*24)*AU36)+((BA36*24)*AZ36)+((BF36*24)*BE36)+((BK36*24)*BJ36)</f>
        <v>79.999999999999986</v>
      </c>
      <c r="AC36" s="45">
        <f>SUMIFS(Y:Y,O:O,O36)</f>
        <v>39.999999999999993</v>
      </c>
      <c r="AD36" s="127"/>
      <c r="AE36" s="127"/>
      <c r="AF36" s="107"/>
      <c r="AG36" s="47">
        <f>IF(AE36-AD36=$A$3,$A$2,AE36-AD36)</f>
        <v>0</v>
      </c>
      <c r="AH36" s="47">
        <f>IFERROR(IF(AF36=$D$4,AG36,AG36/($D$4/AF36)),0)</f>
        <v>0</v>
      </c>
      <c r="AI36" s="49">
        <v>0.58333333333333337</v>
      </c>
      <c r="AJ36" s="49">
        <v>0.75</v>
      </c>
      <c r="AK36" s="41">
        <v>4</v>
      </c>
      <c r="AL36" s="47">
        <f>IF(AJ36-AI36=$A$3,$A$2,AJ36-AI36)</f>
        <v>0.16666666666666663</v>
      </c>
      <c r="AM36" s="47">
        <f>IFERROR(IF(AK36=$D$4,AL36,AL36/($D$4/AK36)),0)</f>
        <v>0.16666666666666663</v>
      </c>
      <c r="AN36" s="49">
        <v>0.58333333333333337</v>
      </c>
      <c r="AO36" s="49">
        <v>0.75</v>
      </c>
      <c r="AP36" s="41">
        <v>4</v>
      </c>
      <c r="AQ36" s="47">
        <f>IF(AO36-AN36=$A$3,$A$2,AO36-AN36)</f>
        <v>0.16666666666666663</v>
      </c>
      <c r="AR36" s="47">
        <f>IFERROR(IF(AP36=$D$4,AQ36,AQ36/($D$4/AP36)),0)</f>
        <v>0.16666666666666663</v>
      </c>
      <c r="AS36" s="49">
        <v>0.58333333333333337</v>
      </c>
      <c r="AT36" s="49">
        <v>0.75</v>
      </c>
      <c r="AU36" s="41">
        <v>4</v>
      </c>
      <c r="AV36" s="47">
        <f>IF(AT36-AS36=$A$3,$A$2,AT36-AS36)</f>
        <v>0.16666666666666663</v>
      </c>
      <c r="AW36" s="47">
        <f>IFERROR(IF(AU36=$D$4,AV36,AV36/($D$4/AU36)),0)</f>
        <v>0.16666666666666663</v>
      </c>
      <c r="AX36" s="49">
        <v>0.58333333333333337</v>
      </c>
      <c r="AY36" s="49">
        <v>0.75</v>
      </c>
      <c r="AZ36" s="41">
        <v>4</v>
      </c>
      <c r="BA36" s="47">
        <f>IF(AY36-AX36=$A$3,$A$2,AY36-AX36)</f>
        <v>0.16666666666666663</v>
      </c>
      <c r="BB36" s="47">
        <f>IFERROR(IF(AZ36=$D$4,BA36,BA36/($D$4/AZ36)),0)</f>
        <v>0.16666666666666663</v>
      </c>
      <c r="BC36" s="49">
        <v>0.58333333333333337</v>
      </c>
      <c r="BD36" s="49">
        <v>0.75</v>
      </c>
      <c r="BE36" s="41">
        <v>4</v>
      </c>
      <c r="BF36" s="47">
        <f>IF(BD36-BC36=$A$3,$A$2,BD36-BC36)</f>
        <v>0.16666666666666663</v>
      </c>
      <c r="BG36" s="47">
        <f>IFERROR(IF(BE36=$D$4,BF36,BF36/($D$4/BE36)),0)</f>
        <v>0.16666666666666663</v>
      </c>
      <c r="BH36" s="49"/>
      <c r="BI36" s="49"/>
      <c r="BJ36" s="41"/>
      <c r="BK36" s="47">
        <f>IF(BI36-BH36=$A$3,$A$2,BI36-BH36)</f>
        <v>0</v>
      </c>
      <c r="BL36" s="47">
        <f>IFERROR(IF(BJ36=$D$4,BK36,BK36/($D$4/BJ36)),0)</f>
        <v>0</v>
      </c>
      <c r="BM36" s="50"/>
      <c r="BN36" s="22">
        <f t="array" ref="BN36">IF(SUMPRODUCT((O36:O$439=O36)*1)&gt;1,0,1)</f>
        <v>1</v>
      </c>
      <c r="BO36" s="46"/>
      <c r="BP36" s="46"/>
      <c r="BQ36" s="107"/>
      <c r="BR36" s="47">
        <f>IF(BP36-BO36=$A$3,$A$2,BP36-BO36)</f>
        <v>0</v>
      </c>
      <c r="BS36" s="47">
        <f>IFERROR(IF(BQ36=$D$4,BR36,BR36/($D$4/BQ36)),0)</f>
        <v>0</v>
      </c>
      <c r="BT36" s="48">
        <v>0.41666666666666669</v>
      </c>
      <c r="BU36" s="48">
        <v>0.75</v>
      </c>
      <c r="BV36" s="41">
        <v>4</v>
      </c>
      <c r="BW36" s="47">
        <f>IF(BU36-BT36=$A$3,$A$2,BU36-BT36)</f>
        <v>0.33333333333333331</v>
      </c>
      <c r="BX36" s="47">
        <f>IFERROR(IF(BV36=$D$4,BW36,BW36/($D$4/BV36)),0)</f>
        <v>0.33333333333333331</v>
      </c>
      <c r="BY36" s="48"/>
      <c r="BZ36" s="48"/>
      <c r="CA36" s="41"/>
      <c r="CB36" s="47">
        <f>IF(BZ36-BY36=$A$3,$A$2,BZ36-BY36)</f>
        <v>0</v>
      </c>
      <c r="CC36" s="47">
        <f>IFERROR(IF(CA36=$D$4,CB36,CB36/($D$4/CA36)),0)</f>
        <v>0</v>
      </c>
      <c r="CD36" s="48">
        <v>0.41666666666666669</v>
      </c>
      <c r="CE36" s="48">
        <v>0.75</v>
      </c>
      <c r="CF36" s="41">
        <v>4</v>
      </c>
      <c r="CG36" s="47">
        <f>IF(CE36-CD36=$A$3,$A$2,CE36-CD36)</f>
        <v>0.33333333333333331</v>
      </c>
      <c r="CH36" s="47">
        <f>IFERROR(IF(CF36=$D$4,CG36,CG36/($D$4/CF36)),0)</f>
        <v>0.33333333333333331</v>
      </c>
      <c r="CI36" s="48">
        <v>0.41666666666666669</v>
      </c>
      <c r="CJ36" s="48">
        <v>0.75</v>
      </c>
      <c r="CK36" s="41">
        <v>4</v>
      </c>
      <c r="CL36" s="47">
        <f>IF(CJ36-CI36=$A$3,$A$2,CJ36-CI36)</f>
        <v>0.33333333333333331</v>
      </c>
      <c r="CM36" s="47">
        <f>IFERROR(IF(CK36=$D$4,CL36,CL36/($D$4/CK36)),0)</f>
        <v>0.33333333333333331</v>
      </c>
      <c r="CN36" s="48">
        <v>0.41666666666666669</v>
      </c>
      <c r="CO36" s="48">
        <v>0.75</v>
      </c>
      <c r="CP36" s="41">
        <v>4</v>
      </c>
      <c r="CQ36" s="47">
        <f>IF(CO36-CN36=$A$3,$A$2,CO36-CN36)</f>
        <v>0.33333333333333331</v>
      </c>
      <c r="CR36" s="47">
        <f>IFERROR(IF(CP36=$D$4,CQ36,CQ36/($D$4/CP36)),0)</f>
        <v>0.33333333333333331</v>
      </c>
      <c r="CS36" s="48">
        <v>0.5</v>
      </c>
      <c r="CT36" s="48">
        <v>0.79166666666666663</v>
      </c>
      <c r="CU36" s="41">
        <v>4</v>
      </c>
      <c r="CV36" s="47">
        <f>IF(CT36-CS36=$A$3,$A$2,CT36-CS36)</f>
        <v>0.29166666666666663</v>
      </c>
      <c r="CW36" s="47">
        <f>IFERROR(IF(CU36=$D$4,CV36,CV36/($D$4/CU36)),0)</f>
        <v>0.29166666666666663</v>
      </c>
      <c r="CZ36" s="157">
        <f>IFERROR(VLOOKUP(Tabla5[[#This Row],[NOMBRE PDV HMPDV]],#REF!,10,0),0)</f>
        <v>0</v>
      </c>
      <c r="DA36" s="158" t="s">
        <v>1664</v>
      </c>
    </row>
    <row r="37" spans="1:105" s="18" customFormat="1" ht="13.8" x14ac:dyDescent="0.3">
      <c r="B37" s="39" t="str">
        <f>CONCATENATE(IF(AD37&lt;&gt;"","L",""),IF(AI37&lt;&gt;"","M",""),IF(AN37&lt;&gt;"","W",""),IF(AS37&lt;&gt;"","J",""),IF(AX37&lt;&gt;"","V",""),IF(BC37&lt;&gt;"","S",""),IF(BH37&lt;&gt;"","D",""))</f>
        <v>MJV</v>
      </c>
      <c r="C37" s="104">
        <v>648</v>
      </c>
      <c r="D37" s="40" t="s">
        <v>1840</v>
      </c>
      <c r="E37" s="40" t="s">
        <v>1373</v>
      </c>
      <c r="F37" s="40" t="s">
        <v>2155</v>
      </c>
      <c r="G37" s="36" t="s">
        <v>1237</v>
      </c>
      <c r="H37" s="36" t="s">
        <v>2207</v>
      </c>
      <c r="I37" s="36" t="s">
        <v>2124</v>
      </c>
      <c r="J37" s="36" t="s">
        <v>2125</v>
      </c>
      <c r="K37" s="36" t="s">
        <v>2262</v>
      </c>
      <c r="L37" s="99" t="s">
        <v>947</v>
      </c>
      <c r="M37" s="99">
        <f>IF(L37=L36,0,1)</f>
        <v>1</v>
      </c>
      <c r="N37" s="107">
        <v>1309825774</v>
      </c>
      <c r="O37" s="106" t="str">
        <f>PROPER(TRIM(UPPER(CONCATENATE(P37," ",Q37))))</f>
        <v>Johnny Daniel Mera</v>
      </c>
      <c r="P37" s="106" t="s">
        <v>2294</v>
      </c>
      <c r="Q37" s="106" t="s">
        <v>2368</v>
      </c>
      <c r="R37" s="106" t="s">
        <v>2425</v>
      </c>
      <c r="S37" s="106" t="s">
        <v>2463</v>
      </c>
      <c r="T37" s="106" t="s">
        <v>2466</v>
      </c>
      <c r="U37" s="107" t="s">
        <v>2472</v>
      </c>
      <c r="V37" s="133">
        <v>63938.148579400848</v>
      </c>
      <c r="W37" s="39">
        <f>COUNTA(AD37,AI37,AN37,AS37,AX37,BH37,BC37)</f>
        <v>3</v>
      </c>
      <c r="X37" s="42">
        <f>Y37/AC37</f>
        <v>0.22499999999999998</v>
      </c>
      <c r="Y37" s="43">
        <f>(AH37+AM37+AR37+AW37+BB37+BL37+BG37)*24</f>
        <v>8.9999999999999964</v>
      </c>
      <c r="Z37" s="44">
        <f>+W37*$D$4</f>
        <v>12</v>
      </c>
      <c r="AA37" s="42">
        <f>AB37/(AC37*$D$4)</f>
        <v>0.22499999999999998</v>
      </c>
      <c r="AB37" s="44">
        <f>((AG37*24)*AF37)+((AL37*24)*AK37)+((AQ37*24)*AP37)+((AV37*24)*AU37)+((BA37*24)*AZ37)+((BF37*24)*BE37)+((BK37*24)*BJ37)</f>
        <v>35.999999999999986</v>
      </c>
      <c r="AC37" s="45">
        <f>SUMIFS(Y:Y,O:O,O37)</f>
        <v>39.999999999999986</v>
      </c>
      <c r="AD37" s="127"/>
      <c r="AE37" s="127"/>
      <c r="AF37" s="107"/>
      <c r="AG37" s="47">
        <f>IF(AE37-AD37=$A$3,$A$2,AE37-AD37)</f>
        <v>0</v>
      </c>
      <c r="AH37" s="47">
        <f>IFERROR(IF(AF37=$D$4,AG37,AG37/($D$4/AF37)),0)</f>
        <v>0</v>
      </c>
      <c r="AI37" s="49">
        <v>0.41666666666666669</v>
      </c>
      <c r="AJ37" s="49">
        <v>0.54166666666666663</v>
      </c>
      <c r="AK37" s="41">
        <v>4</v>
      </c>
      <c r="AL37" s="47">
        <f>IF(AJ37-AI37=$A$3,$A$2,AJ37-AI37)</f>
        <v>0.12499999999999994</v>
      </c>
      <c r="AM37" s="47">
        <f>IFERROR(IF(AK37=$D$4,AL37,AL37/($D$4/AK37)),0)</f>
        <v>0.12499999999999994</v>
      </c>
      <c r="AN37" s="49"/>
      <c r="AO37" s="49"/>
      <c r="AP37" s="41"/>
      <c r="AQ37" s="47">
        <f>IF(AO37-AN37=$A$3,$A$2,AO37-AN37)</f>
        <v>0</v>
      </c>
      <c r="AR37" s="47">
        <f>IFERROR(IF(AP37=$D$4,AQ37,AQ37/($D$4/AP37)),0)</f>
        <v>0</v>
      </c>
      <c r="AS37" s="49">
        <v>0.41666666666666669</v>
      </c>
      <c r="AT37" s="49">
        <v>0.54166666666666663</v>
      </c>
      <c r="AU37" s="41">
        <v>4</v>
      </c>
      <c r="AV37" s="47">
        <f>IF(AT37-AS37=$A$3,$A$2,AT37-AS37)</f>
        <v>0.12499999999999994</v>
      </c>
      <c r="AW37" s="47">
        <f>IFERROR(IF(AU37=$D$4,AV37,AV37/($D$4/AU37)),0)</f>
        <v>0.12499999999999994</v>
      </c>
      <c r="AX37" s="49">
        <v>0.41666666666666669</v>
      </c>
      <c r="AY37" s="49">
        <v>0.54166666666666663</v>
      </c>
      <c r="AZ37" s="41">
        <v>4</v>
      </c>
      <c r="BA37" s="47">
        <f>IF(AY37-AX37=$A$3,$A$2,AY37-AX37)</f>
        <v>0.12499999999999994</v>
      </c>
      <c r="BB37" s="47">
        <f>IFERROR(IF(AZ37=$D$4,BA37,BA37/($D$4/AZ37)),0)</f>
        <v>0.12499999999999994</v>
      </c>
      <c r="BC37" s="49"/>
      <c r="BD37" s="49"/>
      <c r="BE37" s="41"/>
      <c r="BF37" s="47">
        <f>IF(BD37-BC37=$A$3,$A$2,BD37-BC37)</f>
        <v>0</v>
      </c>
      <c r="BG37" s="47">
        <f>IFERROR(IF(BE37=$D$4,BF37,BF37/($D$4/BE37)),0)</f>
        <v>0</v>
      </c>
      <c r="BH37" s="49"/>
      <c r="BI37" s="49"/>
      <c r="BJ37" s="41"/>
      <c r="BK37" s="47">
        <f>IF(BI37-BH37=$A$3,$A$2,BI37-BH37)</f>
        <v>0</v>
      </c>
      <c r="BL37" s="47">
        <f>IFERROR(IF(BJ37=$D$4,BK37,BK37/($D$4/BJ37)),0)</f>
        <v>0</v>
      </c>
      <c r="BM37" s="50"/>
      <c r="BN37" s="22">
        <f t="array" ref="BN37">IF(SUMPRODUCT((O37:O$439=O37)*1)&gt;1,0,1)</f>
        <v>0</v>
      </c>
      <c r="BO37" s="46"/>
      <c r="BP37" s="46"/>
      <c r="BQ37" s="107"/>
      <c r="BR37" s="47">
        <f>IF(BP37-BO37=$A$3,$A$2,BP37-BO37)</f>
        <v>0</v>
      </c>
      <c r="BS37" s="47">
        <f>IFERROR(IF(BQ37=$D$4,BR37,BR37/($D$4/BQ37)),0)</f>
        <v>0</v>
      </c>
      <c r="BT37" s="48">
        <v>0.41666666666666669</v>
      </c>
      <c r="BU37" s="48">
        <v>0.54166666666666663</v>
      </c>
      <c r="BV37" s="41">
        <v>4</v>
      </c>
      <c r="BW37" s="47">
        <f>IF(BU37-BT37=$A$3,$A$2,BU37-BT37)</f>
        <v>0.12499999999999994</v>
      </c>
      <c r="BX37" s="47">
        <f>IFERROR(IF(BV37=$D$4,BW37,BW37/($D$4/BV37)),0)</f>
        <v>0.12499999999999994</v>
      </c>
      <c r="BY37" s="48"/>
      <c r="BZ37" s="48"/>
      <c r="CA37" s="41"/>
      <c r="CB37" s="47">
        <f>IF(BZ37-BY37=$A$3,$A$2,BZ37-BY37)</f>
        <v>0</v>
      </c>
      <c r="CC37" s="47">
        <f>IFERROR(IF(CA37=$D$4,CB37,CB37/($D$4/CA37)),0)</f>
        <v>0</v>
      </c>
      <c r="CD37" s="48">
        <v>0.41666666666666669</v>
      </c>
      <c r="CE37" s="48">
        <v>0.5</v>
      </c>
      <c r="CF37" s="41">
        <v>4</v>
      </c>
      <c r="CG37" s="47">
        <f>IF(CE37-CD37=$A$3,$A$2,CE37-CD37)</f>
        <v>8.3333333333333315E-2</v>
      </c>
      <c r="CH37" s="47">
        <f>IFERROR(IF(CF37=$D$4,CG37,CG37/($D$4/CF37)),0)</f>
        <v>8.3333333333333315E-2</v>
      </c>
      <c r="CI37" s="48">
        <v>0.41666666666666669</v>
      </c>
      <c r="CJ37" s="48">
        <v>0.5</v>
      </c>
      <c r="CK37" s="41">
        <v>4</v>
      </c>
      <c r="CL37" s="47">
        <f>IF(CJ37-CI37=$A$3,$A$2,CJ37-CI37)</f>
        <v>8.3333333333333315E-2</v>
      </c>
      <c r="CM37" s="47">
        <f>IFERROR(IF(CK37=$D$4,CL37,CL37/($D$4/CK37)),0)</f>
        <v>8.3333333333333315E-2</v>
      </c>
      <c r="CN37" s="48">
        <v>0.41666666666666669</v>
      </c>
      <c r="CO37" s="48">
        <v>0.5</v>
      </c>
      <c r="CP37" s="41">
        <v>4</v>
      </c>
      <c r="CQ37" s="47">
        <f>IF(CO37-CN37=$A$3,$A$2,CO37-CN37)</f>
        <v>8.3333333333333315E-2</v>
      </c>
      <c r="CR37" s="47">
        <f>IFERROR(IF(CP37=$D$4,CQ37,CQ37/($D$4/CP37)),0)</f>
        <v>8.3333333333333315E-2</v>
      </c>
      <c r="CS37" s="48">
        <v>0.41666666666666669</v>
      </c>
      <c r="CT37" s="48">
        <v>0.5</v>
      </c>
      <c r="CU37" s="41">
        <v>4</v>
      </c>
      <c r="CV37" s="47">
        <f>IF(CT37-CS37=$A$3,$A$2,CT37-CS37)</f>
        <v>8.3333333333333315E-2</v>
      </c>
      <c r="CW37" s="47">
        <f>IFERROR(IF(CU37=$D$4,CV37,CV37/($D$4/CU37)),0)</f>
        <v>8.3333333333333315E-2</v>
      </c>
      <c r="CZ37" s="156"/>
      <c r="DA37" s="156"/>
    </row>
    <row r="38" spans="1:105" s="18" customFormat="1" ht="13.8" x14ac:dyDescent="0.3">
      <c r="B38" s="39" t="str">
        <f>CONCATENATE(IF(AD38&lt;&gt;"","L",""),IF(AI38&lt;&gt;"","M",""),IF(AN38&lt;&gt;"","W",""),IF(AS38&lt;&gt;"","J",""),IF(AX38&lt;&gt;"","V",""),IF(BC38&lt;&gt;"","S",""),IF(BH38&lt;&gt;"","D",""))</f>
        <v>MWJVS</v>
      </c>
      <c r="C38" s="104">
        <v>465</v>
      </c>
      <c r="D38" s="40" t="s">
        <v>1843</v>
      </c>
      <c r="E38" s="40" t="s">
        <v>1376</v>
      </c>
      <c r="F38" s="40" t="s">
        <v>2155</v>
      </c>
      <c r="G38" s="36" t="s">
        <v>1241</v>
      </c>
      <c r="H38" s="36" t="s">
        <v>2207</v>
      </c>
      <c r="I38" s="36" t="s">
        <v>2124</v>
      </c>
      <c r="J38" s="36" t="s">
        <v>2125</v>
      </c>
      <c r="K38" s="36" t="s">
        <v>2262</v>
      </c>
      <c r="L38" s="99" t="s">
        <v>947</v>
      </c>
      <c r="M38" s="99">
        <f>IF(L38=L37,0,1)</f>
        <v>0</v>
      </c>
      <c r="N38" s="107">
        <v>1309825774</v>
      </c>
      <c r="O38" s="106" t="str">
        <f>PROPER(TRIM(UPPER(CONCATENATE(P38," ",Q38))))</f>
        <v>Johnny Daniel Mera</v>
      </c>
      <c r="P38" s="106" t="s">
        <v>2294</v>
      </c>
      <c r="Q38" s="106" t="s">
        <v>2368</v>
      </c>
      <c r="R38" s="106" t="s">
        <v>2425</v>
      </c>
      <c r="S38" s="106" t="s">
        <v>2463</v>
      </c>
      <c r="T38" s="106" t="s">
        <v>2468</v>
      </c>
      <c r="U38" s="107" t="s">
        <v>2472</v>
      </c>
      <c r="V38" s="133">
        <v>103717.36090909092</v>
      </c>
      <c r="W38" s="39">
        <f>COUNTA(AD38,AI38,AN38,AS38,AX38,BH38,BC38)</f>
        <v>5</v>
      </c>
      <c r="X38" s="42">
        <f>Y38/AC38</f>
        <v>0.77500000000000013</v>
      </c>
      <c r="Y38" s="43">
        <f>(AH38+AM38+AR38+AW38+BB38+BL38+BG38)*24</f>
        <v>30.999999999999993</v>
      </c>
      <c r="Z38" s="44">
        <f>+W38*$D$4</f>
        <v>20</v>
      </c>
      <c r="AA38" s="42">
        <f>AB38/(AC38*$D$4)</f>
        <v>0.77500000000000013</v>
      </c>
      <c r="AB38" s="44">
        <f>((AG38*24)*AF38)+((AL38*24)*AK38)+((AQ38*24)*AP38)+((AV38*24)*AU38)+((BA38*24)*AZ38)+((BF38*24)*BE38)+((BK38*24)*BJ38)</f>
        <v>123.99999999999997</v>
      </c>
      <c r="AC38" s="45">
        <f>SUMIFS(Y:Y,O:O,O38)</f>
        <v>39.999999999999986</v>
      </c>
      <c r="AD38" s="127"/>
      <c r="AE38" s="127"/>
      <c r="AF38" s="107"/>
      <c r="AG38" s="47">
        <f>IF(AE38-AD38=$A$3,$A$2,AE38-AD38)</f>
        <v>0</v>
      </c>
      <c r="AH38" s="47">
        <f>IFERROR(IF(AF38=$D$4,AG38,AG38/($D$4/AF38)),0)</f>
        <v>0</v>
      </c>
      <c r="AI38" s="49">
        <v>0.58333333333333337</v>
      </c>
      <c r="AJ38" s="49">
        <v>0.79166666666666663</v>
      </c>
      <c r="AK38" s="41">
        <v>4</v>
      </c>
      <c r="AL38" s="47">
        <f>IF(AJ38-AI38=$A$3,$A$2,AJ38-AI38)</f>
        <v>0.20833333333333326</v>
      </c>
      <c r="AM38" s="47">
        <f>IFERROR(IF(AK38=$D$4,AL38,AL38/($D$4/AK38)),0)</f>
        <v>0.20833333333333326</v>
      </c>
      <c r="AN38" s="49">
        <v>0.41666666666666669</v>
      </c>
      <c r="AO38" s="49">
        <v>0.75</v>
      </c>
      <c r="AP38" s="41">
        <v>4</v>
      </c>
      <c r="AQ38" s="47">
        <f>IF(AO38-AN38=$A$3,$A$2,AO38-AN38)</f>
        <v>0.33333333333333331</v>
      </c>
      <c r="AR38" s="47">
        <f>IFERROR(IF(AP38=$D$4,AQ38,AQ38/($D$4/AP38)),0)</f>
        <v>0.33333333333333331</v>
      </c>
      <c r="AS38" s="49">
        <v>0.58333333333333337</v>
      </c>
      <c r="AT38" s="49">
        <v>0.79166666666666663</v>
      </c>
      <c r="AU38" s="41">
        <v>4</v>
      </c>
      <c r="AV38" s="47">
        <f>IF(AT38-AS38=$A$3,$A$2,AT38-AS38)</f>
        <v>0.20833333333333326</v>
      </c>
      <c r="AW38" s="47">
        <f>IFERROR(IF(AU38=$D$4,AV38,AV38/($D$4/AU38)),0)</f>
        <v>0.20833333333333326</v>
      </c>
      <c r="AX38" s="49">
        <v>0.58333333333333337</v>
      </c>
      <c r="AY38" s="49">
        <v>0.79166666666666663</v>
      </c>
      <c r="AZ38" s="41">
        <v>4</v>
      </c>
      <c r="BA38" s="47">
        <f>IF(AY38-AX38=$A$3,$A$2,AY38-AX38)</f>
        <v>0.20833333333333326</v>
      </c>
      <c r="BB38" s="47">
        <f>IFERROR(IF(AZ38=$D$4,BA38,BA38/($D$4/AZ38)),0)</f>
        <v>0.20833333333333326</v>
      </c>
      <c r="BC38" s="49">
        <v>0.41666666666666669</v>
      </c>
      <c r="BD38" s="49">
        <v>0.75</v>
      </c>
      <c r="BE38" s="41">
        <v>4</v>
      </c>
      <c r="BF38" s="47">
        <f>IF(BD38-BC38=$A$3,$A$2,BD38-BC38)</f>
        <v>0.33333333333333331</v>
      </c>
      <c r="BG38" s="47">
        <f>IFERROR(IF(BE38=$D$4,BF38,BF38/($D$4/BE38)),0)</f>
        <v>0.33333333333333331</v>
      </c>
      <c r="BH38" s="49"/>
      <c r="BI38" s="49"/>
      <c r="BJ38" s="41"/>
      <c r="BK38" s="47">
        <f>IF(BI38-BH38=$A$3,$A$2,BI38-BH38)</f>
        <v>0</v>
      </c>
      <c r="BL38" s="47">
        <f>IFERROR(IF(BJ38=$D$4,BK38,BK38/($D$4/BJ38)),0)</f>
        <v>0</v>
      </c>
      <c r="BM38" s="50"/>
      <c r="BN38" s="22">
        <f t="array" ref="BN38">IF(SUMPRODUCT((O38:O$439=O38)*1)&gt;1,0,1)</f>
        <v>1</v>
      </c>
      <c r="BO38" s="46"/>
      <c r="BP38" s="46"/>
      <c r="BQ38" s="107"/>
      <c r="BR38" s="47">
        <f>IF(BP38-BO38=$A$3,$A$2,BP38-BO38)</f>
        <v>0</v>
      </c>
      <c r="BS38" s="47">
        <f>IFERROR(IF(BQ38=$D$4,BR38,BR38/($D$4/BQ38)),0)</f>
        <v>0</v>
      </c>
      <c r="BT38" s="48">
        <v>0.41666666666666669</v>
      </c>
      <c r="BU38" s="48">
        <v>0.75</v>
      </c>
      <c r="BV38" s="41">
        <v>4</v>
      </c>
      <c r="BW38" s="47">
        <f>IF(BU38-BT38=$A$3,$A$2,BU38-BT38)</f>
        <v>0.33333333333333331</v>
      </c>
      <c r="BX38" s="47">
        <f>IFERROR(IF(BV38=$D$4,BW38,BW38/($D$4/BV38)),0)</f>
        <v>0.33333333333333331</v>
      </c>
      <c r="BY38" s="48"/>
      <c r="BZ38" s="48"/>
      <c r="CA38" s="41"/>
      <c r="CB38" s="47">
        <f>IF(BZ38-BY38=$A$3,$A$2,BZ38-BY38)</f>
        <v>0</v>
      </c>
      <c r="CC38" s="47">
        <f>IFERROR(IF(CA38=$D$4,CB38,CB38/($D$4/CA38)),0)</f>
        <v>0</v>
      </c>
      <c r="CD38" s="48">
        <v>0.41666666666666669</v>
      </c>
      <c r="CE38" s="48">
        <v>0.75</v>
      </c>
      <c r="CF38" s="41">
        <v>4</v>
      </c>
      <c r="CG38" s="47">
        <f>IF(CE38-CD38=$A$3,$A$2,CE38-CD38)</f>
        <v>0.33333333333333331</v>
      </c>
      <c r="CH38" s="47">
        <f>IFERROR(IF(CF38=$D$4,CG38,CG38/($D$4/CF38)),0)</f>
        <v>0.33333333333333331</v>
      </c>
      <c r="CI38" s="48">
        <v>0.41666666666666669</v>
      </c>
      <c r="CJ38" s="48">
        <v>0.75</v>
      </c>
      <c r="CK38" s="41">
        <v>4</v>
      </c>
      <c r="CL38" s="47">
        <f>IF(CJ38-CI38=$A$3,$A$2,CJ38-CI38)</f>
        <v>0.33333333333333331</v>
      </c>
      <c r="CM38" s="47">
        <f>IFERROR(IF(CK38=$D$4,CL38,CL38/($D$4/CK38)),0)</f>
        <v>0.33333333333333331</v>
      </c>
      <c r="CN38" s="48">
        <v>0.41666666666666669</v>
      </c>
      <c r="CO38" s="48">
        <v>0.75</v>
      </c>
      <c r="CP38" s="41">
        <v>4</v>
      </c>
      <c r="CQ38" s="47">
        <f>IF(CO38-CN38=$A$3,$A$2,CO38-CN38)</f>
        <v>0.33333333333333331</v>
      </c>
      <c r="CR38" s="47">
        <f>IFERROR(IF(CP38=$D$4,CQ38,CQ38/($D$4/CP38)),0)</f>
        <v>0.33333333333333331</v>
      </c>
      <c r="CS38" s="48">
        <v>0.41666666666666669</v>
      </c>
      <c r="CT38" s="48">
        <v>0.75</v>
      </c>
      <c r="CU38" s="41">
        <v>4</v>
      </c>
      <c r="CV38" s="47">
        <f>IF(CT38-CS38=$A$3,$A$2,CT38-CS38)</f>
        <v>0.33333333333333331</v>
      </c>
      <c r="CW38" s="47">
        <f>IFERROR(IF(CU38=$D$4,CV38,CV38/($D$4/CU38)),0)</f>
        <v>0.33333333333333331</v>
      </c>
      <c r="CZ38" s="157">
        <f>IFERROR(VLOOKUP(Tabla5[[#This Row],[NOMBRE PDV HMPDV]],#REF!,10,0),0)</f>
        <v>0</v>
      </c>
      <c r="DA38" s="156"/>
    </row>
    <row r="39" spans="1:105" s="18" customFormat="1" ht="13.8" x14ac:dyDescent="0.3">
      <c r="B39" s="39" t="str">
        <f>CONCATENATE(IF(AD39&lt;&gt;"","L",""),IF(AI39&lt;&gt;"","M",""),IF(AN39&lt;&gt;"","W",""),IF(AS39&lt;&gt;"","J",""),IF(AX39&lt;&gt;"","V",""),IF(BC39&lt;&gt;"","S",""),IF(BH39&lt;&gt;"","D",""))</f>
        <v>MWJVS</v>
      </c>
      <c r="C39" s="104">
        <v>492</v>
      </c>
      <c r="D39" s="40" t="s">
        <v>1795</v>
      </c>
      <c r="E39" s="40" t="s">
        <v>1339</v>
      </c>
      <c r="F39" s="40" t="s">
        <v>2156</v>
      </c>
      <c r="G39" s="36" t="s">
        <v>1240</v>
      </c>
      <c r="H39" s="36" t="s">
        <v>2214</v>
      </c>
      <c r="I39" s="36" t="s">
        <v>2124</v>
      </c>
      <c r="J39" s="36" t="s">
        <v>2125</v>
      </c>
      <c r="K39" s="36" t="s">
        <v>2262</v>
      </c>
      <c r="L39" s="99" t="s">
        <v>929</v>
      </c>
      <c r="M39" s="99">
        <f>IF(L39=L38,0,1)</f>
        <v>1</v>
      </c>
      <c r="N39" s="107">
        <v>964051734</v>
      </c>
      <c r="O39" s="106" t="str">
        <f>PROPER(TRIM(UPPER(CONCATENATE(P39," ",Q39))))</f>
        <v>Leidy Johana Loaiza</v>
      </c>
      <c r="P39" s="106" t="s">
        <v>2296</v>
      </c>
      <c r="Q39" s="106" t="s">
        <v>2370</v>
      </c>
      <c r="R39" s="106" t="s">
        <v>2427</v>
      </c>
      <c r="S39" s="106" t="s">
        <v>2463</v>
      </c>
      <c r="T39" s="106" t="s">
        <v>2465</v>
      </c>
      <c r="U39" s="107" t="s">
        <v>2472</v>
      </c>
      <c r="V39" s="133">
        <v>44721.759981690331</v>
      </c>
      <c r="W39" s="39">
        <f>COUNTA(AD39,AI39,AN39,AS39,AX39,BH39,BC39)</f>
        <v>5</v>
      </c>
      <c r="X39" s="42">
        <f>Y39/AC39</f>
        <v>0.375</v>
      </c>
      <c r="Y39" s="43">
        <f>(AH39+AM39+AR39+AW39+BB39+BL39+BG39)*24</f>
        <v>14.999999999999995</v>
      </c>
      <c r="Z39" s="44">
        <f>+W39*$D$4</f>
        <v>20</v>
      </c>
      <c r="AA39" s="42">
        <f>AB39/(AC39*$D$4)</f>
        <v>0.37499999999999994</v>
      </c>
      <c r="AB39" s="44">
        <f>((AG39*24)*AF39)+((AL39*24)*AK39)+((AQ39*24)*AP39)+((AV39*24)*AU39)+((BA39*24)*AZ39)+((BF39*24)*BE39)+((BK39*24)*BJ39)</f>
        <v>59.999999999999972</v>
      </c>
      <c r="AC39" s="45">
        <f>SUMIFS(Y:Y,O:O,O39)</f>
        <v>39.999999999999986</v>
      </c>
      <c r="AD39" s="127"/>
      <c r="AE39" s="127"/>
      <c r="AF39" s="107"/>
      <c r="AG39" s="47">
        <f>IF(AE39-AD39=$A$3,$A$2,AE39-AD39)</f>
        <v>0</v>
      </c>
      <c r="AH39" s="47">
        <f>IFERROR(IF(AF39=$D$4,AG39,AG39/($D$4/AF39)),0)</f>
        <v>0</v>
      </c>
      <c r="AI39" s="49">
        <v>0.41666666666666669</v>
      </c>
      <c r="AJ39" s="49">
        <v>0.54166666666666663</v>
      </c>
      <c r="AK39" s="41">
        <v>4</v>
      </c>
      <c r="AL39" s="47">
        <f>IF(AJ39-AI39=$A$3,$A$2,AJ39-AI39)</f>
        <v>0.12499999999999994</v>
      </c>
      <c r="AM39" s="47">
        <f>IFERROR(IF(AK39=$D$4,AL39,AL39/($D$4/AK39)),0)</f>
        <v>0.12499999999999994</v>
      </c>
      <c r="AN39" s="49">
        <v>0.66666666666666663</v>
      </c>
      <c r="AO39" s="49">
        <v>0.79166666666666663</v>
      </c>
      <c r="AP39" s="41">
        <v>4</v>
      </c>
      <c r="AQ39" s="47">
        <f>IF(AO39-AN39=$A$3,$A$2,AO39-AN39)</f>
        <v>0.125</v>
      </c>
      <c r="AR39" s="47">
        <f>IFERROR(IF(AP39=$D$4,AQ39,AQ39/($D$4/AP39)),0)</f>
        <v>0.125</v>
      </c>
      <c r="AS39" s="49">
        <v>0.41666666666666669</v>
      </c>
      <c r="AT39" s="49">
        <v>0.54166666666666663</v>
      </c>
      <c r="AU39" s="41">
        <v>4</v>
      </c>
      <c r="AV39" s="47">
        <f>IF(AT39-AS39=$A$3,$A$2,AT39-AS39)</f>
        <v>0.12499999999999994</v>
      </c>
      <c r="AW39" s="47">
        <f>IFERROR(IF(AU39=$D$4,AV39,AV39/($D$4/AU39)),0)</f>
        <v>0.12499999999999994</v>
      </c>
      <c r="AX39" s="49">
        <v>0.41666666666666669</v>
      </c>
      <c r="AY39" s="49">
        <v>0.54166666666666663</v>
      </c>
      <c r="AZ39" s="41">
        <v>4</v>
      </c>
      <c r="BA39" s="47">
        <f>IF(AY39-AX39=$A$3,$A$2,AY39-AX39)</f>
        <v>0.12499999999999994</v>
      </c>
      <c r="BB39" s="47">
        <f>IFERROR(IF(AZ39=$D$4,BA39,BA39/($D$4/AZ39)),0)</f>
        <v>0.12499999999999994</v>
      </c>
      <c r="BC39" s="49">
        <v>0.41666666666666669</v>
      </c>
      <c r="BD39" s="49">
        <v>0.54166666666666663</v>
      </c>
      <c r="BE39" s="41">
        <v>4</v>
      </c>
      <c r="BF39" s="47">
        <f>IF(BD39-BC39=$A$3,$A$2,BD39-BC39)</f>
        <v>0.12499999999999994</v>
      </c>
      <c r="BG39" s="47">
        <f>IFERROR(IF(BE39=$D$4,BF39,BF39/($D$4/BE39)),0)</f>
        <v>0.12499999999999994</v>
      </c>
      <c r="BH39" s="49"/>
      <c r="BI39" s="49"/>
      <c r="BJ39" s="41"/>
      <c r="BK39" s="47">
        <f>IF(BI39-BH39=$A$3,$A$2,BI39-BH39)</f>
        <v>0</v>
      </c>
      <c r="BL39" s="47">
        <f>IFERROR(IF(BJ39=$D$4,BK39,BK39/($D$4/BJ39)),0)</f>
        <v>0</v>
      </c>
      <c r="BM39" s="50"/>
      <c r="BN39" s="22">
        <f t="array" ref="BN39">IF(SUMPRODUCT((O39:O$439=O39)*1)&gt;1,0,1)</f>
        <v>0</v>
      </c>
      <c r="BO39" s="46"/>
      <c r="BP39" s="46"/>
      <c r="BQ39" s="107"/>
      <c r="BR39" s="47">
        <f>IF(BP39-BO39=$A$3,$A$2,BP39-BO39)</f>
        <v>0</v>
      </c>
      <c r="BS39" s="47">
        <f>IFERROR(IF(BQ39=$D$4,BR39,BR39/($D$4/BQ39)),0)</f>
        <v>0</v>
      </c>
      <c r="BT39" s="48">
        <v>0.41666666666666669</v>
      </c>
      <c r="BU39" s="48">
        <v>0.54166666666666663</v>
      </c>
      <c r="BV39" s="41">
        <v>4</v>
      </c>
      <c r="BW39" s="47">
        <f>IF(BU39-BT39=$A$3,$A$2,BU39-BT39)</f>
        <v>0.12499999999999994</v>
      </c>
      <c r="BX39" s="47">
        <f>IFERROR(IF(BV39=$D$4,BW39,BW39/($D$4/BV39)),0)</f>
        <v>0.12499999999999994</v>
      </c>
      <c r="BY39" s="48">
        <v>0.66666666666666663</v>
      </c>
      <c r="BZ39" s="48">
        <v>0.79166666666666663</v>
      </c>
      <c r="CA39" s="41">
        <v>4</v>
      </c>
      <c r="CB39" s="47">
        <f>IF(BZ39-BY39=$A$3,$A$2,BZ39-BY39)</f>
        <v>0.125</v>
      </c>
      <c r="CC39" s="47">
        <f>IFERROR(IF(CA39=$D$4,CB39,CB39/($D$4/CA39)),0)</f>
        <v>0.125</v>
      </c>
      <c r="CD39" s="48">
        <v>0.41666666666666669</v>
      </c>
      <c r="CE39" s="49">
        <v>0.54166666666666663</v>
      </c>
      <c r="CF39" s="41">
        <v>4</v>
      </c>
      <c r="CG39" s="47">
        <f>IF(CE39-CD39=$A$3,$A$2,CE39-CD39)</f>
        <v>0.12499999999999994</v>
      </c>
      <c r="CH39" s="47">
        <f>IFERROR(IF(CF39=$D$4,CG39,CG39/($D$4/CF39)),0)</f>
        <v>0.12499999999999994</v>
      </c>
      <c r="CI39" s="48">
        <v>0.41666666666666669</v>
      </c>
      <c r="CJ39" s="49">
        <v>0.54166666666666663</v>
      </c>
      <c r="CK39" s="41">
        <v>4</v>
      </c>
      <c r="CL39" s="47">
        <f>IF(CJ39-CI39=$A$3,$A$2,CJ39-CI39)</f>
        <v>0.12499999999999994</v>
      </c>
      <c r="CM39" s="47">
        <f>IFERROR(IF(CK39=$D$4,CL39,CL39/($D$4/CK39)),0)</f>
        <v>0.12499999999999994</v>
      </c>
      <c r="CN39" s="48">
        <v>0.41666666666666669</v>
      </c>
      <c r="CO39" s="49">
        <v>0.54166666666666663</v>
      </c>
      <c r="CP39" s="41">
        <v>4</v>
      </c>
      <c r="CQ39" s="47">
        <f>IF(CO39-CN39=$A$3,$A$2,CO39-CN39)</f>
        <v>0.12499999999999994</v>
      </c>
      <c r="CR39" s="47">
        <f>IFERROR(IF(CP39=$D$4,CQ39,CQ39/($D$4/CP39)),0)</f>
        <v>0.12499999999999994</v>
      </c>
      <c r="CS39" s="48"/>
      <c r="CT39" s="48"/>
      <c r="CU39" s="41"/>
      <c r="CV39" s="47">
        <f>IF(CT39-CS39=$A$3,$A$2,CT39-CS39)</f>
        <v>0</v>
      </c>
      <c r="CW39" s="47">
        <f>IFERROR(IF(CU39=$D$4,CV39,CV39/($D$4/CU39)),0)</f>
        <v>0</v>
      </c>
      <c r="CZ39" s="157">
        <f>IFERROR(VLOOKUP(Tabla5[[#This Row],[NOMBRE PDV HMPDV]],#REF!,10,0),0)</f>
        <v>0</v>
      </c>
      <c r="DA39" s="156"/>
    </row>
    <row r="40" spans="1:105" s="18" customFormat="1" ht="13.8" x14ac:dyDescent="0.3">
      <c r="B40" s="39" t="str">
        <f>CONCATENATE(IF(AD40&lt;&gt;"","L",""),IF(AI40&lt;&gt;"","M",""),IF(AN40&lt;&gt;"","W",""),IF(AS40&lt;&gt;"","J",""),IF(AX40&lt;&gt;"","V",""),IF(BC40&lt;&gt;"","S",""),IF(BH40&lt;&gt;"","D",""))</f>
        <v>MWJVS</v>
      </c>
      <c r="C40" s="104">
        <v>414</v>
      </c>
      <c r="D40" s="40" t="s">
        <v>1796</v>
      </c>
      <c r="E40" s="40" t="s">
        <v>1340</v>
      </c>
      <c r="F40" s="40" t="s">
        <v>2155</v>
      </c>
      <c r="G40" s="36" t="s">
        <v>1241</v>
      </c>
      <c r="H40" s="36" t="s">
        <v>2214</v>
      </c>
      <c r="I40" s="36" t="s">
        <v>2124</v>
      </c>
      <c r="J40" s="36" t="s">
        <v>2125</v>
      </c>
      <c r="K40" s="36" t="s">
        <v>2262</v>
      </c>
      <c r="L40" s="99" t="s">
        <v>929</v>
      </c>
      <c r="M40" s="99">
        <f>IF(L40=L39,0,1)</f>
        <v>0</v>
      </c>
      <c r="N40" s="107">
        <v>964051734</v>
      </c>
      <c r="O40" s="106" t="str">
        <f>PROPER(TRIM(UPPER(CONCATENATE(P40," ",Q40))))</f>
        <v>Leidy Johana Loaiza</v>
      </c>
      <c r="P40" s="106" t="s">
        <v>2296</v>
      </c>
      <c r="Q40" s="106" t="s">
        <v>2370</v>
      </c>
      <c r="R40" s="106" t="s">
        <v>2427</v>
      </c>
      <c r="S40" s="106" t="s">
        <v>2463</v>
      </c>
      <c r="T40" s="106" t="s">
        <v>2468</v>
      </c>
      <c r="U40" s="107" t="s">
        <v>2472</v>
      </c>
      <c r="V40" s="133">
        <v>106175.56636363636</v>
      </c>
      <c r="W40" s="39">
        <f>COUNTA(AD40,AI40,AN40,AS40,AX40,BH40,BC40)</f>
        <v>5</v>
      </c>
      <c r="X40" s="42">
        <f>Y40/AC40</f>
        <v>0.625</v>
      </c>
      <c r="Y40" s="43">
        <f>(AH40+AM40+AR40+AW40+BB40+BL40+BG40)*24</f>
        <v>24.999999999999993</v>
      </c>
      <c r="Z40" s="44">
        <f>+W40*$D$4</f>
        <v>20</v>
      </c>
      <c r="AA40" s="42">
        <f>AB40/(AC40*$D$4)</f>
        <v>0.625</v>
      </c>
      <c r="AB40" s="44">
        <f>((AG40*24)*AF40)+((AL40*24)*AK40)+((AQ40*24)*AP40)+((AV40*24)*AU40)+((BA40*24)*AZ40)+((BF40*24)*BE40)+((BK40*24)*BJ40)</f>
        <v>99.999999999999972</v>
      </c>
      <c r="AC40" s="45">
        <f>SUMIFS(Y:Y,O:O,O40)</f>
        <v>39.999999999999986</v>
      </c>
      <c r="AD40" s="127"/>
      <c r="AE40" s="127"/>
      <c r="AF40" s="107"/>
      <c r="AG40" s="47">
        <f>IF(AE40-AD40=$A$3,$A$2,AE40-AD40)</f>
        <v>0</v>
      </c>
      <c r="AH40" s="47">
        <f>IFERROR(IF(AF40=$D$4,AG40,AG40/($D$4/AF40)),0)</f>
        <v>0</v>
      </c>
      <c r="AI40" s="49">
        <v>0.58333333333333337</v>
      </c>
      <c r="AJ40" s="49">
        <v>0.79166666666666663</v>
      </c>
      <c r="AK40" s="41">
        <v>4</v>
      </c>
      <c r="AL40" s="47">
        <f>IF(AJ40-AI40=$A$3,$A$2,AJ40-AI40)</f>
        <v>0.20833333333333326</v>
      </c>
      <c r="AM40" s="47">
        <f>IFERROR(IF(AK40=$D$4,AL40,AL40/($D$4/AK40)),0)</f>
        <v>0.20833333333333326</v>
      </c>
      <c r="AN40" s="49">
        <v>0.41666666666666669</v>
      </c>
      <c r="AO40" s="49">
        <v>0.625</v>
      </c>
      <c r="AP40" s="41">
        <v>4</v>
      </c>
      <c r="AQ40" s="47">
        <f>IF(AO40-AN40=$A$3,$A$2,AO40-AN40)</f>
        <v>0.20833333333333331</v>
      </c>
      <c r="AR40" s="47">
        <f>IFERROR(IF(AP40=$D$4,AQ40,AQ40/($D$4/AP40)),0)</f>
        <v>0.20833333333333331</v>
      </c>
      <c r="AS40" s="49">
        <v>0.58333333333333337</v>
      </c>
      <c r="AT40" s="49">
        <v>0.79166666666666663</v>
      </c>
      <c r="AU40" s="41">
        <v>4</v>
      </c>
      <c r="AV40" s="47">
        <f>IF(AT40-AS40=$A$3,$A$2,AT40-AS40)</f>
        <v>0.20833333333333326</v>
      </c>
      <c r="AW40" s="47">
        <f>IFERROR(IF(AU40=$D$4,AV40,AV40/($D$4/AU40)),0)</f>
        <v>0.20833333333333326</v>
      </c>
      <c r="AX40" s="49">
        <v>0.58333333333333337</v>
      </c>
      <c r="AY40" s="49">
        <v>0.79166666666666663</v>
      </c>
      <c r="AZ40" s="41">
        <v>4</v>
      </c>
      <c r="BA40" s="47">
        <f>IF(AY40-AX40=$A$3,$A$2,AY40-AX40)</f>
        <v>0.20833333333333326</v>
      </c>
      <c r="BB40" s="47">
        <f>IFERROR(IF(AZ40=$D$4,BA40,BA40/($D$4/AZ40)),0)</f>
        <v>0.20833333333333326</v>
      </c>
      <c r="BC40" s="49">
        <v>0.58333333333333337</v>
      </c>
      <c r="BD40" s="49">
        <v>0.79166666666666663</v>
      </c>
      <c r="BE40" s="41">
        <v>4</v>
      </c>
      <c r="BF40" s="47">
        <f>IF(BD40-BC40=$A$3,$A$2,BD40-BC40)</f>
        <v>0.20833333333333326</v>
      </c>
      <c r="BG40" s="47">
        <f>IFERROR(IF(BE40=$D$4,BF40,BF40/($D$4/BE40)),0)</f>
        <v>0.20833333333333326</v>
      </c>
      <c r="BH40" s="49"/>
      <c r="BI40" s="49"/>
      <c r="BJ40" s="41"/>
      <c r="BK40" s="47">
        <f>IF(BI40-BH40=$A$3,$A$2,BI40-BH40)</f>
        <v>0</v>
      </c>
      <c r="BL40" s="47">
        <f>IFERROR(IF(BJ40=$D$4,BK40,BK40/($D$4/BJ40)),0)</f>
        <v>0</v>
      </c>
      <c r="BM40" s="50"/>
      <c r="BN40" s="22">
        <f t="array" ref="BN40">IF(SUMPRODUCT((O40:O$439=O40)*1)&gt;1,0,1)</f>
        <v>1</v>
      </c>
      <c r="BO40" s="46"/>
      <c r="BP40" s="46"/>
      <c r="BQ40" s="107"/>
      <c r="BR40" s="47">
        <f>IF(BP40-BO40=$A$3,$A$2,BP40-BO40)</f>
        <v>0</v>
      </c>
      <c r="BS40" s="47">
        <f>IFERROR(IF(BQ40=$D$4,BR40,BR40/($D$4/BQ40)),0)</f>
        <v>0</v>
      </c>
      <c r="BT40" s="48">
        <v>0.58333333333333337</v>
      </c>
      <c r="BU40" s="48">
        <v>0.79166666666666663</v>
      </c>
      <c r="BV40" s="41">
        <v>4</v>
      </c>
      <c r="BW40" s="47">
        <f>IF(BU40-BT40=$A$3,$A$2,BU40-BT40)</f>
        <v>0.20833333333333326</v>
      </c>
      <c r="BX40" s="47">
        <f>IFERROR(IF(BV40=$D$4,BW40,BW40/($D$4/BV40)),0)</f>
        <v>0.20833333333333326</v>
      </c>
      <c r="BY40" s="48">
        <v>0.41666666666666669</v>
      </c>
      <c r="BZ40" s="48">
        <v>0.625</v>
      </c>
      <c r="CA40" s="41">
        <v>4</v>
      </c>
      <c r="CB40" s="47">
        <f>IF(BZ40-BY40=$A$3,$A$2,BZ40-BY40)</f>
        <v>0.20833333333333331</v>
      </c>
      <c r="CC40" s="47">
        <f>IFERROR(IF(CA40=$D$4,CB40,CB40/($D$4/CA40)),0)</f>
        <v>0.20833333333333331</v>
      </c>
      <c r="CD40" s="48">
        <v>0.58333333333333337</v>
      </c>
      <c r="CE40" s="49">
        <v>0.79166666666666663</v>
      </c>
      <c r="CF40" s="41">
        <v>4</v>
      </c>
      <c r="CG40" s="47">
        <f>IF(CE40-CD40=$A$3,$A$2,CE40-CD40)</f>
        <v>0.20833333333333326</v>
      </c>
      <c r="CH40" s="47">
        <f>IFERROR(IF(CF40=$D$4,CG40,CG40/($D$4/CF40)),0)</f>
        <v>0.20833333333333326</v>
      </c>
      <c r="CI40" s="48">
        <v>0.58333333333333337</v>
      </c>
      <c r="CJ40" s="49">
        <v>0.79166666666666663</v>
      </c>
      <c r="CK40" s="41">
        <v>4</v>
      </c>
      <c r="CL40" s="47">
        <f>IF(CJ40-CI40=$A$3,$A$2,CJ40-CI40)</f>
        <v>0.20833333333333326</v>
      </c>
      <c r="CM40" s="47">
        <f>IFERROR(IF(CK40=$D$4,CL40,CL40/($D$4/CK40)),0)</f>
        <v>0.20833333333333326</v>
      </c>
      <c r="CN40" s="48">
        <v>0.58333333333333337</v>
      </c>
      <c r="CO40" s="49">
        <v>0.79166666666666663</v>
      </c>
      <c r="CP40" s="41">
        <v>4</v>
      </c>
      <c r="CQ40" s="47">
        <f>IF(CO40-CN40=$A$3,$A$2,CO40-CN40)</f>
        <v>0.20833333333333326</v>
      </c>
      <c r="CR40" s="47">
        <f>IFERROR(IF(CP40=$D$4,CQ40,CQ40/($D$4/CP40)),0)</f>
        <v>0.20833333333333326</v>
      </c>
      <c r="CS40" s="48"/>
      <c r="CT40" s="48"/>
      <c r="CU40" s="41"/>
      <c r="CV40" s="47">
        <f>IF(CT40-CS40=$A$3,$A$2,CT40-CS40)</f>
        <v>0</v>
      </c>
      <c r="CW40" s="47">
        <f>IFERROR(IF(CU40=$D$4,CV40,CV40/($D$4/CU40)),0)</f>
        <v>0</v>
      </c>
      <c r="CZ40" s="156"/>
      <c r="DA40" s="156"/>
    </row>
    <row r="41" spans="1:105" s="18" customFormat="1" ht="14.4" x14ac:dyDescent="0.3">
      <c r="A41" s="1"/>
      <c r="B41" s="39" t="str">
        <f>CONCATENATE(IF(AD41&lt;&gt;"","L",""),IF(AI41&lt;&gt;"","M",""),IF(AN41&lt;&gt;"","W",""),IF(AS41&lt;&gt;"","J",""),IF(AX41&lt;&gt;"","V",""),IF(BC41&lt;&gt;"","S",""),IF(BH41&lt;&gt;"","D",""))</f>
        <v>MVS</v>
      </c>
      <c r="C41" s="136">
        <v>906</v>
      </c>
      <c r="D41" s="40" t="s">
        <v>1833</v>
      </c>
      <c r="E41" s="40" t="s">
        <v>1032</v>
      </c>
      <c r="F41" s="40" t="s">
        <v>2155</v>
      </c>
      <c r="G41" s="36" t="s">
        <v>1236</v>
      </c>
      <c r="H41" s="36" t="s">
        <v>2219</v>
      </c>
      <c r="I41" s="36" t="s">
        <v>2219</v>
      </c>
      <c r="J41" s="36" t="s">
        <v>2125</v>
      </c>
      <c r="K41" s="36" t="s">
        <v>2263</v>
      </c>
      <c r="L41" s="170" t="s">
        <v>1234</v>
      </c>
      <c r="M41" s="99">
        <f>IF(L41=L40,0,1)</f>
        <v>1</v>
      </c>
      <c r="N41" s="107">
        <v>706376969</v>
      </c>
      <c r="O41" s="106" t="str">
        <f>PROPER(TRIM(UPPER(CONCATENATE(P41," ",Q41))))</f>
        <v>Paula Del Pilar Cruz</v>
      </c>
      <c r="P41" s="106" t="s">
        <v>2304</v>
      </c>
      <c r="Q41" s="106" t="s">
        <v>2378</v>
      </c>
      <c r="R41" s="106" t="s">
        <v>2434</v>
      </c>
      <c r="S41" s="106" t="s">
        <v>2463</v>
      </c>
      <c r="T41" s="106" t="s">
        <v>2467</v>
      </c>
      <c r="U41" s="107" t="s">
        <v>2472</v>
      </c>
      <c r="V41" s="133">
        <v>78694.09</v>
      </c>
      <c r="W41" s="39">
        <f>COUNTA(AD41,AI41,AN41,AS41,AX41,BH41,BC41)</f>
        <v>3</v>
      </c>
      <c r="X41" s="42">
        <f>Y41/AC41</f>
        <v>0.19999999999999996</v>
      </c>
      <c r="Y41" s="43">
        <f>(AH41+AM41+AR41+AW41+BB41+BL41+BG41)*24</f>
        <v>7.9999999999999982</v>
      </c>
      <c r="Z41" s="44">
        <f>+W41*$D$4</f>
        <v>12</v>
      </c>
      <c r="AA41" s="42">
        <f>AB41/(AC41*$D$4)</f>
        <v>0.19999999999999996</v>
      </c>
      <c r="AB41" s="44">
        <f>((AG41*24)*AF41)+((AL41*24)*AK41)+((AQ41*24)*AP41)+((AV41*24)*AU41)+((BA41*24)*AZ41)+((BF41*24)*BE41)+((BK41*24)*BJ41)</f>
        <v>31.999999999999993</v>
      </c>
      <c r="AC41" s="45">
        <f>SUMIFS(Y:Y,O:O,O41)</f>
        <v>40</v>
      </c>
      <c r="AD41" s="127"/>
      <c r="AE41" s="127"/>
      <c r="AF41" s="107"/>
      <c r="AG41" s="47">
        <f>IF(AE41-AD41=$A$3,$A$2,AE41-AD41)</f>
        <v>0</v>
      </c>
      <c r="AH41" s="47">
        <f>IFERROR(IF(AF41=$D$4,AG41,AG41/($D$4/AF41)),0)</f>
        <v>0</v>
      </c>
      <c r="AI41" s="49">
        <v>0.41666666666666669</v>
      </c>
      <c r="AJ41" s="49">
        <v>0.5</v>
      </c>
      <c r="AK41" s="41">
        <v>4</v>
      </c>
      <c r="AL41" s="47">
        <f>IF(AJ41-AI41=$A$3,$A$2,AJ41-AI41)</f>
        <v>8.3333333333333315E-2</v>
      </c>
      <c r="AM41" s="47">
        <f>IFERROR(IF(AK41=$D$4,AL41,AL41/($D$4/AK41)),0)</f>
        <v>8.3333333333333315E-2</v>
      </c>
      <c r="AN41" s="49"/>
      <c r="AO41" s="49"/>
      <c r="AP41" s="41"/>
      <c r="AQ41" s="47">
        <f>IF(AO41-AN41=$A$3,$A$2,AO41-AN41)</f>
        <v>0</v>
      </c>
      <c r="AR41" s="47">
        <f>IFERROR(IF(AP41=$D$4,AQ41,AQ41/($D$4/AP41)),0)</f>
        <v>0</v>
      </c>
      <c r="AS41" s="49"/>
      <c r="AT41" s="49"/>
      <c r="AU41" s="41"/>
      <c r="AV41" s="47">
        <f>IF(AT41-AS41=$A$3,$A$2,AT41-AS41)</f>
        <v>0</v>
      </c>
      <c r="AW41" s="47">
        <f>IFERROR(IF(AU41=$D$4,AV41,AV41/($D$4/AU41)),0)</f>
        <v>0</v>
      </c>
      <c r="AX41" s="49">
        <v>0.41666666666666669</v>
      </c>
      <c r="AY41" s="49">
        <v>0.5</v>
      </c>
      <c r="AZ41" s="41">
        <v>4</v>
      </c>
      <c r="BA41" s="47">
        <f>IF(AY41-AX41=$A$3,$A$2,AY41-AX41)</f>
        <v>8.3333333333333315E-2</v>
      </c>
      <c r="BB41" s="47">
        <f>IFERROR(IF(AZ41=$D$4,BA41,BA41/($D$4/AZ41)),0)</f>
        <v>8.3333333333333315E-2</v>
      </c>
      <c r="BC41" s="49">
        <v>0.625</v>
      </c>
      <c r="BD41" s="49">
        <v>0.79166666666666663</v>
      </c>
      <c r="BE41" s="41">
        <v>4</v>
      </c>
      <c r="BF41" s="47">
        <f>IF(BD41-BC41=$A$3,$A$2,BD41-BC41)</f>
        <v>0.16666666666666663</v>
      </c>
      <c r="BG41" s="47">
        <f>IFERROR(IF(BE41=$D$4,BF41,BF41/($D$4/BE41)),0)</f>
        <v>0.16666666666666663</v>
      </c>
      <c r="BH41" s="49"/>
      <c r="BI41" s="49"/>
      <c r="BJ41" s="41"/>
      <c r="BK41" s="47">
        <f>IF(BI41-BH41=$A$3,$A$2,BI41-BH41)</f>
        <v>0</v>
      </c>
      <c r="BL41" s="47">
        <f>IFERROR(IF(BJ41=$D$4,BK41,BK41/($D$4/BJ41)),0)</f>
        <v>0</v>
      </c>
      <c r="BM41" s="50"/>
      <c r="BN41" s="22">
        <f t="array" ref="BN41">IF(SUMPRODUCT((O41:O$439=O41)*1)&gt;1,0,1)</f>
        <v>0</v>
      </c>
      <c r="BO41" s="46"/>
      <c r="BP41" s="46"/>
      <c r="BQ41" s="107"/>
      <c r="BR41" s="47">
        <f>IF(BP41-BO41=$A$3,$A$2,BP41-BO41)</f>
        <v>0</v>
      </c>
      <c r="BS41" s="47">
        <f>IFERROR(IF(BQ41=$D$4,BR41,BR41/($D$4/BQ41)),0)</f>
        <v>0</v>
      </c>
      <c r="BT41" s="48">
        <v>0.41666666666666669</v>
      </c>
      <c r="BU41" s="48">
        <v>0.5</v>
      </c>
      <c r="BV41" s="41">
        <v>4</v>
      </c>
      <c r="BW41" s="47">
        <f>IF(BU41-BT41=$A$3,$A$2,BU41-BT41)</f>
        <v>8.3333333333333315E-2</v>
      </c>
      <c r="BX41" s="47">
        <f>IFERROR(IF(BV41=$D$4,BW41,BW41/($D$4/BV41)),0)</f>
        <v>8.3333333333333315E-2</v>
      </c>
      <c r="BY41" s="48"/>
      <c r="BZ41" s="48"/>
      <c r="CA41" s="41"/>
      <c r="CB41" s="47">
        <f>IF(BZ41-BY41=$A$3,$A$2,BZ41-BY41)</f>
        <v>0</v>
      </c>
      <c r="CC41" s="47">
        <f>IFERROR(IF(CA41=$D$4,CB41,CB41/($D$4/CA41)),0)</f>
        <v>0</v>
      </c>
      <c r="CD41" s="48">
        <v>0.625</v>
      </c>
      <c r="CE41" s="48">
        <v>0.79166666666666663</v>
      </c>
      <c r="CF41" s="41">
        <v>4</v>
      </c>
      <c r="CG41" s="47">
        <f>IF(CE41-CD41=$A$3,$A$2,CE41-CD41)</f>
        <v>0.16666666666666663</v>
      </c>
      <c r="CH41" s="47">
        <f>IFERROR(IF(CF41=$D$4,CG41,CG41/($D$4/CF41)),0)</f>
        <v>0.16666666666666663</v>
      </c>
      <c r="CI41" s="48">
        <v>0.41666666666666669</v>
      </c>
      <c r="CJ41" s="48">
        <v>0.5</v>
      </c>
      <c r="CK41" s="41">
        <v>4</v>
      </c>
      <c r="CL41" s="47">
        <f>IF(CJ41-CI41=$A$3,$A$2,CJ41-CI41)</f>
        <v>8.3333333333333315E-2</v>
      </c>
      <c r="CM41" s="47">
        <f>IFERROR(IF(CK41=$D$4,CL41,CL41/($D$4/CK41)),0)</f>
        <v>8.3333333333333315E-2</v>
      </c>
      <c r="CN41" s="48">
        <v>0.625</v>
      </c>
      <c r="CO41" s="48">
        <v>0.79166666666666663</v>
      </c>
      <c r="CP41" s="41">
        <v>4</v>
      </c>
      <c r="CQ41" s="47">
        <f>IF(CO41-CN41=$A$3,$A$2,CO41-CN41)</f>
        <v>0.16666666666666663</v>
      </c>
      <c r="CR41" s="47">
        <f>IFERROR(IF(CP41=$D$4,CQ41,CQ41/($D$4/CP41)),0)</f>
        <v>0.16666666666666663</v>
      </c>
      <c r="CS41" s="48"/>
      <c r="CT41" s="48"/>
      <c r="CU41" s="41"/>
      <c r="CV41" s="47">
        <f>IF(CT41-CS41=$A$3,$A$2,CT41-CS41)</f>
        <v>0</v>
      </c>
      <c r="CW41" s="47">
        <f>IFERROR(IF(CU41=$D$4,CV41,CV41/($D$4/CU41)),0)</f>
        <v>0</v>
      </c>
      <c r="CZ41" s="156"/>
      <c r="DA41" s="156"/>
    </row>
    <row r="42" spans="1:105" s="18" customFormat="1" ht="14.4" x14ac:dyDescent="0.3">
      <c r="B42" s="39" t="str">
        <f>CONCATENATE(IF(AD42&lt;&gt;"","L",""),IF(AI42&lt;&gt;"","M",""),IF(AN42&lt;&gt;"","W",""),IF(AS42&lt;&gt;"","J",""),IF(AX42&lt;&gt;"","V",""),IF(BC42&lt;&gt;"","S",""),IF(BH42&lt;&gt;"","D",""))</f>
        <v>MVS</v>
      </c>
      <c r="C42" s="104">
        <v>643</v>
      </c>
      <c r="D42" s="40" t="s">
        <v>1834</v>
      </c>
      <c r="E42" s="40" t="s">
        <v>1370</v>
      </c>
      <c r="F42" s="40" t="s">
        <v>2156</v>
      </c>
      <c r="G42" s="36" t="s">
        <v>1246</v>
      </c>
      <c r="H42" s="36" t="s">
        <v>2219</v>
      </c>
      <c r="I42" s="36" t="s">
        <v>2219</v>
      </c>
      <c r="J42" s="36" t="s">
        <v>2260</v>
      </c>
      <c r="K42" s="36" t="s">
        <v>2263</v>
      </c>
      <c r="L42" s="170" t="s">
        <v>1234</v>
      </c>
      <c r="M42" s="99">
        <f>IF(L42=L41,0,1)</f>
        <v>0</v>
      </c>
      <c r="N42" s="107">
        <v>706376969</v>
      </c>
      <c r="O42" s="106" t="str">
        <f>PROPER(TRIM(UPPER(CONCATENATE(P42," ",Q42))))</f>
        <v>Paula Del Pilar Cruz</v>
      </c>
      <c r="P42" s="106" t="s">
        <v>2304</v>
      </c>
      <c r="Q42" s="106" t="s">
        <v>2378</v>
      </c>
      <c r="R42" s="106" t="s">
        <v>2434</v>
      </c>
      <c r="S42" s="106" t="s">
        <v>2463</v>
      </c>
      <c r="T42" s="106" t="s">
        <v>2467</v>
      </c>
      <c r="U42" s="107" t="s">
        <v>2472</v>
      </c>
      <c r="V42" s="133">
        <v>39803.803785247423</v>
      </c>
      <c r="W42" s="39">
        <f>COUNTA(AD42,AI42,AN42,AS42,AX42,BH42,BC42)</f>
        <v>3</v>
      </c>
      <c r="X42" s="42">
        <f>Y42/AC42</f>
        <v>0.15000000000000008</v>
      </c>
      <c r="Y42" s="43">
        <f>(AH42+AM42+AR42+AW42+BB42+BL42+BG42)*24</f>
        <v>6.0000000000000027</v>
      </c>
      <c r="Z42" s="44">
        <f>+W42*$D$4</f>
        <v>12</v>
      </c>
      <c r="AA42" s="42">
        <f>AB42/(AC42*$D$4)</f>
        <v>0.15000000000000008</v>
      </c>
      <c r="AB42" s="44">
        <f>((AG42*24)*AF42)+((AL42*24)*AK42)+((AQ42*24)*AP42)+((AV42*24)*AU42)+((BA42*24)*AZ42)+((BF42*24)*BE42)+((BK42*24)*BJ42)</f>
        <v>24.000000000000011</v>
      </c>
      <c r="AC42" s="45">
        <f>SUMIFS(Y:Y,O:O,O42)</f>
        <v>40</v>
      </c>
      <c r="AD42" s="127"/>
      <c r="AE42" s="127"/>
      <c r="AF42" s="107"/>
      <c r="AG42" s="47">
        <f>IF(AE42-AD42=$A$3,$A$2,AE42-AD42)</f>
        <v>0</v>
      </c>
      <c r="AH42" s="47">
        <f>IFERROR(IF(AF42=$D$4,AG42,AG42/($D$4/AF42)),0)</f>
        <v>0</v>
      </c>
      <c r="AI42" s="49">
        <v>0.54166666666666663</v>
      </c>
      <c r="AJ42" s="49">
        <v>0.625</v>
      </c>
      <c r="AK42" s="41">
        <v>4</v>
      </c>
      <c r="AL42" s="47">
        <f>IF(AJ42-AI42=$A$3,$A$2,AJ42-AI42)</f>
        <v>8.333333333333337E-2</v>
      </c>
      <c r="AM42" s="47">
        <f>IFERROR(IF(AK42=$D$4,AL42,AL42/($D$4/AK42)),0)</f>
        <v>8.333333333333337E-2</v>
      </c>
      <c r="AN42" s="49"/>
      <c r="AO42" s="49"/>
      <c r="AP42" s="41"/>
      <c r="AQ42" s="47">
        <f>IF(AO42-AN42=$A$3,$A$2,AO42-AN42)</f>
        <v>0</v>
      </c>
      <c r="AR42" s="47">
        <f>IFERROR(IF(AP42=$D$4,AQ42,AQ42/($D$4/AP42)),0)</f>
        <v>0</v>
      </c>
      <c r="AS42" s="49"/>
      <c r="AT42" s="49"/>
      <c r="AU42" s="41"/>
      <c r="AV42" s="47">
        <f>IF(AT42-AS42=$A$3,$A$2,AT42-AS42)</f>
        <v>0</v>
      </c>
      <c r="AW42" s="47">
        <f>IFERROR(IF(AU42=$D$4,AV42,AV42/($D$4/AU42)),0)</f>
        <v>0</v>
      </c>
      <c r="AX42" s="49">
        <v>0.54166666666666663</v>
      </c>
      <c r="AY42" s="49">
        <v>0.625</v>
      </c>
      <c r="AZ42" s="41">
        <v>4</v>
      </c>
      <c r="BA42" s="47">
        <f>IF(AY42-AX42=$A$3,$A$2,AY42-AX42)</f>
        <v>8.333333333333337E-2</v>
      </c>
      <c r="BB42" s="47">
        <f>IFERROR(IF(AZ42=$D$4,BA42,BA42/($D$4/AZ42)),0)</f>
        <v>8.333333333333337E-2</v>
      </c>
      <c r="BC42" s="49">
        <v>0.54166666666666663</v>
      </c>
      <c r="BD42" s="49">
        <v>0.625</v>
      </c>
      <c r="BE42" s="41">
        <v>4</v>
      </c>
      <c r="BF42" s="47">
        <f>IF(BD42-BC42=$A$3,$A$2,BD42-BC42)</f>
        <v>8.333333333333337E-2</v>
      </c>
      <c r="BG42" s="47">
        <f>IFERROR(IF(BE42=$D$4,BF42,BF42/($D$4/BE42)),0)</f>
        <v>8.333333333333337E-2</v>
      </c>
      <c r="BH42" s="49"/>
      <c r="BI42" s="49"/>
      <c r="BJ42" s="41"/>
      <c r="BK42" s="47">
        <f>IF(BI42-BH42=$A$3,$A$2,BI42-BH42)</f>
        <v>0</v>
      </c>
      <c r="BL42" s="47">
        <f>IFERROR(IF(BJ42=$D$4,BK42,BK42/($D$4/BJ42)),0)</f>
        <v>0</v>
      </c>
      <c r="BM42" s="50"/>
      <c r="BN42" s="22">
        <f t="array" ref="BN42">IF(SUMPRODUCT((O42:O$439=O42)*1)&gt;1,0,1)</f>
        <v>0</v>
      </c>
      <c r="BO42" s="46"/>
      <c r="BP42" s="46"/>
      <c r="BQ42" s="107"/>
      <c r="BR42" s="47">
        <f>IF(BP42-BO42=$A$3,$A$2,BP42-BO42)</f>
        <v>0</v>
      </c>
      <c r="BS42" s="47">
        <f>IFERROR(IF(BQ42=$D$4,BR42,BR42/($D$4/BQ42)),0)</f>
        <v>0</v>
      </c>
      <c r="BT42" s="48">
        <v>0.54166666666666663</v>
      </c>
      <c r="BU42" s="48">
        <v>0.625</v>
      </c>
      <c r="BV42" s="41">
        <v>4</v>
      </c>
      <c r="BW42" s="47">
        <f>IF(BU42-BT42=$A$3,$A$2,BU42-BT42)</f>
        <v>8.333333333333337E-2</v>
      </c>
      <c r="BX42" s="47">
        <f>IFERROR(IF(BV42=$D$4,BW42,BW42/($D$4/BV42)),0)</f>
        <v>8.333333333333337E-2</v>
      </c>
      <c r="BY42" s="48"/>
      <c r="BZ42" s="48"/>
      <c r="CA42" s="41"/>
      <c r="CB42" s="47">
        <f>IF(BZ42-BY42=$A$3,$A$2,BZ42-BY42)</f>
        <v>0</v>
      </c>
      <c r="CC42" s="47">
        <f>IFERROR(IF(CA42=$D$4,CB42,CB42/($D$4/CA42)),0)</f>
        <v>0</v>
      </c>
      <c r="CD42" s="48">
        <v>0.54166666666666663</v>
      </c>
      <c r="CE42" s="48">
        <v>0.625</v>
      </c>
      <c r="CF42" s="41">
        <v>4</v>
      </c>
      <c r="CG42" s="47">
        <f>IF(CE42-CD42=$A$3,$A$2,CE42-CD42)</f>
        <v>8.333333333333337E-2</v>
      </c>
      <c r="CH42" s="47">
        <f>IFERROR(IF(CF42=$D$4,CG42,CG42/($D$4/CF42)),0)</f>
        <v>8.333333333333337E-2</v>
      </c>
      <c r="CI42" s="48">
        <v>0.54166666666666663</v>
      </c>
      <c r="CJ42" s="48">
        <v>0.625</v>
      </c>
      <c r="CK42" s="41">
        <v>4</v>
      </c>
      <c r="CL42" s="47">
        <f>IF(CJ42-CI42=$A$3,$A$2,CJ42-CI42)</f>
        <v>8.333333333333337E-2</v>
      </c>
      <c r="CM42" s="47">
        <f>IFERROR(IF(CK42=$D$4,CL42,CL42/($D$4/CK42)),0)</f>
        <v>8.333333333333337E-2</v>
      </c>
      <c r="CN42" s="48">
        <v>0.54166666666666663</v>
      </c>
      <c r="CO42" s="48">
        <v>0.625</v>
      </c>
      <c r="CP42" s="41">
        <v>4</v>
      </c>
      <c r="CQ42" s="47">
        <f>IF(CO42-CN42=$A$3,$A$2,CO42-CN42)</f>
        <v>8.333333333333337E-2</v>
      </c>
      <c r="CR42" s="47">
        <f>IFERROR(IF(CP42=$D$4,CQ42,CQ42/($D$4/CP42)),0)</f>
        <v>8.333333333333337E-2</v>
      </c>
      <c r="CS42" s="48"/>
      <c r="CT42" s="48"/>
      <c r="CU42" s="41"/>
      <c r="CV42" s="47">
        <f>IF(CT42-CS42=$A$3,$A$2,CT42-CS42)</f>
        <v>0</v>
      </c>
      <c r="CW42" s="47">
        <f>IFERROR(IF(CU42=$D$4,CV42,CV42/($D$4/CU42)),0)</f>
        <v>0</v>
      </c>
      <c r="CZ42" s="156"/>
      <c r="DA42" s="156"/>
    </row>
    <row r="43" spans="1:105" s="18" customFormat="1" ht="14.4" x14ac:dyDescent="0.3">
      <c r="B43" s="39" t="str">
        <f>CONCATENATE(IF(AD43&lt;&gt;"","L",""),IF(AI43&lt;&gt;"","M",""),IF(AN43&lt;&gt;"","W",""),IF(AS43&lt;&gt;"","J",""),IF(AX43&lt;&gt;"","V",""),IF(BC43&lt;&gt;"","S",""),IF(BH43&lt;&gt;"","D",""))</f>
        <v>MVS</v>
      </c>
      <c r="C43" s="104">
        <v>634</v>
      </c>
      <c r="D43" s="40" t="s">
        <v>1950</v>
      </c>
      <c r="E43" s="40" t="s">
        <v>1459</v>
      </c>
      <c r="F43" s="40" t="s">
        <v>2155</v>
      </c>
      <c r="G43" s="36" t="s">
        <v>1238</v>
      </c>
      <c r="H43" s="36" t="s">
        <v>2219</v>
      </c>
      <c r="I43" s="36" t="s">
        <v>2219</v>
      </c>
      <c r="J43" s="36" t="s">
        <v>2125</v>
      </c>
      <c r="K43" s="36" t="s">
        <v>2263</v>
      </c>
      <c r="L43" s="170" t="s">
        <v>1234</v>
      </c>
      <c r="M43" s="99">
        <f>IF(L43=L42,0,1)</f>
        <v>0</v>
      </c>
      <c r="N43" s="107">
        <v>706376969</v>
      </c>
      <c r="O43" s="106" t="str">
        <f>PROPER(TRIM(UPPER(CONCATENATE(P43," ",Q43))))</f>
        <v>Paula Del Pilar Cruz</v>
      </c>
      <c r="P43" s="106" t="s">
        <v>2304</v>
      </c>
      <c r="Q43" s="106" t="s">
        <v>2378</v>
      </c>
      <c r="R43" s="106" t="s">
        <v>2434</v>
      </c>
      <c r="S43" s="106" t="s">
        <v>2463</v>
      </c>
      <c r="T43" s="106" t="s">
        <v>2469</v>
      </c>
      <c r="U43" s="107" t="s">
        <v>2472</v>
      </c>
      <c r="V43" s="133">
        <v>21990.618384315643</v>
      </c>
      <c r="W43" s="39">
        <f>COUNTA(AD43,AI43,AN43,AS43,AX43,BH43,BC43)</f>
        <v>3</v>
      </c>
      <c r="X43" s="42">
        <f>Y43/AC43</f>
        <v>0.24999999999999994</v>
      </c>
      <c r="Y43" s="43">
        <f>(AH43+AM43+AR43+AW43+BB43+BL43+BG43)*24</f>
        <v>9.9999999999999982</v>
      </c>
      <c r="Z43" s="44">
        <f>+W43*$D$4</f>
        <v>12</v>
      </c>
      <c r="AA43" s="42">
        <f>AB43/(AC43*$D$4)</f>
        <v>0.24999999999999994</v>
      </c>
      <c r="AB43" s="44">
        <f>((AG43*24)*AF43)+((AL43*24)*AK43)+((AQ43*24)*AP43)+((AV43*24)*AU43)+((BA43*24)*AZ43)+((BF43*24)*BE43)+((BK43*24)*BJ43)</f>
        <v>39.999999999999993</v>
      </c>
      <c r="AC43" s="45">
        <f>SUMIFS(Y:Y,O:O,O43)</f>
        <v>40</v>
      </c>
      <c r="AD43" s="127"/>
      <c r="AE43" s="127"/>
      <c r="AF43" s="107"/>
      <c r="AG43" s="47">
        <f>IF(AE43-AD43=$A$3,$A$2,AE43-AD43)</f>
        <v>0</v>
      </c>
      <c r="AH43" s="47">
        <f>IFERROR(IF(AF43=$D$4,AG43,AG43/($D$4/AF43)),0)</f>
        <v>0</v>
      </c>
      <c r="AI43" s="49">
        <v>0.625</v>
      </c>
      <c r="AJ43" s="49">
        <v>0.79166666666666663</v>
      </c>
      <c r="AK43" s="41">
        <v>4</v>
      </c>
      <c r="AL43" s="47">
        <f>IF(AJ43-AI43=$A$3,$A$2,AJ43-AI43)</f>
        <v>0.16666666666666663</v>
      </c>
      <c r="AM43" s="47">
        <f>IFERROR(IF(AK43=$D$4,AL43,AL43/($D$4/AK43)),0)</f>
        <v>0.16666666666666663</v>
      </c>
      <c r="AN43" s="49"/>
      <c r="AO43" s="49"/>
      <c r="AP43" s="41"/>
      <c r="AQ43" s="47">
        <f>IF(AO43-AN43=$A$3,$A$2,AO43-AN43)</f>
        <v>0</v>
      </c>
      <c r="AR43" s="47">
        <f>IFERROR(IF(AP43=$D$4,AQ43,AQ43/($D$4/AP43)),0)</f>
        <v>0</v>
      </c>
      <c r="AS43" s="49"/>
      <c r="AT43" s="49"/>
      <c r="AU43" s="41"/>
      <c r="AV43" s="47">
        <f>IF(AT43-AS43=$A$3,$A$2,AT43-AS43)</f>
        <v>0</v>
      </c>
      <c r="AW43" s="47">
        <f>IFERROR(IF(AU43=$D$4,AV43,AV43/($D$4/AU43)),0)</f>
        <v>0</v>
      </c>
      <c r="AX43" s="49">
        <v>0.625</v>
      </c>
      <c r="AY43" s="49">
        <v>0.79166666666666663</v>
      </c>
      <c r="AZ43" s="41">
        <v>4</v>
      </c>
      <c r="BA43" s="47">
        <f>IF(AY43-AX43=$A$3,$A$2,AY43-AX43)</f>
        <v>0.16666666666666663</v>
      </c>
      <c r="BB43" s="47">
        <f>IFERROR(IF(AZ43=$D$4,BA43,BA43/($D$4/AZ43)),0)</f>
        <v>0.16666666666666663</v>
      </c>
      <c r="BC43" s="49">
        <v>0.41666666666666669</v>
      </c>
      <c r="BD43" s="49">
        <v>0.5</v>
      </c>
      <c r="BE43" s="41">
        <v>4</v>
      </c>
      <c r="BF43" s="47">
        <f>IF(BD43-BC43=$A$3,$A$2,BD43-BC43)</f>
        <v>8.3333333333333315E-2</v>
      </c>
      <c r="BG43" s="47">
        <f>IFERROR(IF(BE43=$D$4,BF43,BF43/($D$4/BE43)),0)</f>
        <v>8.3333333333333315E-2</v>
      </c>
      <c r="BH43" s="49"/>
      <c r="BI43" s="49"/>
      <c r="BJ43" s="41"/>
      <c r="BK43" s="47">
        <f>IF(BI43-BH43=$A$3,$A$2,BI43-BH43)</f>
        <v>0</v>
      </c>
      <c r="BL43" s="47">
        <f>IFERROR(IF(BJ43=$D$4,BK43,BK43/($D$4/BJ43)),0)</f>
        <v>0</v>
      </c>
      <c r="BM43" s="50"/>
      <c r="BN43" s="22">
        <f t="array" ref="BN43">IF(SUMPRODUCT((O43:O$439=O43)*1)&gt;1,0,1)</f>
        <v>0</v>
      </c>
      <c r="BO43" s="46"/>
      <c r="BP43" s="46"/>
      <c r="BQ43" s="107"/>
      <c r="BR43" s="47">
        <f>IF(BP43-BO43=$A$3,$A$2,BP43-BO43)</f>
        <v>0</v>
      </c>
      <c r="BS43" s="47">
        <f>IFERROR(IF(BQ43=$D$4,BR43,BR43/($D$4/BQ43)),0)</f>
        <v>0</v>
      </c>
      <c r="BT43" s="48">
        <v>0.625</v>
      </c>
      <c r="BU43" s="48">
        <v>0.79166666666666663</v>
      </c>
      <c r="BV43" s="41">
        <v>4</v>
      </c>
      <c r="BW43" s="47">
        <f>IF(BU43-BT43=$A$3,$A$2,BU43-BT43)</f>
        <v>0.16666666666666663</v>
      </c>
      <c r="BX43" s="47">
        <f>IFERROR(IF(BV43=$D$4,BW43,BW43/($D$4/BV43)),0)</f>
        <v>0.16666666666666663</v>
      </c>
      <c r="BY43" s="48"/>
      <c r="BZ43" s="48"/>
      <c r="CA43" s="41"/>
      <c r="CB43" s="47">
        <f>IF(BZ43-BY43=$A$3,$A$2,BZ43-BY43)</f>
        <v>0</v>
      </c>
      <c r="CC43" s="47">
        <f>IFERROR(IF(CA43=$D$4,CB43,CB43/($D$4/CA43)),0)</f>
        <v>0</v>
      </c>
      <c r="CD43" s="48">
        <v>0.41666666666666669</v>
      </c>
      <c r="CE43" s="48">
        <v>0.5</v>
      </c>
      <c r="CF43" s="41">
        <v>4</v>
      </c>
      <c r="CG43" s="47">
        <f>IF(CE43-CD43=$A$3,$A$2,CE43-CD43)</f>
        <v>8.3333333333333315E-2</v>
      </c>
      <c r="CH43" s="47">
        <f>IFERROR(IF(CF43=$D$4,CG43,CG43/($D$4/CF43)),0)</f>
        <v>8.3333333333333315E-2</v>
      </c>
      <c r="CI43" s="48">
        <v>0.625</v>
      </c>
      <c r="CJ43" s="48">
        <v>0.79166666666666663</v>
      </c>
      <c r="CK43" s="41">
        <v>4</v>
      </c>
      <c r="CL43" s="47">
        <f>IF(CJ43-CI43=$A$3,$A$2,CJ43-CI43)</f>
        <v>0.16666666666666663</v>
      </c>
      <c r="CM43" s="47">
        <f>IFERROR(IF(CK43=$D$4,CL43,CL43/($D$4/CK43)),0)</f>
        <v>0.16666666666666663</v>
      </c>
      <c r="CN43" s="48">
        <v>0.41666666666666669</v>
      </c>
      <c r="CO43" s="48">
        <v>0.5</v>
      </c>
      <c r="CP43" s="41">
        <v>4</v>
      </c>
      <c r="CQ43" s="47">
        <f>IF(CO43-CN43=$A$3,$A$2,CO43-CN43)</f>
        <v>8.3333333333333315E-2</v>
      </c>
      <c r="CR43" s="47">
        <f>IFERROR(IF(CP43=$D$4,CQ43,CQ43/($D$4/CP43)),0)</f>
        <v>8.3333333333333315E-2</v>
      </c>
      <c r="CS43" s="48"/>
      <c r="CT43" s="48"/>
      <c r="CU43" s="41"/>
      <c r="CV43" s="47">
        <f>IF(CT43-CS43=$A$3,$A$2,CT43-CS43)</f>
        <v>0</v>
      </c>
      <c r="CW43" s="47">
        <f>IFERROR(IF(CU43=$D$4,CV43,CV43/($D$4/CU43)),0)</f>
        <v>0</v>
      </c>
      <c r="CX43" s="1"/>
      <c r="CZ43" s="156"/>
      <c r="DA43" s="156"/>
    </row>
    <row r="44" spans="1:105" s="18" customFormat="1" ht="14.4" x14ac:dyDescent="0.3">
      <c r="B44" s="39" t="str">
        <f>CONCATENATE(IF(AD44&lt;&gt;"","L",""),IF(AI44&lt;&gt;"","M",""),IF(AN44&lt;&gt;"","W",""),IF(AS44&lt;&gt;"","J",""),IF(AX44&lt;&gt;"","V",""),IF(BC44&lt;&gt;"","S",""),IF(BH44&lt;&gt;"","D",""))</f>
        <v>W</v>
      </c>
      <c r="C44" s="76">
        <v>544</v>
      </c>
      <c r="D44" s="40" t="s">
        <v>2014</v>
      </c>
      <c r="E44" s="40" t="s">
        <v>1504</v>
      </c>
      <c r="F44" s="40" t="s">
        <v>2123</v>
      </c>
      <c r="G44" s="36" t="s">
        <v>1239</v>
      </c>
      <c r="H44" s="36" t="s">
        <v>2220</v>
      </c>
      <c r="I44" s="36" t="s">
        <v>2220</v>
      </c>
      <c r="J44" s="36" t="s">
        <v>2125</v>
      </c>
      <c r="K44" s="36" t="s">
        <v>2263</v>
      </c>
      <c r="L44" s="170" t="s">
        <v>1234</v>
      </c>
      <c r="M44" s="99">
        <f>IF(L44=L43,0,1)</f>
        <v>0</v>
      </c>
      <c r="N44" s="107">
        <v>706376969</v>
      </c>
      <c r="O44" s="106" t="str">
        <f>PROPER(TRIM(UPPER(CONCATENATE(P44," ",Q44))))</f>
        <v>Paula Del Pilar Cruz</v>
      </c>
      <c r="P44" s="106" t="s">
        <v>2304</v>
      </c>
      <c r="Q44" s="106" t="s">
        <v>2378</v>
      </c>
      <c r="R44" s="106" t="s">
        <v>2434</v>
      </c>
      <c r="S44" s="106" t="s">
        <v>2463</v>
      </c>
      <c r="T44" s="106" t="s">
        <v>2465</v>
      </c>
      <c r="U44" s="107" t="s">
        <v>2472</v>
      </c>
      <c r="V44" s="133">
        <v>13669.891439999999</v>
      </c>
      <c r="W44" s="39">
        <f>COUNTA(AD44,AI44,AN44,AS44,AX44,BH44,BC44)</f>
        <v>1</v>
      </c>
      <c r="X44" s="42">
        <f>Y44/AC44</f>
        <v>2.5000000000000001E-2</v>
      </c>
      <c r="Y44" s="43">
        <f>(AH44+AM44+AR44+AW44+BB44+BL44+BG44)*24</f>
        <v>1</v>
      </c>
      <c r="Z44" s="44">
        <f>+W44*$D$4</f>
        <v>4</v>
      </c>
      <c r="AA44" s="42">
        <f>AB44/(AC44*$D$4)</f>
        <v>2.5000000000000001E-2</v>
      </c>
      <c r="AB44" s="44">
        <f>((AG44*24)*AF44)+((AL44*24)*AK44)+((AQ44*24)*AP44)+((AV44*24)*AU44)+((BA44*24)*AZ44)+((BF44*24)*BE44)+((BK44*24)*BJ44)</f>
        <v>4</v>
      </c>
      <c r="AC44" s="45">
        <f>SUMIFS(Y:Y,O:O,O44)</f>
        <v>40</v>
      </c>
      <c r="AD44" s="77"/>
      <c r="AE44" s="77"/>
      <c r="AF44" s="71"/>
      <c r="AG44" s="47">
        <f>IF(AE44-AD44=$A$3,$A$2,AE44-AD44)</f>
        <v>0</v>
      </c>
      <c r="AH44" s="47">
        <f>IFERROR(IF(AF44=$D$4,AG44,AG44/($D$4/AF44)),0)</f>
        <v>0</v>
      </c>
      <c r="AI44" s="78"/>
      <c r="AJ44" s="78"/>
      <c r="AK44" s="72"/>
      <c r="AL44" s="47">
        <f>IF(AJ44-AI44=$A$3,$A$2,AJ44-AI44)</f>
        <v>0</v>
      </c>
      <c r="AM44" s="47">
        <f>IFERROR(IF(AK44=$D$4,AL44,AL44/($D$4/AK44)),0)</f>
        <v>0</v>
      </c>
      <c r="AN44" s="49">
        <v>0.41666666666666669</v>
      </c>
      <c r="AO44" s="49">
        <v>0.58333333333333337</v>
      </c>
      <c r="AP44" s="72">
        <v>1</v>
      </c>
      <c r="AQ44" s="47">
        <f>IF(AO44-AN44=$A$3,$A$2,AO44-AN44)</f>
        <v>0.16666666666666669</v>
      </c>
      <c r="AR44" s="47">
        <f>IFERROR(IF(AP44=$D$4,AQ44,AQ44/($D$4/AP44)),0)</f>
        <v>4.1666666666666671E-2</v>
      </c>
      <c r="AS44" s="78"/>
      <c r="AT44" s="78"/>
      <c r="AU44" s="72"/>
      <c r="AV44" s="47">
        <f>IF(AT44-AS44=$A$3,$A$2,AT44-AS44)</f>
        <v>0</v>
      </c>
      <c r="AW44" s="47">
        <f>IFERROR(IF(AU44=$D$4,AV44,AV44/($D$4/AU44)),0)</f>
        <v>0</v>
      </c>
      <c r="AX44" s="78"/>
      <c r="AY44" s="78"/>
      <c r="AZ44" s="72"/>
      <c r="BA44" s="47">
        <f>IF(AY44-AX44=$A$3,$A$2,AY44-AX44)</f>
        <v>0</v>
      </c>
      <c r="BB44" s="47">
        <f>IFERROR(IF(AZ44=$D$4,BA44,BA44/($D$4/AZ44)),0)</f>
        <v>0</v>
      </c>
      <c r="BC44" s="78"/>
      <c r="BD44" s="78"/>
      <c r="BE44" s="72"/>
      <c r="BF44" s="47">
        <f>IF(BD44-BC44=$A$3,$A$2,BD44-BC44)</f>
        <v>0</v>
      </c>
      <c r="BG44" s="47">
        <f>IFERROR(IF(BE44=$D$4,BF44,BF44/($D$4/BE44)),0)</f>
        <v>0</v>
      </c>
      <c r="BH44" s="78"/>
      <c r="BI44" s="78"/>
      <c r="BJ44" s="72"/>
      <c r="BK44" s="47">
        <f>IF(BI44-BH44=$A$3,$A$2,BI44-BH44)</f>
        <v>0</v>
      </c>
      <c r="BL44" s="47">
        <f>IFERROR(IF(BJ44=$D$4,BK44,BK44/($D$4/BJ44)),0)</f>
        <v>0</v>
      </c>
      <c r="BM44" s="50"/>
      <c r="BN44" s="22">
        <f t="array" ref="BN44">IF(SUMPRODUCT((O44:O$439=O44)*1)&gt;1,0,1)</f>
        <v>0</v>
      </c>
      <c r="BO44" s="69"/>
      <c r="BP44" s="69"/>
      <c r="BQ44" s="71"/>
      <c r="BR44" s="47">
        <f>IF(BP44-BO44=$A$3,$A$2,BP44-BO44)</f>
        <v>0</v>
      </c>
      <c r="BS44" s="47">
        <f>IFERROR(IF(BQ44=$D$4,BR44,BR44/($D$4/BQ44)),0)</f>
        <v>0</v>
      </c>
      <c r="BT44" s="70"/>
      <c r="BU44" s="70"/>
      <c r="BV44" s="72"/>
      <c r="BW44" s="47">
        <f>IF(BU44-BT44=$A$3,$A$2,BU44-BT44)</f>
        <v>0</v>
      </c>
      <c r="BX44" s="47">
        <f>IFERROR(IF(BV44=$D$4,BW44,BW44/($D$4/BV44)),0)</f>
        <v>0</v>
      </c>
      <c r="BY44" s="48">
        <v>0.41666666666666669</v>
      </c>
      <c r="BZ44" s="48">
        <v>0.58333333333333337</v>
      </c>
      <c r="CA44" s="72">
        <v>1</v>
      </c>
      <c r="CB44" s="47">
        <f>IF(BZ44-BY44=$A$3,$A$2,BZ44-BY44)</f>
        <v>0.16666666666666669</v>
      </c>
      <c r="CC44" s="47">
        <f>IFERROR(IF(CA44=$D$4,CB44,CB44/($D$4/CA44)),0)</f>
        <v>4.1666666666666671E-2</v>
      </c>
      <c r="CD44" s="70"/>
      <c r="CE44" s="70"/>
      <c r="CF44" s="72"/>
      <c r="CG44" s="47">
        <f>IF(CE44-CD44=$A$3,$A$2,CE44-CD44)</f>
        <v>0</v>
      </c>
      <c r="CH44" s="47">
        <f>IFERROR(IF(CF44=$D$4,CG44,CG44/($D$4/CF44)),0)</f>
        <v>0</v>
      </c>
      <c r="CI44" s="70"/>
      <c r="CJ44" s="70"/>
      <c r="CK44" s="72"/>
      <c r="CL44" s="47">
        <f>IF(CJ44-CI44=$A$3,$A$2,CJ44-CI44)</f>
        <v>0</v>
      </c>
      <c r="CM44" s="47">
        <f>IFERROR(IF(CK44=$D$4,CL44,CL44/($D$4/CK44)),0)</f>
        <v>0</v>
      </c>
      <c r="CN44" s="70"/>
      <c r="CO44" s="70"/>
      <c r="CP44" s="72"/>
      <c r="CQ44" s="47">
        <f>IF(CO44-CN44=$A$3,$A$2,CO44-CN44)</f>
        <v>0</v>
      </c>
      <c r="CR44" s="47">
        <f>IFERROR(IF(CP44=$D$4,CQ44,CQ44/($D$4/CP44)),0)</f>
        <v>0</v>
      </c>
      <c r="CS44" s="70"/>
      <c r="CT44" s="70"/>
      <c r="CU44" s="72"/>
      <c r="CV44" s="47">
        <f>IF(CT44-CS44=$A$3,$A$2,CT44-CS44)</f>
        <v>0</v>
      </c>
      <c r="CW44" s="47">
        <f>IFERROR(IF(CU44=$D$4,CV44,CV44/($D$4/CU44)),0)</f>
        <v>0</v>
      </c>
      <c r="CX44" s="1"/>
      <c r="CZ44" s="156"/>
      <c r="DA44" s="156"/>
    </row>
    <row r="45" spans="1:105" s="18" customFormat="1" ht="14.4" x14ac:dyDescent="0.3">
      <c r="B45" s="39" t="str">
        <f>CONCATENATE(IF(AD45&lt;&gt;"","L",""),IF(AI45&lt;&gt;"","M",""),IF(AN45&lt;&gt;"","W",""),IF(AS45&lt;&gt;"","J",""),IF(AX45&lt;&gt;"","V",""),IF(BC45&lt;&gt;"","S",""),IF(BH45&lt;&gt;"","D",""))</f>
        <v>W</v>
      </c>
      <c r="C45" s="76">
        <v>915</v>
      </c>
      <c r="D45" s="40" t="s">
        <v>2015</v>
      </c>
      <c r="E45" s="40" t="s">
        <v>1505</v>
      </c>
      <c r="F45" s="40" t="s">
        <v>2155</v>
      </c>
      <c r="G45" s="36" t="s">
        <v>1236</v>
      </c>
      <c r="H45" s="36" t="s">
        <v>2220</v>
      </c>
      <c r="I45" s="36" t="s">
        <v>2220</v>
      </c>
      <c r="J45" s="36" t="s">
        <v>2125</v>
      </c>
      <c r="K45" s="36" t="s">
        <v>2263</v>
      </c>
      <c r="L45" s="170" t="s">
        <v>1234</v>
      </c>
      <c r="M45" s="99">
        <f>IF(L45=L44,0,1)</f>
        <v>0</v>
      </c>
      <c r="N45" s="107">
        <v>706376969</v>
      </c>
      <c r="O45" s="106" t="str">
        <f>PROPER(TRIM(UPPER(CONCATENATE(P45," ",Q45))))</f>
        <v>Paula Del Pilar Cruz</v>
      </c>
      <c r="P45" s="106" t="s">
        <v>2304</v>
      </c>
      <c r="Q45" s="106" t="s">
        <v>2378</v>
      </c>
      <c r="R45" s="106" t="s">
        <v>2434</v>
      </c>
      <c r="S45" s="106" t="s">
        <v>2463</v>
      </c>
      <c r="T45" s="106" t="s">
        <v>2467</v>
      </c>
      <c r="U45" s="107" t="s">
        <v>2472</v>
      </c>
      <c r="V45" s="133">
        <v>26895.814166666667</v>
      </c>
      <c r="W45" s="39">
        <f>COUNTA(AD45,AI45,AN45,AS45,AX45,BH45,BC45)</f>
        <v>1</v>
      </c>
      <c r="X45" s="42">
        <f>Y45/AC45</f>
        <v>2.4999999999999994E-2</v>
      </c>
      <c r="Y45" s="43">
        <f>(AH45+AM45+AR45+AW45+BB45+BL45+BG45)*24</f>
        <v>0.99999999999999978</v>
      </c>
      <c r="Z45" s="44">
        <f>+W45*$D$4</f>
        <v>4</v>
      </c>
      <c r="AA45" s="42">
        <f>AB45/(AC45*$D$4)</f>
        <v>2.4999999999999994E-2</v>
      </c>
      <c r="AB45" s="44">
        <f>((AG45*24)*AF45)+((AL45*24)*AK45)+((AQ45*24)*AP45)+((AV45*24)*AU45)+((BA45*24)*AZ45)+((BF45*24)*BE45)+((BK45*24)*BJ45)</f>
        <v>3.9999999999999991</v>
      </c>
      <c r="AC45" s="45">
        <f>SUMIFS(Y:Y,O:O,O45)</f>
        <v>40</v>
      </c>
      <c r="AD45" s="77"/>
      <c r="AE45" s="77"/>
      <c r="AF45" s="71"/>
      <c r="AG45" s="47">
        <f>IF(AE45-AD45=$A$3,$A$2,AE45-AD45)</f>
        <v>0</v>
      </c>
      <c r="AH45" s="47">
        <f>IFERROR(IF(AF45=$D$4,AG45,AG45/($D$4/AF45)),0)</f>
        <v>0</v>
      </c>
      <c r="AI45" s="78"/>
      <c r="AJ45" s="78"/>
      <c r="AK45" s="72"/>
      <c r="AL45" s="47">
        <f>IF(AJ45-AI45=$A$3,$A$2,AJ45-AI45)</f>
        <v>0</v>
      </c>
      <c r="AM45" s="47">
        <f>IFERROR(IF(AK45=$D$4,AL45,AL45/($D$4/AK45)),0)</f>
        <v>0</v>
      </c>
      <c r="AN45" s="49">
        <v>0.58333333333333337</v>
      </c>
      <c r="AO45" s="49">
        <v>0.75</v>
      </c>
      <c r="AP45" s="72">
        <v>1</v>
      </c>
      <c r="AQ45" s="47">
        <f>IF(AO45-AN45=$A$3,$A$2,AO45-AN45)</f>
        <v>0.16666666666666663</v>
      </c>
      <c r="AR45" s="47">
        <f>IFERROR(IF(AP45=$D$4,AQ45,AQ45/($D$4/AP45)),0)</f>
        <v>4.1666666666666657E-2</v>
      </c>
      <c r="AS45" s="78"/>
      <c r="AT45" s="78"/>
      <c r="AU45" s="72"/>
      <c r="AV45" s="47">
        <f>IF(AT45-AS45=$A$3,$A$2,AT45-AS45)</f>
        <v>0</v>
      </c>
      <c r="AW45" s="47">
        <f>IFERROR(IF(AU45=$D$4,AV45,AV45/($D$4/AU45)),0)</f>
        <v>0</v>
      </c>
      <c r="AX45" s="78"/>
      <c r="AY45" s="78"/>
      <c r="AZ45" s="72"/>
      <c r="BA45" s="47">
        <f>IF(AY45-AX45=$A$3,$A$2,AY45-AX45)</f>
        <v>0</v>
      </c>
      <c r="BB45" s="47">
        <f>IFERROR(IF(AZ45=$D$4,BA45,BA45/($D$4/AZ45)),0)</f>
        <v>0</v>
      </c>
      <c r="BC45" s="78"/>
      <c r="BD45" s="78"/>
      <c r="BE45" s="72"/>
      <c r="BF45" s="47">
        <f>IF(BD45-BC45=$A$3,$A$2,BD45-BC45)</f>
        <v>0</v>
      </c>
      <c r="BG45" s="47">
        <f>IFERROR(IF(BE45=$D$4,BF45,BF45/($D$4/BE45)),0)</f>
        <v>0</v>
      </c>
      <c r="BH45" s="78"/>
      <c r="BI45" s="78"/>
      <c r="BJ45" s="72"/>
      <c r="BK45" s="47">
        <f>IF(BI45-BH45=$A$3,$A$2,BI45-BH45)</f>
        <v>0</v>
      </c>
      <c r="BL45" s="47">
        <f>IFERROR(IF(BJ45=$D$4,BK45,BK45/($D$4/BJ45)),0)</f>
        <v>0</v>
      </c>
      <c r="BM45" s="50"/>
      <c r="BN45" s="22">
        <f t="array" ref="BN45">IF(SUMPRODUCT((O45:O$439=O45)*1)&gt;1,0,1)</f>
        <v>0</v>
      </c>
      <c r="BO45" s="69"/>
      <c r="BP45" s="69"/>
      <c r="BQ45" s="71"/>
      <c r="BR45" s="47">
        <f>IF(BP45-BO45=$A$3,$A$2,BP45-BO45)</f>
        <v>0</v>
      </c>
      <c r="BS45" s="47">
        <f>IFERROR(IF(BQ45=$D$4,BR45,BR45/($D$4/BQ45)),0)</f>
        <v>0</v>
      </c>
      <c r="BT45" s="70"/>
      <c r="BU45" s="70"/>
      <c r="BV45" s="72"/>
      <c r="BW45" s="47">
        <f>IF(BU45-BT45=$A$3,$A$2,BU45-BT45)</f>
        <v>0</v>
      </c>
      <c r="BX45" s="47">
        <f>IFERROR(IF(BV45=$D$4,BW45,BW45/($D$4/BV45)),0)</f>
        <v>0</v>
      </c>
      <c r="BY45" s="48">
        <v>0.58333333333333337</v>
      </c>
      <c r="BZ45" s="48">
        <v>0.75</v>
      </c>
      <c r="CA45" s="72">
        <v>1</v>
      </c>
      <c r="CB45" s="47">
        <f>IF(BZ45-BY45=$A$3,$A$2,BZ45-BY45)</f>
        <v>0.16666666666666663</v>
      </c>
      <c r="CC45" s="47">
        <f>IFERROR(IF(CA45=$D$4,CB45,CB45/($D$4/CA45)),0)</f>
        <v>4.1666666666666657E-2</v>
      </c>
      <c r="CD45" s="70"/>
      <c r="CE45" s="70"/>
      <c r="CF45" s="72"/>
      <c r="CG45" s="47">
        <f>IF(CE45-CD45=$A$3,$A$2,CE45-CD45)</f>
        <v>0</v>
      </c>
      <c r="CH45" s="47">
        <f>IFERROR(IF(CF45=$D$4,CG45,CG45/($D$4/CF45)),0)</f>
        <v>0</v>
      </c>
      <c r="CI45" s="70"/>
      <c r="CJ45" s="70"/>
      <c r="CK45" s="72"/>
      <c r="CL45" s="47">
        <f>IF(CJ45-CI45=$A$3,$A$2,CJ45-CI45)</f>
        <v>0</v>
      </c>
      <c r="CM45" s="47">
        <f>IFERROR(IF(CK45=$D$4,CL45,CL45/($D$4/CK45)),0)</f>
        <v>0</v>
      </c>
      <c r="CN45" s="70"/>
      <c r="CO45" s="70"/>
      <c r="CP45" s="72"/>
      <c r="CQ45" s="47">
        <f>IF(CO45-CN45=$A$3,$A$2,CO45-CN45)</f>
        <v>0</v>
      </c>
      <c r="CR45" s="47">
        <f>IFERROR(IF(CP45=$D$4,CQ45,CQ45/($D$4/CP45)),0)</f>
        <v>0</v>
      </c>
      <c r="CS45" s="70"/>
      <c r="CT45" s="70"/>
      <c r="CU45" s="72"/>
      <c r="CV45" s="47">
        <f>IF(CT45-CS45=$A$3,$A$2,CT45-CS45)</f>
        <v>0</v>
      </c>
      <c r="CW45" s="47">
        <f>IFERROR(IF(CU45=$D$4,CV45,CV45/($D$4/CU45)),0)</f>
        <v>0</v>
      </c>
      <c r="CX45" s="1"/>
      <c r="CZ45" s="156"/>
      <c r="DA45" s="156"/>
    </row>
    <row r="46" spans="1:105" s="18" customFormat="1" ht="14.4" x14ac:dyDescent="0.3">
      <c r="A46" s="1"/>
      <c r="B46" s="39" t="str">
        <f>CONCATENATE(IF(AD46&lt;&gt;"","L",""),IF(AI46&lt;&gt;"","M",""),IF(AN46&lt;&gt;"","W",""),IF(AS46&lt;&gt;"","J",""),IF(AX46&lt;&gt;"","V",""),IF(BC46&lt;&gt;"","S",""),IF(BH46&lt;&gt;"","D",""))</f>
        <v>W</v>
      </c>
      <c r="C46" s="76">
        <v>537</v>
      </c>
      <c r="D46" s="40" t="s">
        <v>2016</v>
      </c>
      <c r="E46" s="40" t="s">
        <v>1506</v>
      </c>
      <c r="F46" s="40" t="s">
        <v>2123</v>
      </c>
      <c r="G46" s="36" t="s">
        <v>1239</v>
      </c>
      <c r="H46" s="36" t="s">
        <v>2221</v>
      </c>
      <c r="I46" s="36" t="s">
        <v>2221</v>
      </c>
      <c r="J46" s="36" t="s">
        <v>2125</v>
      </c>
      <c r="K46" s="36" t="s">
        <v>2263</v>
      </c>
      <c r="L46" s="170" t="s">
        <v>1234</v>
      </c>
      <c r="M46" s="99">
        <f>IF(L46=L45,0,1)</f>
        <v>0</v>
      </c>
      <c r="N46" s="107">
        <v>706376969</v>
      </c>
      <c r="O46" s="106" t="str">
        <f>PROPER(TRIM(UPPER(CONCATENATE(P46," ",Q46))))</f>
        <v>Paula Del Pilar Cruz</v>
      </c>
      <c r="P46" s="106" t="s">
        <v>2304</v>
      </c>
      <c r="Q46" s="106" t="s">
        <v>2378</v>
      </c>
      <c r="R46" s="106" t="s">
        <v>2434</v>
      </c>
      <c r="S46" s="106" t="s">
        <v>2463</v>
      </c>
      <c r="T46" s="106" t="s">
        <v>2465</v>
      </c>
      <c r="U46" s="107" t="s">
        <v>2472</v>
      </c>
      <c r="V46" s="133">
        <v>6641.5038599999998</v>
      </c>
      <c r="W46" s="39">
        <f>COUNTA(AD46,AI46,AN46,AS46,AX46,BH46,BC46)</f>
        <v>1</v>
      </c>
      <c r="X46" s="42">
        <f>Y46/AC46</f>
        <v>1.8749999999999999E-2</v>
      </c>
      <c r="Y46" s="43">
        <f>(AH46+AM46+AR46+AW46+BB46+BL46+BG46)*24</f>
        <v>0.75</v>
      </c>
      <c r="Z46" s="44">
        <f>+W46*$D$4</f>
        <v>4</v>
      </c>
      <c r="AA46" s="42">
        <f>AB46/(AC46*$D$4)</f>
        <v>1.8749999999999999E-2</v>
      </c>
      <c r="AB46" s="44">
        <f>((AG46*24)*AF46)+((AL46*24)*AK46)+((AQ46*24)*AP46)+((AV46*24)*AU46)+((BA46*24)*AZ46)+((BF46*24)*BE46)+((BK46*24)*BJ46)</f>
        <v>3</v>
      </c>
      <c r="AC46" s="45">
        <f>SUMIFS(Y:Y,O:O,O46)</f>
        <v>40</v>
      </c>
      <c r="AD46" s="77"/>
      <c r="AE46" s="77"/>
      <c r="AF46" s="71"/>
      <c r="AG46" s="47">
        <f>IF(AE46-AD46=$A$3,$A$2,AE46-AD46)</f>
        <v>0</v>
      </c>
      <c r="AH46" s="47">
        <f>IFERROR(IF(AF46=$D$4,AG46,AG46/($D$4/AF46)),0)</f>
        <v>0</v>
      </c>
      <c r="AI46" s="78"/>
      <c r="AJ46" s="78"/>
      <c r="AK46" s="72"/>
      <c r="AL46" s="47">
        <f>IF(AJ46-AI46=$A$3,$A$2,AJ46-AI46)</f>
        <v>0</v>
      </c>
      <c r="AM46" s="47">
        <f>IFERROR(IF(AK46=$D$4,AL46,AL46/($D$4/AK46)),0)</f>
        <v>0</v>
      </c>
      <c r="AN46" s="49">
        <v>0.375</v>
      </c>
      <c r="AO46" s="49">
        <v>0.5</v>
      </c>
      <c r="AP46" s="72">
        <v>1</v>
      </c>
      <c r="AQ46" s="47">
        <f>IF(AO46-AN46=$A$3,$A$2,AO46-AN46)</f>
        <v>0.125</v>
      </c>
      <c r="AR46" s="47">
        <f>IFERROR(IF(AP46=$D$4,AQ46,AQ46/($D$4/AP46)),0)</f>
        <v>3.125E-2</v>
      </c>
      <c r="AS46" s="78"/>
      <c r="AT46" s="78"/>
      <c r="AU46" s="72"/>
      <c r="AV46" s="47">
        <f>IF(AT46-AS46=$A$3,$A$2,AT46-AS46)</f>
        <v>0</v>
      </c>
      <c r="AW46" s="47">
        <f>IFERROR(IF(AU46=$D$4,AV46,AV46/($D$4/AU46)),0)</f>
        <v>0</v>
      </c>
      <c r="AX46" s="78"/>
      <c r="AY46" s="78"/>
      <c r="AZ46" s="72"/>
      <c r="BA46" s="47">
        <f>IF(AY46-AX46=$A$3,$A$2,AY46-AX46)</f>
        <v>0</v>
      </c>
      <c r="BB46" s="47">
        <f>IFERROR(IF(AZ46=$D$4,BA46,BA46/($D$4/AZ46)),0)</f>
        <v>0</v>
      </c>
      <c r="BC46" s="78"/>
      <c r="BD46" s="78"/>
      <c r="BE46" s="72"/>
      <c r="BF46" s="47">
        <f>IF(BD46-BC46=$A$3,$A$2,BD46-BC46)</f>
        <v>0</v>
      </c>
      <c r="BG46" s="47">
        <f>IFERROR(IF(BE46=$D$4,BF46,BF46/($D$4/BE46)),0)</f>
        <v>0</v>
      </c>
      <c r="BH46" s="78"/>
      <c r="BI46" s="78"/>
      <c r="BJ46" s="72"/>
      <c r="BK46" s="47">
        <f>IF(BI46-BH46=$A$3,$A$2,BI46-BH46)</f>
        <v>0</v>
      </c>
      <c r="BL46" s="47">
        <f>IFERROR(IF(BJ46=$D$4,BK46,BK46/($D$4/BJ46)),0)</f>
        <v>0</v>
      </c>
      <c r="BM46" s="50"/>
      <c r="BN46" s="22">
        <f t="array" ref="BN46">IF(SUMPRODUCT((O46:O$439=O46)*1)&gt;1,0,1)</f>
        <v>0</v>
      </c>
      <c r="BO46" s="69"/>
      <c r="BP46" s="69"/>
      <c r="BQ46" s="71"/>
      <c r="BR46" s="47">
        <f>IF(BP46-BO46=$A$3,$A$2,BP46-BO46)</f>
        <v>0</v>
      </c>
      <c r="BS46" s="47">
        <f>IFERROR(IF(BQ46=$D$4,BR46,BR46/($D$4/BQ46)),0)</f>
        <v>0</v>
      </c>
      <c r="BT46" s="70"/>
      <c r="BU46" s="70"/>
      <c r="BV46" s="72"/>
      <c r="BW46" s="47">
        <f>IF(BU46-BT46=$A$3,$A$2,BU46-BT46)</f>
        <v>0</v>
      </c>
      <c r="BX46" s="47">
        <f>IFERROR(IF(BV46=$D$4,BW46,BW46/($D$4/BV46)),0)</f>
        <v>0</v>
      </c>
      <c r="BY46" s="48">
        <v>0.375</v>
      </c>
      <c r="BZ46" s="48">
        <v>0.5</v>
      </c>
      <c r="CA46" s="72">
        <v>1</v>
      </c>
      <c r="CB46" s="47">
        <f>IF(BZ46-BY46=$A$3,$A$2,BZ46-BY46)</f>
        <v>0.125</v>
      </c>
      <c r="CC46" s="47">
        <f>IFERROR(IF(CA46=$D$4,CB46,CB46/($D$4/CA46)),0)</f>
        <v>3.125E-2</v>
      </c>
      <c r="CD46" s="70"/>
      <c r="CE46" s="70"/>
      <c r="CF46" s="72"/>
      <c r="CG46" s="47">
        <f>IF(CE46-CD46=$A$3,$A$2,CE46-CD46)</f>
        <v>0</v>
      </c>
      <c r="CH46" s="47">
        <f>IFERROR(IF(CF46=$D$4,CG46,CG46/($D$4/CF46)),0)</f>
        <v>0</v>
      </c>
      <c r="CI46" s="70"/>
      <c r="CJ46" s="70"/>
      <c r="CK46" s="72"/>
      <c r="CL46" s="47">
        <f>IF(CJ46-CI46=$A$3,$A$2,CJ46-CI46)</f>
        <v>0</v>
      </c>
      <c r="CM46" s="47">
        <f>IFERROR(IF(CK46=$D$4,CL46,CL46/($D$4/CK46)),0)</f>
        <v>0</v>
      </c>
      <c r="CN46" s="70"/>
      <c r="CO46" s="70"/>
      <c r="CP46" s="72"/>
      <c r="CQ46" s="47">
        <f>IF(CO46-CN46=$A$3,$A$2,CO46-CN46)</f>
        <v>0</v>
      </c>
      <c r="CR46" s="47">
        <f>IFERROR(IF(CP46=$D$4,CQ46,CQ46/($D$4/CP46)),0)</f>
        <v>0</v>
      </c>
      <c r="CS46" s="70"/>
      <c r="CT46" s="70"/>
      <c r="CU46" s="72"/>
      <c r="CV46" s="47">
        <f>IF(CT46-CS46=$A$3,$A$2,CT46-CS46)</f>
        <v>0</v>
      </c>
      <c r="CW46" s="47">
        <f>IFERROR(IF(CU46=$D$4,CV46,CV46/($D$4/CU46)),0)</f>
        <v>0</v>
      </c>
      <c r="CX46" s="1"/>
      <c r="CZ46" s="156"/>
      <c r="DA46" s="156"/>
    </row>
    <row r="47" spans="1:105" s="18" customFormat="1" ht="14.4" x14ac:dyDescent="0.3">
      <c r="B47" s="39" t="str">
        <f>CONCATENATE(IF(AD47&lt;&gt;"","L",""),IF(AI47&lt;&gt;"","M",""),IF(AN47&lt;&gt;"","W",""),IF(AS47&lt;&gt;"","J",""),IF(AX47&lt;&gt;"","V",""),IF(BC47&lt;&gt;"","S",""),IF(BH47&lt;&gt;"","D",""))</f>
        <v>W</v>
      </c>
      <c r="C47" s="76">
        <v>445</v>
      </c>
      <c r="D47" s="40" t="s">
        <v>2017</v>
      </c>
      <c r="E47" s="40" t="s">
        <v>524</v>
      </c>
      <c r="F47" s="40" t="s">
        <v>2123</v>
      </c>
      <c r="G47" s="36" t="s">
        <v>1241</v>
      </c>
      <c r="H47" s="36" t="s">
        <v>2221</v>
      </c>
      <c r="I47" s="36" t="s">
        <v>2221</v>
      </c>
      <c r="J47" s="36" t="s">
        <v>2125</v>
      </c>
      <c r="K47" s="36" t="s">
        <v>2263</v>
      </c>
      <c r="L47" s="170" t="s">
        <v>1234</v>
      </c>
      <c r="M47" s="99">
        <f>IF(L47=L46,0,1)</f>
        <v>0</v>
      </c>
      <c r="N47" s="107">
        <v>706376969</v>
      </c>
      <c r="O47" s="106" t="str">
        <f>PROPER(TRIM(UPPER(CONCATENATE(P47," ",Q47))))</f>
        <v>Paula Del Pilar Cruz</v>
      </c>
      <c r="P47" s="106" t="s">
        <v>2304</v>
      </c>
      <c r="Q47" s="106" t="s">
        <v>2378</v>
      </c>
      <c r="R47" s="106" t="s">
        <v>2434</v>
      </c>
      <c r="S47" s="106" t="s">
        <v>2463</v>
      </c>
      <c r="T47" s="106" t="s">
        <v>2468</v>
      </c>
      <c r="U47" s="107" t="s">
        <v>2472</v>
      </c>
      <c r="V47" s="133">
        <v>10872.831818181819</v>
      </c>
      <c r="W47" s="39">
        <f>COUNTA(AD47,AI47,AN47,AS47,AX47,BH47,BC47)</f>
        <v>1</v>
      </c>
      <c r="X47" s="42">
        <f>Y47/AC47</f>
        <v>1.2500000000000006E-2</v>
      </c>
      <c r="Y47" s="43">
        <f>(AH47+AM47+AR47+AW47+BB47+BL47+BG47)*24</f>
        <v>0.50000000000000022</v>
      </c>
      <c r="Z47" s="44">
        <f>+W47*$D$4</f>
        <v>4</v>
      </c>
      <c r="AA47" s="42">
        <f>AB47/(AC47*$D$4)</f>
        <v>1.2500000000000006E-2</v>
      </c>
      <c r="AB47" s="44">
        <f>((AG47*24)*AF47)+((AL47*24)*AK47)+((AQ47*24)*AP47)+((AV47*24)*AU47)+((BA47*24)*AZ47)+((BF47*24)*BE47)+((BK47*24)*BJ47)</f>
        <v>2.0000000000000009</v>
      </c>
      <c r="AC47" s="45">
        <f>SUMIFS(Y:Y,O:O,O47)</f>
        <v>40</v>
      </c>
      <c r="AD47" s="77"/>
      <c r="AE47" s="77"/>
      <c r="AF47" s="71"/>
      <c r="AG47" s="47">
        <f>IF(AE47-AD47=$A$3,$A$2,AE47-AD47)</f>
        <v>0</v>
      </c>
      <c r="AH47" s="47">
        <f>IFERROR(IF(AF47=$D$4,AG47,AG47/($D$4/AF47)),0)</f>
        <v>0</v>
      </c>
      <c r="AI47" s="78"/>
      <c r="AJ47" s="78"/>
      <c r="AK47" s="72"/>
      <c r="AL47" s="47">
        <f>IF(AJ47-AI47=$A$3,$A$2,AJ47-AI47)</f>
        <v>0</v>
      </c>
      <c r="AM47" s="47">
        <f>IFERROR(IF(AK47=$D$4,AL47,AL47/($D$4/AK47)),0)</f>
        <v>0</v>
      </c>
      <c r="AN47" s="49">
        <v>0.5</v>
      </c>
      <c r="AO47" s="49">
        <v>0.58333333333333337</v>
      </c>
      <c r="AP47" s="72">
        <v>1</v>
      </c>
      <c r="AQ47" s="47">
        <f>IF(AO47-AN47=$A$3,$A$2,AO47-AN47)</f>
        <v>8.333333333333337E-2</v>
      </c>
      <c r="AR47" s="47">
        <f>IFERROR(IF(AP47=$D$4,AQ47,AQ47/($D$4/AP47)),0)</f>
        <v>2.0833333333333343E-2</v>
      </c>
      <c r="AS47" s="78"/>
      <c r="AT47" s="78"/>
      <c r="AU47" s="72"/>
      <c r="AV47" s="47">
        <f>IF(AT47-AS47=$A$3,$A$2,AT47-AS47)</f>
        <v>0</v>
      </c>
      <c r="AW47" s="47">
        <f>IFERROR(IF(AU47=$D$4,AV47,AV47/($D$4/AU47)),0)</f>
        <v>0</v>
      </c>
      <c r="AX47" s="78"/>
      <c r="AY47" s="78"/>
      <c r="AZ47" s="72"/>
      <c r="BA47" s="47">
        <f>IF(AY47-AX47=$A$3,$A$2,AY47-AX47)</f>
        <v>0</v>
      </c>
      <c r="BB47" s="47">
        <f>IFERROR(IF(AZ47=$D$4,BA47,BA47/($D$4/AZ47)),0)</f>
        <v>0</v>
      </c>
      <c r="BC47" s="78"/>
      <c r="BD47" s="78"/>
      <c r="BE47" s="72"/>
      <c r="BF47" s="47">
        <f>IF(BD47-BC47=$A$3,$A$2,BD47-BC47)</f>
        <v>0</v>
      </c>
      <c r="BG47" s="47">
        <f>IFERROR(IF(BE47=$D$4,BF47,BF47/($D$4/BE47)),0)</f>
        <v>0</v>
      </c>
      <c r="BH47" s="78"/>
      <c r="BI47" s="78"/>
      <c r="BJ47" s="72"/>
      <c r="BK47" s="47">
        <f>IF(BI47-BH47=$A$3,$A$2,BI47-BH47)</f>
        <v>0</v>
      </c>
      <c r="BL47" s="47">
        <f>IFERROR(IF(BJ47=$D$4,BK47,BK47/($D$4/BJ47)),0)</f>
        <v>0</v>
      </c>
      <c r="BM47" s="50"/>
      <c r="BN47" s="22">
        <f t="array" ref="BN47">IF(SUMPRODUCT((O47:O$439=O47)*1)&gt;1,0,1)</f>
        <v>0</v>
      </c>
      <c r="BO47" s="69"/>
      <c r="BP47" s="69"/>
      <c r="BQ47" s="71"/>
      <c r="BR47" s="47">
        <f>IF(BP47-BO47=$A$3,$A$2,BP47-BO47)</f>
        <v>0</v>
      </c>
      <c r="BS47" s="47">
        <f>IFERROR(IF(BQ47=$D$4,BR47,BR47/($D$4/BQ47)),0)</f>
        <v>0</v>
      </c>
      <c r="BT47" s="70"/>
      <c r="BU47" s="70"/>
      <c r="BV47" s="72"/>
      <c r="BW47" s="47">
        <f>IF(BU47-BT47=$A$3,$A$2,BU47-BT47)</f>
        <v>0</v>
      </c>
      <c r="BX47" s="47">
        <f>IFERROR(IF(BV47=$D$4,BW47,BW47/($D$4/BV47)),0)</f>
        <v>0</v>
      </c>
      <c r="BY47" s="48">
        <v>0.5</v>
      </c>
      <c r="BZ47" s="48">
        <v>0.58333333333333337</v>
      </c>
      <c r="CA47" s="72">
        <v>1</v>
      </c>
      <c r="CB47" s="47">
        <f>IF(BZ47-BY47=$A$3,$A$2,BZ47-BY47)</f>
        <v>8.333333333333337E-2</v>
      </c>
      <c r="CC47" s="47">
        <f>IFERROR(IF(CA47=$D$4,CB47,CB47/($D$4/CA47)),0)</f>
        <v>2.0833333333333343E-2</v>
      </c>
      <c r="CD47" s="70"/>
      <c r="CE47" s="70"/>
      <c r="CF47" s="72"/>
      <c r="CG47" s="47">
        <f>IF(CE47-CD47=$A$3,$A$2,CE47-CD47)</f>
        <v>0</v>
      </c>
      <c r="CH47" s="47">
        <f>IFERROR(IF(CF47=$D$4,CG47,CG47/($D$4/CF47)),0)</f>
        <v>0</v>
      </c>
      <c r="CI47" s="70"/>
      <c r="CJ47" s="70"/>
      <c r="CK47" s="72"/>
      <c r="CL47" s="47">
        <f>IF(CJ47-CI47=$A$3,$A$2,CJ47-CI47)</f>
        <v>0</v>
      </c>
      <c r="CM47" s="47">
        <f>IFERROR(IF(CK47=$D$4,CL47,CL47/($D$4/CK47)),0)</f>
        <v>0</v>
      </c>
      <c r="CN47" s="70"/>
      <c r="CO47" s="70"/>
      <c r="CP47" s="72"/>
      <c r="CQ47" s="47">
        <f>IF(CO47-CN47=$A$3,$A$2,CO47-CN47)</f>
        <v>0</v>
      </c>
      <c r="CR47" s="47">
        <f>IFERROR(IF(CP47=$D$4,CQ47,CQ47/($D$4/CP47)),0)</f>
        <v>0</v>
      </c>
      <c r="CS47" s="70"/>
      <c r="CT47" s="70"/>
      <c r="CU47" s="72"/>
      <c r="CV47" s="47">
        <f>IF(CT47-CS47=$A$3,$A$2,CT47-CS47)</f>
        <v>0</v>
      </c>
      <c r="CW47" s="47">
        <f>IFERROR(IF(CU47=$D$4,CV47,CV47/($D$4/CU47)),0)</f>
        <v>0</v>
      </c>
      <c r="CX47" s="1"/>
      <c r="CZ47" s="156"/>
      <c r="DA47" s="156"/>
    </row>
    <row r="48" spans="1:105" s="18" customFormat="1" ht="14.4" x14ac:dyDescent="0.3">
      <c r="B48" s="39" t="str">
        <f>CONCATENATE(IF(AD48&lt;&gt;"","L",""),IF(AI48&lt;&gt;"","M",""),IF(AN48&lt;&gt;"","W",""),IF(AS48&lt;&gt;"","J",""),IF(AX48&lt;&gt;"","V",""),IF(BC48&lt;&gt;"","S",""),IF(BH48&lt;&gt;"","D",""))</f>
        <v>W</v>
      </c>
      <c r="C48" s="76">
        <v>914</v>
      </c>
      <c r="D48" s="40" t="s">
        <v>2018</v>
      </c>
      <c r="E48" s="40" t="s">
        <v>1507</v>
      </c>
      <c r="F48" s="40" t="s">
        <v>2123</v>
      </c>
      <c r="G48" s="36" t="s">
        <v>1236</v>
      </c>
      <c r="H48" s="36" t="s">
        <v>2221</v>
      </c>
      <c r="I48" s="36" t="s">
        <v>2221</v>
      </c>
      <c r="J48" s="36" t="s">
        <v>2125</v>
      </c>
      <c r="K48" s="36" t="s">
        <v>2263</v>
      </c>
      <c r="L48" s="170" t="s">
        <v>1234</v>
      </c>
      <c r="M48" s="99">
        <f>IF(L48=L47,0,1)</f>
        <v>0</v>
      </c>
      <c r="N48" s="107">
        <v>706376969</v>
      </c>
      <c r="O48" s="106" t="str">
        <f>PROPER(TRIM(UPPER(CONCATENATE(P48," ",Q48))))</f>
        <v>Paula Del Pilar Cruz</v>
      </c>
      <c r="P48" s="106" t="s">
        <v>2304</v>
      </c>
      <c r="Q48" s="106" t="s">
        <v>2378</v>
      </c>
      <c r="R48" s="106" t="s">
        <v>2434</v>
      </c>
      <c r="S48" s="106" t="s">
        <v>2463</v>
      </c>
      <c r="T48" s="106" t="s">
        <v>2467</v>
      </c>
      <c r="U48" s="107" t="s">
        <v>2472</v>
      </c>
      <c r="V48" s="133">
        <v>15629.039166666667</v>
      </c>
      <c r="W48" s="39">
        <f>COUNTA(AD48,AI48,AN48,AS48,AX48,BH48,BC48)</f>
        <v>1</v>
      </c>
      <c r="X48" s="42">
        <f>Y48/AC48</f>
        <v>1.8749999999999999E-2</v>
      </c>
      <c r="Y48" s="43">
        <f>(AH48+AM48+AR48+AW48+BB48+BL48+BG48)*24</f>
        <v>0.75</v>
      </c>
      <c r="Z48" s="44">
        <f>+W48*$D$4</f>
        <v>4</v>
      </c>
      <c r="AA48" s="42">
        <f>AB48/(AC48*$D$4)</f>
        <v>1.8749999999999999E-2</v>
      </c>
      <c r="AB48" s="44">
        <f>((AG48*24)*AF48)+((AL48*24)*AK48)+((AQ48*24)*AP48)+((AV48*24)*AU48)+((BA48*24)*AZ48)+((BF48*24)*BE48)+((BK48*24)*BJ48)</f>
        <v>3</v>
      </c>
      <c r="AC48" s="45">
        <f>SUMIFS(Y:Y,O:O,O48)</f>
        <v>40</v>
      </c>
      <c r="AD48" s="77"/>
      <c r="AE48" s="77"/>
      <c r="AF48" s="71"/>
      <c r="AG48" s="47">
        <f>IF(AE48-AD48=$A$3,$A$2,AE48-AD48)</f>
        <v>0</v>
      </c>
      <c r="AH48" s="47">
        <f>IFERROR(IF(AF48=$D$4,AG48,AG48/($D$4/AF48)),0)</f>
        <v>0</v>
      </c>
      <c r="AI48" s="78"/>
      <c r="AJ48" s="78"/>
      <c r="AK48" s="72"/>
      <c r="AL48" s="47">
        <f>IF(AJ48-AI48=$A$3,$A$2,AJ48-AI48)</f>
        <v>0</v>
      </c>
      <c r="AM48" s="47">
        <f>IFERROR(IF(AK48=$D$4,AL48,AL48/($D$4/AK48)),0)</f>
        <v>0</v>
      </c>
      <c r="AN48" s="49">
        <v>0.625</v>
      </c>
      <c r="AO48" s="49">
        <v>0.75</v>
      </c>
      <c r="AP48" s="72">
        <v>1</v>
      </c>
      <c r="AQ48" s="47">
        <f>IF(AO48-AN48=$A$3,$A$2,AO48-AN48)</f>
        <v>0.125</v>
      </c>
      <c r="AR48" s="47">
        <f>IFERROR(IF(AP48=$D$4,AQ48,AQ48/($D$4/AP48)),0)</f>
        <v>3.125E-2</v>
      </c>
      <c r="AS48" s="78"/>
      <c r="AT48" s="78"/>
      <c r="AU48" s="72"/>
      <c r="AV48" s="47">
        <f>IF(AT48-AS48=$A$3,$A$2,AT48-AS48)</f>
        <v>0</v>
      </c>
      <c r="AW48" s="47">
        <f>IFERROR(IF(AU48=$D$4,AV48,AV48/($D$4/AU48)),0)</f>
        <v>0</v>
      </c>
      <c r="AX48" s="78"/>
      <c r="AY48" s="78"/>
      <c r="AZ48" s="72"/>
      <c r="BA48" s="47">
        <f>IF(AY48-AX48=$A$3,$A$2,AY48-AX48)</f>
        <v>0</v>
      </c>
      <c r="BB48" s="47">
        <f>IFERROR(IF(AZ48=$D$4,BA48,BA48/($D$4/AZ48)),0)</f>
        <v>0</v>
      </c>
      <c r="BC48" s="78"/>
      <c r="BD48" s="78"/>
      <c r="BE48" s="72"/>
      <c r="BF48" s="47">
        <f>IF(BD48-BC48=$A$3,$A$2,BD48-BC48)</f>
        <v>0</v>
      </c>
      <c r="BG48" s="47">
        <f>IFERROR(IF(BE48=$D$4,BF48,BF48/($D$4/BE48)),0)</f>
        <v>0</v>
      </c>
      <c r="BH48" s="78"/>
      <c r="BI48" s="78"/>
      <c r="BJ48" s="72"/>
      <c r="BK48" s="47">
        <f>IF(BI48-BH48=$A$3,$A$2,BI48-BH48)</f>
        <v>0</v>
      </c>
      <c r="BL48" s="47">
        <f>IFERROR(IF(BJ48=$D$4,BK48,BK48/($D$4/BJ48)),0)</f>
        <v>0</v>
      </c>
      <c r="BM48" s="50"/>
      <c r="BN48" s="22">
        <f t="array" ref="BN48">IF(SUMPRODUCT((O48:O$439=O48)*1)&gt;1,0,1)</f>
        <v>0</v>
      </c>
      <c r="BO48" s="69"/>
      <c r="BP48" s="69"/>
      <c r="BQ48" s="71"/>
      <c r="BR48" s="47">
        <f>IF(BP48-BO48=$A$3,$A$2,BP48-BO48)</f>
        <v>0</v>
      </c>
      <c r="BS48" s="47">
        <f>IFERROR(IF(BQ48=$D$4,BR48,BR48/($D$4/BQ48)),0)</f>
        <v>0</v>
      </c>
      <c r="BT48" s="70"/>
      <c r="BU48" s="70"/>
      <c r="BV48" s="72"/>
      <c r="BW48" s="47">
        <f>IF(BU48-BT48=$A$3,$A$2,BU48-BT48)</f>
        <v>0</v>
      </c>
      <c r="BX48" s="47">
        <f>IFERROR(IF(BV48=$D$4,BW48,BW48/($D$4/BV48)),0)</f>
        <v>0</v>
      </c>
      <c r="BY48" s="48">
        <v>0.625</v>
      </c>
      <c r="BZ48" s="48">
        <v>0.75</v>
      </c>
      <c r="CA48" s="72">
        <v>1</v>
      </c>
      <c r="CB48" s="47">
        <f>IF(BZ48-BY48=$A$3,$A$2,BZ48-BY48)</f>
        <v>0.125</v>
      </c>
      <c r="CC48" s="47">
        <f>IFERROR(IF(CA48=$D$4,CB48,CB48/($D$4/CA48)),0)</f>
        <v>3.125E-2</v>
      </c>
      <c r="CD48" s="70"/>
      <c r="CE48" s="70"/>
      <c r="CF48" s="72"/>
      <c r="CG48" s="47">
        <f>IF(CE48-CD48=$A$3,$A$2,CE48-CD48)</f>
        <v>0</v>
      </c>
      <c r="CH48" s="47">
        <f>IFERROR(IF(CF48=$D$4,CG48,CG48/($D$4/CF48)),0)</f>
        <v>0</v>
      </c>
      <c r="CI48" s="70"/>
      <c r="CJ48" s="70"/>
      <c r="CK48" s="72"/>
      <c r="CL48" s="47">
        <f>IF(CJ48-CI48=$A$3,$A$2,CJ48-CI48)</f>
        <v>0</v>
      </c>
      <c r="CM48" s="47">
        <f>IFERROR(IF(CK48=$D$4,CL48,CL48/($D$4/CK48)),0)</f>
        <v>0</v>
      </c>
      <c r="CN48" s="70"/>
      <c r="CO48" s="70"/>
      <c r="CP48" s="72"/>
      <c r="CQ48" s="47">
        <f>IF(CO48-CN48=$A$3,$A$2,CO48-CN48)</f>
        <v>0</v>
      </c>
      <c r="CR48" s="47">
        <f>IFERROR(IF(CP48=$D$4,CQ48,CQ48/($D$4/CP48)),0)</f>
        <v>0</v>
      </c>
      <c r="CS48" s="70"/>
      <c r="CT48" s="70"/>
      <c r="CU48" s="72"/>
      <c r="CV48" s="47">
        <f>IF(CT48-CS48=$A$3,$A$2,CT48-CS48)</f>
        <v>0</v>
      </c>
      <c r="CW48" s="47">
        <f>IFERROR(IF(CU48=$D$4,CV48,CV48/($D$4/CU48)),0)</f>
        <v>0</v>
      </c>
      <c r="CX48" s="1"/>
      <c r="CZ48" s="156"/>
      <c r="DA48" s="156"/>
    </row>
    <row r="49" spans="1:105" s="18" customFormat="1" ht="14.4" x14ac:dyDescent="0.3">
      <c r="B49" s="39" t="str">
        <f>CONCATENATE(IF(AD49&lt;&gt;"","L",""),IF(AI49&lt;&gt;"","M",""),IF(AN49&lt;&gt;"","W",""),IF(AS49&lt;&gt;"","J",""),IF(AX49&lt;&gt;"","V",""),IF(BC49&lt;&gt;"","S",""),IF(BH49&lt;&gt;"","D",""))</f>
        <v>W</v>
      </c>
      <c r="C49" s="104">
        <v>905</v>
      </c>
      <c r="D49" s="40" t="s">
        <v>2019</v>
      </c>
      <c r="E49" s="40" t="s">
        <v>1508</v>
      </c>
      <c r="F49" s="40" t="s">
        <v>2155</v>
      </c>
      <c r="G49" s="36" t="s">
        <v>1236</v>
      </c>
      <c r="H49" s="36" t="s">
        <v>2219</v>
      </c>
      <c r="I49" s="36" t="s">
        <v>2219</v>
      </c>
      <c r="J49" s="36" t="s">
        <v>2125</v>
      </c>
      <c r="K49" s="36" t="s">
        <v>2263</v>
      </c>
      <c r="L49" s="170" t="s">
        <v>1234</v>
      </c>
      <c r="M49" s="99">
        <f>IF(L49=L48,0,1)</f>
        <v>0</v>
      </c>
      <c r="N49" s="107">
        <v>706376969</v>
      </c>
      <c r="O49" s="106" t="str">
        <f>PROPER(TRIM(UPPER(CONCATENATE(P49," ",Q49))))</f>
        <v>Paula Del Pilar Cruz</v>
      </c>
      <c r="P49" s="106" t="s">
        <v>2304</v>
      </c>
      <c r="Q49" s="106" t="s">
        <v>2378</v>
      </c>
      <c r="R49" s="106" t="s">
        <v>2434</v>
      </c>
      <c r="S49" s="106" t="s">
        <v>2463</v>
      </c>
      <c r="T49" s="106" t="s">
        <v>2467</v>
      </c>
      <c r="U49" s="107" t="s">
        <v>2472</v>
      </c>
      <c r="V49" s="133">
        <v>48418.243333333332</v>
      </c>
      <c r="W49" s="39">
        <f>COUNTA(AD49,AI49,AN49,AS49,AX49,BH49,BC49)</f>
        <v>1</v>
      </c>
      <c r="X49" s="42">
        <f>Y49/AC49</f>
        <v>6.2499999999999943E-3</v>
      </c>
      <c r="Y49" s="43">
        <f>(AH49+AM49+AR49+AW49+BB49+BL49+BG49)*24</f>
        <v>0.24999999999999978</v>
      </c>
      <c r="Z49" s="44">
        <f>+W49*$D$4</f>
        <v>4</v>
      </c>
      <c r="AA49" s="42">
        <f>AB49/(AC49*$D$4)</f>
        <v>6.2499999999999943E-3</v>
      </c>
      <c r="AB49" s="44">
        <f>((AG49*24)*AF49)+((AL49*24)*AK49)+((AQ49*24)*AP49)+((AV49*24)*AU49)+((BA49*24)*AZ49)+((BF49*24)*BE49)+((BK49*24)*BJ49)</f>
        <v>0.99999999999999911</v>
      </c>
      <c r="AC49" s="45">
        <f>SUMIFS(Y:Y,O:O,O49)</f>
        <v>40</v>
      </c>
      <c r="AD49" s="127"/>
      <c r="AE49" s="127"/>
      <c r="AF49" s="107"/>
      <c r="AG49" s="47">
        <f>IF(AE49-AD49=$A$3,$A$2,AE49-AD49)</f>
        <v>0</v>
      </c>
      <c r="AH49" s="47">
        <f>IFERROR(IF(AF49=$D$4,AG49,AG49/($D$4/AF49)),0)</f>
        <v>0</v>
      </c>
      <c r="AI49" s="49"/>
      <c r="AJ49" s="49"/>
      <c r="AK49" s="41"/>
      <c r="AL49" s="47">
        <f>IF(AJ49-AI49=$A$3,$A$2,AJ49-AI49)</f>
        <v>0</v>
      </c>
      <c r="AM49" s="47">
        <f>IFERROR(IF(AK49=$D$4,AL49,AL49/($D$4/AK49)),0)</f>
        <v>0</v>
      </c>
      <c r="AN49" s="49">
        <v>0.41666666666666669</v>
      </c>
      <c r="AO49" s="49">
        <v>0.45833333333333331</v>
      </c>
      <c r="AP49" s="41">
        <v>1</v>
      </c>
      <c r="AQ49" s="47">
        <f>IF(AO49-AN49=$A$3,$A$2,AO49-AN49)</f>
        <v>4.166666666666663E-2</v>
      </c>
      <c r="AR49" s="47">
        <f>IFERROR(IF(AP49=$D$4,AQ49,AQ49/($D$4/AP49)),0)</f>
        <v>1.0416666666666657E-2</v>
      </c>
      <c r="AS49" s="49"/>
      <c r="AT49" s="49"/>
      <c r="AU49" s="41"/>
      <c r="AV49" s="47">
        <f>IF(AT49-AS49=$A$3,$A$2,AT49-AS49)</f>
        <v>0</v>
      </c>
      <c r="AW49" s="47">
        <f>IFERROR(IF(AU49=$D$4,AV49,AV49/($D$4/AU49)),0)</f>
        <v>0</v>
      </c>
      <c r="AX49" s="49"/>
      <c r="AY49" s="49"/>
      <c r="AZ49" s="41"/>
      <c r="BA49" s="47">
        <f>IF(AY49-AX49=$A$3,$A$2,AY49-AX49)</f>
        <v>0</v>
      </c>
      <c r="BB49" s="47">
        <f>IFERROR(IF(AZ49=$D$4,BA49,BA49/($D$4/AZ49)),0)</f>
        <v>0</v>
      </c>
      <c r="BC49" s="49"/>
      <c r="BD49" s="49"/>
      <c r="BE49" s="41"/>
      <c r="BF49" s="47">
        <f>IF(BD49-BC49=$A$3,$A$2,BD49-BC49)</f>
        <v>0</v>
      </c>
      <c r="BG49" s="47">
        <f>IFERROR(IF(BE49=$D$4,BF49,BF49/($D$4/BE49)),0)</f>
        <v>0</v>
      </c>
      <c r="BH49" s="49"/>
      <c r="BI49" s="49"/>
      <c r="BJ49" s="41"/>
      <c r="BK49" s="47">
        <f>IF(BI49-BH49=$A$3,$A$2,BI49-BH49)</f>
        <v>0</v>
      </c>
      <c r="BL49" s="47">
        <f>IFERROR(IF(BJ49=$D$4,BK49,BK49/($D$4/BJ49)),0)</f>
        <v>0</v>
      </c>
      <c r="BM49" s="50"/>
      <c r="BN49" s="22">
        <f t="array" ref="BN49">IF(SUMPRODUCT((O49:O$439=O49)*1)&gt;1,0,1)</f>
        <v>0</v>
      </c>
      <c r="BO49" s="46"/>
      <c r="BP49" s="46"/>
      <c r="BQ49" s="172"/>
      <c r="BR49" s="47">
        <f>IF(BP49-BO49=$A$3,$A$2,BP49-BO49)</f>
        <v>0</v>
      </c>
      <c r="BS49" s="47">
        <f>IFERROR(IF(BQ49=$D$4,BR49,BR49/($D$4/BQ49)),0)</f>
        <v>0</v>
      </c>
      <c r="BT49" s="48"/>
      <c r="BU49" s="48"/>
      <c r="BV49" s="175"/>
      <c r="BW49" s="47">
        <f>IF(BU49-BT49=$A$3,$A$2,BU49-BT49)</f>
        <v>0</v>
      </c>
      <c r="BX49" s="47">
        <f>IFERROR(IF(BV49=$D$4,BW49,BW49/($D$4/BV49)),0)</f>
        <v>0</v>
      </c>
      <c r="BY49" s="48">
        <v>0.41666666666666669</v>
      </c>
      <c r="BZ49" s="48">
        <v>0.47916666666666669</v>
      </c>
      <c r="CA49" s="175">
        <v>1</v>
      </c>
      <c r="CB49" s="47">
        <f>IF(BZ49-BY49=$A$3,$A$2,BZ49-BY49)</f>
        <v>6.25E-2</v>
      </c>
      <c r="CC49" s="47">
        <f>IFERROR(IF(CA49=$D$4,CB49,CB49/($D$4/CA49)),0)</f>
        <v>1.5625E-2</v>
      </c>
      <c r="CD49" s="48"/>
      <c r="CE49" s="48"/>
      <c r="CF49" s="175"/>
      <c r="CG49" s="47">
        <f>IF(CE49-CD49=$A$3,$A$2,CE49-CD49)</f>
        <v>0</v>
      </c>
      <c r="CH49" s="47">
        <f>IFERROR(IF(CF49=$D$4,CG49,CG49/($D$4/CF49)),0)</f>
        <v>0</v>
      </c>
      <c r="CI49" s="48"/>
      <c r="CJ49" s="48"/>
      <c r="CK49" s="175"/>
      <c r="CL49" s="47">
        <f>IF(CJ49-CI49=$A$3,$A$2,CJ49-CI49)</f>
        <v>0</v>
      </c>
      <c r="CM49" s="47">
        <f>IFERROR(IF(CK49=$D$4,CL49,CL49/($D$4/CK49)),0)</f>
        <v>0</v>
      </c>
      <c r="CN49" s="48"/>
      <c r="CO49" s="48"/>
      <c r="CP49" s="175"/>
      <c r="CQ49" s="47">
        <f>IF(CO49-CN49=$A$3,$A$2,CO49-CN49)</f>
        <v>0</v>
      </c>
      <c r="CR49" s="47">
        <f>IFERROR(IF(CP49=$D$4,CQ49,CQ49/($D$4/CP49)),0)</f>
        <v>0</v>
      </c>
      <c r="CS49" s="48"/>
      <c r="CT49" s="48"/>
      <c r="CU49" s="175"/>
      <c r="CV49" s="47">
        <f>IF(CT49-CS49=$A$3,$A$2,CT49-CS49)</f>
        <v>0</v>
      </c>
      <c r="CW49" s="47">
        <f>IFERROR(IF(CU49=$D$4,CV49,CV49/($D$4/CU49)),0)</f>
        <v>0</v>
      </c>
      <c r="CX49" s="1"/>
      <c r="CZ49" s="156"/>
      <c r="DA49" s="156"/>
    </row>
    <row r="50" spans="1:105" s="18" customFormat="1" ht="14.4" x14ac:dyDescent="0.3">
      <c r="B50" s="39" t="str">
        <f>CONCATENATE(IF(AD50&lt;&gt;"","L",""),IF(AI50&lt;&gt;"","M",""),IF(AN50&lt;&gt;"","W",""),IF(AS50&lt;&gt;"","J",""),IF(AX50&lt;&gt;"","V",""),IF(BC50&lt;&gt;"","S",""),IF(BH50&lt;&gt;"","D",""))</f>
        <v>WJ</v>
      </c>
      <c r="C50" s="76">
        <v>786</v>
      </c>
      <c r="D50" s="40" t="s">
        <v>1253</v>
      </c>
      <c r="E50" s="40" t="s">
        <v>1066</v>
      </c>
      <c r="F50" s="40" t="s">
        <v>2157</v>
      </c>
      <c r="G50" s="36" t="s">
        <v>1253</v>
      </c>
      <c r="H50" s="36" t="s">
        <v>2219</v>
      </c>
      <c r="I50" s="36" t="s">
        <v>2219</v>
      </c>
      <c r="J50" s="36" t="s">
        <v>1647</v>
      </c>
      <c r="K50" s="36" t="s">
        <v>2263</v>
      </c>
      <c r="L50" s="170" t="s">
        <v>1234</v>
      </c>
      <c r="M50" s="99">
        <f>IF(L50=L49,0,1)</f>
        <v>0</v>
      </c>
      <c r="N50" s="107">
        <v>706376969</v>
      </c>
      <c r="O50" s="106" t="str">
        <f>PROPER(TRIM(UPPER(CONCATENATE(P50," ",Q50))))</f>
        <v>Paula Del Pilar Cruz</v>
      </c>
      <c r="P50" s="106" t="s">
        <v>2304</v>
      </c>
      <c r="Q50" s="106" t="s">
        <v>2378</v>
      </c>
      <c r="R50" s="106" t="s">
        <v>2434</v>
      </c>
      <c r="S50" s="106" t="s">
        <v>2463</v>
      </c>
      <c r="T50" s="106" t="s">
        <v>2470</v>
      </c>
      <c r="U50" s="107" t="s">
        <v>2472</v>
      </c>
      <c r="V50" s="133">
        <v>0</v>
      </c>
      <c r="W50" s="39">
        <f>COUNTA(AD50,AI50,AN50,AS50,AX50,BH50,BC50)</f>
        <v>2</v>
      </c>
      <c r="X50" s="42">
        <f>Y50/AC50</f>
        <v>3.1250000000000014E-2</v>
      </c>
      <c r="Y50" s="43">
        <f>(AH50+AM50+AR50+AW50+BB50+BL50+BG50)*24</f>
        <v>1.2500000000000004</v>
      </c>
      <c r="Z50" s="44">
        <f>+W50*$D$4</f>
        <v>8</v>
      </c>
      <c r="AA50" s="42">
        <f>AB50/(AC50*$D$4)</f>
        <v>3.1250000000000014E-2</v>
      </c>
      <c r="AB50" s="44">
        <f>((AG50*24)*AF50)+((AL50*24)*AK50)+((AQ50*24)*AP50)+((AV50*24)*AU50)+((BA50*24)*AZ50)+((BF50*24)*BE50)+((BK50*24)*BJ50)</f>
        <v>5.0000000000000018</v>
      </c>
      <c r="AC50" s="45">
        <f>SUMIFS(Y:Y,O:O,O50)</f>
        <v>40</v>
      </c>
      <c r="AD50" s="77"/>
      <c r="AE50" s="77"/>
      <c r="AF50" s="71"/>
      <c r="AG50" s="47">
        <f>IF(AE50-AD50=$A$3,$A$2,AE50-AD50)</f>
        <v>0</v>
      </c>
      <c r="AH50" s="47">
        <f>IFERROR(IF(AF50=$D$4,AG50,AG50/($D$4/AF50)),0)</f>
        <v>0</v>
      </c>
      <c r="AI50" s="78"/>
      <c r="AJ50" s="78"/>
      <c r="AK50" s="72"/>
      <c r="AL50" s="47">
        <f>IF(AJ50-AI50=$A$3,$A$2,AJ50-AI50)</f>
        <v>0</v>
      </c>
      <c r="AM50" s="47">
        <f>IFERROR(IF(AK50=$D$4,AL50,AL50/($D$4/AK50)),0)</f>
        <v>0</v>
      </c>
      <c r="AN50" s="78">
        <v>0.45833333333333331</v>
      </c>
      <c r="AO50" s="78">
        <v>0.5</v>
      </c>
      <c r="AP50" s="41">
        <v>1</v>
      </c>
      <c r="AQ50" s="47">
        <f>IF(AO50-AN50=$A$3,$A$2,AO50-AN50)</f>
        <v>4.1666666666666685E-2</v>
      </c>
      <c r="AR50" s="47">
        <f>IFERROR(IF(AP50=$D$4,AQ50,AQ50/($D$4/AP50)),0)</f>
        <v>1.0416666666666671E-2</v>
      </c>
      <c r="AS50" s="49">
        <v>0.375</v>
      </c>
      <c r="AT50" s="49">
        <v>0.41666666666666669</v>
      </c>
      <c r="AU50" s="41">
        <v>4</v>
      </c>
      <c r="AV50" s="47">
        <f>IF(AT50-AS50=$A$3,$A$2,AT50-AS50)</f>
        <v>4.1666666666666685E-2</v>
      </c>
      <c r="AW50" s="47">
        <f>IFERROR(IF(AU50=$D$4,AV50,AV50/($D$4/AU50)),0)</f>
        <v>4.1666666666666685E-2</v>
      </c>
      <c r="AX50" s="78"/>
      <c r="AY50" s="78"/>
      <c r="AZ50" s="72"/>
      <c r="BA50" s="47">
        <f>IF(AY50-AX50=$A$3,$A$2,AY50-AX50)</f>
        <v>0</v>
      </c>
      <c r="BB50" s="47">
        <f>IFERROR(IF(AZ50=$D$4,BA50,BA50/($D$4/AZ50)),0)</f>
        <v>0</v>
      </c>
      <c r="BC50" s="78"/>
      <c r="BD50" s="78"/>
      <c r="BE50" s="72"/>
      <c r="BF50" s="47">
        <f>IF(BD50-BC50=$A$3,$A$2,BD50-BC50)</f>
        <v>0</v>
      </c>
      <c r="BG50" s="47">
        <f>IFERROR(IF(BE50=$D$4,BF50,BF50/($D$4/BE50)),0)</f>
        <v>0</v>
      </c>
      <c r="BH50" s="78"/>
      <c r="BI50" s="78"/>
      <c r="BJ50" s="72"/>
      <c r="BK50" s="47">
        <f>IF(BI50-BH50=$A$3,$A$2,BI50-BH50)</f>
        <v>0</v>
      </c>
      <c r="BL50" s="47">
        <f>IFERROR(IF(BJ50=$D$4,BK50,BK50/($D$4/BJ50)),0)</f>
        <v>0</v>
      </c>
      <c r="BM50" s="50"/>
      <c r="BN50" s="22">
        <f t="array" ref="BN50">IF(SUMPRODUCT((O50:O$439=O50)*1)&gt;1,0,1)</f>
        <v>0</v>
      </c>
      <c r="BO50" s="69"/>
      <c r="BP50" s="69"/>
      <c r="BQ50" s="71"/>
      <c r="BR50" s="47">
        <f>IF(BP50-BO50=$A$3,$A$2,BP50-BO50)</f>
        <v>0</v>
      </c>
      <c r="BS50" s="47">
        <f>IFERROR(IF(BQ50=$D$4,BR50,BR50/($D$4/BQ50)),0)</f>
        <v>0</v>
      </c>
      <c r="BT50" s="70"/>
      <c r="BU50" s="70"/>
      <c r="BV50" s="72"/>
      <c r="BW50" s="47">
        <f>IF(BU50-BT50=$A$3,$A$2,BU50-BT50)</f>
        <v>0</v>
      </c>
      <c r="BX50" s="47">
        <f>IFERROR(IF(BV50=$D$4,BW50,BW50/($D$4/BV50)),0)</f>
        <v>0</v>
      </c>
      <c r="BY50" s="70">
        <v>0.47916666666666669</v>
      </c>
      <c r="BZ50" s="70">
        <v>0.54166666666666663</v>
      </c>
      <c r="CA50" s="175">
        <v>1</v>
      </c>
      <c r="CB50" s="47">
        <f>IF(BZ50-BY50=$A$3,$A$2,BZ50-BY50)</f>
        <v>6.2499999999999944E-2</v>
      </c>
      <c r="CC50" s="47">
        <f>IFERROR(IF(CA50=$D$4,CB50,CB50/($D$4/CA50)),0)</f>
        <v>1.5624999999999986E-2</v>
      </c>
      <c r="CD50" s="70"/>
      <c r="CE50" s="70"/>
      <c r="CF50" s="72"/>
      <c r="CG50" s="47">
        <f>IF(CE50-CD50=$A$3,$A$2,CE50-CD50)</f>
        <v>0</v>
      </c>
      <c r="CH50" s="47">
        <f>IFERROR(IF(CF50=$D$4,CG50,CG50/($D$4/CF50)),0)</f>
        <v>0</v>
      </c>
      <c r="CI50" s="70"/>
      <c r="CJ50" s="70"/>
      <c r="CK50" s="72"/>
      <c r="CL50" s="47">
        <f>IF(CJ50-CI50=$A$3,$A$2,CJ50-CI50)</f>
        <v>0</v>
      </c>
      <c r="CM50" s="47">
        <f>IFERROR(IF(CK50=$D$4,CL50,CL50/($D$4/CK50)),0)</f>
        <v>0</v>
      </c>
      <c r="CN50" s="70"/>
      <c r="CO50" s="70"/>
      <c r="CP50" s="72"/>
      <c r="CQ50" s="47">
        <f>IF(CO50-CN50=$A$3,$A$2,CO50-CN50)</f>
        <v>0</v>
      </c>
      <c r="CR50" s="47">
        <f>IFERROR(IF(CP50=$D$4,CQ50,CQ50/($D$4/CP50)),0)</f>
        <v>0</v>
      </c>
      <c r="CS50" s="70"/>
      <c r="CT50" s="70"/>
      <c r="CU50" s="72"/>
      <c r="CV50" s="47">
        <f>IF(CT50-CS50=$A$3,$A$2,CT50-CS50)</f>
        <v>0</v>
      </c>
      <c r="CW50" s="47">
        <f>IFERROR(IF(CU50=$D$4,CV50,CV50/($D$4/CU50)),0)</f>
        <v>0</v>
      </c>
      <c r="CX50" s="1"/>
      <c r="CZ50" s="156"/>
      <c r="DA50" s="156"/>
    </row>
    <row r="51" spans="1:105" s="18" customFormat="1" ht="14.4" x14ac:dyDescent="0.3">
      <c r="B51" s="39" t="str">
        <f>CONCATENATE(IF(AD51&lt;&gt;"","L",""),IF(AI51&lt;&gt;"","M",""),IF(AN51&lt;&gt;"","W",""),IF(AS51&lt;&gt;"","J",""),IF(AX51&lt;&gt;"","V",""),IF(BC51&lt;&gt;"","S",""),IF(BH51&lt;&gt;"","D",""))</f>
        <v>WJ</v>
      </c>
      <c r="C51" s="153" t="s">
        <v>1049</v>
      </c>
      <c r="D51" s="40" t="s">
        <v>2020</v>
      </c>
      <c r="E51" s="40" t="s">
        <v>2020</v>
      </c>
      <c r="F51" s="40" t="s">
        <v>2157</v>
      </c>
      <c r="G51" s="36" t="s">
        <v>1254</v>
      </c>
      <c r="H51" s="36" t="s">
        <v>2219</v>
      </c>
      <c r="I51" s="36" t="s">
        <v>2219</v>
      </c>
      <c r="J51" s="36" t="s">
        <v>1647</v>
      </c>
      <c r="K51" s="36" t="s">
        <v>2263</v>
      </c>
      <c r="L51" s="170" t="s">
        <v>1234</v>
      </c>
      <c r="M51" s="99">
        <f>IF(L51=L50,0,1)</f>
        <v>0</v>
      </c>
      <c r="N51" s="107">
        <v>706376969</v>
      </c>
      <c r="O51" s="106" t="str">
        <f>PROPER(TRIM(UPPER(CONCATENATE(P51," ",Q51))))</f>
        <v>Paula Del Pilar Cruz</v>
      </c>
      <c r="P51" s="106" t="s">
        <v>2304</v>
      </c>
      <c r="Q51" s="106" t="s">
        <v>2378</v>
      </c>
      <c r="R51" s="106" t="s">
        <v>2434</v>
      </c>
      <c r="S51" s="106" t="s">
        <v>2463</v>
      </c>
      <c r="T51" s="106" t="s">
        <v>2470</v>
      </c>
      <c r="U51" s="107" t="s">
        <v>2472</v>
      </c>
      <c r="V51" s="133">
        <v>0</v>
      </c>
      <c r="W51" s="39">
        <f>COUNTA(AD51,AI51,AN51,AS51,AX51,BH51,BC51)</f>
        <v>2</v>
      </c>
      <c r="X51" s="42">
        <f>Y51/AC51</f>
        <v>3.1249999999999972E-2</v>
      </c>
      <c r="Y51" s="43">
        <f>(AH51+AM51+AR51+AW51+BB51+BL51+BG51)*24</f>
        <v>1.2499999999999989</v>
      </c>
      <c r="Z51" s="44">
        <f>+W51*$D$4</f>
        <v>8</v>
      </c>
      <c r="AA51" s="42">
        <f>AB51/(AC51*$D$4)</f>
        <v>3.1249999999999972E-2</v>
      </c>
      <c r="AB51" s="44">
        <f>((AG51*24)*AF51)+((AL51*24)*AK51)+((AQ51*24)*AP51)+((AV51*24)*AU51)+((BA51*24)*AZ51)+((BF51*24)*BE51)+((BK51*24)*BJ51)</f>
        <v>4.9999999999999956</v>
      </c>
      <c r="AC51" s="45">
        <f>SUMIFS(Y:Y,O:O,O51)</f>
        <v>40</v>
      </c>
      <c r="AD51" s="77"/>
      <c r="AE51" s="77"/>
      <c r="AF51" s="71"/>
      <c r="AG51" s="47">
        <f>IF(AE51-AD51=$A$3,$A$2,AE51-AD51)</f>
        <v>0</v>
      </c>
      <c r="AH51" s="47">
        <f>IFERROR(IF(AF51=$D$4,AG51,AG51/($D$4/AF51)),0)</f>
        <v>0</v>
      </c>
      <c r="AI51" s="78"/>
      <c r="AJ51" s="78"/>
      <c r="AK51" s="72"/>
      <c r="AL51" s="47">
        <f>IF(AJ51-AI51=$A$3,$A$2,AJ51-AI51)</f>
        <v>0</v>
      </c>
      <c r="AM51" s="47">
        <f>IFERROR(IF(AK51=$D$4,AL51,AL51/($D$4/AK51)),0)</f>
        <v>0</v>
      </c>
      <c r="AN51" s="78">
        <v>0.5</v>
      </c>
      <c r="AO51" s="78">
        <v>0.54166666666666663</v>
      </c>
      <c r="AP51" s="41">
        <v>1</v>
      </c>
      <c r="AQ51" s="47">
        <f>IF(AO51-AN51=$A$3,$A$2,AO51-AN51)</f>
        <v>4.166666666666663E-2</v>
      </c>
      <c r="AR51" s="47">
        <f>IFERROR(IF(AP51=$D$4,AQ51,AQ51/($D$4/AP51)),0)</f>
        <v>1.0416666666666657E-2</v>
      </c>
      <c r="AS51" s="49">
        <v>0.41666666666666669</v>
      </c>
      <c r="AT51" s="49">
        <v>0.45833333333333331</v>
      </c>
      <c r="AU51" s="41">
        <v>4</v>
      </c>
      <c r="AV51" s="47">
        <f>IF(AT51-AS51=$A$3,$A$2,AT51-AS51)</f>
        <v>4.166666666666663E-2</v>
      </c>
      <c r="AW51" s="47">
        <f>IFERROR(IF(AU51=$D$4,AV51,AV51/($D$4/AU51)),0)</f>
        <v>4.166666666666663E-2</v>
      </c>
      <c r="AX51" s="78"/>
      <c r="AY51" s="78"/>
      <c r="AZ51" s="72"/>
      <c r="BA51" s="47">
        <f>IF(AY51-AX51=$A$3,$A$2,AY51-AX51)</f>
        <v>0</v>
      </c>
      <c r="BB51" s="47">
        <f>IFERROR(IF(AZ51=$D$4,BA51,BA51/($D$4/AZ51)),0)</f>
        <v>0</v>
      </c>
      <c r="BC51" s="78"/>
      <c r="BD51" s="78"/>
      <c r="BE51" s="72"/>
      <c r="BF51" s="47">
        <f>IF(BD51-BC51=$A$3,$A$2,BD51-BC51)</f>
        <v>0</v>
      </c>
      <c r="BG51" s="47">
        <f>IFERROR(IF(BE51=$D$4,BF51,BF51/($D$4/BE51)),0)</f>
        <v>0</v>
      </c>
      <c r="BH51" s="78"/>
      <c r="BI51" s="78"/>
      <c r="BJ51" s="72"/>
      <c r="BK51" s="47">
        <f>IF(BI51-BH51=$A$3,$A$2,BI51-BH51)</f>
        <v>0</v>
      </c>
      <c r="BL51" s="47">
        <f>IFERROR(IF(BJ51=$D$4,BK51,BK51/($D$4/BJ51)),0)</f>
        <v>0</v>
      </c>
      <c r="BM51" s="50"/>
      <c r="BN51" s="22">
        <f t="array" ref="BN51">IF(SUMPRODUCT((O51:O$439=O51)*1)&gt;1,0,1)</f>
        <v>0</v>
      </c>
      <c r="BO51" s="69"/>
      <c r="BP51" s="69"/>
      <c r="BQ51" s="71"/>
      <c r="BR51" s="47">
        <f>IF(BP51-BO51=$A$3,$A$2,BP51-BO51)</f>
        <v>0</v>
      </c>
      <c r="BS51" s="47">
        <f>IFERROR(IF(BQ51=$D$4,BR51,BR51/($D$4/BQ51)),0)</f>
        <v>0</v>
      </c>
      <c r="BT51" s="70"/>
      <c r="BU51" s="70"/>
      <c r="BV51" s="72"/>
      <c r="BW51" s="47">
        <f>IF(BU51-BT51=$A$3,$A$2,BU51-BT51)</f>
        <v>0</v>
      </c>
      <c r="BX51" s="47">
        <f>IFERROR(IF(BV51=$D$4,BW51,BW51/($D$4/BV51)),0)</f>
        <v>0</v>
      </c>
      <c r="BY51" s="70"/>
      <c r="BZ51" s="70"/>
      <c r="CA51" s="175"/>
      <c r="CB51" s="47">
        <f>IF(BZ51-BY51=$A$3,$A$2,BZ51-BY51)</f>
        <v>0</v>
      </c>
      <c r="CC51" s="47">
        <f>IFERROR(IF(CA51=$D$4,CB51,CB51/($D$4/CA51)),0)</f>
        <v>0</v>
      </c>
      <c r="CD51" s="70"/>
      <c r="CE51" s="70"/>
      <c r="CF51" s="72"/>
      <c r="CG51" s="47">
        <f>IF(CE51-CD51=$A$3,$A$2,CE51-CD51)</f>
        <v>0</v>
      </c>
      <c r="CH51" s="47">
        <f>IFERROR(IF(CF51=$D$4,CG51,CG51/($D$4/CF51)),0)</f>
        <v>0</v>
      </c>
      <c r="CI51" s="70"/>
      <c r="CJ51" s="70"/>
      <c r="CK51" s="72"/>
      <c r="CL51" s="47">
        <f>IF(CJ51-CI51=$A$3,$A$2,CJ51-CI51)</f>
        <v>0</v>
      </c>
      <c r="CM51" s="47">
        <f>IFERROR(IF(CK51=$D$4,CL51,CL51/($D$4/CK51)),0)</f>
        <v>0</v>
      </c>
      <c r="CN51" s="70"/>
      <c r="CO51" s="70"/>
      <c r="CP51" s="72"/>
      <c r="CQ51" s="47">
        <f>IF(CO51-CN51=$A$3,$A$2,CO51-CN51)</f>
        <v>0</v>
      </c>
      <c r="CR51" s="47">
        <f>IFERROR(IF(CP51=$D$4,CQ51,CQ51/($D$4/CP51)),0)</f>
        <v>0</v>
      </c>
      <c r="CS51" s="70"/>
      <c r="CT51" s="70"/>
      <c r="CU51" s="72"/>
      <c r="CV51" s="47">
        <f>IF(CT51-CS51=$A$3,$A$2,CT51-CS51)</f>
        <v>0</v>
      </c>
      <c r="CW51" s="47">
        <f>IFERROR(IF(CU51=$D$4,CV51,CV51/($D$4/CU51)),0)</f>
        <v>0</v>
      </c>
      <c r="CX51" s="1"/>
      <c r="CY51" s="18" t="s">
        <v>1651</v>
      </c>
      <c r="CZ51" s="156"/>
      <c r="DA51" s="156"/>
    </row>
    <row r="52" spans="1:105" s="18" customFormat="1" ht="14.4" x14ac:dyDescent="0.3">
      <c r="B52" s="39" t="str">
        <f>CONCATENATE(IF(AD52&lt;&gt;"","L",""),IF(AI52&lt;&gt;"","M",""),IF(AN52&lt;&gt;"","W",""),IF(AS52&lt;&gt;"","J",""),IF(AX52&lt;&gt;"","V",""),IF(BC52&lt;&gt;"","S",""),IF(BH52&lt;&gt;"","D",""))</f>
        <v>WJ</v>
      </c>
      <c r="C52" s="153" t="s">
        <v>1049</v>
      </c>
      <c r="D52" s="40" t="s">
        <v>2021</v>
      </c>
      <c r="E52" s="40" t="s">
        <v>2021</v>
      </c>
      <c r="F52" s="40" t="s">
        <v>2157</v>
      </c>
      <c r="G52" s="36" t="s">
        <v>1254</v>
      </c>
      <c r="H52" s="36" t="s">
        <v>2219</v>
      </c>
      <c r="I52" s="36" t="s">
        <v>2219</v>
      </c>
      <c r="J52" s="36" t="s">
        <v>1647</v>
      </c>
      <c r="K52" s="36" t="s">
        <v>2263</v>
      </c>
      <c r="L52" s="170" t="s">
        <v>1234</v>
      </c>
      <c r="M52" s="99">
        <f>IF(L52=L51,0,1)</f>
        <v>0</v>
      </c>
      <c r="N52" s="107">
        <v>706376969</v>
      </c>
      <c r="O52" s="106" t="str">
        <f>PROPER(TRIM(UPPER(CONCATENATE(P52," ",Q52))))</f>
        <v>Paula Del Pilar Cruz</v>
      </c>
      <c r="P52" s="106" t="s">
        <v>2304</v>
      </c>
      <c r="Q52" s="106" t="s">
        <v>2378</v>
      </c>
      <c r="R52" s="106" t="s">
        <v>2434</v>
      </c>
      <c r="S52" s="106" t="s">
        <v>2463</v>
      </c>
      <c r="T52" s="106" t="s">
        <v>2470</v>
      </c>
      <c r="U52" s="107" t="s">
        <v>2472</v>
      </c>
      <c r="V52" s="133">
        <v>0</v>
      </c>
      <c r="W52" s="39">
        <f>COUNTA(AD52,AI52,AN52,AS52,AX52,BH52,BC52)</f>
        <v>2</v>
      </c>
      <c r="X52" s="42">
        <f>Y52/AC52</f>
        <v>3.1249999999999972E-2</v>
      </c>
      <c r="Y52" s="43">
        <f>(AH52+AM52+AR52+AW52+BB52+BL52+BG52)*24</f>
        <v>1.2499999999999989</v>
      </c>
      <c r="Z52" s="44">
        <f>+W52*$D$4</f>
        <v>8</v>
      </c>
      <c r="AA52" s="42">
        <f>AB52/(AC52*$D$4)</f>
        <v>3.1249999999999972E-2</v>
      </c>
      <c r="AB52" s="44">
        <f>((AG52*24)*AF52)+((AL52*24)*AK52)+((AQ52*24)*AP52)+((AV52*24)*AU52)+((BA52*24)*AZ52)+((BF52*24)*BE52)+((BK52*24)*BJ52)</f>
        <v>4.9999999999999956</v>
      </c>
      <c r="AC52" s="45">
        <f>SUMIFS(Y:Y,O:O,O52)</f>
        <v>40</v>
      </c>
      <c r="AD52" s="77"/>
      <c r="AE52" s="77"/>
      <c r="AF52" s="71"/>
      <c r="AG52" s="47">
        <f>IF(AE52-AD52=$A$3,$A$2,AE52-AD52)</f>
        <v>0</v>
      </c>
      <c r="AH52" s="47">
        <f>IFERROR(IF(AF52=$D$4,AG52,AG52/($D$4/AF52)),0)</f>
        <v>0</v>
      </c>
      <c r="AI52" s="78"/>
      <c r="AJ52" s="78"/>
      <c r="AK52" s="72"/>
      <c r="AL52" s="47">
        <f>IF(AJ52-AI52=$A$3,$A$2,AJ52-AI52)</f>
        <v>0</v>
      </c>
      <c r="AM52" s="47">
        <f>IFERROR(IF(AK52=$D$4,AL52,AL52/($D$4/AK52)),0)</f>
        <v>0</v>
      </c>
      <c r="AN52" s="78">
        <v>0.58333333333333337</v>
      </c>
      <c r="AO52" s="78">
        <v>0.625</v>
      </c>
      <c r="AP52" s="41">
        <v>1</v>
      </c>
      <c r="AQ52" s="47">
        <f>IF(AO52-AN52=$A$3,$A$2,AO52-AN52)</f>
        <v>4.166666666666663E-2</v>
      </c>
      <c r="AR52" s="47">
        <f>IFERROR(IF(AP52=$D$4,AQ52,AQ52/($D$4/AP52)),0)</f>
        <v>1.0416666666666657E-2</v>
      </c>
      <c r="AS52" s="49">
        <v>0.5</v>
      </c>
      <c r="AT52" s="49">
        <v>0.54166666666666663</v>
      </c>
      <c r="AU52" s="41">
        <v>4</v>
      </c>
      <c r="AV52" s="47">
        <f>IF(AT52-AS52=$A$3,$A$2,AT52-AS52)</f>
        <v>4.166666666666663E-2</v>
      </c>
      <c r="AW52" s="47">
        <f>IFERROR(IF(AU52=$D$4,AV52,AV52/($D$4/AU52)),0)</f>
        <v>4.166666666666663E-2</v>
      </c>
      <c r="AX52" s="78"/>
      <c r="AY52" s="78"/>
      <c r="AZ52" s="72"/>
      <c r="BA52" s="47">
        <f>IF(AY52-AX52=$A$3,$A$2,AY52-AX52)</f>
        <v>0</v>
      </c>
      <c r="BB52" s="47">
        <f>IFERROR(IF(AZ52=$D$4,BA52,BA52/($D$4/AZ52)),0)</f>
        <v>0</v>
      </c>
      <c r="BC52" s="78"/>
      <c r="BD52" s="78"/>
      <c r="BE52" s="72"/>
      <c r="BF52" s="47">
        <f>IF(BD52-BC52=$A$3,$A$2,BD52-BC52)</f>
        <v>0</v>
      </c>
      <c r="BG52" s="47">
        <f>IFERROR(IF(BE52=$D$4,BF52,BF52/($D$4/BE52)),0)</f>
        <v>0</v>
      </c>
      <c r="BH52" s="78"/>
      <c r="BI52" s="78"/>
      <c r="BJ52" s="72"/>
      <c r="BK52" s="47">
        <f>IF(BI52-BH52=$A$3,$A$2,BI52-BH52)</f>
        <v>0</v>
      </c>
      <c r="BL52" s="47">
        <f>IFERROR(IF(BJ52=$D$4,BK52,BK52/($D$4/BJ52)),0)</f>
        <v>0</v>
      </c>
      <c r="BM52" s="50"/>
      <c r="BN52" s="22">
        <f t="array" ref="BN52">IF(SUMPRODUCT((O52:O$439=O52)*1)&gt;1,0,1)</f>
        <v>0</v>
      </c>
      <c r="BO52" s="69"/>
      <c r="BP52" s="69"/>
      <c r="BQ52" s="71"/>
      <c r="BR52" s="47">
        <f>IF(BP52-BO52=$A$3,$A$2,BP52-BO52)</f>
        <v>0</v>
      </c>
      <c r="BS52" s="47">
        <f>IFERROR(IF(BQ52=$D$4,BR52,BR52/($D$4/BQ52)),0)</f>
        <v>0</v>
      </c>
      <c r="BT52" s="70"/>
      <c r="BU52" s="70"/>
      <c r="BV52" s="72"/>
      <c r="BW52" s="47">
        <f>IF(BU52-BT52=$A$3,$A$2,BU52-BT52)</f>
        <v>0</v>
      </c>
      <c r="BX52" s="47">
        <f>IFERROR(IF(BV52=$D$4,BW52,BW52/($D$4/BV52)),0)</f>
        <v>0</v>
      </c>
      <c r="BY52" s="70"/>
      <c r="BZ52" s="70"/>
      <c r="CA52" s="175"/>
      <c r="CB52" s="47">
        <f>IF(BZ52-BY52=$A$3,$A$2,BZ52-BY52)</f>
        <v>0</v>
      </c>
      <c r="CC52" s="47">
        <f>IFERROR(IF(CA52=$D$4,CB52,CB52/($D$4/CA52)),0)</f>
        <v>0</v>
      </c>
      <c r="CD52" s="70"/>
      <c r="CE52" s="70"/>
      <c r="CF52" s="72"/>
      <c r="CG52" s="47">
        <f>IF(CE52-CD52=$A$3,$A$2,CE52-CD52)</f>
        <v>0</v>
      </c>
      <c r="CH52" s="47">
        <f>IFERROR(IF(CF52=$D$4,CG52,CG52/($D$4/CF52)),0)</f>
        <v>0</v>
      </c>
      <c r="CI52" s="70"/>
      <c r="CJ52" s="70"/>
      <c r="CK52" s="72"/>
      <c r="CL52" s="47">
        <f>IF(CJ52-CI52=$A$3,$A$2,CJ52-CI52)</f>
        <v>0</v>
      </c>
      <c r="CM52" s="47">
        <f>IFERROR(IF(CK52=$D$4,CL52,CL52/($D$4/CK52)),0)</f>
        <v>0</v>
      </c>
      <c r="CN52" s="70"/>
      <c r="CO52" s="70"/>
      <c r="CP52" s="72"/>
      <c r="CQ52" s="47">
        <f>IF(CO52-CN52=$A$3,$A$2,CO52-CN52)</f>
        <v>0</v>
      </c>
      <c r="CR52" s="47">
        <f>IFERROR(IF(CP52=$D$4,CQ52,CQ52/($D$4/CP52)),0)</f>
        <v>0</v>
      </c>
      <c r="CS52" s="70"/>
      <c r="CT52" s="70"/>
      <c r="CU52" s="72"/>
      <c r="CV52" s="47">
        <f>IF(CT52-CS52=$A$3,$A$2,CT52-CS52)</f>
        <v>0</v>
      </c>
      <c r="CW52" s="47">
        <f>IFERROR(IF(CU52=$D$4,CV52,CV52/($D$4/CU52)),0)</f>
        <v>0</v>
      </c>
      <c r="CX52" s="1"/>
      <c r="CY52" s="18" t="s">
        <v>1651</v>
      </c>
      <c r="CZ52" s="156"/>
      <c r="DA52" s="156"/>
    </row>
    <row r="53" spans="1:105" s="18" customFormat="1" ht="14.4" x14ac:dyDescent="0.3">
      <c r="A53" s="1"/>
      <c r="B53" s="39" t="str">
        <f>CONCATENATE(IF(AD53&lt;&gt;"","L",""),IF(AI53&lt;&gt;"","M",""),IF(AN53&lt;&gt;"","W",""),IF(AS53&lt;&gt;"","J",""),IF(AX53&lt;&gt;"","V",""),IF(BC53&lt;&gt;"","S",""),IF(BH53&lt;&gt;"","D",""))</f>
        <v>WJ</v>
      </c>
      <c r="C53" s="76">
        <v>793</v>
      </c>
      <c r="D53" s="40" t="s">
        <v>2022</v>
      </c>
      <c r="E53" s="40" t="s">
        <v>1509</v>
      </c>
      <c r="F53" s="40" t="s">
        <v>2157</v>
      </c>
      <c r="G53" s="36" t="s">
        <v>1254</v>
      </c>
      <c r="H53" s="36" t="s">
        <v>2219</v>
      </c>
      <c r="I53" s="36" t="s">
        <v>2219</v>
      </c>
      <c r="J53" s="36" t="s">
        <v>1647</v>
      </c>
      <c r="K53" s="36" t="s">
        <v>2263</v>
      </c>
      <c r="L53" s="170" t="s">
        <v>1234</v>
      </c>
      <c r="M53" s="99">
        <f>IF(L53=L52,0,1)</f>
        <v>0</v>
      </c>
      <c r="N53" s="107">
        <v>706376969</v>
      </c>
      <c r="O53" s="106" t="str">
        <f>PROPER(TRIM(UPPER(CONCATENATE(P53," ",Q53))))</f>
        <v>Paula Del Pilar Cruz</v>
      </c>
      <c r="P53" s="106" t="s">
        <v>2304</v>
      </c>
      <c r="Q53" s="106" t="s">
        <v>2378</v>
      </c>
      <c r="R53" s="106" t="s">
        <v>2434</v>
      </c>
      <c r="S53" s="106" t="s">
        <v>2463</v>
      </c>
      <c r="T53" s="106" t="s">
        <v>2470</v>
      </c>
      <c r="U53" s="107" t="s">
        <v>2472</v>
      </c>
      <c r="V53" s="133">
        <v>0</v>
      </c>
      <c r="W53" s="39">
        <f>COUNTA(AD53,AI53,AN53,AS53,AX53,BH53,BC53)</f>
        <v>2</v>
      </c>
      <c r="X53" s="42">
        <f>Y53/AC53</f>
        <v>3.1249999999999972E-2</v>
      </c>
      <c r="Y53" s="43">
        <f>(AH53+AM53+AR53+AW53+BB53+BL53+BG53)*24</f>
        <v>1.2499999999999989</v>
      </c>
      <c r="Z53" s="44">
        <f>+W53*$D$4</f>
        <v>8</v>
      </c>
      <c r="AA53" s="42">
        <f>AB53/(AC53*$D$4)</f>
        <v>3.1249999999999972E-2</v>
      </c>
      <c r="AB53" s="44">
        <f>((AG53*24)*AF53)+((AL53*24)*AK53)+((AQ53*24)*AP53)+((AV53*24)*AU53)+((BA53*24)*AZ53)+((BF53*24)*BE53)+((BK53*24)*BJ53)</f>
        <v>4.9999999999999956</v>
      </c>
      <c r="AC53" s="45">
        <f>SUMIFS(Y:Y,O:O,O53)</f>
        <v>40</v>
      </c>
      <c r="AD53" s="77"/>
      <c r="AE53" s="77"/>
      <c r="AF53" s="71"/>
      <c r="AG53" s="47">
        <f>IF(AE53-AD53=$A$3,$A$2,AE53-AD53)</f>
        <v>0</v>
      </c>
      <c r="AH53" s="47">
        <f>IFERROR(IF(AF53=$D$4,AG53,AG53/($D$4/AF53)),0)</f>
        <v>0</v>
      </c>
      <c r="AI53" s="78"/>
      <c r="AJ53" s="78"/>
      <c r="AK53" s="72"/>
      <c r="AL53" s="47">
        <f>IF(AJ53-AI53=$A$3,$A$2,AJ53-AI53)</f>
        <v>0</v>
      </c>
      <c r="AM53" s="47">
        <f>IFERROR(IF(AK53=$D$4,AL53,AL53/($D$4/AK53)),0)</f>
        <v>0</v>
      </c>
      <c r="AN53" s="78">
        <v>0.625</v>
      </c>
      <c r="AO53" s="78">
        <v>0.66666666666666663</v>
      </c>
      <c r="AP53" s="41">
        <v>1</v>
      </c>
      <c r="AQ53" s="47">
        <f>IF(AO53-AN53=$A$3,$A$2,AO53-AN53)</f>
        <v>4.166666666666663E-2</v>
      </c>
      <c r="AR53" s="47">
        <f>IFERROR(IF(AP53=$D$4,AQ53,AQ53/($D$4/AP53)),0)</f>
        <v>1.0416666666666657E-2</v>
      </c>
      <c r="AS53" s="49">
        <v>0.58333333333333337</v>
      </c>
      <c r="AT53" s="49">
        <v>0.625</v>
      </c>
      <c r="AU53" s="41">
        <v>4</v>
      </c>
      <c r="AV53" s="47">
        <f>IF(AT53-AS53=$A$3,$A$2,AT53-AS53)</f>
        <v>4.166666666666663E-2</v>
      </c>
      <c r="AW53" s="47">
        <f>IFERROR(IF(AU53=$D$4,AV53,AV53/($D$4/AU53)),0)</f>
        <v>4.166666666666663E-2</v>
      </c>
      <c r="AX53" s="78"/>
      <c r="AY53" s="78"/>
      <c r="AZ53" s="72"/>
      <c r="BA53" s="47">
        <f>IF(AY53-AX53=$A$3,$A$2,AY53-AX53)</f>
        <v>0</v>
      </c>
      <c r="BB53" s="47">
        <f>IFERROR(IF(AZ53=$D$4,BA53,BA53/($D$4/AZ53)),0)</f>
        <v>0</v>
      </c>
      <c r="BC53" s="78"/>
      <c r="BD53" s="78"/>
      <c r="BE53" s="72"/>
      <c r="BF53" s="47">
        <f>IF(BD53-BC53=$A$3,$A$2,BD53-BC53)</f>
        <v>0</v>
      </c>
      <c r="BG53" s="47">
        <f>IFERROR(IF(BE53=$D$4,BF53,BF53/($D$4/BE53)),0)</f>
        <v>0</v>
      </c>
      <c r="BH53" s="78"/>
      <c r="BI53" s="78"/>
      <c r="BJ53" s="72"/>
      <c r="BK53" s="47">
        <f>IF(BI53-BH53=$A$3,$A$2,BI53-BH53)</f>
        <v>0</v>
      </c>
      <c r="BL53" s="47">
        <f>IFERROR(IF(BJ53=$D$4,BK53,BK53/($D$4/BJ53)),0)</f>
        <v>0</v>
      </c>
      <c r="BM53" s="50"/>
      <c r="BN53" s="22">
        <f t="array" ref="BN53">IF(SUMPRODUCT((O53:O$439=O53)*1)&gt;1,0,1)</f>
        <v>0</v>
      </c>
      <c r="BO53" s="69"/>
      <c r="BP53" s="69"/>
      <c r="BQ53" s="71"/>
      <c r="BR53" s="47">
        <f>IF(BP53-BO53=$A$3,$A$2,BP53-BO53)</f>
        <v>0</v>
      </c>
      <c r="BS53" s="47">
        <f>IFERROR(IF(BQ53=$D$4,BR53,BR53/($D$4/BQ53)),0)</f>
        <v>0</v>
      </c>
      <c r="BT53" s="70"/>
      <c r="BU53" s="70"/>
      <c r="BV53" s="72"/>
      <c r="BW53" s="47">
        <f>IF(BU53-BT53=$A$3,$A$2,BU53-BT53)</f>
        <v>0</v>
      </c>
      <c r="BX53" s="47">
        <f>IFERROR(IF(BV53=$D$4,BW53,BW53/($D$4/BV53)),0)</f>
        <v>0</v>
      </c>
      <c r="BY53" s="70">
        <v>0.58333333333333337</v>
      </c>
      <c r="BZ53" s="70">
        <v>0.625</v>
      </c>
      <c r="CA53" s="175">
        <v>1</v>
      </c>
      <c r="CB53" s="47">
        <f>IF(BZ53-BY53=$A$3,$A$2,BZ53-BY53)</f>
        <v>4.166666666666663E-2</v>
      </c>
      <c r="CC53" s="47">
        <f>IFERROR(IF(CA53=$D$4,CB53,CB53/($D$4/CA53)),0)</f>
        <v>1.0416666666666657E-2</v>
      </c>
      <c r="CD53" s="70"/>
      <c r="CE53" s="70"/>
      <c r="CF53" s="72"/>
      <c r="CG53" s="47">
        <f>IF(CE53-CD53=$A$3,$A$2,CE53-CD53)</f>
        <v>0</v>
      </c>
      <c r="CH53" s="47">
        <f>IFERROR(IF(CF53=$D$4,CG53,CG53/($D$4/CF53)),0)</f>
        <v>0</v>
      </c>
      <c r="CI53" s="70"/>
      <c r="CJ53" s="70"/>
      <c r="CK53" s="72"/>
      <c r="CL53" s="47">
        <f>IF(CJ53-CI53=$A$3,$A$2,CJ53-CI53)</f>
        <v>0</v>
      </c>
      <c r="CM53" s="47">
        <f>IFERROR(IF(CK53=$D$4,CL53,CL53/($D$4/CK53)),0)</f>
        <v>0</v>
      </c>
      <c r="CN53" s="70"/>
      <c r="CO53" s="70"/>
      <c r="CP53" s="72"/>
      <c r="CQ53" s="47">
        <f>IF(CO53-CN53=$A$3,$A$2,CO53-CN53)</f>
        <v>0</v>
      </c>
      <c r="CR53" s="47">
        <f>IFERROR(IF(CP53=$D$4,CQ53,CQ53/($D$4/CP53)),0)</f>
        <v>0</v>
      </c>
      <c r="CS53" s="70"/>
      <c r="CT53" s="70"/>
      <c r="CU53" s="72"/>
      <c r="CV53" s="47">
        <f>IF(CT53-CS53=$A$3,$A$2,CT53-CS53)</f>
        <v>0</v>
      </c>
      <c r="CW53" s="47">
        <f>IFERROR(IF(CU53=$D$4,CV53,CV53/($D$4/CU53)),0)</f>
        <v>0</v>
      </c>
      <c r="CX53" s="1"/>
      <c r="CZ53" s="156"/>
      <c r="DA53" s="156"/>
    </row>
    <row r="54" spans="1:105" s="18" customFormat="1" ht="14.4" x14ac:dyDescent="0.3">
      <c r="A54" s="1"/>
      <c r="B54" s="39" t="str">
        <f>CONCATENATE(IF(AD54&lt;&gt;"","L",""),IF(AI54&lt;&gt;"","M",""),IF(AN54&lt;&gt;"","W",""),IF(AS54&lt;&gt;"","J",""),IF(AX54&lt;&gt;"","V",""),IF(BC54&lt;&gt;"","S",""),IF(BH54&lt;&gt;"","D",""))</f>
        <v>WJ</v>
      </c>
      <c r="C54" s="76">
        <v>788</v>
      </c>
      <c r="D54" s="40" t="s">
        <v>2023</v>
      </c>
      <c r="E54" s="40" t="s">
        <v>1510</v>
      </c>
      <c r="F54" s="40" t="s">
        <v>2157</v>
      </c>
      <c r="G54" s="36" t="s">
        <v>1255</v>
      </c>
      <c r="H54" s="36" t="s">
        <v>2219</v>
      </c>
      <c r="I54" s="36" t="s">
        <v>2219</v>
      </c>
      <c r="J54" s="36" t="s">
        <v>1647</v>
      </c>
      <c r="K54" s="36" t="s">
        <v>2263</v>
      </c>
      <c r="L54" s="170" t="s">
        <v>1234</v>
      </c>
      <c r="M54" s="99">
        <f>IF(L54=L53,0,1)</f>
        <v>0</v>
      </c>
      <c r="N54" s="107">
        <v>706376969</v>
      </c>
      <c r="O54" s="106" t="str">
        <f>PROPER(TRIM(UPPER(CONCATENATE(P54," ",Q54))))</f>
        <v>Paula Del Pilar Cruz</v>
      </c>
      <c r="P54" s="106" t="s">
        <v>2304</v>
      </c>
      <c r="Q54" s="106" t="s">
        <v>2378</v>
      </c>
      <c r="R54" s="106" t="s">
        <v>2434</v>
      </c>
      <c r="S54" s="106" t="s">
        <v>2463</v>
      </c>
      <c r="T54" s="106" t="s">
        <v>2470</v>
      </c>
      <c r="U54" s="107" t="s">
        <v>2472</v>
      </c>
      <c r="V54" s="133">
        <v>0</v>
      </c>
      <c r="W54" s="39">
        <f>COUNTA(AD54,AI54,AN54,AS54,AX54,BH54,BC54)</f>
        <v>2</v>
      </c>
      <c r="X54" s="42">
        <f>Y54/AC54</f>
        <v>3.1250000000000056E-2</v>
      </c>
      <c r="Y54" s="43">
        <f>(AH54+AM54+AR54+AW54+BB54+BL54+BG54)*24</f>
        <v>1.2500000000000022</v>
      </c>
      <c r="Z54" s="44">
        <f>+W54*$D$4</f>
        <v>8</v>
      </c>
      <c r="AA54" s="42">
        <f>AB54/(AC54*$D$4)</f>
        <v>3.1250000000000056E-2</v>
      </c>
      <c r="AB54" s="44">
        <f>((AG54*24)*AF54)+((AL54*24)*AK54)+((AQ54*24)*AP54)+((AV54*24)*AU54)+((BA54*24)*AZ54)+((BF54*24)*BE54)+((BK54*24)*BJ54)</f>
        <v>5.0000000000000089</v>
      </c>
      <c r="AC54" s="45">
        <f>SUMIFS(Y:Y,O:O,O54)</f>
        <v>40</v>
      </c>
      <c r="AD54" s="77"/>
      <c r="AE54" s="77"/>
      <c r="AF54" s="71"/>
      <c r="AG54" s="47">
        <f>IF(AE54-AD54=$A$3,$A$2,AE54-AD54)</f>
        <v>0</v>
      </c>
      <c r="AH54" s="47">
        <f>IFERROR(IF(AF54=$D$4,AG54,AG54/($D$4/AF54)),0)</f>
        <v>0</v>
      </c>
      <c r="AI54" s="78"/>
      <c r="AJ54" s="78"/>
      <c r="AK54" s="72"/>
      <c r="AL54" s="47">
        <f>IF(AJ54-AI54=$A$3,$A$2,AJ54-AI54)</f>
        <v>0</v>
      </c>
      <c r="AM54" s="47">
        <f>IFERROR(IF(AK54=$D$4,AL54,AL54/($D$4/AK54)),0)</f>
        <v>0</v>
      </c>
      <c r="AN54" s="78">
        <v>0.66666666666666663</v>
      </c>
      <c r="AO54" s="49">
        <v>0.70833333333333337</v>
      </c>
      <c r="AP54" s="41">
        <v>1</v>
      </c>
      <c r="AQ54" s="47">
        <f>IF(AO54-AN54=$A$3,$A$2,AO54-AN54)</f>
        <v>4.1666666666666741E-2</v>
      </c>
      <c r="AR54" s="47">
        <f>IFERROR(IF(AP54=$D$4,AQ54,AQ54/($D$4/AP54)),0)</f>
        <v>1.0416666666666685E-2</v>
      </c>
      <c r="AS54" s="49">
        <v>0.66666666666666663</v>
      </c>
      <c r="AT54" s="49">
        <v>0.70833333333333337</v>
      </c>
      <c r="AU54" s="41">
        <v>4</v>
      </c>
      <c r="AV54" s="47">
        <f>IF(AT54-AS54=$A$3,$A$2,AT54-AS54)</f>
        <v>4.1666666666666741E-2</v>
      </c>
      <c r="AW54" s="47">
        <f>IFERROR(IF(AU54=$D$4,AV54,AV54/($D$4/AU54)),0)</f>
        <v>4.1666666666666741E-2</v>
      </c>
      <c r="AX54" s="78"/>
      <c r="AY54" s="78"/>
      <c r="AZ54" s="72"/>
      <c r="BA54" s="47">
        <f>IF(AY54-AX54=$A$3,$A$2,AY54-AX54)</f>
        <v>0</v>
      </c>
      <c r="BB54" s="47">
        <f>IFERROR(IF(AZ54=$D$4,BA54,BA54/($D$4/AZ54)),0)</f>
        <v>0</v>
      </c>
      <c r="BC54" s="78"/>
      <c r="BD54" s="78"/>
      <c r="BE54" s="72"/>
      <c r="BF54" s="47">
        <f>IF(BD54-BC54=$A$3,$A$2,BD54-BC54)</f>
        <v>0</v>
      </c>
      <c r="BG54" s="47">
        <f>IFERROR(IF(BE54=$D$4,BF54,BF54/($D$4/BE54)),0)</f>
        <v>0</v>
      </c>
      <c r="BH54" s="78"/>
      <c r="BI54" s="78"/>
      <c r="BJ54" s="72"/>
      <c r="BK54" s="47">
        <f>IF(BI54-BH54=$A$3,$A$2,BI54-BH54)</f>
        <v>0</v>
      </c>
      <c r="BL54" s="47">
        <f>IFERROR(IF(BJ54=$D$4,BK54,BK54/($D$4/BJ54)),0)</f>
        <v>0</v>
      </c>
      <c r="BM54" s="50"/>
      <c r="BN54" s="22">
        <f t="array" ref="BN54">IF(SUMPRODUCT((O54:O$439=O54)*1)&gt;1,0,1)</f>
        <v>0</v>
      </c>
      <c r="BO54" s="69"/>
      <c r="BP54" s="69"/>
      <c r="BQ54" s="71"/>
      <c r="BR54" s="47">
        <f>IF(BP54-BO54=$A$3,$A$2,BP54-BO54)</f>
        <v>0</v>
      </c>
      <c r="BS54" s="47">
        <f>IFERROR(IF(BQ54=$D$4,BR54,BR54/($D$4/BQ54)),0)</f>
        <v>0</v>
      </c>
      <c r="BT54" s="70"/>
      <c r="BU54" s="70"/>
      <c r="BV54" s="72"/>
      <c r="BW54" s="47">
        <f>IF(BU54-BT54=$A$3,$A$2,BU54-BT54)</f>
        <v>0</v>
      </c>
      <c r="BX54" s="47">
        <f>IFERROR(IF(BV54=$D$4,BW54,BW54/($D$4/BV54)),0)</f>
        <v>0</v>
      </c>
      <c r="BY54" s="70">
        <v>0.625</v>
      </c>
      <c r="BZ54" s="70">
        <v>0.66666666666666663</v>
      </c>
      <c r="CA54" s="175">
        <v>1</v>
      </c>
      <c r="CB54" s="47">
        <f>IF(BZ54-BY54=$A$3,$A$2,BZ54-BY54)</f>
        <v>4.166666666666663E-2</v>
      </c>
      <c r="CC54" s="47">
        <f>IFERROR(IF(CA54=$D$4,CB54,CB54/($D$4/CA54)),0)</f>
        <v>1.0416666666666657E-2</v>
      </c>
      <c r="CD54" s="70"/>
      <c r="CE54" s="70"/>
      <c r="CF54" s="72"/>
      <c r="CG54" s="47">
        <f>IF(CE54-CD54=$A$3,$A$2,CE54-CD54)</f>
        <v>0</v>
      </c>
      <c r="CH54" s="47">
        <f>IFERROR(IF(CF54=$D$4,CG54,CG54/($D$4/CF54)),0)</f>
        <v>0</v>
      </c>
      <c r="CI54" s="70"/>
      <c r="CJ54" s="70"/>
      <c r="CK54" s="72"/>
      <c r="CL54" s="47">
        <f>IF(CJ54-CI54=$A$3,$A$2,CJ54-CI54)</f>
        <v>0</v>
      </c>
      <c r="CM54" s="47">
        <f>IFERROR(IF(CK54=$D$4,CL54,CL54/($D$4/CK54)),0)</f>
        <v>0</v>
      </c>
      <c r="CN54" s="70"/>
      <c r="CO54" s="70"/>
      <c r="CP54" s="72"/>
      <c r="CQ54" s="47">
        <f>IF(CO54-CN54=$A$3,$A$2,CO54-CN54)</f>
        <v>0</v>
      </c>
      <c r="CR54" s="47">
        <f>IFERROR(IF(CP54=$D$4,CQ54,CQ54/($D$4/CP54)),0)</f>
        <v>0</v>
      </c>
      <c r="CS54" s="70"/>
      <c r="CT54" s="70"/>
      <c r="CU54" s="72"/>
      <c r="CV54" s="47">
        <f>IF(CT54-CS54=$A$3,$A$2,CT54-CS54)</f>
        <v>0</v>
      </c>
      <c r="CW54" s="47">
        <f>IFERROR(IF(CU54=$D$4,CV54,CV54/($D$4/CU54)),0)</f>
        <v>0</v>
      </c>
      <c r="CX54" s="1"/>
      <c r="CZ54" s="156"/>
      <c r="DA54" s="156"/>
    </row>
    <row r="55" spans="1:105" s="18" customFormat="1" ht="14.4" x14ac:dyDescent="0.3">
      <c r="B55" s="39" t="str">
        <f>CONCATENATE(IF(AD55&lt;&gt;"","L",""),IF(AI55&lt;&gt;"","M",""),IF(AN55&lt;&gt;"","W",""),IF(AS55&lt;&gt;"","J",""),IF(AX55&lt;&gt;"","V",""),IF(BC55&lt;&gt;"","S",""),IF(BH55&lt;&gt;"","D",""))</f>
        <v>WJ</v>
      </c>
      <c r="C55" s="104" t="s">
        <v>1049</v>
      </c>
      <c r="D55" s="40" t="s">
        <v>2024</v>
      </c>
      <c r="E55" s="40" t="s">
        <v>2117</v>
      </c>
      <c r="F55" s="40" t="s">
        <v>2157</v>
      </c>
      <c r="G55" s="36" t="s">
        <v>2024</v>
      </c>
      <c r="H55" s="36" t="s">
        <v>2219</v>
      </c>
      <c r="I55" s="36" t="s">
        <v>2219</v>
      </c>
      <c r="J55" s="36" t="s">
        <v>1647</v>
      </c>
      <c r="K55" s="36" t="s">
        <v>2263</v>
      </c>
      <c r="L55" s="170" t="s">
        <v>1234</v>
      </c>
      <c r="M55" s="99">
        <f>IF(L55=L54,0,1)</f>
        <v>0</v>
      </c>
      <c r="N55" s="107">
        <v>706376969</v>
      </c>
      <c r="O55" s="106" t="str">
        <f>PROPER(TRIM(UPPER(CONCATENATE(P55," ",Q55))))</f>
        <v>Paula Del Pilar Cruz</v>
      </c>
      <c r="P55" s="106" t="s">
        <v>2304</v>
      </c>
      <c r="Q55" s="106" t="s">
        <v>2378</v>
      </c>
      <c r="R55" s="106" t="s">
        <v>2434</v>
      </c>
      <c r="S55" s="106" t="s">
        <v>2463</v>
      </c>
      <c r="T55" s="106" t="s">
        <v>2470</v>
      </c>
      <c r="U55" s="107" t="s">
        <v>2472</v>
      </c>
      <c r="V55" s="133">
        <v>0</v>
      </c>
      <c r="W55" s="39">
        <f>COUNTA(AD55,AI55,AN55,AS55,AX55,BH55,BC55)</f>
        <v>2</v>
      </c>
      <c r="X55" s="42">
        <f>Y55/AC55</f>
        <v>3.1249999999999972E-2</v>
      </c>
      <c r="Y55" s="43">
        <f>(AH55+AM55+AR55+AW55+BB55+BL55+BG55)*24</f>
        <v>1.2499999999999989</v>
      </c>
      <c r="Z55" s="44">
        <f>+W55*$D$4</f>
        <v>8</v>
      </c>
      <c r="AA55" s="42">
        <f>AB55/(AC55*$D$4)</f>
        <v>3.1249999999999972E-2</v>
      </c>
      <c r="AB55" s="44">
        <f>((AG55*24)*AF55)+((AL55*24)*AK55)+((AQ55*24)*AP55)+((AV55*24)*AU55)+((BA55*24)*AZ55)+((BF55*24)*BE55)+((BK55*24)*BJ55)</f>
        <v>4.9999999999999956</v>
      </c>
      <c r="AC55" s="45">
        <f>SUMIFS(Y:Y,O:O,O55)</f>
        <v>40</v>
      </c>
      <c r="AD55" s="77"/>
      <c r="AE55" s="77"/>
      <c r="AF55" s="71"/>
      <c r="AG55" s="47">
        <f>IF(AE55-AD55=$A$3,$A$2,AE55-AD55)</f>
        <v>0</v>
      </c>
      <c r="AH55" s="47">
        <f>IFERROR(IF(AF55=$D$4,AG55,AG55/($D$4/AF55)),0)</f>
        <v>0</v>
      </c>
      <c r="AI55" s="78"/>
      <c r="AJ55" s="78"/>
      <c r="AK55" s="72"/>
      <c r="AL55" s="47">
        <f>IF(AJ55-AI55=$A$3,$A$2,AJ55-AI55)</f>
        <v>0</v>
      </c>
      <c r="AM55" s="47">
        <f>IFERROR(IF(AK55=$D$4,AL55,AL55/($D$4/AK55)),0)</f>
        <v>0</v>
      </c>
      <c r="AN55" s="78">
        <v>0.70833333333333337</v>
      </c>
      <c r="AO55" s="78">
        <v>0.75</v>
      </c>
      <c r="AP55" s="41">
        <v>1</v>
      </c>
      <c r="AQ55" s="47">
        <f>IF(AO55-AN55=$A$3,$A$2,AO55-AN55)</f>
        <v>4.166666666666663E-2</v>
      </c>
      <c r="AR55" s="47">
        <f>IFERROR(IF(AP55=$D$4,AQ55,AQ55/($D$4/AP55)),0)</f>
        <v>1.0416666666666657E-2</v>
      </c>
      <c r="AS55" s="49">
        <v>0.70833333333333337</v>
      </c>
      <c r="AT55" s="49">
        <v>0.75</v>
      </c>
      <c r="AU55" s="41">
        <v>4</v>
      </c>
      <c r="AV55" s="47">
        <f>IF(AT55-AS55=$A$3,$A$2,AT55-AS55)</f>
        <v>4.166666666666663E-2</v>
      </c>
      <c r="AW55" s="47">
        <f>IFERROR(IF(AU55=$D$4,AV55,AV55/($D$4/AU55)),0)</f>
        <v>4.166666666666663E-2</v>
      </c>
      <c r="AX55" s="78"/>
      <c r="AY55" s="78"/>
      <c r="AZ55" s="72"/>
      <c r="BA55" s="47">
        <f>IF(AY55-AX55=$A$3,$A$2,AY55-AX55)</f>
        <v>0</v>
      </c>
      <c r="BB55" s="47">
        <f>IFERROR(IF(AZ55=$D$4,BA55,BA55/($D$4/AZ55)),0)</f>
        <v>0</v>
      </c>
      <c r="BC55" s="78"/>
      <c r="BD55" s="78"/>
      <c r="BE55" s="72"/>
      <c r="BF55" s="47">
        <f>IF(BD55-BC55=$A$3,$A$2,BD55-BC55)</f>
        <v>0</v>
      </c>
      <c r="BG55" s="47">
        <f>IFERROR(IF(BE55=$D$4,BF55,BF55/($D$4/BE55)),0)</f>
        <v>0</v>
      </c>
      <c r="BH55" s="78"/>
      <c r="BI55" s="78"/>
      <c r="BJ55" s="72"/>
      <c r="BK55" s="47">
        <f>IF(BI55-BH55=$A$3,$A$2,BI55-BH55)</f>
        <v>0</v>
      </c>
      <c r="BL55" s="47">
        <f>IFERROR(IF(BJ55=$D$4,BK55,BK55/($D$4/BJ55)),0)</f>
        <v>0</v>
      </c>
      <c r="BM55" s="50"/>
      <c r="BN55" s="22">
        <f t="array" ref="BN55">IF(SUMPRODUCT((O55:O$439=O55)*1)&gt;1,0,1)</f>
        <v>0</v>
      </c>
      <c r="BO55" s="69"/>
      <c r="BP55" s="69"/>
      <c r="BQ55" s="71"/>
      <c r="BR55" s="47">
        <f>IF(BP55-BO55=$A$3,$A$2,BP55-BO55)</f>
        <v>0</v>
      </c>
      <c r="BS55" s="47">
        <f>IFERROR(IF(BQ55=$D$4,BR55,BR55/($D$4/BQ55)),0)</f>
        <v>0</v>
      </c>
      <c r="BT55" s="70"/>
      <c r="BU55" s="70"/>
      <c r="BV55" s="72"/>
      <c r="BW55" s="47">
        <f>IF(BU55-BT55=$A$3,$A$2,BU55-BT55)</f>
        <v>0</v>
      </c>
      <c r="BX55" s="47">
        <f>IFERROR(IF(BV55=$D$4,BW55,BW55/($D$4/BV55)),0)</f>
        <v>0</v>
      </c>
      <c r="BY55" s="70">
        <v>0.66666666666666663</v>
      </c>
      <c r="BZ55" s="70">
        <v>0.72916666666666663</v>
      </c>
      <c r="CA55" s="175">
        <v>1</v>
      </c>
      <c r="CB55" s="47">
        <f>IF(BZ55-BY55=$A$3,$A$2,BZ55-BY55)</f>
        <v>6.25E-2</v>
      </c>
      <c r="CC55" s="47">
        <f>IFERROR(IF(CA55=$D$4,CB55,CB55/($D$4/CA55)),0)</f>
        <v>1.5625E-2</v>
      </c>
      <c r="CD55" s="70"/>
      <c r="CE55" s="70"/>
      <c r="CF55" s="72"/>
      <c r="CG55" s="47">
        <f>IF(CE55-CD55=$A$3,$A$2,CE55-CD55)</f>
        <v>0</v>
      </c>
      <c r="CH55" s="47">
        <f>IFERROR(IF(CF55=$D$4,CG55,CG55/($D$4/CF55)),0)</f>
        <v>0</v>
      </c>
      <c r="CI55" s="70"/>
      <c r="CJ55" s="70"/>
      <c r="CK55" s="72"/>
      <c r="CL55" s="47">
        <f>IF(CJ55-CI55=$A$3,$A$2,CJ55-CI55)</f>
        <v>0</v>
      </c>
      <c r="CM55" s="47">
        <f>IFERROR(IF(CK55=$D$4,CL55,CL55/($D$4/CK55)),0)</f>
        <v>0</v>
      </c>
      <c r="CN55" s="70"/>
      <c r="CO55" s="70"/>
      <c r="CP55" s="72"/>
      <c r="CQ55" s="47">
        <f>IF(CO55-CN55=$A$3,$A$2,CO55-CN55)</f>
        <v>0</v>
      </c>
      <c r="CR55" s="47">
        <f>IFERROR(IF(CP55=$D$4,CQ55,CQ55/($D$4/CP55)),0)</f>
        <v>0</v>
      </c>
      <c r="CS55" s="70"/>
      <c r="CT55" s="70"/>
      <c r="CU55" s="72"/>
      <c r="CV55" s="47">
        <f>IF(CT55-CS55=$A$3,$A$2,CT55-CS55)</f>
        <v>0</v>
      </c>
      <c r="CW55" s="47">
        <f>IFERROR(IF(CU55=$D$4,CV55,CV55/($D$4/CU55)),0)</f>
        <v>0</v>
      </c>
      <c r="CX55" s="1"/>
      <c r="CZ55" s="156"/>
      <c r="DA55" s="156"/>
    </row>
    <row r="56" spans="1:105" s="18" customFormat="1" ht="14.4" x14ac:dyDescent="0.3">
      <c r="B56" s="39" t="str">
        <f>CONCATENATE(IF(AD56&lt;&gt;"","L",""),IF(AI56&lt;&gt;"","M",""),IF(AN56&lt;&gt;"","W",""),IF(AS56&lt;&gt;"","J",""),IF(AX56&lt;&gt;"","V",""),IF(BC56&lt;&gt;"","S",""),IF(BH56&lt;&gt;"","D",""))</f>
        <v>WJ</v>
      </c>
      <c r="C56" s="104">
        <v>792</v>
      </c>
      <c r="D56" s="40" t="s">
        <v>2025</v>
      </c>
      <c r="E56" s="40" t="s">
        <v>1067</v>
      </c>
      <c r="F56" s="40" t="s">
        <v>2157</v>
      </c>
      <c r="G56" s="36" t="s">
        <v>1256</v>
      </c>
      <c r="H56" s="36" t="s">
        <v>2219</v>
      </c>
      <c r="I56" s="36" t="s">
        <v>2219</v>
      </c>
      <c r="J56" s="36" t="s">
        <v>1647</v>
      </c>
      <c r="K56" s="36" t="s">
        <v>2263</v>
      </c>
      <c r="L56" s="170" t="s">
        <v>1234</v>
      </c>
      <c r="M56" s="99">
        <f>IF(L56=L55,0,1)</f>
        <v>0</v>
      </c>
      <c r="N56" s="107">
        <v>706376969</v>
      </c>
      <c r="O56" s="106" t="str">
        <f>PROPER(TRIM(UPPER(CONCATENATE(P56," ",Q56))))</f>
        <v>Paula Del Pilar Cruz</v>
      </c>
      <c r="P56" s="106" t="s">
        <v>2304</v>
      </c>
      <c r="Q56" s="106" t="s">
        <v>2378</v>
      </c>
      <c r="R56" s="106" t="s">
        <v>2434</v>
      </c>
      <c r="S56" s="106" t="s">
        <v>2463</v>
      </c>
      <c r="T56" s="106" t="s">
        <v>2470</v>
      </c>
      <c r="U56" s="107" t="s">
        <v>2472</v>
      </c>
      <c r="V56" s="133">
        <v>0</v>
      </c>
      <c r="W56" s="39">
        <f>COUNTA(AD56,AI56,AN56,AS56,AX56,BH56,BC56)</f>
        <v>2</v>
      </c>
      <c r="X56" s="42">
        <f>Y56/AC56</f>
        <v>5.6250000000000022E-2</v>
      </c>
      <c r="Y56" s="43">
        <f>(AH56+AM56+AR56+AW56+BB56+BL56+BG56)*24</f>
        <v>2.2500000000000009</v>
      </c>
      <c r="Z56" s="44">
        <f>+W56*$D$4</f>
        <v>8</v>
      </c>
      <c r="AA56" s="42">
        <f>AB56/(AC56*$D$4)</f>
        <v>5.6250000000000022E-2</v>
      </c>
      <c r="AB56" s="44">
        <f>((AG56*24)*AF56)+((AL56*24)*AK56)+((AQ56*24)*AP56)+((AV56*24)*AU56)+((BA56*24)*AZ56)+((BF56*24)*BE56)+((BK56*24)*BJ56)</f>
        <v>9.0000000000000036</v>
      </c>
      <c r="AC56" s="45">
        <f>SUMIFS(Y:Y,O:O,O56)</f>
        <v>40</v>
      </c>
      <c r="AD56" s="77"/>
      <c r="AE56" s="77"/>
      <c r="AF56" s="71"/>
      <c r="AG56" s="47">
        <f>IF(AE56-AD56=$A$3,$A$2,AE56-AD56)</f>
        <v>0</v>
      </c>
      <c r="AH56" s="47">
        <f>IFERROR(IF(AF56=$D$4,AG56,AG56/($D$4/AF56)),0)</f>
        <v>0</v>
      </c>
      <c r="AI56" s="78"/>
      <c r="AJ56" s="78"/>
      <c r="AK56" s="72"/>
      <c r="AL56" s="47">
        <f>IF(AJ56-AI56=$A$3,$A$2,AJ56-AI56)</f>
        <v>0</v>
      </c>
      <c r="AM56" s="47">
        <f>IFERROR(IF(AK56=$D$4,AL56,AL56/($D$4/AK56)),0)</f>
        <v>0</v>
      </c>
      <c r="AN56" s="78">
        <v>0.75</v>
      </c>
      <c r="AO56" s="78">
        <v>0.79166666666666663</v>
      </c>
      <c r="AP56" s="41">
        <v>1</v>
      </c>
      <c r="AQ56" s="47">
        <f>IF(AO56-AN56=$A$3,$A$2,AO56-AN56)</f>
        <v>4.166666666666663E-2</v>
      </c>
      <c r="AR56" s="47">
        <f>IFERROR(IF(AP56=$D$4,AQ56,AQ56/($D$4/AP56)),0)</f>
        <v>1.0416666666666657E-2</v>
      </c>
      <c r="AS56" s="49">
        <v>0.625</v>
      </c>
      <c r="AT56" s="49">
        <v>0.70833333333333337</v>
      </c>
      <c r="AU56" s="41">
        <v>4</v>
      </c>
      <c r="AV56" s="47">
        <f>IF(AT56-AS56=$A$3,$A$2,AT56-AS56)</f>
        <v>8.333333333333337E-2</v>
      </c>
      <c r="AW56" s="47">
        <f>IFERROR(IF(AU56=$D$4,AV56,AV56/($D$4/AU56)),0)</f>
        <v>8.333333333333337E-2</v>
      </c>
      <c r="AX56" s="78"/>
      <c r="AY56" s="78"/>
      <c r="AZ56" s="72"/>
      <c r="BA56" s="47">
        <f>IF(AY56-AX56=$A$3,$A$2,AY56-AX56)</f>
        <v>0</v>
      </c>
      <c r="BB56" s="47">
        <f>IFERROR(IF(AZ56=$D$4,BA56,BA56/($D$4/AZ56)),0)</f>
        <v>0</v>
      </c>
      <c r="BC56" s="78"/>
      <c r="BD56" s="78"/>
      <c r="BE56" s="72"/>
      <c r="BF56" s="47">
        <f>IF(BD56-BC56=$A$3,$A$2,BD56-BC56)</f>
        <v>0</v>
      </c>
      <c r="BG56" s="47">
        <f>IFERROR(IF(BE56=$D$4,BF56,BF56/($D$4/BE56)),0)</f>
        <v>0</v>
      </c>
      <c r="BH56" s="78"/>
      <c r="BI56" s="78"/>
      <c r="BJ56" s="72"/>
      <c r="BK56" s="47">
        <f>IF(BI56-BH56=$A$3,$A$2,BI56-BH56)</f>
        <v>0</v>
      </c>
      <c r="BL56" s="47">
        <f>IFERROR(IF(BJ56=$D$4,BK56,BK56/($D$4/BJ56)),0)</f>
        <v>0</v>
      </c>
      <c r="BM56" s="50"/>
      <c r="BN56" s="22">
        <f t="array" ref="BN56">IF(SUMPRODUCT((O56:O$439=O56)*1)&gt;1,0,1)</f>
        <v>0</v>
      </c>
      <c r="BO56" s="69"/>
      <c r="BP56" s="69"/>
      <c r="BQ56" s="71"/>
      <c r="BR56" s="47">
        <f>IF(BP56-BO56=$A$3,$A$2,BP56-BO56)</f>
        <v>0</v>
      </c>
      <c r="BS56" s="47">
        <f>IFERROR(IF(BQ56=$D$4,BR56,BR56/($D$4/BQ56)),0)</f>
        <v>0</v>
      </c>
      <c r="BT56" s="70"/>
      <c r="BU56" s="70"/>
      <c r="BV56" s="72"/>
      <c r="BW56" s="47">
        <f>IF(BU56-BT56=$A$3,$A$2,BU56-BT56)</f>
        <v>0</v>
      </c>
      <c r="BX56" s="47">
        <f>IFERROR(IF(BV56=$D$4,BW56,BW56/($D$4/BV56)),0)</f>
        <v>0</v>
      </c>
      <c r="BY56" s="70">
        <v>0.72916666666666663</v>
      </c>
      <c r="BZ56" s="70">
        <v>0.79166666666666663</v>
      </c>
      <c r="CA56" s="175">
        <v>1</v>
      </c>
      <c r="CB56" s="47">
        <f>IF(BZ56-BY56=$A$3,$A$2,BZ56-BY56)</f>
        <v>6.25E-2</v>
      </c>
      <c r="CC56" s="47">
        <f>IFERROR(IF(CA56=$D$4,CB56,CB56/($D$4/CA56)),0)</f>
        <v>1.5625E-2</v>
      </c>
      <c r="CD56" s="70"/>
      <c r="CE56" s="70"/>
      <c r="CF56" s="72"/>
      <c r="CG56" s="47">
        <f>IF(CE56-CD56=$A$3,$A$2,CE56-CD56)</f>
        <v>0</v>
      </c>
      <c r="CH56" s="47">
        <f>IFERROR(IF(CF56=$D$4,CG56,CG56/($D$4/CF56)),0)</f>
        <v>0</v>
      </c>
      <c r="CI56" s="70"/>
      <c r="CJ56" s="70"/>
      <c r="CK56" s="72"/>
      <c r="CL56" s="47">
        <f>IF(CJ56-CI56=$A$3,$A$2,CJ56-CI56)</f>
        <v>0</v>
      </c>
      <c r="CM56" s="47">
        <f>IFERROR(IF(CK56=$D$4,CL56,CL56/($D$4/CK56)),0)</f>
        <v>0</v>
      </c>
      <c r="CN56" s="70"/>
      <c r="CO56" s="70"/>
      <c r="CP56" s="72"/>
      <c r="CQ56" s="47">
        <f>IF(CO56-CN56=$A$3,$A$2,CO56-CN56)</f>
        <v>0</v>
      </c>
      <c r="CR56" s="47">
        <f>IFERROR(IF(CP56=$D$4,CQ56,CQ56/($D$4/CP56)),0)</f>
        <v>0</v>
      </c>
      <c r="CS56" s="70"/>
      <c r="CT56" s="70"/>
      <c r="CU56" s="72"/>
      <c r="CV56" s="47">
        <f>IF(CT56-CS56=$A$3,$A$2,CT56-CS56)</f>
        <v>0</v>
      </c>
      <c r="CW56" s="47">
        <f>IFERROR(IF(CU56=$D$4,CV56,CV56/($D$4/CU56)),0)</f>
        <v>0</v>
      </c>
      <c r="CX56" s="1"/>
      <c r="CZ56" s="156"/>
      <c r="DA56" s="156"/>
    </row>
    <row r="57" spans="1:105" s="18" customFormat="1" ht="14.4" x14ac:dyDescent="0.3">
      <c r="B57" s="39" t="str">
        <f>CONCATENATE(IF(AD57&lt;&gt;"","L",""),IF(AI57&lt;&gt;"","M",""),IF(AN57&lt;&gt;"","W",""),IF(AS57&lt;&gt;"","J",""),IF(AX57&lt;&gt;"","V",""),IF(BC57&lt;&gt;"","S",""),IF(BH57&lt;&gt;"","D",""))</f>
        <v>W</v>
      </c>
      <c r="C57" s="76">
        <v>530</v>
      </c>
      <c r="D57" s="40" t="s">
        <v>2026</v>
      </c>
      <c r="E57" s="40" t="s">
        <v>1511</v>
      </c>
      <c r="F57" s="40" t="s">
        <v>2123</v>
      </c>
      <c r="G57" s="36" t="s">
        <v>1239</v>
      </c>
      <c r="H57" s="36" t="s">
        <v>2222</v>
      </c>
      <c r="I57" s="36" t="s">
        <v>2222</v>
      </c>
      <c r="J57" s="36" t="s">
        <v>2125</v>
      </c>
      <c r="K57" s="36" t="s">
        <v>2263</v>
      </c>
      <c r="L57" s="170" t="s">
        <v>1234</v>
      </c>
      <c r="M57" s="99">
        <f>IF(L57=L56,0,1)</f>
        <v>0</v>
      </c>
      <c r="N57" s="107">
        <v>706376969</v>
      </c>
      <c r="O57" s="106" t="str">
        <f>PROPER(TRIM(UPPER(CONCATENATE(P57," ",Q57))))</f>
        <v>Paula Del Pilar Cruz</v>
      </c>
      <c r="P57" s="106" t="s">
        <v>2304</v>
      </c>
      <c r="Q57" s="106" t="s">
        <v>2378</v>
      </c>
      <c r="R57" s="106" t="s">
        <v>2434</v>
      </c>
      <c r="S57" s="106" t="s">
        <v>2463</v>
      </c>
      <c r="T57" s="106" t="s">
        <v>2465</v>
      </c>
      <c r="U57" s="107" t="s">
        <v>2472</v>
      </c>
      <c r="V57" s="133">
        <v>8092.3178099999996</v>
      </c>
      <c r="W57" s="39">
        <f>COUNTA(AD57,AI57,AN57,AS57,AX57,BH57,BC57)</f>
        <v>1</v>
      </c>
      <c r="X57" s="42">
        <f>Y57/AC57</f>
        <v>1.8749999999999992E-2</v>
      </c>
      <c r="Y57" s="43">
        <f>(AH57+AM57+AR57+AW57+BB57+BL57+BG57)*24</f>
        <v>0.74999999999999967</v>
      </c>
      <c r="Z57" s="44">
        <f>+W57*$D$4</f>
        <v>4</v>
      </c>
      <c r="AA57" s="42">
        <f>AB57/(AC57*$D$4)</f>
        <v>1.8749999999999992E-2</v>
      </c>
      <c r="AB57" s="44">
        <f>((AG57*24)*AF57)+((AL57*24)*AK57)+((AQ57*24)*AP57)+((AV57*24)*AU57)+((BA57*24)*AZ57)+((BF57*24)*BE57)+((BK57*24)*BJ57)</f>
        <v>2.9999999999999987</v>
      </c>
      <c r="AC57" s="45">
        <f>SUMIFS(Y:Y,O:O,O57)</f>
        <v>40</v>
      </c>
      <c r="AD57" s="77"/>
      <c r="AE57" s="77"/>
      <c r="AF57" s="71"/>
      <c r="AG57" s="47">
        <f>IF(AE57-AD57=$A$3,$A$2,AE57-AD57)</f>
        <v>0</v>
      </c>
      <c r="AH57" s="47">
        <f>IFERROR(IF(AF57=$D$4,AG57,AG57/($D$4/AF57)),0)</f>
        <v>0</v>
      </c>
      <c r="AI57" s="78"/>
      <c r="AJ57" s="78"/>
      <c r="AK57" s="72"/>
      <c r="AL57" s="47">
        <f>IF(AJ57-AI57=$A$3,$A$2,AJ57-AI57)</f>
        <v>0</v>
      </c>
      <c r="AM57" s="47">
        <f>IFERROR(IF(AK57=$D$4,AL57,AL57/($D$4/AK57)),0)</f>
        <v>0</v>
      </c>
      <c r="AN57" s="49">
        <v>0.41666666666666669</v>
      </c>
      <c r="AO57" s="49">
        <v>0.54166666666666663</v>
      </c>
      <c r="AP57" s="41">
        <v>1</v>
      </c>
      <c r="AQ57" s="47">
        <f>IF(AO57-AN57=$A$3,$A$2,AO57-AN57)</f>
        <v>0.12499999999999994</v>
      </c>
      <c r="AR57" s="47">
        <f>IFERROR(IF(AP57=$D$4,AQ57,AQ57/($D$4/AP57)),0)</f>
        <v>3.1249999999999986E-2</v>
      </c>
      <c r="AS57" s="78"/>
      <c r="AT57" s="78"/>
      <c r="AU57" s="72"/>
      <c r="AV57" s="47">
        <f>IF(AT57-AS57=$A$3,$A$2,AT57-AS57)</f>
        <v>0</v>
      </c>
      <c r="AW57" s="47">
        <f>IFERROR(IF(AU57=$D$4,AV57,AV57/($D$4/AU57)),0)</f>
        <v>0</v>
      </c>
      <c r="AX57" s="78"/>
      <c r="AY57" s="78"/>
      <c r="AZ57" s="72"/>
      <c r="BA57" s="47">
        <f>IF(AY57-AX57=$A$3,$A$2,AY57-AX57)</f>
        <v>0</v>
      </c>
      <c r="BB57" s="47">
        <f>IFERROR(IF(AZ57=$D$4,BA57,BA57/($D$4/AZ57)),0)</f>
        <v>0</v>
      </c>
      <c r="BC57" s="78"/>
      <c r="BD57" s="78"/>
      <c r="BE57" s="72"/>
      <c r="BF57" s="47">
        <f>IF(BD57-BC57=$A$3,$A$2,BD57-BC57)</f>
        <v>0</v>
      </c>
      <c r="BG57" s="47">
        <f>IFERROR(IF(BE57=$D$4,BF57,BF57/($D$4/BE57)),0)</f>
        <v>0</v>
      </c>
      <c r="BH57" s="78"/>
      <c r="BI57" s="78"/>
      <c r="BJ57" s="72"/>
      <c r="BK57" s="47">
        <f>IF(BI57-BH57=$A$3,$A$2,BI57-BH57)</f>
        <v>0</v>
      </c>
      <c r="BL57" s="47">
        <f>IFERROR(IF(BJ57=$D$4,BK57,BK57/($D$4/BJ57)),0)</f>
        <v>0</v>
      </c>
      <c r="BM57" s="50"/>
      <c r="BN57" s="22">
        <f t="array" ref="BN57">IF(SUMPRODUCT((O57:O$439=O57)*1)&gt;1,0,1)</f>
        <v>0</v>
      </c>
      <c r="BO57" s="69"/>
      <c r="BP57" s="69"/>
      <c r="BQ57" s="71"/>
      <c r="BR57" s="47">
        <f>IF(BP57-BO57=$A$3,$A$2,BP57-BO57)</f>
        <v>0</v>
      </c>
      <c r="BS57" s="47">
        <f>IFERROR(IF(BQ57=$D$4,BR57,BR57/($D$4/BQ57)),0)</f>
        <v>0</v>
      </c>
      <c r="BT57" s="70"/>
      <c r="BU57" s="70"/>
      <c r="BV57" s="72"/>
      <c r="BW57" s="47">
        <f>IF(BU57-BT57=$A$3,$A$2,BU57-BT57)</f>
        <v>0</v>
      </c>
      <c r="BX57" s="47">
        <f>IFERROR(IF(BV57=$D$4,BW57,BW57/($D$4/BV57)),0)</f>
        <v>0</v>
      </c>
      <c r="BY57" s="48">
        <v>0.41666666666666669</v>
      </c>
      <c r="BZ57" s="48">
        <v>0.54166666666666663</v>
      </c>
      <c r="CA57" s="175">
        <v>1</v>
      </c>
      <c r="CB57" s="47">
        <f>IF(BZ57-BY57=$A$3,$A$2,BZ57-BY57)</f>
        <v>0.12499999999999994</v>
      </c>
      <c r="CC57" s="47">
        <f>IFERROR(IF(CA57=$D$4,CB57,CB57/($D$4/CA57)),0)</f>
        <v>3.1249999999999986E-2</v>
      </c>
      <c r="CD57" s="70"/>
      <c r="CE57" s="70"/>
      <c r="CF57" s="72"/>
      <c r="CG57" s="47">
        <f>IF(CE57-CD57=$A$3,$A$2,CE57-CD57)</f>
        <v>0</v>
      </c>
      <c r="CH57" s="47">
        <f>IFERROR(IF(CF57=$D$4,CG57,CG57/($D$4/CF57)),0)</f>
        <v>0</v>
      </c>
      <c r="CI57" s="70"/>
      <c r="CJ57" s="70"/>
      <c r="CK57" s="72"/>
      <c r="CL57" s="47">
        <f>IF(CJ57-CI57=$A$3,$A$2,CJ57-CI57)</f>
        <v>0</v>
      </c>
      <c r="CM57" s="47">
        <f>IFERROR(IF(CK57=$D$4,CL57,CL57/($D$4/CK57)),0)</f>
        <v>0</v>
      </c>
      <c r="CN57" s="70"/>
      <c r="CO57" s="70"/>
      <c r="CP57" s="72"/>
      <c r="CQ57" s="47">
        <f>IF(CO57-CN57=$A$3,$A$2,CO57-CN57)</f>
        <v>0</v>
      </c>
      <c r="CR57" s="47">
        <f>IFERROR(IF(CP57=$D$4,CQ57,CQ57/($D$4/CP57)),0)</f>
        <v>0</v>
      </c>
      <c r="CS57" s="70"/>
      <c r="CT57" s="70"/>
      <c r="CU57" s="72"/>
      <c r="CV57" s="47">
        <f>IF(CT57-CS57=$A$3,$A$2,CT57-CS57)</f>
        <v>0</v>
      </c>
      <c r="CW57" s="47">
        <f>IFERROR(IF(CU57=$D$4,CV57,CV57/($D$4/CU57)),0)</f>
        <v>0</v>
      </c>
      <c r="CX57" s="1"/>
      <c r="CZ57" s="156"/>
      <c r="DA57" s="156"/>
    </row>
    <row r="58" spans="1:105" s="18" customFormat="1" ht="14.4" x14ac:dyDescent="0.3">
      <c r="B58" s="39" t="str">
        <f>CONCATENATE(IF(AD58&lt;&gt;"","L",""),IF(AI58&lt;&gt;"","M",""),IF(AN58&lt;&gt;"","W",""),IF(AS58&lt;&gt;"","J",""),IF(AX58&lt;&gt;"","V",""),IF(BC58&lt;&gt;"","S",""),IF(BH58&lt;&gt;"","D",""))</f>
        <v>W</v>
      </c>
      <c r="C58" s="76">
        <v>444</v>
      </c>
      <c r="D58" s="40" t="s">
        <v>2027</v>
      </c>
      <c r="E58" s="40" t="s">
        <v>504</v>
      </c>
      <c r="F58" s="40" t="s">
        <v>2123</v>
      </c>
      <c r="G58" s="36" t="s">
        <v>1241</v>
      </c>
      <c r="H58" s="36" t="s">
        <v>2222</v>
      </c>
      <c r="I58" s="36" t="s">
        <v>2222</v>
      </c>
      <c r="J58" s="36" t="s">
        <v>2125</v>
      </c>
      <c r="K58" s="36" t="s">
        <v>2263</v>
      </c>
      <c r="L58" s="170" t="s">
        <v>1234</v>
      </c>
      <c r="M58" s="99">
        <f>IF(L58=L57,0,1)</f>
        <v>0</v>
      </c>
      <c r="N58" s="107">
        <v>706376969</v>
      </c>
      <c r="O58" s="106" t="str">
        <f>PROPER(TRIM(UPPER(CONCATENATE(P58," ",Q58))))</f>
        <v>Paula Del Pilar Cruz</v>
      </c>
      <c r="P58" s="106" t="s">
        <v>2304</v>
      </c>
      <c r="Q58" s="106" t="s">
        <v>2378</v>
      </c>
      <c r="R58" s="106" t="s">
        <v>2434</v>
      </c>
      <c r="S58" s="106" t="s">
        <v>2463</v>
      </c>
      <c r="T58" s="106" t="s">
        <v>2468</v>
      </c>
      <c r="U58" s="107" t="s">
        <v>2472</v>
      </c>
      <c r="V58" s="133">
        <v>8383.1109090909104</v>
      </c>
      <c r="W58" s="39">
        <f>COUNTA(AD58,AI58,AN58,AS58,AX58,BH58,BC58)</f>
        <v>1</v>
      </c>
      <c r="X58" s="42">
        <f>Y58/AC58</f>
        <v>1.8749999999999999E-2</v>
      </c>
      <c r="Y58" s="43">
        <f>(AH58+AM58+AR58+AW58+BB58+BL58+BG58)*24</f>
        <v>0.75</v>
      </c>
      <c r="Z58" s="44">
        <f>+W58*$D$4</f>
        <v>4</v>
      </c>
      <c r="AA58" s="42">
        <f>AB58/(AC58*$D$4)</f>
        <v>1.8749999999999999E-2</v>
      </c>
      <c r="AB58" s="44">
        <f>((AG58*24)*AF58)+((AL58*24)*AK58)+((AQ58*24)*AP58)+((AV58*24)*AU58)+((BA58*24)*AZ58)+((BF58*24)*BE58)+((BK58*24)*BJ58)</f>
        <v>3</v>
      </c>
      <c r="AC58" s="45">
        <f>SUMIFS(Y:Y,O:O,O58)</f>
        <v>40</v>
      </c>
      <c r="AD58" s="77"/>
      <c r="AE58" s="77"/>
      <c r="AF58" s="71"/>
      <c r="AG58" s="47">
        <f>IF(AE58-AD58=$A$3,$A$2,AE58-AD58)</f>
        <v>0</v>
      </c>
      <c r="AH58" s="47">
        <f>IFERROR(IF(AF58=$D$4,AG58,AG58/($D$4/AF58)),0)</f>
        <v>0</v>
      </c>
      <c r="AI58" s="78"/>
      <c r="AJ58" s="78"/>
      <c r="AK58" s="72"/>
      <c r="AL58" s="47">
        <f>IF(AJ58-AI58=$A$3,$A$2,AJ58-AI58)</f>
        <v>0</v>
      </c>
      <c r="AM58" s="47">
        <f>IFERROR(IF(AK58=$D$4,AL58,AL58/($D$4/AK58)),0)</f>
        <v>0</v>
      </c>
      <c r="AN58" s="49">
        <v>0.66666666666666663</v>
      </c>
      <c r="AO58" s="49">
        <v>0.79166666666666663</v>
      </c>
      <c r="AP58" s="41">
        <v>1</v>
      </c>
      <c r="AQ58" s="47">
        <f>IF(AO58-AN58=$A$3,$A$2,AO58-AN58)</f>
        <v>0.125</v>
      </c>
      <c r="AR58" s="47">
        <f>IFERROR(IF(AP58=$D$4,AQ58,AQ58/($D$4/AP58)),0)</f>
        <v>3.125E-2</v>
      </c>
      <c r="AS58" s="78"/>
      <c r="AT58" s="78"/>
      <c r="AU58" s="72"/>
      <c r="AV58" s="47">
        <f>IF(AT58-AS58=$A$3,$A$2,AT58-AS58)</f>
        <v>0</v>
      </c>
      <c r="AW58" s="47">
        <f>IFERROR(IF(AU58=$D$4,AV58,AV58/($D$4/AU58)),0)</f>
        <v>0</v>
      </c>
      <c r="AX58" s="78"/>
      <c r="AY58" s="78"/>
      <c r="AZ58" s="72"/>
      <c r="BA58" s="47">
        <f>IF(AY58-AX58=$A$3,$A$2,AY58-AX58)</f>
        <v>0</v>
      </c>
      <c r="BB58" s="47">
        <f>IFERROR(IF(AZ58=$D$4,BA58,BA58/($D$4/AZ58)),0)</f>
        <v>0</v>
      </c>
      <c r="BC58" s="78"/>
      <c r="BD58" s="78"/>
      <c r="BE58" s="72"/>
      <c r="BF58" s="47">
        <f>IF(BD58-BC58=$A$3,$A$2,BD58-BC58)</f>
        <v>0</v>
      </c>
      <c r="BG58" s="47">
        <f>IFERROR(IF(BE58=$D$4,BF58,BF58/($D$4/BE58)),0)</f>
        <v>0</v>
      </c>
      <c r="BH58" s="78"/>
      <c r="BI58" s="78"/>
      <c r="BJ58" s="72"/>
      <c r="BK58" s="47">
        <f>IF(BI58-BH58=$A$3,$A$2,BI58-BH58)</f>
        <v>0</v>
      </c>
      <c r="BL58" s="47">
        <f>IFERROR(IF(BJ58=$D$4,BK58,BK58/($D$4/BJ58)),0)</f>
        <v>0</v>
      </c>
      <c r="BM58" s="50"/>
      <c r="BN58" s="22">
        <f t="array" ref="BN58">IF(SUMPRODUCT((O58:O$439=O58)*1)&gt;1,0,1)</f>
        <v>0</v>
      </c>
      <c r="BO58" s="69"/>
      <c r="BP58" s="69"/>
      <c r="BQ58" s="71"/>
      <c r="BR58" s="47">
        <f>IF(BP58-BO58=$A$3,$A$2,BP58-BO58)</f>
        <v>0</v>
      </c>
      <c r="BS58" s="47">
        <f>IFERROR(IF(BQ58=$D$4,BR58,BR58/($D$4/BQ58)),0)</f>
        <v>0</v>
      </c>
      <c r="BT58" s="70"/>
      <c r="BU58" s="70"/>
      <c r="BV58" s="72"/>
      <c r="BW58" s="47">
        <f>IF(BU58-BT58=$A$3,$A$2,BU58-BT58)</f>
        <v>0</v>
      </c>
      <c r="BX58" s="47">
        <f>IFERROR(IF(BV58=$D$4,BW58,BW58/($D$4/BV58)),0)</f>
        <v>0</v>
      </c>
      <c r="BY58" s="48">
        <v>0.66666666666666663</v>
      </c>
      <c r="BZ58" s="48">
        <v>0.79166666666666663</v>
      </c>
      <c r="CA58" s="175">
        <v>1</v>
      </c>
      <c r="CB58" s="47">
        <f>IF(BZ58-BY58=$A$3,$A$2,BZ58-BY58)</f>
        <v>0.125</v>
      </c>
      <c r="CC58" s="47">
        <f>IFERROR(IF(CA58=$D$4,CB58,CB58/($D$4/CA58)),0)</f>
        <v>3.125E-2</v>
      </c>
      <c r="CD58" s="70"/>
      <c r="CE58" s="70"/>
      <c r="CF58" s="72"/>
      <c r="CG58" s="47">
        <f>IF(CE58-CD58=$A$3,$A$2,CE58-CD58)</f>
        <v>0</v>
      </c>
      <c r="CH58" s="47">
        <f>IFERROR(IF(CF58=$D$4,CG58,CG58/($D$4/CF58)),0)</f>
        <v>0</v>
      </c>
      <c r="CI58" s="70"/>
      <c r="CJ58" s="70"/>
      <c r="CK58" s="72"/>
      <c r="CL58" s="47">
        <f>IF(CJ58-CI58=$A$3,$A$2,CJ58-CI58)</f>
        <v>0</v>
      </c>
      <c r="CM58" s="47">
        <f>IFERROR(IF(CK58=$D$4,CL58,CL58/($D$4/CK58)),0)</f>
        <v>0</v>
      </c>
      <c r="CN58" s="70"/>
      <c r="CO58" s="70"/>
      <c r="CP58" s="72"/>
      <c r="CQ58" s="47">
        <f>IF(CO58-CN58=$A$3,$A$2,CO58-CN58)</f>
        <v>0</v>
      </c>
      <c r="CR58" s="47">
        <f>IFERROR(IF(CP58=$D$4,CQ58,CQ58/($D$4/CP58)),0)</f>
        <v>0</v>
      </c>
      <c r="CS58" s="70"/>
      <c r="CT58" s="70"/>
      <c r="CU58" s="72"/>
      <c r="CV58" s="47">
        <f>IF(CT58-CS58=$A$3,$A$2,CT58-CS58)</f>
        <v>0</v>
      </c>
      <c r="CW58" s="47">
        <f>IFERROR(IF(CU58=$D$4,CV58,CV58/($D$4/CU58)),0)</f>
        <v>0</v>
      </c>
      <c r="CX58" s="1"/>
      <c r="CZ58" s="156"/>
      <c r="DA58" s="156"/>
    </row>
    <row r="59" spans="1:105" s="18" customFormat="1" ht="14.4" x14ac:dyDescent="0.3">
      <c r="B59" s="39" t="str">
        <f>CONCATENATE(IF(AD59&lt;&gt;"","L",""),IF(AI59&lt;&gt;"","M",""),IF(AN59&lt;&gt;"","W",""),IF(AS59&lt;&gt;"","J",""),IF(AX59&lt;&gt;"","V",""),IF(BC59&lt;&gt;"","S",""),IF(BH59&lt;&gt;"","D",""))</f>
        <v>W</v>
      </c>
      <c r="C59" s="76">
        <v>923</v>
      </c>
      <c r="D59" s="40" t="s">
        <v>2028</v>
      </c>
      <c r="E59" s="40" t="s">
        <v>1512</v>
      </c>
      <c r="F59" s="40" t="s">
        <v>2123</v>
      </c>
      <c r="G59" s="36" t="s">
        <v>1236</v>
      </c>
      <c r="H59" s="36" t="s">
        <v>2222</v>
      </c>
      <c r="I59" s="36" t="s">
        <v>2222</v>
      </c>
      <c r="J59" s="36" t="s">
        <v>2125</v>
      </c>
      <c r="K59" s="36" t="s">
        <v>2263</v>
      </c>
      <c r="L59" s="170" t="s">
        <v>1234</v>
      </c>
      <c r="M59" s="99">
        <f>IF(L59=L58,0,1)</f>
        <v>0</v>
      </c>
      <c r="N59" s="107">
        <v>706376969</v>
      </c>
      <c r="O59" s="106" t="str">
        <f>PROPER(TRIM(UPPER(CONCATENATE(P59," ",Q59))))</f>
        <v>Paula Del Pilar Cruz</v>
      </c>
      <c r="P59" s="106" t="s">
        <v>2304</v>
      </c>
      <c r="Q59" s="106" t="s">
        <v>2378</v>
      </c>
      <c r="R59" s="106" t="s">
        <v>2434</v>
      </c>
      <c r="S59" s="106" t="s">
        <v>2463</v>
      </c>
      <c r="T59" s="106" t="s">
        <v>2467</v>
      </c>
      <c r="U59" s="107" t="s">
        <v>2472</v>
      </c>
      <c r="V59" s="133">
        <v>15773.485000000001</v>
      </c>
      <c r="W59" s="39">
        <f>COUNTA(AD59,AI59,AN59,AS59,AX59,BH59,BC59)</f>
        <v>1</v>
      </c>
      <c r="X59" s="42">
        <f>Y59/AC59</f>
        <v>1.2499999999999989E-2</v>
      </c>
      <c r="Y59" s="43">
        <f>(AH59+AM59+AR59+AW59+BB59+BL59+BG59)*24</f>
        <v>0.49999999999999956</v>
      </c>
      <c r="Z59" s="44">
        <f>+W59*$D$4</f>
        <v>4</v>
      </c>
      <c r="AA59" s="42">
        <f>AB59/(AC59*$D$4)</f>
        <v>1.2499999999999989E-2</v>
      </c>
      <c r="AB59" s="44">
        <f>((AG59*24)*AF59)+((AL59*24)*AK59)+((AQ59*24)*AP59)+((AV59*24)*AU59)+((BA59*24)*AZ59)+((BF59*24)*BE59)+((BK59*24)*BJ59)</f>
        <v>1.9999999999999982</v>
      </c>
      <c r="AC59" s="45">
        <f>SUMIFS(Y:Y,O:O,O59)</f>
        <v>40</v>
      </c>
      <c r="AD59" s="77"/>
      <c r="AE59" s="77"/>
      <c r="AF59" s="71"/>
      <c r="AG59" s="47">
        <f>IF(AE59-AD59=$A$3,$A$2,AE59-AD59)</f>
        <v>0</v>
      </c>
      <c r="AH59" s="47">
        <f>IFERROR(IF(AF59=$D$4,AG59,AG59/($D$4/AF59)),0)</f>
        <v>0</v>
      </c>
      <c r="AI59" s="78"/>
      <c r="AJ59" s="78"/>
      <c r="AK59" s="72"/>
      <c r="AL59" s="47">
        <f>IF(AJ59-AI59=$A$3,$A$2,AJ59-AI59)</f>
        <v>0</v>
      </c>
      <c r="AM59" s="47">
        <f>IFERROR(IF(AK59=$D$4,AL59,AL59/($D$4/AK59)),0)</f>
        <v>0</v>
      </c>
      <c r="AN59" s="49">
        <v>0.58333333333333337</v>
      </c>
      <c r="AO59" s="49">
        <v>0.66666666666666663</v>
      </c>
      <c r="AP59" s="41">
        <v>1</v>
      </c>
      <c r="AQ59" s="47">
        <f>IF(AO59-AN59=$A$3,$A$2,AO59-AN59)</f>
        <v>8.3333333333333259E-2</v>
      </c>
      <c r="AR59" s="47">
        <f>IFERROR(IF(AP59=$D$4,AQ59,AQ59/($D$4/AP59)),0)</f>
        <v>2.0833333333333315E-2</v>
      </c>
      <c r="AS59" s="78"/>
      <c r="AT59" s="78"/>
      <c r="AU59" s="72"/>
      <c r="AV59" s="47">
        <f>IF(AT59-AS59=$A$3,$A$2,AT59-AS59)</f>
        <v>0</v>
      </c>
      <c r="AW59" s="47">
        <f>IFERROR(IF(AU59=$D$4,AV59,AV59/($D$4/AU59)),0)</f>
        <v>0</v>
      </c>
      <c r="AX59" s="78"/>
      <c r="AY59" s="78"/>
      <c r="AZ59" s="72"/>
      <c r="BA59" s="47">
        <f>IF(AY59-AX59=$A$3,$A$2,AY59-AX59)</f>
        <v>0</v>
      </c>
      <c r="BB59" s="47">
        <f>IFERROR(IF(AZ59=$D$4,BA59,BA59/($D$4/AZ59)),0)</f>
        <v>0</v>
      </c>
      <c r="BC59" s="78"/>
      <c r="BD59" s="78"/>
      <c r="BE59" s="72"/>
      <c r="BF59" s="47">
        <f>IF(BD59-BC59=$A$3,$A$2,BD59-BC59)</f>
        <v>0</v>
      </c>
      <c r="BG59" s="47">
        <f>IFERROR(IF(BE59=$D$4,BF59,BF59/($D$4/BE59)),0)</f>
        <v>0</v>
      </c>
      <c r="BH59" s="78"/>
      <c r="BI59" s="78"/>
      <c r="BJ59" s="72"/>
      <c r="BK59" s="47">
        <f>IF(BI59-BH59=$A$3,$A$2,BI59-BH59)</f>
        <v>0</v>
      </c>
      <c r="BL59" s="47">
        <f>IFERROR(IF(BJ59=$D$4,BK59,BK59/($D$4/BJ59)),0)</f>
        <v>0</v>
      </c>
      <c r="BM59" s="50"/>
      <c r="BN59" s="22">
        <f t="array" ref="BN59">IF(SUMPRODUCT((O59:O$439=O59)*1)&gt;1,0,1)</f>
        <v>1</v>
      </c>
      <c r="BO59" s="69"/>
      <c r="BP59" s="69"/>
      <c r="BQ59" s="71"/>
      <c r="BR59" s="47">
        <f>IF(BP59-BO59=$A$3,$A$2,BP59-BO59)</f>
        <v>0</v>
      </c>
      <c r="BS59" s="47">
        <f>IFERROR(IF(BQ59=$D$4,BR59,BR59/($D$4/BQ59)),0)</f>
        <v>0</v>
      </c>
      <c r="BT59" s="70"/>
      <c r="BU59" s="70"/>
      <c r="BV59" s="72"/>
      <c r="BW59" s="47">
        <f>IF(BU59-BT59=$A$3,$A$2,BU59-BT59)</f>
        <v>0</v>
      </c>
      <c r="BX59" s="47">
        <f>IFERROR(IF(BV59=$D$4,BW59,BW59/($D$4/BV59)),0)</f>
        <v>0</v>
      </c>
      <c r="BY59" s="48">
        <v>0.58333333333333337</v>
      </c>
      <c r="BZ59" s="48">
        <v>0.66666666666666663</v>
      </c>
      <c r="CA59" s="175">
        <v>1</v>
      </c>
      <c r="CB59" s="47">
        <f>IF(BZ59-BY59=$A$3,$A$2,BZ59-BY59)</f>
        <v>8.3333333333333259E-2</v>
      </c>
      <c r="CC59" s="47">
        <f>IFERROR(IF(CA59=$D$4,CB59,CB59/($D$4/CA59)),0)</f>
        <v>2.0833333333333315E-2</v>
      </c>
      <c r="CD59" s="70"/>
      <c r="CE59" s="70"/>
      <c r="CF59" s="72"/>
      <c r="CG59" s="47">
        <f>IF(CE59-CD59=$A$3,$A$2,CE59-CD59)</f>
        <v>0</v>
      </c>
      <c r="CH59" s="47">
        <f>IFERROR(IF(CF59=$D$4,CG59,CG59/($D$4/CF59)),0)</f>
        <v>0</v>
      </c>
      <c r="CI59" s="70"/>
      <c r="CJ59" s="70"/>
      <c r="CK59" s="72"/>
      <c r="CL59" s="47">
        <f>IF(CJ59-CI59=$A$3,$A$2,CJ59-CI59)</f>
        <v>0</v>
      </c>
      <c r="CM59" s="47">
        <f>IFERROR(IF(CK59=$D$4,CL59,CL59/($D$4/CK59)),0)</f>
        <v>0</v>
      </c>
      <c r="CN59" s="70"/>
      <c r="CO59" s="70"/>
      <c r="CP59" s="72"/>
      <c r="CQ59" s="47">
        <f>IF(CO59-CN59=$A$3,$A$2,CO59-CN59)</f>
        <v>0</v>
      </c>
      <c r="CR59" s="47">
        <f>IFERROR(IF(CP59=$D$4,CQ59,CQ59/($D$4/CP59)),0)</f>
        <v>0</v>
      </c>
      <c r="CS59" s="70"/>
      <c r="CT59" s="70"/>
      <c r="CU59" s="72"/>
      <c r="CV59" s="47">
        <f>IF(CT59-CS59=$A$3,$A$2,CT59-CS59)</f>
        <v>0</v>
      </c>
      <c r="CW59" s="47">
        <f>IFERROR(IF(CU59=$D$4,CV59,CV59/($D$4/CU59)),0)</f>
        <v>0</v>
      </c>
      <c r="CX59" s="1"/>
      <c r="CZ59" s="156"/>
      <c r="DA59" s="156"/>
    </row>
    <row r="60" spans="1:105" s="18" customFormat="1" ht="13.8" x14ac:dyDescent="0.3">
      <c r="B60" s="39" t="str">
        <f>CONCATENATE(IF(AD60&lt;&gt;"","L",""),IF(AI60&lt;&gt;"","M",""),IF(AN60&lt;&gt;"","W",""),IF(AS60&lt;&gt;"","J",""),IF(AX60&lt;&gt;"","V",""),IF(BC60&lt;&gt;"","S",""),IF(BH60&lt;&gt;"","D",""))</f>
        <v>MV</v>
      </c>
      <c r="C60" s="104">
        <v>395</v>
      </c>
      <c r="D60" s="40" t="s">
        <v>1952</v>
      </c>
      <c r="E60" s="40" t="s">
        <v>1461</v>
      </c>
      <c r="F60" s="40" t="s">
        <v>2122</v>
      </c>
      <c r="G60" s="36" t="s">
        <v>1242</v>
      </c>
      <c r="H60" s="36" t="s">
        <v>2219</v>
      </c>
      <c r="I60" s="36" t="s">
        <v>2219</v>
      </c>
      <c r="J60" s="36" t="s">
        <v>2125</v>
      </c>
      <c r="K60" s="36" t="s">
        <v>2262</v>
      </c>
      <c r="L60" s="99" t="s">
        <v>942</v>
      </c>
      <c r="M60" s="99">
        <f>IF(L60=L59,0,1)</f>
        <v>1</v>
      </c>
      <c r="N60" s="107">
        <v>705983146</v>
      </c>
      <c r="O60" s="106" t="str">
        <f>PROPER(TRIM(UPPER(CONCATENATE(P60," ",Q60))))</f>
        <v>Karen Esthefania Cruz</v>
      </c>
      <c r="P60" s="106" t="s">
        <v>2305</v>
      </c>
      <c r="Q60" s="106" t="s">
        <v>2378</v>
      </c>
      <c r="R60" s="106" t="s">
        <v>2435</v>
      </c>
      <c r="S60" s="106" t="s">
        <v>2463</v>
      </c>
      <c r="T60" s="106" t="s">
        <v>2467</v>
      </c>
      <c r="U60" s="107" t="s">
        <v>2472</v>
      </c>
      <c r="V60" s="133">
        <v>10586.929094997206</v>
      </c>
      <c r="W60" s="39">
        <f>COUNTA(AD60,AI60,AN60,AS60,AX60,BH60,BC60)</f>
        <v>2</v>
      </c>
      <c r="X60" s="42">
        <f>Y60/AC60</f>
        <v>9.9999999999999992E-2</v>
      </c>
      <c r="Y60" s="43">
        <f>(AH60+AM60+AR60+AW60+BB60+BL60+BG60)*24</f>
        <v>3.9999999999999991</v>
      </c>
      <c r="Z60" s="44">
        <f>+W60*$D$4</f>
        <v>8</v>
      </c>
      <c r="AA60" s="42">
        <f>AB60/(AC60*$D$4)</f>
        <v>9.9999999999999992E-2</v>
      </c>
      <c r="AB60" s="44">
        <f>((AG60*24)*AF60)+((AL60*24)*AK60)+((AQ60*24)*AP60)+((AV60*24)*AU60)+((BA60*24)*AZ60)+((BF60*24)*BE60)+((BK60*24)*BJ60)</f>
        <v>15.999999999999996</v>
      </c>
      <c r="AC60" s="45">
        <f>SUMIFS(Y:Y,O:O,O60)</f>
        <v>39.999999999999993</v>
      </c>
      <c r="AD60" s="127"/>
      <c r="AE60" s="127"/>
      <c r="AF60" s="107"/>
      <c r="AG60" s="47">
        <f>IF(AE60-AD60=$A$3,$A$2,AE60-AD60)</f>
        <v>0</v>
      </c>
      <c r="AH60" s="47">
        <f>IFERROR(IF(AF60=$D$4,AG60,AG60/($D$4/AF60)),0)</f>
        <v>0</v>
      </c>
      <c r="AI60" s="49">
        <v>0.41666666666666669</v>
      </c>
      <c r="AJ60" s="49">
        <v>0.5</v>
      </c>
      <c r="AK60" s="41">
        <v>4</v>
      </c>
      <c r="AL60" s="47">
        <f>IF(AJ60-AI60=$A$3,$A$2,AJ60-AI60)</f>
        <v>8.3333333333333315E-2</v>
      </c>
      <c r="AM60" s="47">
        <f>IFERROR(IF(AK60=$D$4,AL60,AL60/($D$4/AK60)),0)</f>
        <v>8.3333333333333315E-2</v>
      </c>
      <c r="AN60" s="49"/>
      <c r="AO60" s="49"/>
      <c r="AP60" s="41"/>
      <c r="AQ60" s="47">
        <f>IF(AO60-AN60=$A$3,$A$2,AO60-AN60)</f>
        <v>0</v>
      </c>
      <c r="AR60" s="47">
        <f>IFERROR(IF(AP60=$D$4,AQ60,AQ60/($D$4/AP60)),0)</f>
        <v>0</v>
      </c>
      <c r="AS60" s="49"/>
      <c r="AT60" s="49"/>
      <c r="AU60" s="41"/>
      <c r="AV60" s="47">
        <f>IF(AT60-AS60=$A$3,$A$2,AT60-AS60)</f>
        <v>0</v>
      </c>
      <c r="AW60" s="47">
        <f>IFERROR(IF(AU60=$D$4,AV60,AV60/($D$4/AU60)),0)</f>
        <v>0</v>
      </c>
      <c r="AX60" s="49">
        <v>0.41666666666666669</v>
      </c>
      <c r="AY60" s="49">
        <v>0.5</v>
      </c>
      <c r="AZ60" s="41">
        <v>4</v>
      </c>
      <c r="BA60" s="47">
        <f>IF(AY60-AX60=$A$3,$A$2,AY60-AX60)</f>
        <v>8.3333333333333315E-2</v>
      </c>
      <c r="BB60" s="47">
        <f>IFERROR(IF(AZ60=$D$4,BA60,BA60/($D$4/AZ60)),0)</f>
        <v>8.3333333333333315E-2</v>
      </c>
      <c r="BC60" s="49"/>
      <c r="BD60" s="49"/>
      <c r="BE60" s="41"/>
      <c r="BF60" s="47">
        <f>IF(BD60-BC60=$A$3,$A$2,BD60-BC60)</f>
        <v>0</v>
      </c>
      <c r="BG60" s="47">
        <f>IFERROR(IF(BE60=$D$4,BF60,BF60/($D$4/BE60)),0)</f>
        <v>0</v>
      </c>
      <c r="BH60" s="49"/>
      <c r="BI60" s="49"/>
      <c r="BJ60" s="41"/>
      <c r="BK60" s="47">
        <f>IF(BI60-BH60=$A$3,$A$2,BI60-BH60)</f>
        <v>0</v>
      </c>
      <c r="BL60" s="47">
        <f>IFERROR(IF(BJ60=$D$4,BK60,BK60/($D$4/BJ60)),0)</f>
        <v>0</v>
      </c>
      <c r="BM60" s="50"/>
      <c r="BN60" s="22">
        <f t="array" ref="BN60">IF(SUMPRODUCT((O60:O$439=O60)*1)&gt;1,0,1)</f>
        <v>0</v>
      </c>
      <c r="BO60" s="46"/>
      <c r="BP60" s="46"/>
      <c r="BQ60" s="107"/>
      <c r="BR60" s="47">
        <f>IF(BP60-BO60=$A$3,$A$2,BP60-BO60)</f>
        <v>0</v>
      </c>
      <c r="BS60" s="47">
        <f>IFERROR(IF(BQ60=$D$4,BR60,BR60/($D$4/BQ60)),0)</f>
        <v>0</v>
      </c>
      <c r="BT60" s="48">
        <v>0.41666666666666669</v>
      </c>
      <c r="BU60" s="48">
        <v>0.5</v>
      </c>
      <c r="BV60" s="41">
        <v>4</v>
      </c>
      <c r="BW60" s="47">
        <f>IF(BU60-BT60=$A$3,$A$2,BU60-BT60)</f>
        <v>8.3333333333333315E-2</v>
      </c>
      <c r="BX60" s="47">
        <f>IFERROR(IF(BV60=$D$4,BW60,BW60/($D$4/BV60)),0)</f>
        <v>8.3333333333333315E-2</v>
      </c>
      <c r="BY60" s="48"/>
      <c r="BZ60" s="48"/>
      <c r="CA60" s="41"/>
      <c r="CB60" s="47">
        <f>IF(BZ60-BY60=$A$3,$A$2,BZ60-BY60)</f>
        <v>0</v>
      </c>
      <c r="CC60" s="47">
        <f>IFERROR(IF(CA60=$D$4,CB60,CB60/($D$4/CA60)),0)</f>
        <v>0</v>
      </c>
      <c r="CD60" s="48"/>
      <c r="CE60" s="48"/>
      <c r="CF60" s="41"/>
      <c r="CG60" s="47">
        <f>IF(CE60-CD60=$A$3,$A$2,CE60-CD60)</f>
        <v>0</v>
      </c>
      <c r="CH60" s="47">
        <f>IFERROR(IF(CF60=$D$4,CG60,CG60/($D$4/CF60)),0)</f>
        <v>0</v>
      </c>
      <c r="CI60" s="48">
        <v>0.41666666666666669</v>
      </c>
      <c r="CJ60" s="48">
        <v>0.5</v>
      </c>
      <c r="CK60" s="41">
        <v>4</v>
      </c>
      <c r="CL60" s="47">
        <f>IF(CJ60-CI60=$A$3,$A$2,CJ60-CI60)</f>
        <v>8.3333333333333315E-2</v>
      </c>
      <c r="CM60" s="47">
        <f>IFERROR(IF(CK60=$D$4,CL60,CL60/($D$4/CK60)),0)</f>
        <v>8.3333333333333315E-2</v>
      </c>
      <c r="CN60" s="48"/>
      <c r="CO60" s="48"/>
      <c r="CP60" s="41"/>
      <c r="CQ60" s="47">
        <f>IF(CO60-CN60=$A$3,$A$2,CO60-CN60)</f>
        <v>0</v>
      </c>
      <c r="CR60" s="47">
        <f>IFERROR(IF(CP60=$D$4,CQ60,CQ60/($D$4/CP60)),0)</f>
        <v>0</v>
      </c>
      <c r="CS60" s="48"/>
      <c r="CT60" s="48"/>
      <c r="CU60" s="41"/>
      <c r="CV60" s="47">
        <f>IF(CT60-CS60=$A$3,$A$2,CT60-CS60)</f>
        <v>0</v>
      </c>
      <c r="CW60" s="47">
        <f>IFERROR(IF(CU60=$D$4,CV60,CV60/($D$4/CU60)),0)</f>
        <v>0</v>
      </c>
      <c r="CX60" s="1"/>
      <c r="CZ60" s="156"/>
      <c r="DA60" s="156"/>
    </row>
    <row r="61" spans="1:105" s="18" customFormat="1" ht="13.8" x14ac:dyDescent="0.3">
      <c r="B61" s="39" t="str">
        <f>CONCATENATE(IF(AD61&lt;&gt;"","L",""),IF(AI61&lt;&gt;"","M",""),IF(AN61&lt;&gt;"","W",""),IF(AS61&lt;&gt;"","J",""),IF(AX61&lt;&gt;"","V",""),IF(BC61&lt;&gt;"","S",""),IF(BH61&lt;&gt;"","D",""))</f>
        <v>MWJVS</v>
      </c>
      <c r="C61" s="104">
        <v>495</v>
      </c>
      <c r="D61" s="40" t="s">
        <v>1953</v>
      </c>
      <c r="E61" s="40" t="s">
        <v>1463</v>
      </c>
      <c r="F61" s="40" t="s">
        <v>2156</v>
      </c>
      <c r="G61" s="36" t="s">
        <v>1240</v>
      </c>
      <c r="H61" s="36" t="s">
        <v>2219</v>
      </c>
      <c r="I61" s="36" t="s">
        <v>2219</v>
      </c>
      <c r="J61" s="36" t="s">
        <v>2125</v>
      </c>
      <c r="K61" s="36" t="s">
        <v>2262</v>
      </c>
      <c r="L61" s="171" t="s">
        <v>942</v>
      </c>
      <c r="M61" s="99">
        <f>IF(L61=L60,0,1)</f>
        <v>0</v>
      </c>
      <c r="N61" s="107">
        <v>705983146</v>
      </c>
      <c r="O61" s="106" t="str">
        <f>PROPER(TRIM(UPPER(CONCATENATE(P61," ",Q61))))</f>
        <v>Karen Esthefania Cruz</v>
      </c>
      <c r="P61" s="106" t="s">
        <v>2305</v>
      </c>
      <c r="Q61" s="106" t="s">
        <v>2378</v>
      </c>
      <c r="R61" s="106" t="s">
        <v>2435</v>
      </c>
      <c r="S61" s="106" t="s">
        <v>2463</v>
      </c>
      <c r="T61" s="106" t="s">
        <v>2465</v>
      </c>
      <c r="U61" s="107" t="s">
        <v>2472</v>
      </c>
      <c r="V61" s="133">
        <v>20516.380925725793</v>
      </c>
      <c r="W61" s="39">
        <f>COUNTA(AD61,AI61,AN61,AS61,AX61,BH61,BC61)</f>
        <v>5</v>
      </c>
      <c r="X61" s="42">
        <f>Y61/AC61</f>
        <v>0.9</v>
      </c>
      <c r="Y61" s="43">
        <f>(AH61+AM61+AR61+AW61+BB61+BL61+BG61)*24</f>
        <v>35.999999999999993</v>
      </c>
      <c r="Z61" s="44">
        <f>+W61*$D$4</f>
        <v>20</v>
      </c>
      <c r="AA61" s="42">
        <f>AB61/(AC61*$D$4)</f>
        <v>0.90000000000000013</v>
      </c>
      <c r="AB61" s="44">
        <f>((AG61*24)*AF61)+((AL61*24)*AK61)+((AQ61*24)*AP61)+((AV61*24)*AU61)+((BA61*24)*AZ61)+((BF61*24)*BE61)+((BK61*24)*BJ61)</f>
        <v>144</v>
      </c>
      <c r="AC61" s="45">
        <f>SUMIFS(Y:Y,O:O,O61)</f>
        <v>39.999999999999993</v>
      </c>
      <c r="AD61" s="127"/>
      <c r="AE61" s="127"/>
      <c r="AF61" s="107"/>
      <c r="AG61" s="47">
        <f>IF(AE61-AD61=$A$3,$A$2,AE61-AD61)</f>
        <v>0</v>
      </c>
      <c r="AH61" s="47">
        <f>IFERROR(IF(AF61=$D$4,AG61,AG61/($D$4/AF61)),0)</f>
        <v>0</v>
      </c>
      <c r="AI61" s="49">
        <v>0.54166666666666663</v>
      </c>
      <c r="AJ61" s="49">
        <v>0.79166666666666663</v>
      </c>
      <c r="AK61" s="41">
        <v>4</v>
      </c>
      <c r="AL61" s="47">
        <f>IF(AJ61-AI61=$A$3,$A$2,AJ61-AI61)</f>
        <v>0.25</v>
      </c>
      <c r="AM61" s="47">
        <f>IFERROR(IF(AK61=$D$4,AL61,AL61/($D$4/AK61)),0)</f>
        <v>0.25</v>
      </c>
      <c r="AN61" s="49">
        <v>0.41666666666666669</v>
      </c>
      <c r="AO61" s="49">
        <v>0.75</v>
      </c>
      <c r="AP61" s="41">
        <v>4</v>
      </c>
      <c r="AQ61" s="47">
        <f>IF(AO61-AN61=$A$3,$A$2,AO61-AN61)</f>
        <v>0.33333333333333331</v>
      </c>
      <c r="AR61" s="47">
        <f>IFERROR(IF(AP61=$D$4,AQ61,AQ61/($D$4/AP61)),0)</f>
        <v>0.33333333333333331</v>
      </c>
      <c r="AS61" s="49">
        <v>0.41666666666666669</v>
      </c>
      <c r="AT61" s="49">
        <v>0.75</v>
      </c>
      <c r="AU61" s="41">
        <v>4</v>
      </c>
      <c r="AV61" s="47">
        <f>IF(AT61-AS61=$A$3,$A$2,AT61-AS61)</f>
        <v>0.33333333333333331</v>
      </c>
      <c r="AW61" s="47">
        <f>IFERROR(IF(AU61=$D$4,AV61,AV61/($D$4/AU61)),0)</f>
        <v>0.33333333333333331</v>
      </c>
      <c r="AX61" s="49">
        <v>0.54166666666666663</v>
      </c>
      <c r="AY61" s="49">
        <v>0.79166666666666663</v>
      </c>
      <c r="AZ61" s="41">
        <v>4</v>
      </c>
      <c r="BA61" s="47">
        <f>IF(AY61-AX61=$A$3,$A$2,AY61-AX61)</f>
        <v>0.25</v>
      </c>
      <c r="BB61" s="47">
        <f>IFERROR(IF(AZ61=$D$4,BA61,BA61/($D$4/AZ61)),0)</f>
        <v>0.25</v>
      </c>
      <c r="BC61" s="49">
        <v>0.41666666666666669</v>
      </c>
      <c r="BD61" s="49">
        <v>0.75</v>
      </c>
      <c r="BE61" s="41">
        <v>4</v>
      </c>
      <c r="BF61" s="47">
        <f>IF(BD61-BC61=$A$3,$A$2,BD61-BC61)</f>
        <v>0.33333333333333331</v>
      </c>
      <c r="BG61" s="47">
        <f>IFERROR(IF(BE61=$D$4,BF61,BF61/($D$4/BE61)),0)</f>
        <v>0.33333333333333331</v>
      </c>
      <c r="BH61" s="49"/>
      <c r="BI61" s="49"/>
      <c r="BJ61" s="41"/>
      <c r="BK61" s="47">
        <f>IF(BI61-BH61=$A$3,$A$2,BI61-BH61)</f>
        <v>0</v>
      </c>
      <c r="BL61" s="47">
        <f>IFERROR(IF(BJ61=$D$4,BK61,BK61/($D$4/BJ61)),0)</f>
        <v>0</v>
      </c>
      <c r="BM61" s="50"/>
      <c r="BN61" s="22">
        <f t="array" ref="BN61">IF(SUMPRODUCT((O61:O$439=O61)*1)&gt;1,0,1)</f>
        <v>1</v>
      </c>
      <c r="BO61" s="46"/>
      <c r="BP61" s="46"/>
      <c r="BQ61" s="172"/>
      <c r="BR61" s="47">
        <f>IF(BP61-BO61=$A$3,$A$2,BP61-BO61)</f>
        <v>0</v>
      </c>
      <c r="BS61" s="47">
        <f>IFERROR(IF(BQ61=$D$4,BR61,BR61/($D$4/BQ61)),0)</f>
        <v>0</v>
      </c>
      <c r="BT61" s="48">
        <v>0.54166666666666663</v>
      </c>
      <c r="BU61" s="48">
        <v>0.79166666666666663</v>
      </c>
      <c r="BV61" s="175">
        <v>4</v>
      </c>
      <c r="BW61" s="47">
        <f>IF(BU61-BT61=$A$3,$A$2,BU61-BT61)</f>
        <v>0.25</v>
      </c>
      <c r="BX61" s="47">
        <f>IFERROR(IF(BV61=$D$4,BW61,BW61/($D$4/BV61)),0)</f>
        <v>0.25</v>
      </c>
      <c r="BY61" s="48">
        <v>0.41666666666666669</v>
      </c>
      <c r="BZ61" s="48">
        <v>0.75</v>
      </c>
      <c r="CA61" s="175">
        <v>4</v>
      </c>
      <c r="CB61" s="47">
        <f>IF(BZ61-BY61=$A$3,$A$2,BZ61-BY61)</f>
        <v>0.33333333333333331</v>
      </c>
      <c r="CC61" s="47">
        <f>IFERROR(IF(CA61=$D$4,CB61,CB61/($D$4/CA61)),0)</f>
        <v>0.33333333333333331</v>
      </c>
      <c r="CD61" s="48">
        <v>0.41666666666666669</v>
      </c>
      <c r="CE61" s="48">
        <v>0.75</v>
      </c>
      <c r="CF61" s="175">
        <v>4</v>
      </c>
      <c r="CG61" s="47">
        <f>IF(CE61-CD61=$A$3,$A$2,CE61-CD61)</f>
        <v>0.33333333333333331</v>
      </c>
      <c r="CH61" s="47">
        <f>IFERROR(IF(CF61=$D$4,CG61,CG61/($D$4/CF61)),0)</f>
        <v>0.33333333333333331</v>
      </c>
      <c r="CI61" s="48">
        <v>0.54166666666666663</v>
      </c>
      <c r="CJ61" s="48">
        <v>0.79166666666666663</v>
      </c>
      <c r="CK61" s="175">
        <v>4</v>
      </c>
      <c r="CL61" s="47">
        <f>IF(CJ61-CI61=$A$3,$A$2,CJ61-CI61)</f>
        <v>0.25</v>
      </c>
      <c r="CM61" s="47">
        <f>IFERROR(IF(CK61=$D$4,CL61,CL61/($D$4/CK61)),0)</f>
        <v>0.25</v>
      </c>
      <c r="CN61" s="48">
        <v>0.41666666666666669</v>
      </c>
      <c r="CO61" s="48">
        <v>0.75</v>
      </c>
      <c r="CP61" s="175">
        <v>4</v>
      </c>
      <c r="CQ61" s="47">
        <f>IF(CO61-CN61=$A$3,$A$2,CO61-CN61)</f>
        <v>0.33333333333333331</v>
      </c>
      <c r="CR61" s="47">
        <f>IFERROR(IF(CP61=$D$4,CQ61,CQ61/($D$4/CP61)),0)</f>
        <v>0.33333333333333331</v>
      </c>
      <c r="CS61" s="48"/>
      <c r="CT61" s="48"/>
      <c r="CU61" s="175"/>
      <c r="CV61" s="47">
        <f>IF(CT61-CS61=$A$3,$A$2,CT61-CS61)</f>
        <v>0</v>
      </c>
      <c r="CW61" s="47">
        <f>IFERROR(IF(CU61=$D$4,CV61,CV61/($D$4/CU61)),0)</f>
        <v>0</v>
      </c>
      <c r="CX61" s="1"/>
      <c r="CZ61" s="156"/>
      <c r="DA61" s="156"/>
    </row>
    <row r="62" spans="1:105" s="18" customFormat="1" ht="13.8" x14ac:dyDescent="0.3">
      <c r="B62" s="39" t="str">
        <f>CONCATENATE(IF(AD62&lt;&gt;"","L",""),IF(AI62&lt;&gt;"","M",""),IF(AN62&lt;&gt;"","W",""),IF(AS62&lt;&gt;"","J",""),IF(AX62&lt;&gt;"","V",""),IF(BC62&lt;&gt;"","S",""),IF(BH62&lt;&gt;"","D",""))</f>
        <v>MWV</v>
      </c>
      <c r="C62" s="104">
        <v>441</v>
      </c>
      <c r="D62" s="40" t="s">
        <v>1951</v>
      </c>
      <c r="E62" s="40" t="s">
        <v>1460</v>
      </c>
      <c r="F62" s="40" t="s">
        <v>2156</v>
      </c>
      <c r="G62" s="36" t="s">
        <v>1241</v>
      </c>
      <c r="H62" s="36" t="s">
        <v>2219</v>
      </c>
      <c r="I62" s="36" t="s">
        <v>2219</v>
      </c>
      <c r="J62" s="36" t="s">
        <v>2125</v>
      </c>
      <c r="K62" s="36" t="s">
        <v>2262</v>
      </c>
      <c r="L62" s="99" t="s">
        <v>972</v>
      </c>
      <c r="M62" s="99">
        <f>IF(L62=L61,0,1)</f>
        <v>1</v>
      </c>
      <c r="N62" s="107">
        <v>706768025</v>
      </c>
      <c r="O62" s="106" t="str">
        <f>PROPER(TRIM(UPPER(CONCATENATE(P62," ",Q62))))</f>
        <v>Elayne Ivanova Lazo</v>
      </c>
      <c r="P62" s="106" t="s">
        <v>2306</v>
      </c>
      <c r="Q62" s="106" t="s">
        <v>2379</v>
      </c>
      <c r="R62" s="106" t="s">
        <v>2436</v>
      </c>
      <c r="S62" s="106" t="s">
        <v>2463</v>
      </c>
      <c r="T62" s="106" t="s">
        <v>2468</v>
      </c>
      <c r="U62" s="107" t="s">
        <v>2472</v>
      </c>
      <c r="V62" s="133">
        <v>35990.649090909094</v>
      </c>
      <c r="W62" s="39">
        <f>COUNTA(AD62,AI62,AN62,AS62,AX62,BH62,BC62)</f>
        <v>3</v>
      </c>
      <c r="X62" s="42">
        <f>Y62/AC62</f>
        <v>0.22499999999999998</v>
      </c>
      <c r="Y62" s="43">
        <f>(AH62+AM62+AR62+AW62+BB62+BL62+BG62)*24</f>
        <v>8.9999999999999964</v>
      </c>
      <c r="Z62" s="44">
        <f>+W62*$D$4</f>
        <v>12</v>
      </c>
      <c r="AA62" s="42">
        <f>AB62/(AC62*$D$4)</f>
        <v>0.22499999999999998</v>
      </c>
      <c r="AB62" s="44">
        <f>((AG62*24)*AF62)+((AL62*24)*AK62)+((AQ62*24)*AP62)+((AV62*24)*AU62)+((BA62*24)*AZ62)+((BF62*24)*BE62)+((BK62*24)*BJ62)</f>
        <v>35.999999999999986</v>
      </c>
      <c r="AC62" s="45">
        <f>SUMIFS(Y:Y,O:O,O62)</f>
        <v>39.999999999999986</v>
      </c>
      <c r="AD62" s="127"/>
      <c r="AE62" s="127"/>
      <c r="AF62" s="107"/>
      <c r="AG62" s="47">
        <f>IF(AE62-AD62=$A$3,$A$2,AE62-AD62)</f>
        <v>0</v>
      </c>
      <c r="AH62" s="47">
        <f>IFERROR(IF(AF62=$D$4,AG62,AG62/($D$4/AF62)),0)</f>
        <v>0</v>
      </c>
      <c r="AI62" s="49">
        <v>0.41666666666666669</v>
      </c>
      <c r="AJ62" s="49">
        <v>0.54166666666666663</v>
      </c>
      <c r="AK62" s="41">
        <v>4</v>
      </c>
      <c r="AL62" s="47">
        <f>IF(AJ62-AI62=$A$3,$A$2,AJ62-AI62)</f>
        <v>0.12499999999999994</v>
      </c>
      <c r="AM62" s="47">
        <f>IFERROR(IF(AK62=$D$4,AL62,AL62/($D$4/AK62)),0)</f>
        <v>0.12499999999999994</v>
      </c>
      <c r="AN62" s="49">
        <v>0.41666666666666669</v>
      </c>
      <c r="AO62" s="49">
        <v>0.54166666666666663</v>
      </c>
      <c r="AP62" s="41">
        <v>4</v>
      </c>
      <c r="AQ62" s="47">
        <f>IF(AO62-AN62=$A$3,$A$2,AO62-AN62)</f>
        <v>0.12499999999999994</v>
      </c>
      <c r="AR62" s="47">
        <f>IFERROR(IF(AP62=$D$4,AQ62,AQ62/($D$4/AP62)),0)</f>
        <v>0.12499999999999994</v>
      </c>
      <c r="AS62" s="49"/>
      <c r="AT62" s="49"/>
      <c r="AU62" s="41"/>
      <c r="AV62" s="47">
        <f>IF(AT62-AS62=$A$3,$A$2,AT62-AS62)</f>
        <v>0</v>
      </c>
      <c r="AW62" s="47">
        <f>IFERROR(IF(AU62=$D$4,AV62,AV62/($D$4/AU62)),0)</f>
        <v>0</v>
      </c>
      <c r="AX62" s="49">
        <v>0.41666666666666669</v>
      </c>
      <c r="AY62" s="49">
        <v>0.54166666666666663</v>
      </c>
      <c r="AZ62" s="41">
        <v>4</v>
      </c>
      <c r="BA62" s="47">
        <f>IF(AY62-AX62=$A$3,$A$2,AY62-AX62)</f>
        <v>0.12499999999999994</v>
      </c>
      <c r="BB62" s="47">
        <f>IFERROR(IF(AZ62=$D$4,BA62,BA62/($D$4/AZ62)),0)</f>
        <v>0.12499999999999994</v>
      </c>
      <c r="BC62" s="49"/>
      <c r="BD62" s="49"/>
      <c r="BE62" s="41"/>
      <c r="BF62" s="47">
        <f>IF(BD62-BC62=$A$3,$A$2,BD62-BC62)</f>
        <v>0</v>
      </c>
      <c r="BG62" s="47">
        <f>IFERROR(IF(BE62=$D$4,BF62,BF62/($D$4/BE62)),0)</f>
        <v>0</v>
      </c>
      <c r="BH62" s="49"/>
      <c r="BI62" s="49"/>
      <c r="BJ62" s="41"/>
      <c r="BK62" s="47">
        <f>IF(BI62-BH62=$A$3,$A$2,BI62-BH62)</f>
        <v>0</v>
      </c>
      <c r="BL62" s="47">
        <f>IFERROR(IF(BJ62=$D$4,BK62,BK62/($D$4/BJ62)),0)</f>
        <v>0</v>
      </c>
      <c r="BM62" s="50"/>
      <c r="BN62" s="22">
        <f t="array" ref="BN62">IF(SUMPRODUCT((O62:O$439=O62)*1)&gt;1,0,1)</f>
        <v>0</v>
      </c>
      <c r="BO62" s="46"/>
      <c r="BP62" s="46"/>
      <c r="BQ62" s="172"/>
      <c r="BR62" s="47">
        <f>IF(BP62-BO62=$A$3,$A$2,BP62-BO62)</f>
        <v>0</v>
      </c>
      <c r="BS62" s="47">
        <f>IFERROR(IF(BQ62=$D$4,BR62,BR62/($D$4/BQ62)),0)</f>
        <v>0</v>
      </c>
      <c r="BT62" s="48">
        <v>0.41666666666666669</v>
      </c>
      <c r="BU62" s="48">
        <v>0.54166666666666663</v>
      </c>
      <c r="BV62" s="175">
        <v>4</v>
      </c>
      <c r="BW62" s="47">
        <f>IF(BU62-BT62=$A$3,$A$2,BU62-BT62)</f>
        <v>0.12499999999999994</v>
      </c>
      <c r="BX62" s="47">
        <f>IFERROR(IF(BV62=$D$4,BW62,BW62/($D$4/BV62)),0)</f>
        <v>0.12499999999999994</v>
      </c>
      <c r="BY62" s="48">
        <v>0.41666666666666669</v>
      </c>
      <c r="BZ62" s="48">
        <v>0.54166666666666663</v>
      </c>
      <c r="CA62" s="175">
        <v>4</v>
      </c>
      <c r="CB62" s="47">
        <f>IF(BZ62-BY62=$A$3,$A$2,BZ62-BY62)</f>
        <v>0.12499999999999994</v>
      </c>
      <c r="CC62" s="47">
        <f>IFERROR(IF(CA62=$D$4,CB62,CB62/($D$4/CA62)),0)</f>
        <v>0.12499999999999994</v>
      </c>
      <c r="CD62" s="48"/>
      <c r="CE62" s="48"/>
      <c r="CF62" s="175"/>
      <c r="CG62" s="47">
        <f>IF(CE62-CD62=$A$3,$A$2,CE62-CD62)</f>
        <v>0</v>
      </c>
      <c r="CH62" s="47">
        <f>IFERROR(IF(CF62=$D$4,CG62,CG62/($D$4/CF62)),0)</f>
        <v>0</v>
      </c>
      <c r="CI62" s="48">
        <v>0.41666666666666669</v>
      </c>
      <c r="CJ62" s="48">
        <v>0.54166666666666663</v>
      </c>
      <c r="CK62" s="175">
        <v>4</v>
      </c>
      <c r="CL62" s="47">
        <f>IF(CJ62-CI62=$A$3,$A$2,CJ62-CI62)</f>
        <v>0.12499999999999994</v>
      </c>
      <c r="CM62" s="47">
        <f>IFERROR(IF(CK62=$D$4,CL62,CL62/($D$4/CK62)),0)</f>
        <v>0.12499999999999994</v>
      </c>
      <c r="CN62" s="48"/>
      <c r="CO62" s="48"/>
      <c r="CP62" s="175"/>
      <c r="CQ62" s="47">
        <f>IF(CO62-CN62=$A$3,$A$2,CO62-CN62)</f>
        <v>0</v>
      </c>
      <c r="CR62" s="47">
        <f>IFERROR(IF(CP62=$D$4,CQ62,CQ62/($D$4/CP62)),0)</f>
        <v>0</v>
      </c>
      <c r="CS62" s="48"/>
      <c r="CT62" s="48"/>
      <c r="CU62" s="175"/>
      <c r="CV62" s="47">
        <f>IF(CT62-CS62=$A$3,$A$2,CT62-CS62)</f>
        <v>0</v>
      </c>
      <c r="CW62" s="47">
        <f>IFERROR(IF(CU62=$D$4,CV62,CV62/($D$4/CU62)),0)</f>
        <v>0</v>
      </c>
      <c r="CX62" s="1"/>
      <c r="CZ62" s="156"/>
      <c r="DA62" s="156"/>
    </row>
    <row r="63" spans="1:105" s="18" customFormat="1" ht="13.8" x14ac:dyDescent="0.3">
      <c r="A63" s="1"/>
      <c r="B63" s="39" t="str">
        <f>CONCATENATE(IF(AD63&lt;&gt;"","L",""),IF(AI63&lt;&gt;"","M",""),IF(AN63&lt;&gt;"","W",""),IF(AS63&lt;&gt;"","J",""),IF(AX63&lt;&gt;"","V",""),IF(BC63&lt;&gt;"","S",""),IF(BH63&lt;&gt;"","D",""))</f>
        <v>MWJVS</v>
      </c>
      <c r="C63" s="104">
        <v>446</v>
      </c>
      <c r="D63" s="40" t="s">
        <v>1954</v>
      </c>
      <c r="E63" s="40" t="s">
        <v>1464</v>
      </c>
      <c r="F63" s="40" t="s">
        <v>2156</v>
      </c>
      <c r="G63" s="36" t="s">
        <v>1241</v>
      </c>
      <c r="H63" s="36" t="s">
        <v>2219</v>
      </c>
      <c r="I63" s="36" t="s">
        <v>2219</v>
      </c>
      <c r="J63" s="36" t="s">
        <v>2125</v>
      </c>
      <c r="K63" s="36" t="s">
        <v>2262</v>
      </c>
      <c r="L63" s="99" t="s">
        <v>972</v>
      </c>
      <c r="M63" s="99">
        <f>IF(L63=L62,0,1)</f>
        <v>0</v>
      </c>
      <c r="N63" s="107">
        <v>706768025</v>
      </c>
      <c r="O63" s="106" t="str">
        <f>PROPER(TRIM(UPPER(CONCATENATE(P63," ",Q63))))</f>
        <v>Elayne Ivanova Lazo</v>
      </c>
      <c r="P63" s="106" t="s">
        <v>2306</v>
      </c>
      <c r="Q63" s="106" t="s">
        <v>2379</v>
      </c>
      <c r="R63" s="106" t="s">
        <v>2436</v>
      </c>
      <c r="S63" s="106" t="s">
        <v>2463</v>
      </c>
      <c r="T63" s="106" t="s">
        <v>2468</v>
      </c>
      <c r="U63" s="107" t="s">
        <v>2472</v>
      </c>
      <c r="V63" s="133">
        <v>28962.702727272728</v>
      </c>
      <c r="W63" s="39">
        <f>COUNTA(AD63,AI63,AN63,AS63,AX63,BH63,BC63)</f>
        <v>5</v>
      </c>
      <c r="X63" s="42">
        <f>Y63/AC63</f>
        <v>0.77500000000000013</v>
      </c>
      <c r="Y63" s="43">
        <f>(AH63+AM63+AR63+AW63+BB63+BL63+BG63)*24</f>
        <v>30.999999999999993</v>
      </c>
      <c r="Z63" s="44">
        <f>+W63*$D$4</f>
        <v>20</v>
      </c>
      <c r="AA63" s="42">
        <f>AB63/(AC63*$D$4)</f>
        <v>0.77500000000000013</v>
      </c>
      <c r="AB63" s="44">
        <f>((AG63*24)*AF63)+((AL63*24)*AK63)+((AQ63*24)*AP63)+((AV63*24)*AU63)+((BA63*24)*AZ63)+((BF63*24)*BE63)+((BK63*24)*BJ63)</f>
        <v>123.99999999999997</v>
      </c>
      <c r="AC63" s="45">
        <f>SUMIFS(Y:Y,O:O,O63)</f>
        <v>39.999999999999986</v>
      </c>
      <c r="AD63" s="127"/>
      <c r="AE63" s="127"/>
      <c r="AF63" s="107"/>
      <c r="AG63" s="47">
        <f>IF(AE63-AD63=$A$3,$A$2,AE63-AD63)</f>
        <v>0</v>
      </c>
      <c r="AH63" s="47">
        <f>IFERROR(IF(AF63=$D$4,AG63,AG63/($D$4/AF63)),0)</f>
        <v>0</v>
      </c>
      <c r="AI63" s="49">
        <v>0.58333333333333337</v>
      </c>
      <c r="AJ63" s="49">
        <v>0.79166666666666663</v>
      </c>
      <c r="AK63" s="41">
        <v>4</v>
      </c>
      <c r="AL63" s="47">
        <f>IF(AJ63-AI63=$A$3,$A$2,AJ63-AI63)</f>
        <v>0.20833333333333326</v>
      </c>
      <c r="AM63" s="47">
        <f>IFERROR(IF(AK63=$D$4,AL63,AL63/($D$4/AK63)),0)</f>
        <v>0.20833333333333326</v>
      </c>
      <c r="AN63" s="49">
        <v>0.58333333333333337</v>
      </c>
      <c r="AO63" s="49">
        <v>0.79166666666666663</v>
      </c>
      <c r="AP63" s="41">
        <v>4</v>
      </c>
      <c r="AQ63" s="47">
        <f>IF(AO63-AN63=$A$3,$A$2,AO63-AN63)</f>
        <v>0.20833333333333326</v>
      </c>
      <c r="AR63" s="47">
        <f>IFERROR(IF(AP63=$D$4,AQ63,AQ63/($D$4/AP63)),0)</f>
        <v>0.20833333333333326</v>
      </c>
      <c r="AS63" s="49">
        <v>0.41666666666666669</v>
      </c>
      <c r="AT63" s="49">
        <v>0.75</v>
      </c>
      <c r="AU63" s="41">
        <v>4</v>
      </c>
      <c r="AV63" s="47">
        <f>IF(AT63-AS63=$A$3,$A$2,AT63-AS63)</f>
        <v>0.33333333333333331</v>
      </c>
      <c r="AW63" s="47">
        <f>IFERROR(IF(AU63=$D$4,AV63,AV63/($D$4/AU63)),0)</f>
        <v>0.33333333333333331</v>
      </c>
      <c r="AX63" s="49">
        <v>0.58333333333333337</v>
      </c>
      <c r="AY63" s="49">
        <v>0.79166666666666663</v>
      </c>
      <c r="AZ63" s="41">
        <v>4</v>
      </c>
      <c r="BA63" s="47">
        <f>IF(AY63-AX63=$A$3,$A$2,AY63-AX63)</f>
        <v>0.20833333333333326</v>
      </c>
      <c r="BB63" s="47">
        <f>IFERROR(IF(AZ63=$D$4,BA63,BA63/($D$4/AZ63)),0)</f>
        <v>0.20833333333333326</v>
      </c>
      <c r="BC63" s="49">
        <v>0.41666666666666669</v>
      </c>
      <c r="BD63" s="49">
        <v>0.75</v>
      </c>
      <c r="BE63" s="41">
        <v>4</v>
      </c>
      <c r="BF63" s="47">
        <f>IF(BD63-BC63=$A$3,$A$2,BD63-BC63)</f>
        <v>0.33333333333333331</v>
      </c>
      <c r="BG63" s="47">
        <f>IFERROR(IF(BE63=$D$4,BF63,BF63/($D$4/BE63)),0)</f>
        <v>0.33333333333333331</v>
      </c>
      <c r="BH63" s="49"/>
      <c r="BI63" s="49"/>
      <c r="BJ63" s="41"/>
      <c r="BK63" s="47">
        <f>IF(BI63-BH63=$A$3,$A$2,BI63-BH63)</f>
        <v>0</v>
      </c>
      <c r="BL63" s="47">
        <f>IFERROR(IF(BJ63=$D$4,BK63,BK63/($D$4/BJ63)),0)</f>
        <v>0</v>
      </c>
      <c r="BM63" s="50"/>
      <c r="BN63" s="22">
        <f t="array" ref="BN63">IF(SUMPRODUCT((O63:O$439=O63)*1)&gt;1,0,1)</f>
        <v>1</v>
      </c>
      <c r="BO63" s="46"/>
      <c r="BP63" s="46"/>
      <c r="BQ63" s="107"/>
      <c r="BR63" s="47">
        <f>IF(BP63-BO63=$A$3,$A$2,BP63-BO63)</f>
        <v>0</v>
      </c>
      <c r="BS63" s="47">
        <f>IFERROR(IF(BQ63=$D$4,BR63,BR63/($D$4/BQ63)),0)</f>
        <v>0</v>
      </c>
      <c r="BT63" s="48">
        <v>0.58333333333333337</v>
      </c>
      <c r="BU63" s="48">
        <v>0.79166666666666663</v>
      </c>
      <c r="BV63" s="41">
        <v>4</v>
      </c>
      <c r="BW63" s="47">
        <f>IF(BU63-BT63=$A$3,$A$2,BU63-BT63)</f>
        <v>0.20833333333333326</v>
      </c>
      <c r="BX63" s="47">
        <f>IFERROR(IF(BV63=$D$4,BW63,BW63/($D$4/BV63)),0)</f>
        <v>0.20833333333333326</v>
      </c>
      <c r="BY63" s="48">
        <v>0.58333333333333337</v>
      </c>
      <c r="BZ63" s="48">
        <v>0.79166666666666663</v>
      </c>
      <c r="CA63" s="41">
        <v>4</v>
      </c>
      <c r="CB63" s="47">
        <f>IF(BZ63-BY63=$A$3,$A$2,BZ63-BY63)</f>
        <v>0.20833333333333326</v>
      </c>
      <c r="CC63" s="47">
        <f>IFERROR(IF(CA63=$D$4,CB63,CB63/($D$4/CA63)),0)</f>
        <v>0.20833333333333326</v>
      </c>
      <c r="CD63" s="48">
        <v>0.41666666666666669</v>
      </c>
      <c r="CE63" s="48">
        <v>0.75</v>
      </c>
      <c r="CF63" s="41">
        <v>4</v>
      </c>
      <c r="CG63" s="47">
        <f>IF(CE63-CD63=$A$3,$A$2,CE63-CD63)</f>
        <v>0.33333333333333331</v>
      </c>
      <c r="CH63" s="47">
        <f>IFERROR(IF(CF63=$D$4,CG63,CG63/($D$4/CF63)),0)</f>
        <v>0.33333333333333331</v>
      </c>
      <c r="CI63" s="48">
        <v>0.58333333333333337</v>
      </c>
      <c r="CJ63" s="48">
        <v>0.79166666666666663</v>
      </c>
      <c r="CK63" s="41">
        <v>4</v>
      </c>
      <c r="CL63" s="47">
        <f>IF(CJ63-CI63=$A$3,$A$2,CJ63-CI63)</f>
        <v>0.20833333333333326</v>
      </c>
      <c r="CM63" s="47">
        <f>IFERROR(IF(CK63=$D$4,CL63,CL63/($D$4/CK63)),0)</f>
        <v>0.20833333333333326</v>
      </c>
      <c r="CN63" s="48">
        <v>0.41666666666666669</v>
      </c>
      <c r="CO63" s="48">
        <v>0.75</v>
      </c>
      <c r="CP63" s="41">
        <v>4</v>
      </c>
      <c r="CQ63" s="47">
        <f>IF(CO63-CN63=$A$3,$A$2,CO63-CN63)</f>
        <v>0.33333333333333331</v>
      </c>
      <c r="CR63" s="47">
        <f>IFERROR(IF(CP63=$D$4,CQ63,CQ63/($D$4/CP63)),0)</f>
        <v>0.33333333333333331</v>
      </c>
      <c r="CS63" s="48"/>
      <c r="CT63" s="48"/>
      <c r="CU63" s="41"/>
      <c r="CV63" s="47">
        <f>IF(CT63-CS63=$A$3,$A$2,CT63-CS63)</f>
        <v>0</v>
      </c>
      <c r="CW63" s="47">
        <f>IFERROR(IF(CU63=$D$4,CV63,CV63/($D$4/CU63)),0)</f>
        <v>0</v>
      </c>
      <c r="CX63" s="1"/>
      <c r="CZ63" s="157">
        <f>IFERROR(VLOOKUP(Tabla5[[#This Row],[NOMBRE PDV HMPDV]],#REF!,10,0),0)</f>
        <v>0</v>
      </c>
      <c r="DA63" s="156"/>
    </row>
    <row r="64" spans="1:105" s="18" customFormat="1" ht="13.8" x14ac:dyDescent="0.3">
      <c r="B64" s="39" t="str">
        <f>CONCATENATE(IF(AD64&lt;&gt;"","L",""),IF(AI64&lt;&gt;"","M",""),IF(AN64&lt;&gt;"","W",""),IF(AS64&lt;&gt;"","J",""),IF(AX64&lt;&gt;"","V",""),IF(BC64&lt;&gt;"","S",""),IF(BH64&lt;&gt;"","D",""))</f>
        <v>MWJVS</v>
      </c>
      <c r="C64" s="104">
        <v>966</v>
      </c>
      <c r="D64" s="40" t="s">
        <v>1832</v>
      </c>
      <c r="E64" s="40" t="s">
        <v>1369</v>
      </c>
      <c r="F64" s="40" t="s">
        <v>2156</v>
      </c>
      <c r="G64" s="36" t="s">
        <v>1239</v>
      </c>
      <c r="H64" s="36" t="s">
        <v>2219</v>
      </c>
      <c r="I64" s="36" t="s">
        <v>2219</v>
      </c>
      <c r="J64" s="36" t="s">
        <v>2125</v>
      </c>
      <c r="K64" s="36" t="s">
        <v>2262</v>
      </c>
      <c r="L64" s="99" t="s">
        <v>1078</v>
      </c>
      <c r="M64" s="99">
        <f>IF(L64=L63,0,1)</f>
        <v>1</v>
      </c>
      <c r="N64" s="107"/>
      <c r="O64" s="106" t="str">
        <f>PROPER(TRIM(UPPER(CONCATENATE(P64," ",Q64))))</f>
        <v>Vacante Machala 4</v>
      </c>
      <c r="P64" s="106" t="s">
        <v>2524</v>
      </c>
      <c r="Q64" s="106" t="s">
        <v>2529</v>
      </c>
      <c r="R64" s="106"/>
      <c r="S64" s="106" t="s">
        <v>2463</v>
      </c>
      <c r="T64" s="106" t="s">
        <v>2465</v>
      </c>
      <c r="U64" s="107" t="s">
        <v>2472</v>
      </c>
      <c r="V64" s="133">
        <v>22729.418549999999</v>
      </c>
      <c r="W64" s="39">
        <f>COUNTA(AD64,AI64,AN64,AS64,AX64,BH64,BC64)</f>
        <v>5</v>
      </c>
      <c r="X64" s="42">
        <f>Y64/AC64</f>
        <v>0.85</v>
      </c>
      <c r="Y64" s="43">
        <f>(AH64+AM64+AR64+AW64+BB64+BL64+BG64)*24</f>
        <v>34</v>
      </c>
      <c r="Z64" s="44">
        <f>+W64*$D$4</f>
        <v>20</v>
      </c>
      <c r="AA64" s="42">
        <f>AB64/(AC64*$D$4)</f>
        <v>0.85</v>
      </c>
      <c r="AB64" s="44">
        <f>((AG64*24)*AF64)+((AL64*24)*AK64)+((AQ64*24)*AP64)+((AV64*24)*AU64)+((BA64*24)*AZ64)+((BF64*24)*BE64)+((BK64*24)*BJ64)</f>
        <v>136</v>
      </c>
      <c r="AC64" s="45">
        <f>SUMIFS(Y:Y,O:O,O64)</f>
        <v>40</v>
      </c>
      <c r="AD64" s="127"/>
      <c r="AE64" s="127"/>
      <c r="AF64" s="107"/>
      <c r="AG64" s="47">
        <f>IF(AE64-AD64=$A$3,$A$2,AE64-AD64)</f>
        <v>0</v>
      </c>
      <c r="AH64" s="47">
        <f>IFERROR(IF(AF64=$D$4,AG64,AG64/($D$4/AF64)),0)</f>
        <v>0</v>
      </c>
      <c r="AI64" s="49">
        <v>0.54166666666666663</v>
      </c>
      <c r="AJ64" s="49">
        <v>0.79166666666666663</v>
      </c>
      <c r="AK64" s="41">
        <v>4</v>
      </c>
      <c r="AL64" s="47">
        <f>IF(AJ64-AI64=$A$3,$A$2,AJ64-AI64)</f>
        <v>0.25</v>
      </c>
      <c r="AM64" s="47">
        <f>IFERROR(IF(AK64=$D$4,AL64,AL64/($D$4/AK64)),0)</f>
        <v>0.25</v>
      </c>
      <c r="AN64" s="49">
        <v>0.54166666666666663</v>
      </c>
      <c r="AO64" s="49">
        <v>0.79166666666666663</v>
      </c>
      <c r="AP64" s="41">
        <v>4</v>
      </c>
      <c r="AQ64" s="47">
        <f>IF(AO64-AN64=$A$3,$A$2,AO64-AN64)</f>
        <v>0.25</v>
      </c>
      <c r="AR64" s="47">
        <f>IFERROR(IF(AP64=$D$4,AQ64,AQ64/($D$4/AP64)),0)</f>
        <v>0.25</v>
      </c>
      <c r="AS64" s="49">
        <v>0.41666666666666669</v>
      </c>
      <c r="AT64" s="49">
        <v>0.75</v>
      </c>
      <c r="AU64" s="41">
        <v>4</v>
      </c>
      <c r="AV64" s="47">
        <f>IF(AT64-AS64=$A$3,$A$2,AT64-AS64)</f>
        <v>0.33333333333333331</v>
      </c>
      <c r="AW64" s="47">
        <f>IFERROR(IF(AU64=$D$4,AV64,AV64/($D$4/AU64)),0)</f>
        <v>0.33333333333333331</v>
      </c>
      <c r="AX64" s="49">
        <v>0.54166666666666663</v>
      </c>
      <c r="AY64" s="49">
        <v>0.79166666666666663</v>
      </c>
      <c r="AZ64" s="41">
        <v>4</v>
      </c>
      <c r="BA64" s="47">
        <f>IF(AY64-AX64=$A$3,$A$2,AY64-AX64)</f>
        <v>0.25</v>
      </c>
      <c r="BB64" s="47">
        <f>IFERROR(IF(AZ64=$D$4,BA64,BA64/($D$4/AZ64)),0)</f>
        <v>0.25</v>
      </c>
      <c r="BC64" s="49">
        <v>0.41666666666666669</v>
      </c>
      <c r="BD64" s="49">
        <v>0.75</v>
      </c>
      <c r="BE64" s="41">
        <v>4</v>
      </c>
      <c r="BF64" s="47">
        <f>IF(BD64-BC64=$A$3,$A$2,BD64-BC64)</f>
        <v>0.33333333333333331</v>
      </c>
      <c r="BG64" s="47">
        <f>IFERROR(IF(BE64=$D$4,BF64,BF64/($D$4/BE64)),0)</f>
        <v>0.33333333333333331</v>
      </c>
      <c r="BH64" s="49"/>
      <c r="BI64" s="49"/>
      <c r="BJ64" s="41"/>
      <c r="BK64" s="47">
        <f>IF(BI64-BH64=$A$3,$A$2,BI64-BH64)</f>
        <v>0</v>
      </c>
      <c r="BL64" s="47">
        <f>IFERROR(IF(BJ64=$D$4,BK64,BK64/($D$4/BJ64)),0)</f>
        <v>0</v>
      </c>
      <c r="BM64" s="50"/>
      <c r="BN64" s="22">
        <f t="array" ref="BN64">IF(SUMPRODUCT((O64:O$439=O64)*1)&gt;1,0,1)</f>
        <v>0</v>
      </c>
      <c r="BO64" s="46"/>
      <c r="BP64" s="46"/>
      <c r="BQ64" s="107"/>
      <c r="BR64" s="47">
        <f>IF(BP64-BO64=$A$3,$A$2,BP64-BO64)</f>
        <v>0</v>
      </c>
      <c r="BS64" s="47">
        <f>IFERROR(IF(BQ64=$D$4,BR64,BR64/($D$4/BQ64)),0)</f>
        <v>0</v>
      </c>
      <c r="BT64" s="48">
        <v>0.54166666666666663</v>
      </c>
      <c r="BU64" s="48">
        <v>0.79166666666666663</v>
      </c>
      <c r="BV64" s="41">
        <v>4</v>
      </c>
      <c r="BW64" s="47">
        <f>IF(BU64-BT64=$A$3,$A$2,BU64-BT64)</f>
        <v>0.25</v>
      </c>
      <c r="BX64" s="47">
        <f>IFERROR(IF(BV64=$D$4,BW64,BW64/($D$4/BV64)),0)</f>
        <v>0.25</v>
      </c>
      <c r="BY64" s="48">
        <v>0.54166666666666663</v>
      </c>
      <c r="BZ64" s="48">
        <v>0.79166666666666663</v>
      </c>
      <c r="CA64" s="41">
        <v>4</v>
      </c>
      <c r="CB64" s="47">
        <f>IF(BZ64-BY64=$A$3,$A$2,BZ64-BY64)</f>
        <v>0.25</v>
      </c>
      <c r="CC64" s="47">
        <f>IFERROR(IF(CA64=$D$4,CB64,CB64/($D$4/CA64)),0)</f>
        <v>0.25</v>
      </c>
      <c r="CD64" s="48">
        <v>0.41666666666666669</v>
      </c>
      <c r="CE64" s="49">
        <v>0.75</v>
      </c>
      <c r="CF64" s="41">
        <v>4</v>
      </c>
      <c r="CG64" s="47">
        <f>IF(CE64-CD64=$A$3,$A$2,CE64-CD64)</f>
        <v>0.33333333333333331</v>
      </c>
      <c r="CH64" s="47">
        <f>IFERROR(IF(CF64=$D$4,CG64,CG64/($D$4/CF64)),0)</f>
        <v>0.33333333333333331</v>
      </c>
      <c r="CI64" s="48">
        <v>0.54166666666666663</v>
      </c>
      <c r="CJ64" s="48">
        <v>0.79166666666666663</v>
      </c>
      <c r="CK64" s="41">
        <v>4</v>
      </c>
      <c r="CL64" s="47">
        <f>IF(CJ64-CI64=$A$3,$A$2,CJ64-CI64)</f>
        <v>0.25</v>
      </c>
      <c r="CM64" s="47">
        <f>IFERROR(IF(CK64=$D$4,CL64,CL64/($D$4/CK64)),0)</f>
        <v>0.25</v>
      </c>
      <c r="CN64" s="48">
        <v>0.41666666666666669</v>
      </c>
      <c r="CO64" s="49">
        <v>0.75</v>
      </c>
      <c r="CP64" s="41">
        <v>4</v>
      </c>
      <c r="CQ64" s="47">
        <f>IF(CO64-CN64=$A$3,$A$2,CO64-CN64)</f>
        <v>0.33333333333333331</v>
      </c>
      <c r="CR64" s="47">
        <f>IFERROR(IF(CP64=$D$4,CQ64,CQ64/($D$4/CP64)),0)</f>
        <v>0.33333333333333331</v>
      </c>
      <c r="CS64" s="48"/>
      <c r="CT64" s="48"/>
      <c r="CU64" s="41"/>
      <c r="CV64" s="47">
        <f>IF(CT64-CS64=$A$3,$A$2,CT64-CS64)</f>
        <v>0</v>
      </c>
      <c r="CW64" s="47">
        <f>IFERROR(IF(CU64=$D$4,CV64,CV64/($D$4/CU64)),0)</f>
        <v>0</v>
      </c>
      <c r="CZ64" s="157">
        <f>IFERROR(VLOOKUP(Tabla5[[#This Row],[NOMBRE PDV HMPDV]],#REF!,10,0),0)</f>
        <v>0</v>
      </c>
      <c r="DA64" s="156"/>
    </row>
    <row r="65" spans="1:105" s="18" customFormat="1" ht="13.8" x14ac:dyDescent="0.3">
      <c r="B65" s="39" t="str">
        <f>CONCATENATE(IF(AD65&lt;&gt;"","L",""),IF(AI65&lt;&gt;"","M",""),IF(AN65&lt;&gt;"","W",""),IF(AS65&lt;&gt;"","J",""),IF(AX65&lt;&gt;"","V",""),IF(BC65&lt;&gt;"","S",""),IF(BH65&lt;&gt;"","D",""))</f>
        <v>MWV</v>
      </c>
      <c r="C65" s="104">
        <v>519</v>
      </c>
      <c r="D65" s="40" t="s">
        <v>2160</v>
      </c>
      <c r="E65" s="40" t="s">
        <v>1462</v>
      </c>
      <c r="F65" s="40" t="s">
        <v>2122</v>
      </c>
      <c r="G65" s="36" t="s">
        <v>1239</v>
      </c>
      <c r="H65" s="36" t="s">
        <v>2219</v>
      </c>
      <c r="I65" s="36" t="s">
        <v>2219</v>
      </c>
      <c r="J65" s="36" t="s">
        <v>2125</v>
      </c>
      <c r="K65" s="36" t="s">
        <v>2262</v>
      </c>
      <c r="L65" s="99" t="s">
        <v>1078</v>
      </c>
      <c r="M65" s="99">
        <f>IF(L65=L64,0,1)</f>
        <v>0</v>
      </c>
      <c r="N65" s="107"/>
      <c r="O65" s="106" t="str">
        <f>PROPER(TRIM(UPPER(CONCATENATE(P65," ",Q65))))</f>
        <v>Vacante Machala 4</v>
      </c>
      <c r="P65" s="106" t="s">
        <v>2524</v>
      </c>
      <c r="Q65" s="106" t="s">
        <v>2529</v>
      </c>
      <c r="R65" s="106"/>
      <c r="S65" s="106" t="s">
        <v>2463</v>
      </c>
      <c r="T65" s="106" t="s">
        <v>2465</v>
      </c>
      <c r="U65" s="107" t="s">
        <v>2472</v>
      </c>
      <c r="V65" s="133">
        <v>13250.76741</v>
      </c>
      <c r="W65" s="39">
        <f>COUNTA(AD65,AI65,AN65,AS65,AX65,BH65,BC65)</f>
        <v>3</v>
      </c>
      <c r="X65" s="42">
        <f>Y65/AC65</f>
        <v>0.14999999999999997</v>
      </c>
      <c r="Y65" s="43">
        <f>(AH65+AM65+AR65+AW65+BB65+BL65+BG65)*24</f>
        <v>5.9999999999999982</v>
      </c>
      <c r="Z65" s="44">
        <f>+W65*$D$4</f>
        <v>12</v>
      </c>
      <c r="AA65" s="42">
        <f>AB65/(AC65*$D$4)</f>
        <v>0.14999999999999997</v>
      </c>
      <c r="AB65" s="44">
        <f>((AG65*24)*AF65)+((AL65*24)*AK65)+((AQ65*24)*AP65)+((AV65*24)*AU65)+((BA65*24)*AZ65)+((BF65*24)*BE65)+((BK65*24)*BJ65)</f>
        <v>23.999999999999993</v>
      </c>
      <c r="AC65" s="45">
        <f>SUMIFS(Y:Y,O:O,O65)</f>
        <v>40</v>
      </c>
      <c r="AD65" s="127"/>
      <c r="AE65" s="127"/>
      <c r="AF65" s="107"/>
      <c r="AG65" s="47">
        <f>IF(AE65-AD65=$A$3,$A$2,AE65-AD65)</f>
        <v>0</v>
      </c>
      <c r="AH65" s="47">
        <f>IFERROR(IF(AF65=$D$4,AG65,AG65/($D$4/AF65)),0)</f>
        <v>0</v>
      </c>
      <c r="AI65" s="49">
        <v>0.41666666666666669</v>
      </c>
      <c r="AJ65" s="49">
        <v>0.5</v>
      </c>
      <c r="AK65" s="41">
        <v>4</v>
      </c>
      <c r="AL65" s="47">
        <f>IF(AJ65-AI65=$A$3,$A$2,AJ65-AI65)</f>
        <v>8.3333333333333315E-2</v>
      </c>
      <c r="AM65" s="47">
        <f>IFERROR(IF(AK65=$D$4,AL65,AL65/($D$4/AK65)),0)</f>
        <v>8.3333333333333315E-2</v>
      </c>
      <c r="AN65" s="49">
        <v>0.41666666666666669</v>
      </c>
      <c r="AO65" s="49">
        <v>0.5</v>
      </c>
      <c r="AP65" s="41">
        <v>4</v>
      </c>
      <c r="AQ65" s="47">
        <f>IF(AO65-AN65=$A$3,$A$2,AO65-AN65)</f>
        <v>8.3333333333333315E-2</v>
      </c>
      <c r="AR65" s="47">
        <f>IFERROR(IF(AP65=$D$4,AQ65,AQ65/($D$4/AP65)),0)</f>
        <v>8.3333333333333315E-2</v>
      </c>
      <c r="AS65" s="49"/>
      <c r="AT65" s="49"/>
      <c r="AU65" s="41"/>
      <c r="AV65" s="47">
        <f>IF(AT65-AS65=$A$3,$A$2,AT65-AS65)</f>
        <v>0</v>
      </c>
      <c r="AW65" s="47">
        <f>IFERROR(IF(AU65=$D$4,AV65,AV65/($D$4/AU65)),0)</f>
        <v>0</v>
      </c>
      <c r="AX65" s="49">
        <v>0.41666666666666669</v>
      </c>
      <c r="AY65" s="49">
        <v>0.5</v>
      </c>
      <c r="AZ65" s="41">
        <v>4</v>
      </c>
      <c r="BA65" s="47">
        <f>IF(AY65-AX65=$A$3,$A$2,AY65-AX65)</f>
        <v>8.3333333333333315E-2</v>
      </c>
      <c r="BB65" s="47">
        <f>IFERROR(IF(AZ65=$D$4,BA65,BA65/($D$4/AZ65)),0)</f>
        <v>8.3333333333333315E-2</v>
      </c>
      <c r="BC65" s="49"/>
      <c r="BD65" s="49"/>
      <c r="BE65" s="41"/>
      <c r="BF65" s="47">
        <f>IF(BD65-BC65=$A$3,$A$2,BD65-BC65)</f>
        <v>0</v>
      </c>
      <c r="BG65" s="47">
        <f>IFERROR(IF(BE65=$D$4,BF65,BF65/($D$4/BE65)),0)</f>
        <v>0</v>
      </c>
      <c r="BH65" s="49"/>
      <c r="BI65" s="49"/>
      <c r="BJ65" s="41"/>
      <c r="BK65" s="47">
        <f>IF(BI65-BH65=$A$3,$A$2,BI65-BH65)</f>
        <v>0</v>
      </c>
      <c r="BL65" s="47">
        <f>IFERROR(IF(BJ65=$D$4,BK65,BK65/($D$4/BJ65)),0)</f>
        <v>0</v>
      </c>
      <c r="BM65" s="50"/>
      <c r="BN65" s="22">
        <f t="array" ref="BN65">IF(SUMPRODUCT((O65:O$439=O65)*1)&gt;1,0,1)</f>
        <v>1</v>
      </c>
      <c r="BO65" s="46"/>
      <c r="BP65" s="46"/>
      <c r="BQ65" s="172"/>
      <c r="BR65" s="47">
        <f>IF(BP65-BO65=$A$3,$A$2,BP65-BO65)</f>
        <v>0</v>
      </c>
      <c r="BS65" s="47">
        <f>IFERROR(IF(BQ65=$D$4,BR65,BR65/($D$4/BQ65)),0)</f>
        <v>0</v>
      </c>
      <c r="BT65" s="48">
        <v>0.41666666666666669</v>
      </c>
      <c r="BU65" s="48">
        <v>0.5</v>
      </c>
      <c r="BV65" s="175">
        <v>4</v>
      </c>
      <c r="BW65" s="47">
        <f>IF(BU65-BT65=$A$3,$A$2,BU65-BT65)</f>
        <v>8.3333333333333315E-2</v>
      </c>
      <c r="BX65" s="47">
        <f>IFERROR(IF(BV65=$D$4,BW65,BW65/($D$4/BV65)),0)</f>
        <v>8.3333333333333315E-2</v>
      </c>
      <c r="BY65" s="48">
        <v>0.41666666666666669</v>
      </c>
      <c r="BZ65" s="48">
        <v>0.5</v>
      </c>
      <c r="CA65" s="175">
        <v>4</v>
      </c>
      <c r="CB65" s="47">
        <f>IF(BZ65-BY65=$A$3,$A$2,BZ65-BY65)</f>
        <v>8.3333333333333315E-2</v>
      </c>
      <c r="CC65" s="47">
        <f>IFERROR(IF(CA65=$D$4,CB65,CB65/($D$4/CA65)),0)</f>
        <v>8.3333333333333315E-2</v>
      </c>
      <c r="CD65" s="48"/>
      <c r="CE65" s="48"/>
      <c r="CF65" s="175"/>
      <c r="CG65" s="47">
        <f>IF(CE65-CD65=$A$3,$A$2,CE65-CD65)</f>
        <v>0</v>
      </c>
      <c r="CH65" s="47">
        <f>IFERROR(IF(CF65=$D$4,CG65,CG65/($D$4/CF65)),0)</f>
        <v>0</v>
      </c>
      <c r="CI65" s="48">
        <v>0.41666666666666669</v>
      </c>
      <c r="CJ65" s="48">
        <v>0.5</v>
      </c>
      <c r="CK65" s="175">
        <v>4</v>
      </c>
      <c r="CL65" s="47">
        <f>IF(CJ65-CI65=$A$3,$A$2,CJ65-CI65)</f>
        <v>8.3333333333333315E-2</v>
      </c>
      <c r="CM65" s="47">
        <f>IFERROR(IF(CK65=$D$4,CL65,CL65/($D$4/CK65)),0)</f>
        <v>8.3333333333333315E-2</v>
      </c>
      <c r="CN65" s="48"/>
      <c r="CO65" s="48"/>
      <c r="CP65" s="175"/>
      <c r="CQ65" s="47">
        <f>IF(CO65-CN65=$A$3,$A$2,CO65-CN65)</f>
        <v>0</v>
      </c>
      <c r="CR65" s="47">
        <f>IFERROR(IF(CP65=$D$4,CQ65,CQ65/($D$4/CP65)),0)</f>
        <v>0</v>
      </c>
      <c r="CS65" s="48"/>
      <c r="CT65" s="48"/>
      <c r="CU65" s="175"/>
      <c r="CV65" s="47">
        <f>IF(CT65-CS65=$A$3,$A$2,CT65-CS65)</f>
        <v>0</v>
      </c>
      <c r="CW65" s="47">
        <f>IFERROR(IF(CU65=$D$4,CV65,CV65/($D$4/CU65)),0)</f>
        <v>0</v>
      </c>
      <c r="CX65" s="1"/>
      <c r="CZ65" s="156"/>
      <c r="DA65" s="156"/>
    </row>
    <row r="66" spans="1:105" s="18" customFormat="1" ht="13.8" x14ac:dyDescent="0.3">
      <c r="B66" s="39" t="str">
        <f>CONCATENATE(IF(AD66&lt;&gt;"","L",""),IF(AI66&lt;&gt;"","M",""),IF(AN66&lt;&gt;"","W",""),IF(AS66&lt;&gt;"","J",""),IF(AX66&lt;&gt;"","V",""),IF(BC66&lt;&gt;"","S",""),IF(BH66&lt;&gt;"","D",""))</f>
        <v>MWJVS</v>
      </c>
      <c r="C66" s="104">
        <v>510</v>
      </c>
      <c r="D66" s="40" t="s">
        <v>1854</v>
      </c>
      <c r="E66" s="40" t="s">
        <v>1387</v>
      </c>
      <c r="F66" s="40" t="s">
        <v>2156</v>
      </c>
      <c r="G66" s="36" t="s">
        <v>1239</v>
      </c>
      <c r="H66" s="36" t="s">
        <v>2224</v>
      </c>
      <c r="I66" s="36" t="s">
        <v>2224</v>
      </c>
      <c r="J66" s="36" t="s">
        <v>2125</v>
      </c>
      <c r="K66" s="36" t="s">
        <v>2262</v>
      </c>
      <c r="L66" s="99" t="s">
        <v>952</v>
      </c>
      <c r="M66" s="99">
        <f>IF(L66=L65,0,1)</f>
        <v>1</v>
      </c>
      <c r="N66" s="107">
        <v>958524720</v>
      </c>
      <c r="O66" s="106" t="str">
        <f>PROPER(TRIM(UPPER(CONCATENATE(P66," ",Q66))))</f>
        <v>Camilo Steven Rivera</v>
      </c>
      <c r="P66" s="106" t="s">
        <v>2310</v>
      </c>
      <c r="Q66" s="106" t="s">
        <v>2382</v>
      </c>
      <c r="R66" s="106" t="s">
        <v>2338</v>
      </c>
      <c r="S66" s="106" t="s">
        <v>2463</v>
      </c>
      <c r="T66" s="106" t="s">
        <v>2465</v>
      </c>
      <c r="U66" s="107" t="s">
        <v>2472</v>
      </c>
      <c r="V66" s="133">
        <v>26823.937919999997</v>
      </c>
      <c r="W66" s="39">
        <f>COUNTA(AD66,AI66,AN66,AS66,AX66,BH66,BC66)</f>
        <v>5</v>
      </c>
      <c r="X66" s="42">
        <f>Y66/AC66</f>
        <v>0.4</v>
      </c>
      <c r="Y66" s="43">
        <f>(AH66+AM66+AR66+AW66+BB66+BL66+BG66)*24</f>
        <v>16</v>
      </c>
      <c r="Z66" s="44">
        <f>+W66*$D$4</f>
        <v>20</v>
      </c>
      <c r="AA66" s="42">
        <f>AB66/(AC66*$D$4)</f>
        <v>0.39999999999999997</v>
      </c>
      <c r="AB66" s="44">
        <f>((AG66*24)*AF66)+((AL66*24)*AK66)+((AQ66*24)*AP66)+((AV66*24)*AU66)+((BA66*24)*AZ66)+((BF66*24)*BE66)+((BK66*24)*BJ66)</f>
        <v>63.999999999999993</v>
      </c>
      <c r="AC66" s="45">
        <f>SUMIFS(Y:Y,O:O,O66)</f>
        <v>40</v>
      </c>
      <c r="AD66" s="127"/>
      <c r="AE66" s="127"/>
      <c r="AF66" s="107"/>
      <c r="AG66" s="47">
        <f>IF(AE66-AD66=$A$3,$A$2,AE66-AD66)</f>
        <v>0</v>
      </c>
      <c r="AH66" s="47">
        <f>IFERROR(IF(AF66=$D$4,AG66,AG66/($D$4/AF66)),0)</f>
        <v>0</v>
      </c>
      <c r="AI66" s="49">
        <v>0.54166666666666663</v>
      </c>
      <c r="AJ66" s="49">
        <v>0.66666666666666663</v>
      </c>
      <c r="AK66" s="41">
        <v>4</v>
      </c>
      <c r="AL66" s="47">
        <f>IF(AJ66-AI66=$A$3,$A$2,AJ66-AI66)</f>
        <v>0.125</v>
      </c>
      <c r="AM66" s="47">
        <f>IFERROR(IF(AK66=$D$4,AL66,AL66/($D$4/AK66)),0)</f>
        <v>0.125</v>
      </c>
      <c r="AN66" s="49">
        <v>0.66666666666666663</v>
      </c>
      <c r="AO66" s="49">
        <v>0.79166666666666663</v>
      </c>
      <c r="AP66" s="41">
        <v>4</v>
      </c>
      <c r="AQ66" s="47">
        <f>IF(AO66-AN66=$A$3,$A$2,AO66-AN66)</f>
        <v>0.125</v>
      </c>
      <c r="AR66" s="47">
        <f>IFERROR(IF(AP66=$D$4,AQ66,AQ66/($D$4/AP66)),0)</f>
        <v>0.125</v>
      </c>
      <c r="AS66" s="49">
        <v>0.66666666666666663</v>
      </c>
      <c r="AT66" s="49">
        <v>0.79166666666666663</v>
      </c>
      <c r="AU66" s="41">
        <v>4</v>
      </c>
      <c r="AV66" s="47">
        <f>IF(AT66-AS66=$A$3,$A$2,AT66-AS66)</f>
        <v>0.125</v>
      </c>
      <c r="AW66" s="47">
        <f>IFERROR(IF(AU66=$D$4,AV66,AV66/($D$4/AU66)),0)</f>
        <v>0.125</v>
      </c>
      <c r="AX66" s="49">
        <v>0.41666666666666669</v>
      </c>
      <c r="AY66" s="49">
        <v>0.54166666666666663</v>
      </c>
      <c r="AZ66" s="41">
        <v>4</v>
      </c>
      <c r="BA66" s="47">
        <f>IF(AY66-AX66=$A$3,$A$2,AY66-AX66)</f>
        <v>0.12499999999999994</v>
      </c>
      <c r="BB66" s="47">
        <f>IFERROR(IF(AZ66=$D$4,BA66,BA66/($D$4/AZ66)),0)</f>
        <v>0.12499999999999994</v>
      </c>
      <c r="BC66" s="49">
        <v>0.41666666666666669</v>
      </c>
      <c r="BD66" s="49">
        <v>0.58333333333333337</v>
      </c>
      <c r="BE66" s="41">
        <v>4</v>
      </c>
      <c r="BF66" s="47">
        <f>IF(BD66-BC66=$A$3,$A$2,BD66-BC66)</f>
        <v>0.16666666666666669</v>
      </c>
      <c r="BG66" s="47">
        <f>IFERROR(IF(BE66=$D$4,BF66,BF66/($D$4/BE66)),0)</f>
        <v>0.16666666666666669</v>
      </c>
      <c r="BH66" s="49"/>
      <c r="BI66" s="49"/>
      <c r="BJ66" s="41"/>
      <c r="BK66" s="47">
        <f>IF(BI66-BH66=$A$3,$A$2,BI66-BH66)</f>
        <v>0</v>
      </c>
      <c r="BL66" s="47">
        <f>IFERROR(IF(BJ66=$D$4,BK66,BK66/($D$4/BJ66)),0)</f>
        <v>0</v>
      </c>
      <c r="BM66" s="50"/>
      <c r="BN66" s="22">
        <f t="array" ref="BN66">IF(SUMPRODUCT((O66:O$439=O66)*1)&gt;1,0,1)</f>
        <v>0</v>
      </c>
      <c r="BO66" s="46"/>
      <c r="BP66" s="46"/>
      <c r="BQ66" s="107"/>
      <c r="BR66" s="47">
        <f>IF(BP66-BO66=$A$3,$A$2,BP66-BO66)</f>
        <v>0</v>
      </c>
      <c r="BS66" s="47">
        <f>IFERROR(IF(BQ66=$D$4,BR66,BR66/($D$4/BQ66)),0)</f>
        <v>0</v>
      </c>
      <c r="BT66" s="48">
        <v>0.54166666666666663</v>
      </c>
      <c r="BU66" s="48">
        <v>0.66666666666666663</v>
      </c>
      <c r="BV66" s="41">
        <v>4</v>
      </c>
      <c r="BW66" s="47">
        <f>IF(BU66-BT66=$A$3,$A$2,BU66-BT66)</f>
        <v>0.125</v>
      </c>
      <c r="BX66" s="47">
        <f>IFERROR(IF(BV66=$D$4,BW66,BW66/($D$4/BV66)),0)</f>
        <v>0.125</v>
      </c>
      <c r="BY66" s="48">
        <v>0.54166666666666663</v>
      </c>
      <c r="BZ66" s="48">
        <v>0.66666666666666663</v>
      </c>
      <c r="CA66" s="41">
        <v>4</v>
      </c>
      <c r="CB66" s="47">
        <f>IF(BZ66-BY66=$A$3,$A$2,BZ66-BY66)</f>
        <v>0.125</v>
      </c>
      <c r="CC66" s="47">
        <f>IFERROR(IF(CA66=$D$4,CB66,CB66/($D$4/CA66)),0)</f>
        <v>0.125</v>
      </c>
      <c r="CD66" s="48">
        <v>0.66666666666666663</v>
      </c>
      <c r="CE66" s="48">
        <v>0.79166666666666663</v>
      </c>
      <c r="CF66" s="41">
        <v>4</v>
      </c>
      <c r="CG66" s="47">
        <f>IF(CE66-CD66=$A$3,$A$2,CE66-CD66)</f>
        <v>0.125</v>
      </c>
      <c r="CH66" s="47">
        <f>IFERROR(IF(CF66=$D$4,CG66,CG66/($D$4/CF66)),0)</f>
        <v>0.125</v>
      </c>
      <c r="CI66" s="48">
        <v>0.41666666666666669</v>
      </c>
      <c r="CJ66" s="48">
        <v>0.54166666666666663</v>
      </c>
      <c r="CK66" s="41">
        <v>4</v>
      </c>
      <c r="CL66" s="47">
        <f>IF(CJ66-CI66=$A$3,$A$2,CJ66-CI66)</f>
        <v>0.12499999999999994</v>
      </c>
      <c r="CM66" s="47">
        <f>IFERROR(IF(CK66=$D$4,CL66,CL66/($D$4/CK66)),0)</f>
        <v>0.12499999999999994</v>
      </c>
      <c r="CN66" s="48">
        <v>0.41666666666666669</v>
      </c>
      <c r="CO66" s="48">
        <v>0.54166666666666663</v>
      </c>
      <c r="CP66" s="41">
        <v>4</v>
      </c>
      <c r="CQ66" s="47">
        <f>IF(CO66-CN66=$A$3,$A$2,CO66-CN66)</f>
        <v>0.12499999999999994</v>
      </c>
      <c r="CR66" s="47">
        <f>IFERROR(IF(CP66=$D$4,CQ66,CQ66/($D$4/CP66)),0)</f>
        <v>0.12499999999999994</v>
      </c>
      <c r="CS66" s="48"/>
      <c r="CT66" s="48"/>
      <c r="CU66" s="41"/>
      <c r="CV66" s="47">
        <f>IF(CT66-CS66=$A$3,$A$2,CT66-CS66)</f>
        <v>0</v>
      </c>
      <c r="CW66" s="47">
        <f>IFERROR(IF(CU66=$D$4,CV66,CV66/($D$4/CU66)),0)</f>
        <v>0</v>
      </c>
      <c r="CZ66" s="156"/>
      <c r="DA66" s="156"/>
    </row>
    <row r="67" spans="1:105" s="18" customFormat="1" ht="13.8" x14ac:dyDescent="0.3">
      <c r="B67" s="39" t="str">
        <f>CONCATENATE(IF(AD67&lt;&gt;"","L",""),IF(AI67&lt;&gt;"","M",""),IF(AN67&lt;&gt;"","W",""),IF(AS67&lt;&gt;"","J",""),IF(AX67&lt;&gt;"","V",""),IF(BC67&lt;&gt;"","S",""),IF(BH67&lt;&gt;"","D",""))</f>
        <v>MWJVS</v>
      </c>
      <c r="C67" s="104">
        <v>498</v>
      </c>
      <c r="D67" s="40" t="s">
        <v>1855</v>
      </c>
      <c r="E67" s="40" t="s">
        <v>1388</v>
      </c>
      <c r="F67" s="40" t="s">
        <v>2156</v>
      </c>
      <c r="G67" s="36" t="s">
        <v>1240</v>
      </c>
      <c r="H67" s="36" t="s">
        <v>2224</v>
      </c>
      <c r="I67" s="36" t="s">
        <v>2224</v>
      </c>
      <c r="J67" s="36" t="s">
        <v>2125</v>
      </c>
      <c r="K67" s="36" t="s">
        <v>2262</v>
      </c>
      <c r="L67" s="99" t="s">
        <v>952</v>
      </c>
      <c r="M67" s="99">
        <f>IF(L67=L66,0,1)</f>
        <v>0</v>
      </c>
      <c r="N67" s="107">
        <v>958524720</v>
      </c>
      <c r="O67" s="106" t="str">
        <f>PROPER(TRIM(UPPER(CONCATENATE(P67," ",Q67))))</f>
        <v>Camilo Steven Rivera</v>
      </c>
      <c r="P67" s="106" t="s">
        <v>2310</v>
      </c>
      <c r="Q67" s="106" t="s">
        <v>2382</v>
      </c>
      <c r="R67" s="106" t="s">
        <v>2338</v>
      </c>
      <c r="S67" s="106" t="s">
        <v>2463</v>
      </c>
      <c r="T67" s="106" t="s">
        <v>2465</v>
      </c>
      <c r="U67" s="107" t="s">
        <v>2472</v>
      </c>
      <c r="V67" s="133">
        <v>28667.097497430597</v>
      </c>
      <c r="W67" s="39">
        <f>COUNTA(AD67,AI67,AN67,AS67,AX67,BH67,BC67)</f>
        <v>5</v>
      </c>
      <c r="X67" s="42">
        <f>Y67/AC67</f>
        <v>0.4</v>
      </c>
      <c r="Y67" s="43">
        <f>(AH67+AM67+AR67+AW67+BB67+BL67+BG67)*24</f>
        <v>16</v>
      </c>
      <c r="Z67" s="44">
        <f>+W67*$D$4</f>
        <v>20</v>
      </c>
      <c r="AA67" s="42">
        <f>AB67/(AC67*$D$4)</f>
        <v>0.4</v>
      </c>
      <c r="AB67" s="44">
        <f>((AG67*24)*AF67)+((AL67*24)*AK67)+((AQ67*24)*AP67)+((AV67*24)*AU67)+((BA67*24)*AZ67)+((BF67*24)*BE67)+((BK67*24)*BJ67)</f>
        <v>64</v>
      </c>
      <c r="AC67" s="45">
        <f>SUMIFS(Y:Y,O:O,O67)</f>
        <v>40</v>
      </c>
      <c r="AD67" s="127"/>
      <c r="AE67" s="127"/>
      <c r="AF67" s="107"/>
      <c r="AG67" s="47">
        <f>IF(AE67-AD67=$A$3,$A$2,AE67-AD67)</f>
        <v>0</v>
      </c>
      <c r="AH67" s="47">
        <f>IFERROR(IF(AF67=$D$4,AG67,AG67/($D$4/AF67)),0)</f>
        <v>0</v>
      </c>
      <c r="AI67" s="49">
        <v>0.66666666666666663</v>
      </c>
      <c r="AJ67" s="49">
        <v>0.79166666666666663</v>
      </c>
      <c r="AK67" s="41">
        <v>4</v>
      </c>
      <c r="AL67" s="47">
        <f>IF(AJ67-AI67=$A$3,$A$2,AJ67-AI67)</f>
        <v>0.125</v>
      </c>
      <c r="AM67" s="47">
        <f>IFERROR(IF(AK67=$D$4,AL67,AL67/($D$4/AK67)),0)</f>
        <v>0.125</v>
      </c>
      <c r="AN67" s="49">
        <v>0.54166666666666663</v>
      </c>
      <c r="AO67" s="49">
        <v>0.66666666666666663</v>
      </c>
      <c r="AP67" s="41">
        <v>4</v>
      </c>
      <c r="AQ67" s="47">
        <f>IF(AO67-AN67=$A$3,$A$2,AO67-AN67)</f>
        <v>0.125</v>
      </c>
      <c r="AR67" s="47">
        <f>IFERROR(IF(AP67=$D$4,AQ67,AQ67/($D$4/AP67)),0)</f>
        <v>0.125</v>
      </c>
      <c r="AS67" s="49">
        <v>0.54166666666666663</v>
      </c>
      <c r="AT67" s="49">
        <v>0.66666666666666663</v>
      </c>
      <c r="AU67" s="41">
        <v>4</v>
      </c>
      <c r="AV67" s="47">
        <f>IF(AT67-AS67=$A$3,$A$2,AT67-AS67)</f>
        <v>0.125</v>
      </c>
      <c r="AW67" s="47">
        <f>IFERROR(IF(AU67=$D$4,AV67,AV67/($D$4/AU67)),0)</f>
        <v>0.125</v>
      </c>
      <c r="AX67" s="49">
        <v>0.58333333333333337</v>
      </c>
      <c r="AY67" s="49">
        <v>0.70833333333333337</v>
      </c>
      <c r="AZ67" s="41">
        <v>4</v>
      </c>
      <c r="BA67" s="47">
        <f>IF(AY67-AX67=$A$3,$A$2,AY67-AX67)</f>
        <v>0.125</v>
      </c>
      <c r="BB67" s="47">
        <f>IFERROR(IF(AZ67=$D$4,BA67,BA67/($D$4/AZ67)),0)</f>
        <v>0.125</v>
      </c>
      <c r="BC67" s="49">
        <v>0.625</v>
      </c>
      <c r="BD67" s="49">
        <v>0.79166666666666663</v>
      </c>
      <c r="BE67" s="41">
        <v>4</v>
      </c>
      <c r="BF67" s="47">
        <f>IF(BD67-BC67=$A$3,$A$2,BD67-BC67)</f>
        <v>0.16666666666666663</v>
      </c>
      <c r="BG67" s="47">
        <f>IFERROR(IF(BE67=$D$4,BF67,BF67/($D$4/BE67)),0)</f>
        <v>0.16666666666666663</v>
      </c>
      <c r="BH67" s="49"/>
      <c r="BI67" s="49"/>
      <c r="BJ67" s="41"/>
      <c r="BK67" s="47">
        <f>IF(BI67-BH67=$A$3,$A$2,BI67-BH67)</f>
        <v>0</v>
      </c>
      <c r="BL67" s="47">
        <f>IFERROR(IF(BJ67=$D$4,BK67,BK67/($D$4/BJ67)),0)</f>
        <v>0</v>
      </c>
      <c r="BM67" s="50"/>
      <c r="BN67" s="22">
        <f t="array" ref="BN67">IF(SUMPRODUCT((O67:O$439=O67)*1)&gt;1,0,1)</f>
        <v>0</v>
      </c>
      <c r="BO67" s="46"/>
      <c r="BP67" s="46"/>
      <c r="BQ67" s="107"/>
      <c r="BR67" s="47">
        <f>IF(BP67-BO67=$A$3,$A$2,BP67-BO67)</f>
        <v>0</v>
      </c>
      <c r="BS67" s="47">
        <f>IFERROR(IF(BQ67=$D$4,BR67,BR67/($D$4/BQ67)),0)</f>
        <v>0</v>
      </c>
      <c r="BT67" s="48">
        <v>0.66666666666666663</v>
      </c>
      <c r="BU67" s="48">
        <v>0.79166666666666663</v>
      </c>
      <c r="BV67" s="41">
        <v>4</v>
      </c>
      <c r="BW67" s="47">
        <f>IF(BU67-BT67=$A$3,$A$2,BU67-BT67)</f>
        <v>0.125</v>
      </c>
      <c r="BX67" s="47">
        <f>IFERROR(IF(BV67=$D$4,BW67,BW67/($D$4/BV67)),0)</f>
        <v>0.125</v>
      </c>
      <c r="BY67" s="48">
        <v>0.66666666666666663</v>
      </c>
      <c r="BZ67" s="48">
        <v>0.79166666666666663</v>
      </c>
      <c r="CA67" s="41">
        <v>4</v>
      </c>
      <c r="CB67" s="47">
        <f>IF(BZ67-BY67=$A$3,$A$2,BZ67-BY67)</f>
        <v>0.125</v>
      </c>
      <c r="CC67" s="47">
        <f>IFERROR(IF(CA67=$D$4,CB67,CB67/($D$4/CA67)),0)</f>
        <v>0.125</v>
      </c>
      <c r="CD67" s="48">
        <v>0.54166666666666663</v>
      </c>
      <c r="CE67" s="48">
        <v>0.66666666666666663</v>
      </c>
      <c r="CF67" s="41">
        <v>4</v>
      </c>
      <c r="CG67" s="47">
        <f>IF(CE67-CD67=$A$3,$A$2,CE67-CD67)</f>
        <v>0.125</v>
      </c>
      <c r="CH67" s="47">
        <f>IFERROR(IF(CF67=$D$4,CG67,CG67/($D$4/CF67)),0)</f>
        <v>0.125</v>
      </c>
      <c r="CI67" s="48">
        <v>0.58333333333333337</v>
      </c>
      <c r="CJ67" s="48">
        <v>0.70833333333333337</v>
      </c>
      <c r="CK67" s="41">
        <v>4</v>
      </c>
      <c r="CL67" s="47">
        <f>IF(CJ67-CI67=$A$3,$A$2,CJ67-CI67)</f>
        <v>0.125</v>
      </c>
      <c r="CM67" s="47">
        <f>IFERROR(IF(CK67=$D$4,CL67,CL67/($D$4/CK67)),0)</f>
        <v>0.125</v>
      </c>
      <c r="CN67" s="48">
        <v>0.66666666666666663</v>
      </c>
      <c r="CO67" s="48">
        <v>0.79166666666666663</v>
      </c>
      <c r="CP67" s="41">
        <v>4</v>
      </c>
      <c r="CQ67" s="47">
        <f>IF(CO67-CN67=$A$3,$A$2,CO67-CN67)</f>
        <v>0.125</v>
      </c>
      <c r="CR67" s="47">
        <f>IFERROR(IF(CP67=$D$4,CQ67,CQ67/($D$4/CP67)),0)</f>
        <v>0.125</v>
      </c>
      <c r="CS67" s="48"/>
      <c r="CT67" s="48"/>
      <c r="CU67" s="41"/>
      <c r="CV67" s="47">
        <f>IF(CT67-CS67=$A$3,$A$2,CT67-CS67)</f>
        <v>0</v>
      </c>
      <c r="CW67" s="47">
        <f>IFERROR(IF(CU67=$D$4,CV67,CV67/($D$4/CU67)),0)</f>
        <v>0</v>
      </c>
      <c r="CZ67" s="156"/>
      <c r="DA67" s="156"/>
    </row>
    <row r="68" spans="1:105" s="18" customFormat="1" ht="13.8" x14ac:dyDescent="0.3">
      <c r="B68" s="39" t="str">
        <f>CONCATENATE(IF(AD68&lt;&gt;"","L",""),IF(AI68&lt;&gt;"","M",""),IF(AN68&lt;&gt;"","W",""),IF(AS68&lt;&gt;"","J",""),IF(AX68&lt;&gt;"","V",""),IF(BC68&lt;&gt;"","S",""),IF(BH68&lt;&gt;"","D",""))</f>
        <v>J</v>
      </c>
      <c r="C68" s="167" t="s">
        <v>1049</v>
      </c>
      <c r="D68" s="40" t="s">
        <v>2119</v>
      </c>
      <c r="E68" s="40" t="s">
        <v>2119</v>
      </c>
      <c r="F68" s="40" t="s">
        <v>2157</v>
      </c>
      <c r="G68" s="36" t="s">
        <v>1254</v>
      </c>
      <c r="H68" s="36" t="s">
        <v>2224</v>
      </c>
      <c r="I68" s="36" t="s">
        <v>2224</v>
      </c>
      <c r="J68" s="36" t="s">
        <v>1647</v>
      </c>
      <c r="K68" s="36" t="s">
        <v>2262</v>
      </c>
      <c r="L68" s="99" t="s">
        <v>952</v>
      </c>
      <c r="M68" s="99">
        <f>IF(L68=L67,0,1)</f>
        <v>0</v>
      </c>
      <c r="N68" s="107">
        <v>958524720</v>
      </c>
      <c r="O68" s="106" t="str">
        <f>PROPER(TRIM(UPPER(CONCATENATE(P68," ",Q68))))</f>
        <v>Camilo Steven Rivera</v>
      </c>
      <c r="P68" s="106" t="s">
        <v>2310</v>
      </c>
      <c r="Q68" s="106" t="s">
        <v>2382</v>
      </c>
      <c r="R68" s="106" t="s">
        <v>2338</v>
      </c>
      <c r="S68" s="106" t="s">
        <v>2463</v>
      </c>
      <c r="T68" s="106" t="s">
        <v>2470</v>
      </c>
      <c r="U68" s="107" t="s">
        <v>2472</v>
      </c>
      <c r="V68" s="133"/>
      <c r="W68" s="39">
        <f>COUNTA(AD68,AI68,AN68,AS68,AX68,BH68,BC68)</f>
        <v>1</v>
      </c>
      <c r="X68" s="42">
        <f>Y68/AC68</f>
        <v>4.9999999999999989E-2</v>
      </c>
      <c r="Y68" s="43">
        <f>(AH68+AM68+AR68+AW68+BB68+BL68+BG68)*24</f>
        <v>1.9999999999999996</v>
      </c>
      <c r="Z68" s="44">
        <f>+W68*$D$4</f>
        <v>4</v>
      </c>
      <c r="AA68" s="42">
        <f>AB68/(AC68*$D$4)</f>
        <v>4.9999999999999989E-2</v>
      </c>
      <c r="AB68" s="44">
        <f>((AG68*24)*AF68)+((AL68*24)*AK68)+((AQ68*24)*AP68)+((AV68*24)*AU68)+((BA68*24)*AZ68)+((BF68*24)*BE68)+((BK68*24)*BJ68)</f>
        <v>7.9999999999999982</v>
      </c>
      <c r="AC68" s="45">
        <f>SUMIFS(Y:Y,O:O,O68)</f>
        <v>40</v>
      </c>
      <c r="AD68" s="127"/>
      <c r="AE68" s="127"/>
      <c r="AF68" s="107"/>
      <c r="AG68" s="47">
        <f>IF(AE68-AD68=$A$3,$A$2,AE68-AD68)</f>
        <v>0</v>
      </c>
      <c r="AH68" s="47">
        <f>IFERROR(IF(AF68=$D$4,AG68,AG68/($D$4/AF68)),0)</f>
        <v>0</v>
      </c>
      <c r="AI68" s="49"/>
      <c r="AJ68" s="49"/>
      <c r="AK68" s="41"/>
      <c r="AL68" s="47">
        <f>IF(AJ68-AI68=$A$3,$A$2,AJ68-AI68)</f>
        <v>0</v>
      </c>
      <c r="AM68" s="47">
        <f>IFERROR(IF(AK68=$D$4,AL68,AL68/($D$4/AK68)),0)</f>
        <v>0</v>
      </c>
      <c r="AN68" s="49"/>
      <c r="AO68" s="49"/>
      <c r="AP68" s="41"/>
      <c r="AQ68" s="47">
        <f>IF(AO68-AN68=$A$3,$A$2,AO68-AN68)</f>
        <v>0</v>
      </c>
      <c r="AR68" s="47">
        <f>IFERROR(IF(AP68=$D$4,AQ68,AQ68/($D$4/AP68)),0)</f>
        <v>0</v>
      </c>
      <c r="AS68" s="49">
        <v>0.41666666666666669</v>
      </c>
      <c r="AT68" s="49">
        <v>0.5</v>
      </c>
      <c r="AU68" s="41">
        <v>4</v>
      </c>
      <c r="AV68" s="47">
        <f>IF(AT68-AS68=$A$3,$A$2,AT68-AS68)</f>
        <v>8.3333333333333315E-2</v>
      </c>
      <c r="AW68" s="47">
        <f>IFERROR(IF(AU68=$D$4,AV68,AV68/($D$4/AU68)),0)</f>
        <v>8.3333333333333315E-2</v>
      </c>
      <c r="AX68" s="49"/>
      <c r="AY68" s="49"/>
      <c r="AZ68" s="41"/>
      <c r="BA68" s="47">
        <f>IF(AY68-AX68=$A$3,$A$2,AY68-AX68)</f>
        <v>0</v>
      </c>
      <c r="BB68" s="47">
        <f>IFERROR(IF(AZ68=$D$4,BA68,BA68/($D$4/AZ68)),0)</f>
        <v>0</v>
      </c>
      <c r="BC68" s="49"/>
      <c r="BD68" s="49"/>
      <c r="BE68" s="41"/>
      <c r="BF68" s="47">
        <f>IF(BD68-BC68=$A$3,$A$2,BD68-BC68)</f>
        <v>0</v>
      </c>
      <c r="BG68" s="47">
        <f>IFERROR(IF(BE68=$D$4,BF68,BF68/($D$4/BE68)),0)</f>
        <v>0</v>
      </c>
      <c r="BH68" s="49"/>
      <c r="BI68" s="49"/>
      <c r="BJ68" s="41"/>
      <c r="BK68" s="47">
        <f>IF(BI68-BH68=$A$3,$A$2,BI68-BH68)</f>
        <v>0</v>
      </c>
      <c r="BL68" s="47">
        <f>IFERROR(IF(BJ68=$D$4,BK68,BK68/($D$4/BJ68)),0)</f>
        <v>0</v>
      </c>
      <c r="BM68" s="50"/>
      <c r="BN68" s="22">
        <f t="array" ref="BN68">IF(SUMPRODUCT((O68:O$439=O68)*1)&gt;1,0,1)</f>
        <v>0</v>
      </c>
      <c r="BO68" s="46"/>
      <c r="BP68" s="46"/>
      <c r="BQ68" s="107"/>
      <c r="BR68" s="47">
        <f>IF(BP68-BO68=$A$3,$A$2,BP68-BO68)</f>
        <v>0</v>
      </c>
      <c r="BS68" s="47">
        <f>IFERROR(IF(BQ68=$D$4,BR68,BR68/($D$4/BQ68)),0)</f>
        <v>0</v>
      </c>
      <c r="BT68" s="48"/>
      <c r="BU68" s="48"/>
      <c r="BV68" s="41"/>
      <c r="BW68" s="47">
        <f>IF(BU68-BT68=$A$3,$A$2,BU68-BT68)</f>
        <v>0</v>
      </c>
      <c r="BX68" s="47">
        <f>IFERROR(IF(BV68=$D$4,BW68,BW68/($D$4/BV68)),0)</f>
        <v>0</v>
      </c>
      <c r="BY68" s="48"/>
      <c r="BZ68" s="48"/>
      <c r="CA68" s="41"/>
      <c r="CB68" s="47">
        <f>IF(BZ68-BY68=$A$3,$A$2,BZ68-BY68)</f>
        <v>0</v>
      </c>
      <c r="CC68" s="47">
        <f>IFERROR(IF(CA68=$D$4,CB68,CB68/($D$4/CA68)),0)</f>
        <v>0</v>
      </c>
      <c r="CD68" s="48"/>
      <c r="CE68" s="48"/>
      <c r="CF68" s="41"/>
      <c r="CG68" s="47">
        <f>IF(CE68-CD68=$A$3,$A$2,CE68-CD68)</f>
        <v>0</v>
      </c>
      <c r="CH68" s="47">
        <f>IFERROR(IF(CF68=$D$4,CG68,CG68/($D$4/CF68)),0)</f>
        <v>0</v>
      </c>
      <c r="CI68" s="48"/>
      <c r="CJ68" s="48"/>
      <c r="CK68" s="41"/>
      <c r="CL68" s="47">
        <f>IF(CJ68-CI68=$A$3,$A$2,CJ68-CI68)</f>
        <v>0</v>
      </c>
      <c r="CM68" s="47">
        <f>IFERROR(IF(CK68=$D$4,CL68,CL68/($D$4/CK68)),0)</f>
        <v>0</v>
      </c>
      <c r="CN68" s="48"/>
      <c r="CO68" s="49"/>
      <c r="CP68" s="41"/>
      <c r="CQ68" s="47">
        <f>IF(CO68-CN68=$A$3,$A$2,CO68-CN68)</f>
        <v>0</v>
      </c>
      <c r="CR68" s="47">
        <f>IFERROR(IF(CP68=$D$4,CQ68,CQ68/($D$4/CP68)),0)</f>
        <v>0</v>
      </c>
      <c r="CS68" s="48"/>
      <c r="CT68" s="48"/>
      <c r="CU68" s="41"/>
      <c r="CV68" s="47">
        <f>IF(CT68-CS68=$A$3,$A$2,CT68-CS68)</f>
        <v>0</v>
      </c>
      <c r="CW68" s="47">
        <f>IFERROR(IF(CU68=$D$4,CV68,CV68/($D$4/CU68)),0)</f>
        <v>0</v>
      </c>
      <c r="CZ68" s="156"/>
      <c r="DA68" s="156"/>
    </row>
    <row r="69" spans="1:105" s="18" customFormat="1" ht="13.8" x14ac:dyDescent="0.3">
      <c r="B69" s="39" t="str">
        <f>CONCATENATE(IF(AD69&lt;&gt;"","L",""),IF(AI69&lt;&gt;"","M",""),IF(AN69&lt;&gt;"","W",""),IF(AS69&lt;&gt;"","J",""),IF(AX69&lt;&gt;"","V",""),IF(BC69&lt;&gt;"","S",""),IF(BH69&lt;&gt;"","D",""))</f>
        <v>MWV</v>
      </c>
      <c r="C69" s="104">
        <v>399</v>
      </c>
      <c r="D69" s="40" t="s">
        <v>1858</v>
      </c>
      <c r="E69" s="40" t="s">
        <v>1391</v>
      </c>
      <c r="F69" s="40" t="s">
        <v>2156</v>
      </c>
      <c r="G69" s="36" t="s">
        <v>1242</v>
      </c>
      <c r="H69" s="36" t="s">
        <v>2224</v>
      </c>
      <c r="I69" s="36" t="s">
        <v>2224</v>
      </c>
      <c r="J69" s="36" t="s">
        <v>2125</v>
      </c>
      <c r="K69" s="36" t="s">
        <v>2262</v>
      </c>
      <c r="L69" s="99" t="s">
        <v>952</v>
      </c>
      <c r="M69" s="99">
        <f>IF(L69=L68,0,1)</f>
        <v>0</v>
      </c>
      <c r="N69" s="107">
        <v>958524720</v>
      </c>
      <c r="O69" s="106" t="str">
        <f>PROPER(TRIM(UPPER(CONCATENATE(P69," ",Q69))))</f>
        <v>Camilo Steven Rivera</v>
      </c>
      <c r="P69" s="106" t="s">
        <v>2310</v>
      </c>
      <c r="Q69" s="106" t="s">
        <v>2382</v>
      </c>
      <c r="R69" s="106" t="s">
        <v>2338</v>
      </c>
      <c r="S69" s="106" t="s">
        <v>2463</v>
      </c>
      <c r="T69" s="106" t="s">
        <v>2467</v>
      </c>
      <c r="U69" s="107" t="s">
        <v>2472</v>
      </c>
      <c r="V69" s="133">
        <v>22720.66012531548</v>
      </c>
      <c r="W69" s="39">
        <f>COUNTA(AD69,AI69,AN69,AS69,AX69,BH69,BC69)</f>
        <v>3</v>
      </c>
      <c r="X69" s="42">
        <f>Y69/AC69</f>
        <v>0.14999999999999994</v>
      </c>
      <c r="Y69" s="43">
        <f>(AH69+AM69+AR69+AW69+BB69+BL69+BG69)*24</f>
        <v>5.9999999999999973</v>
      </c>
      <c r="Z69" s="44">
        <f>+W69*$D$4</f>
        <v>12</v>
      </c>
      <c r="AA69" s="42">
        <f>AB69/(AC69*$D$4)</f>
        <v>0.14999999999999994</v>
      </c>
      <c r="AB69" s="44">
        <f>((AG69*24)*AF69)+((AL69*24)*AK69)+((AQ69*24)*AP69)+((AV69*24)*AU69)+((BA69*24)*AZ69)+((BF69*24)*BE69)+((BK69*24)*BJ69)</f>
        <v>23.999999999999989</v>
      </c>
      <c r="AC69" s="45">
        <f>SUMIFS(Y:Y,O:O,O69)</f>
        <v>40</v>
      </c>
      <c r="AD69" s="127"/>
      <c r="AE69" s="127"/>
      <c r="AF69" s="107"/>
      <c r="AG69" s="47">
        <f>IF(AE69-AD69=$A$3,$A$2,AE69-AD69)</f>
        <v>0</v>
      </c>
      <c r="AH69" s="47">
        <f>IFERROR(IF(AF69=$D$4,AG69,AG69/($D$4/AF69)),0)</f>
        <v>0</v>
      </c>
      <c r="AI69" s="49">
        <v>0.41666666666666669</v>
      </c>
      <c r="AJ69" s="49">
        <v>0.5</v>
      </c>
      <c r="AK69" s="41">
        <v>4</v>
      </c>
      <c r="AL69" s="47">
        <f>IF(AJ69-AI69=$A$3,$A$2,AJ69-AI69)</f>
        <v>8.3333333333333315E-2</v>
      </c>
      <c r="AM69" s="47">
        <f>IFERROR(IF(AK69=$D$4,AL69,AL69/($D$4/AK69)),0)</f>
        <v>8.3333333333333315E-2</v>
      </c>
      <c r="AN69" s="49">
        <v>0.41666666666666669</v>
      </c>
      <c r="AO69" s="49">
        <v>0.5</v>
      </c>
      <c r="AP69" s="41">
        <v>4</v>
      </c>
      <c r="AQ69" s="47">
        <f>IF(AO69-AN69=$A$3,$A$2,AO69-AN69)</f>
        <v>8.3333333333333315E-2</v>
      </c>
      <c r="AR69" s="47">
        <f>IFERROR(IF(AP69=$D$4,AQ69,AQ69/($D$4/AP69)),0)</f>
        <v>8.3333333333333315E-2</v>
      </c>
      <c r="AS69" s="49"/>
      <c r="AT69" s="49"/>
      <c r="AU69" s="41"/>
      <c r="AV69" s="47">
        <f>IF(AT69-AS69=$A$3,$A$2,AT69-AS69)</f>
        <v>0</v>
      </c>
      <c r="AW69" s="47">
        <f>IFERROR(IF(AU69=$D$4,AV69,AV69/($D$4/AU69)),0)</f>
        <v>0</v>
      </c>
      <c r="AX69" s="49">
        <v>0.70833333333333337</v>
      </c>
      <c r="AY69" s="49">
        <v>0.79166666666666663</v>
      </c>
      <c r="AZ69" s="41">
        <v>4</v>
      </c>
      <c r="BA69" s="47">
        <f>IF(AY69-AX69=$A$3,$A$2,AY69-AX69)</f>
        <v>8.3333333333333259E-2</v>
      </c>
      <c r="BB69" s="47">
        <f>IFERROR(IF(AZ69=$D$4,BA69,BA69/($D$4/AZ69)),0)</f>
        <v>8.3333333333333259E-2</v>
      </c>
      <c r="BC69" s="49"/>
      <c r="BD69" s="49"/>
      <c r="BE69" s="41"/>
      <c r="BF69" s="47">
        <f>IF(BD69-BC69=$A$3,$A$2,BD69-BC69)</f>
        <v>0</v>
      </c>
      <c r="BG69" s="47">
        <f>IFERROR(IF(BE69=$D$4,BF69,BF69/($D$4/BE69)),0)</f>
        <v>0</v>
      </c>
      <c r="BH69" s="49"/>
      <c r="BI69" s="49"/>
      <c r="BJ69" s="41"/>
      <c r="BK69" s="47">
        <f>IF(BI69-BH69=$A$3,$A$2,BI69-BH69)</f>
        <v>0</v>
      </c>
      <c r="BL69" s="47">
        <f>IFERROR(IF(BJ69=$D$4,BK69,BK69/($D$4/BJ69)),0)</f>
        <v>0</v>
      </c>
      <c r="BM69" s="50"/>
      <c r="BN69" s="22">
        <f t="array" ref="BN69">IF(SUMPRODUCT((O69:O$439=O69)*1)&gt;1,0,1)</f>
        <v>1</v>
      </c>
      <c r="BO69" s="46"/>
      <c r="BP69" s="46"/>
      <c r="BQ69" s="107"/>
      <c r="BR69" s="47">
        <f>IF(BP69-BO69=$A$3,$A$2,BP69-BO69)</f>
        <v>0</v>
      </c>
      <c r="BS69" s="47">
        <f>IFERROR(IF(BQ69=$D$4,BR69,BR69/($D$4/BQ69)),0)</f>
        <v>0</v>
      </c>
      <c r="BT69" s="48">
        <v>0.41666666666666669</v>
      </c>
      <c r="BU69" s="48">
        <v>0.5</v>
      </c>
      <c r="BV69" s="41">
        <v>4</v>
      </c>
      <c r="BW69" s="47">
        <f>IF(BU69-BT69=$A$3,$A$2,BU69-BT69)</f>
        <v>8.3333333333333315E-2</v>
      </c>
      <c r="BX69" s="47">
        <f>IFERROR(IF(BV69=$D$4,BW69,BW69/($D$4/BV69)),0)</f>
        <v>8.3333333333333315E-2</v>
      </c>
      <c r="BY69" s="48">
        <v>0.41666666666666669</v>
      </c>
      <c r="BZ69" s="48">
        <v>0.5</v>
      </c>
      <c r="CA69" s="41">
        <v>4</v>
      </c>
      <c r="CB69" s="47">
        <f>IF(BZ69-BY69=$A$3,$A$2,BZ69-BY69)</f>
        <v>8.3333333333333315E-2</v>
      </c>
      <c r="CC69" s="47">
        <f>IFERROR(IF(CA69=$D$4,CB69,CB69/($D$4/CA69)),0)</f>
        <v>8.3333333333333315E-2</v>
      </c>
      <c r="CD69" s="48">
        <v>0.41666666666666669</v>
      </c>
      <c r="CE69" s="49">
        <v>0.5</v>
      </c>
      <c r="CF69" s="41">
        <v>4</v>
      </c>
      <c r="CG69" s="47">
        <f>IF(CE69-CD69=$A$3,$A$2,CE69-CD69)</f>
        <v>8.3333333333333315E-2</v>
      </c>
      <c r="CH69" s="47">
        <f>IFERROR(IF(CF69=$D$4,CG69,CG69/($D$4/CF69)),0)</f>
        <v>8.3333333333333315E-2</v>
      </c>
      <c r="CI69" s="48">
        <v>0.70833333333333337</v>
      </c>
      <c r="CJ69" s="48">
        <v>0.79166666666666663</v>
      </c>
      <c r="CK69" s="41">
        <v>4</v>
      </c>
      <c r="CL69" s="47">
        <f>IF(CJ69-CI69=$A$3,$A$2,CJ69-CI69)</f>
        <v>8.3333333333333259E-2</v>
      </c>
      <c r="CM69" s="47">
        <f>IFERROR(IF(CK69=$D$4,CL69,CL69/($D$4/CK69)),0)</f>
        <v>8.3333333333333259E-2</v>
      </c>
      <c r="CN69" s="48">
        <v>0.58333333333333337</v>
      </c>
      <c r="CO69" s="49">
        <v>0.66666666666666663</v>
      </c>
      <c r="CP69" s="41">
        <v>4</v>
      </c>
      <c r="CQ69" s="47">
        <f>IF(CO69-CN69=$A$3,$A$2,CO69-CN69)</f>
        <v>8.3333333333333259E-2</v>
      </c>
      <c r="CR69" s="47">
        <f>IFERROR(IF(CP69=$D$4,CQ69,CQ69/($D$4/CP69)),0)</f>
        <v>8.3333333333333259E-2</v>
      </c>
      <c r="CS69" s="48"/>
      <c r="CT69" s="48"/>
      <c r="CU69" s="41"/>
      <c r="CV69" s="47">
        <f>IF(CT69-CS69=$A$3,$A$2,CT69-CS69)</f>
        <v>0</v>
      </c>
      <c r="CW69" s="47">
        <f>IFERROR(IF(CU69=$D$4,CV69,CV69/($D$4/CU69)),0)</f>
        <v>0</v>
      </c>
      <c r="CZ69" s="156"/>
      <c r="DA69" s="156"/>
    </row>
    <row r="70" spans="1:105" s="18" customFormat="1" ht="13.8" x14ac:dyDescent="0.3">
      <c r="B70" s="39" t="str">
        <f>CONCATENATE(IF(AD70&lt;&gt;"","L",""),IF(AI70&lt;&gt;"","M",""),IF(AN70&lt;&gt;"","W",""),IF(AS70&lt;&gt;"","J",""),IF(AX70&lt;&gt;"","V",""),IF(BC70&lt;&gt;"","S",""),IF(BH70&lt;&gt;"","D",""))</f>
        <v>WJS</v>
      </c>
      <c r="C70" s="104">
        <v>959</v>
      </c>
      <c r="D70" s="40" t="s">
        <v>1853</v>
      </c>
      <c r="E70" s="40" t="s">
        <v>1386</v>
      </c>
      <c r="F70" s="40" t="s">
        <v>2156</v>
      </c>
      <c r="G70" s="36" t="s">
        <v>1235</v>
      </c>
      <c r="H70" s="36" t="s">
        <v>2224</v>
      </c>
      <c r="I70" s="36" t="s">
        <v>2224</v>
      </c>
      <c r="J70" s="36" t="s">
        <v>2125</v>
      </c>
      <c r="K70" s="36" t="s">
        <v>2262</v>
      </c>
      <c r="L70" s="99" t="s">
        <v>951</v>
      </c>
      <c r="M70" s="99">
        <f>IF(L70=L69,0,1)</f>
        <v>1</v>
      </c>
      <c r="N70" s="107">
        <v>960120525</v>
      </c>
      <c r="O70" s="106" t="str">
        <f>PROPER(TRIM(UPPER(CONCATENATE(P70," ",Q70))))</f>
        <v>Lina Lisbeth Vargas</v>
      </c>
      <c r="P70" s="106" t="s">
        <v>2311</v>
      </c>
      <c r="Q70" s="106" t="s">
        <v>2364</v>
      </c>
      <c r="R70" s="106" t="s">
        <v>2364</v>
      </c>
      <c r="S70" s="106" t="s">
        <v>2463</v>
      </c>
      <c r="T70" s="106" t="s">
        <v>2469</v>
      </c>
      <c r="U70" s="107" t="s">
        <v>2472</v>
      </c>
      <c r="V70" s="133">
        <v>19760.190000000002</v>
      </c>
      <c r="W70" s="39">
        <f>COUNTA(AD70,AI70,AN70,AS70,AX70,BH70,BC70)</f>
        <v>3</v>
      </c>
      <c r="X70" s="42">
        <f>Y70/AC70</f>
        <v>0.19999999999999998</v>
      </c>
      <c r="Y70" s="43">
        <f>(AH70+AM70+AR70+AW70+BB70+BL70+BG70)*24</f>
        <v>7.9999999999999964</v>
      </c>
      <c r="Z70" s="44">
        <f>+W70*$D$4</f>
        <v>12</v>
      </c>
      <c r="AA70" s="42">
        <f>AB70/(AC70*$D$4)</f>
        <v>0.19999999999999998</v>
      </c>
      <c r="AB70" s="44">
        <f>((AG70*24)*AF70)+((AL70*24)*AK70)+((AQ70*24)*AP70)+((AV70*24)*AU70)+((BA70*24)*AZ70)+((BF70*24)*BE70)+((BK70*24)*BJ70)</f>
        <v>31.999999999999986</v>
      </c>
      <c r="AC70" s="45">
        <f>SUMIFS(Y:Y,O:O,O70)</f>
        <v>39.999999999999986</v>
      </c>
      <c r="AD70" s="127"/>
      <c r="AE70" s="127"/>
      <c r="AF70" s="107"/>
      <c r="AG70" s="47">
        <f>IF(AE70-AD70=$A$3,$A$2,AE70-AD70)</f>
        <v>0</v>
      </c>
      <c r="AH70" s="47">
        <f>IFERROR(IF(AF70=$D$4,AG70,AG70/($D$4/AF70)),0)</f>
        <v>0</v>
      </c>
      <c r="AI70" s="49"/>
      <c r="AJ70" s="49"/>
      <c r="AK70" s="41"/>
      <c r="AL70" s="47">
        <f>IF(AJ70-AI70=$A$3,$A$2,AJ70-AI70)</f>
        <v>0</v>
      </c>
      <c r="AM70" s="47">
        <f>IFERROR(IF(AK70=$D$4,AL70,AL70/($D$4/AK70)),0)</f>
        <v>0</v>
      </c>
      <c r="AN70" s="49">
        <v>0.66666666666666663</v>
      </c>
      <c r="AO70" s="49">
        <v>0.79166666666666663</v>
      </c>
      <c r="AP70" s="41">
        <v>4</v>
      </c>
      <c r="AQ70" s="47">
        <f>IF(AO70-AN70=$A$3,$A$2,AO70-AN70)</f>
        <v>0.125</v>
      </c>
      <c r="AR70" s="47">
        <f>IFERROR(IF(AP70=$D$4,AQ70,AQ70/($D$4/AP70)),0)</f>
        <v>0.125</v>
      </c>
      <c r="AS70" s="49">
        <v>0.70833333333333337</v>
      </c>
      <c r="AT70" s="49">
        <v>0.79166666666666663</v>
      </c>
      <c r="AU70" s="41">
        <v>4</v>
      </c>
      <c r="AV70" s="47">
        <f>IF(AT70-AS70=$A$3,$A$2,AT70-AS70)</f>
        <v>8.3333333333333259E-2</v>
      </c>
      <c r="AW70" s="47">
        <f>IFERROR(IF(AU70=$D$4,AV70,AV70/($D$4/AU70)),0)</f>
        <v>8.3333333333333259E-2</v>
      </c>
      <c r="AX70" s="49"/>
      <c r="AY70" s="49"/>
      <c r="AZ70" s="41"/>
      <c r="BA70" s="47">
        <f>IF(AY70-AX70=$A$3,$A$2,AY70-AX70)</f>
        <v>0</v>
      </c>
      <c r="BB70" s="47">
        <f>IFERROR(IF(AZ70=$D$4,BA70,BA70/($D$4/AZ70)),0)</f>
        <v>0</v>
      </c>
      <c r="BC70" s="49">
        <v>0.41666666666666669</v>
      </c>
      <c r="BD70" s="49">
        <v>0.54166666666666663</v>
      </c>
      <c r="BE70" s="41">
        <v>4</v>
      </c>
      <c r="BF70" s="47">
        <f>IF(BD70-BC70=$A$3,$A$2,BD70-BC70)</f>
        <v>0.12499999999999994</v>
      </c>
      <c r="BG70" s="47">
        <f>IFERROR(IF(BE70=$D$4,BF70,BF70/($D$4/BE70)),0)</f>
        <v>0.12499999999999994</v>
      </c>
      <c r="BH70" s="49"/>
      <c r="BI70" s="49"/>
      <c r="BJ70" s="41"/>
      <c r="BK70" s="47">
        <f>IF(BI70-BH70=$A$3,$A$2,BI70-BH70)</f>
        <v>0</v>
      </c>
      <c r="BL70" s="47">
        <f>IFERROR(IF(BJ70=$D$4,BK70,BK70/($D$4/BJ70)),0)</f>
        <v>0</v>
      </c>
      <c r="BM70" s="50"/>
      <c r="BN70" s="22">
        <f t="array" ref="BN70">IF(SUMPRODUCT((O70:O$439=O70)*1)&gt;1,0,1)</f>
        <v>0</v>
      </c>
      <c r="BO70" s="46"/>
      <c r="BP70" s="46"/>
      <c r="BQ70" s="107"/>
      <c r="BR70" s="47">
        <f>IF(BP70-BO70=$A$3,$A$2,BP70-BO70)</f>
        <v>0</v>
      </c>
      <c r="BS70" s="47">
        <f>IFERROR(IF(BQ70=$D$4,BR70,BR70/($D$4/BQ70)),0)</f>
        <v>0</v>
      </c>
      <c r="BT70" s="48">
        <v>0.66666666666666663</v>
      </c>
      <c r="BU70" s="48">
        <v>0.79166666666666663</v>
      </c>
      <c r="BV70" s="41">
        <v>4</v>
      </c>
      <c r="BW70" s="47">
        <f>IF(BU70-BT70=$A$3,$A$2,BU70-BT70)</f>
        <v>0.125</v>
      </c>
      <c r="BX70" s="47">
        <f>IFERROR(IF(BV70=$D$4,BW70,BW70/($D$4/BV70)),0)</f>
        <v>0.125</v>
      </c>
      <c r="BY70" s="48">
        <v>0.66666666666666663</v>
      </c>
      <c r="BZ70" s="48">
        <v>0.79166666666666663</v>
      </c>
      <c r="CA70" s="41">
        <v>4</v>
      </c>
      <c r="CB70" s="47">
        <f>IF(BZ70-BY70=$A$3,$A$2,BZ70-BY70)</f>
        <v>0.125</v>
      </c>
      <c r="CC70" s="47">
        <f>IFERROR(IF(CA70=$D$4,CB70,CB70/($D$4/CA70)),0)</f>
        <v>0.125</v>
      </c>
      <c r="CD70" s="48">
        <v>0.66666666666666663</v>
      </c>
      <c r="CE70" s="48">
        <v>0.79166666666666663</v>
      </c>
      <c r="CF70" s="41">
        <v>4</v>
      </c>
      <c r="CG70" s="47">
        <f>IF(CE70-CD70=$A$3,$A$2,CE70-CD70)</f>
        <v>0.125</v>
      </c>
      <c r="CH70" s="47">
        <f>IFERROR(IF(CF70=$D$4,CG70,CG70/($D$4/CF70)),0)</f>
        <v>0.125</v>
      </c>
      <c r="CI70" s="48">
        <v>0.41666666666666669</v>
      </c>
      <c r="CJ70" s="48">
        <v>0.54166666666666663</v>
      </c>
      <c r="CK70" s="41">
        <v>4</v>
      </c>
      <c r="CL70" s="47">
        <f>IF(CJ70-CI70=$A$3,$A$2,CJ70-CI70)</f>
        <v>0.12499999999999994</v>
      </c>
      <c r="CM70" s="47">
        <f>IFERROR(IF(CK70=$D$4,CL70,CL70/($D$4/CK70)),0)</f>
        <v>0.12499999999999994</v>
      </c>
      <c r="CN70" s="48">
        <v>0.41666666666666669</v>
      </c>
      <c r="CO70" s="49">
        <v>0.54166666666666663</v>
      </c>
      <c r="CP70" s="41">
        <v>4</v>
      </c>
      <c r="CQ70" s="47">
        <f>IF(CO70-CN70=$A$3,$A$2,CO70-CN70)</f>
        <v>0.12499999999999994</v>
      </c>
      <c r="CR70" s="47">
        <f>IFERROR(IF(CP70=$D$4,CQ70,CQ70/($D$4/CP70)),0)</f>
        <v>0.12499999999999994</v>
      </c>
      <c r="CS70" s="48"/>
      <c r="CT70" s="48"/>
      <c r="CU70" s="41"/>
      <c r="CV70" s="47">
        <f>IF(CT70-CS70=$A$3,$A$2,CT70-CS70)</f>
        <v>0</v>
      </c>
      <c r="CW70" s="47">
        <f>IFERROR(IF(CU70=$D$4,CV70,CV70/($D$4/CU70)),0)</f>
        <v>0</v>
      </c>
      <c r="CZ70" s="156"/>
      <c r="DA70" s="156"/>
    </row>
    <row r="71" spans="1:105" s="18" customFormat="1" ht="13.8" x14ac:dyDescent="0.3">
      <c r="B71" s="39" t="str">
        <f>CONCATENATE(IF(AD71&lt;&gt;"","L",""),IF(AI71&lt;&gt;"","M",""),IF(AN71&lt;&gt;"","W",""),IF(AS71&lt;&gt;"","J",""),IF(AX71&lt;&gt;"","V",""),IF(BC71&lt;&gt;"","S",""),IF(BH71&lt;&gt;"","D",""))</f>
        <v>MWJVS</v>
      </c>
      <c r="C71" s="104">
        <v>476</v>
      </c>
      <c r="D71" s="40" t="s">
        <v>1856</v>
      </c>
      <c r="E71" s="40" t="s">
        <v>1389</v>
      </c>
      <c r="F71" s="40" t="s">
        <v>2156</v>
      </c>
      <c r="G71" s="36" t="s">
        <v>1241</v>
      </c>
      <c r="H71" s="36" t="s">
        <v>2224</v>
      </c>
      <c r="I71" s="36" t="s">
        <v>2224</v>
      </c>
      <c r="J71" s="36" t="s">
        <v>2125</v>
      </c>
      <c r="K71" s="36" t="s">
        <v>2262</v>
      </c>
      <c r="L71" s="99" t="s">
        <v>951</v>
      </c>
      <c r="M71" s="99">
        <f>IF(L71=L70,0,1)</f>
        <v>0</v>
      </c>
      <c r="N71" s="107">
        <v>960120525</v>
      </c>
      <c r="O71" s="106" t="str">
        <f>PROPER(TRIM(UPPER(CONCATENATE(P71," ",Q71))))</f>
        <v>Lina Lisbeth Vargas</v>
      </c>
      <c r="P71" s="106" t="s">
        <v>2311</v>
      </c>
      <c r="Q71" s="106" t="s">
        <v>2364</v>
      </c>
      <c r="R71" s="106" t="s">
        <v>2364</v>
      </c>
      <c r="S71" s="106" t="s">
        <v>2463</v>
      </c>
      <c r="T71" s="106" t="s">
        <v>2468</v>
      </c>
      <c r="U71" s="107" t="s">
        <v>2472</v>
      </c>
      <c r="V71" s="133">
        <v>24455.992727272729</v>
      </c>
      <c r="W71" s="39">
        <f>COUNTA(AD71,AI71,AN71,AS71,AX71,BH71,BC71)</f>
        <v>5</v>
      </c>
      <c r="X71" s="42">
        <f>Y71/AC71</f>
        <v>0.32500000000000001</v>
      </c>
      <c r="Y71" s="43">
        <f>(AH71+AM71+AR71+AW71+BB71+BL71+BG71)*24</f>
        <v>12.999999999999996</v>
      </c>
      <c r="Z71" s="44">
        <f>+W71*$D$4</f>
        <v>20</v>
      </c>
      <c r="AA71" s="42">
        <f>AB71/(AC71*$D$4)</f>
        <v>0.32499999999999996</v>
      </c>
      <c r="AB71" s="44">
        <f>((AG71*24)*AF71)+((AL71*24)*AK71)+((AQ71*24)*AP71)+((AV71*24)*AU71)+((BA71*24)*AZ71)+((BF71*24)*BE71)+((BK71*24)*BJ71)</f>
        <v>51.999999999999979</v>
      </c>
      <c r="AC71" s="45">
        <f>SUMIFS(Y:Y,O:O,O71)</f>
        <v>39.999999999999986</v>
      </c>
      <c r="AD71" s="127"/>
      <c r="AE71" s="127"/>
      <c r="AF71" s="107"/>
      <c r="AG71" s="47">
        <f>IF(AE71-AD71=$A$3,$A$2,AE71-AD71)</f>
        <v>0</v>
      </c>
      <c r="AH71" s="47">
        <f>IFERROR(IF(AF71=$D$4,AG71,AG71/($D$4/AF71)),0)</f>
        <v>0</v>
      </c>
      <c r="AI71" s="49">
        <v>0.41666666666666669</v>
      </c>
      <c r="AJ71" s="49">
        <v>0.54166666666666663</v>
      </c>
      <c r="AK71" s="41">
        <v>4</v>
      </c>
      <c r="AL71" s="47">
        <f>IF(AJ71-AI71=$A$3,$A$2,AJ71-AI71)</f>
        <v>0.12499999999999994</v>
      </c>
      <c r="AM71" s="47">
        <f>IFERROR(IF(AK71=$D$4,AL71,AL71/($D$4/AK71)),0)</f>
        <v>0.12499999999999994</v>
      </c>
      <c r="AN71" s="49">
        <v>0.54166666666666663</v>
      </c>
      <c r="AO71" s="49">
        <v>0.66666666666666663</v>
      </c>
      <c r="AP71" s="41">
        <v>4</v>
      </c>
      <c r="AQ71" s="47">
        <f>IF(AO71-AN71=$A$3,$A$2,AO71-AN71)</f>
        <v>0.125</v>
      </c>
      <c r="AR71" s="47">
        <f>IFERROR(IF(AP71=$D$4,AQ71,AQ71/($D$4/AP71)),0)</f>
        <v>0.125</v>
      </c>
      <c r="AS71" s="49">
        <v>0.41666666666666669</v>
      </c>
      <c r="AT71" s="49">
        <v>0.5</v>
      </c>
      <c r="AU71" s="41">
        <v>4</v>
      </c>
      <c r="AV71" s="47">
        <f>IF(AT71-AS71=$A$3,$A$2,AT71-AS71)</f>
        <v>8.3333333333333315E-2</v>
      </c>
      <c r="AW71" s="47">
        <f>IFERROR(IF(AU71=$D$4,AV71,AV71/($D$4/AU71)),0)</f>
        <v>8.3333333333333315E-2</v>
      </c>
      <c r="AX71" s="49">
        <v>0.41666666666666669</v>
      </c>
      <c r="AY71" s="49">
        <v>0.54166666666666663</v>
      </c>
      <c r="AZ71" s="41">
        <v>4</v>
      </c>
      <c r="BA71" s="47">
        <f>IF(AY71-AX71=$A$3,$A$2,AY71-AX71)</f>
        <v>0.12499999999999994</v>
      </c>
      <c r="BB71" s="47">
        <f>IFERROR(IF(AZ71=$D$4,BA71,BA71/($D$4/AZ71)),0)</f>
        <v>0.12499999999999994</v>
      </c>
      <c r="BC71" s="49">
        <v>0.58333333333333337</v>
      </c>
      <c r="BD71" s="49">
        <v>0.66666666666666663</v>
      </c>
      <c r="BE71" s="41">
        <v>4</v>
      </c>
      <c r="BF71" s="47">
        <f>IF(BD71-BC71=$A$3,$A$2,BD71-BC71)</f>
        <v>8.3333333333333259E-2</v>
      </c>
      <c r="BG71" s="47">
        <f>IFERROR(IF(BE71=$D$4,BF71,BF71/($D$4/BE71)),0)</f>
        <v>8.3333333333333259E-2</v>
      </c>
      <c r="BH71" s="49"/>
      <c r="BI71" s="49"/>
      <c r="BJ71" s="41"/>
      <c r="BK71" s="47">
        <f>IF(BI71-BH71=$A$3,$A$2,BI71-BH71)</f>
        <v>0</v>
      </c>
      <c r="BL71" s="47">
        <f>IFERROR(IF(BJ71=$D$4,BK71,BK71/($D$4/BJ71)),0)</f>
        <v>0</v>
      </c>
      <c r="BM71" s="50"/>
      <c r="BN71" s="22">
        <f t="array" ref="BN71">IF(SUMPRODUCT((O71:O$439=O71)*1)&gt;1,0,1)</f>
        <v>0</v>
      </c>
      <c r="BO71" s="46"/>
      <c r="BP71" s="46"/>
      <c r="BQ71" s="107"/>
      <c r="BR71" s="47">
        <f>IF(BP71-BO71=$A$3,$A$2,BP71-BO71)</f>
        <v>0</v>
      </c>
      <c r="BS71" s="47">
        <f>IFERROR(IF(BQ71=$D$4,BR71,BR71/($D$4/BQ71)),0)</f>
        <v>0</v>
      </c>
      <c r="BT71" s="48">
        <v>0.41666666666666669</v>
      </c>
      <c r="BU71" s="48">
        <v>0.5</v>
      </c>
      <c r="BV71" s="41">
        <v>4</v>
      </c>
      <c r="BW71" s="47">
        <f>IF(BU71-BT71=$A$3,$A$2,BU71-BT71)</f>
        <v>8.3333333333333315E-2</v>
      </c>
      <c r="BX71" s="47">
        <f>IFERROR(IF(BV71=$D$4,BW71,BW71/($D$4/BV71)),0)</f>
        <v>8.3333333333333315E-2</v>
      </c>
      <c r="BY71" s="48">
        <v>0.41666666666666669</v>
      </c>
      <c r="BZ71" s="48">
        <v>0.5</v>
      </c>
      <c r="CA71" s="41">
        <v>4</v>
      </c>
      <c r="CB71" s="47">
        <f>IF(BZ71-BY71=$A$3,$A$2,BZ71-BY71)</f>
        <v>8.3333333333333315E-2</v>
      </c>
      <c r="CC71" s="47">
        <f>IFERROR(IF(CA71=$D$4,CB71,CB71/($D$4/CA71)),0)</f>
        <v>8.3333333333333315E-2</v>
      </c>
      <c r="CD71" s="48">
        <v>0.41666666666666669</v>
      </c>
      <c r="CE71" s="48">
        <v>0.5</v>
      </c>
      <c r="CF71" s="41">
        <v>4</v>
      </c>
      <c r="CG71" s="47">
        <f>IF(CE71-CD71=$A$3,$A$2,CE71-CD71)</f>
        <v>8.3333333333333315E-2</v>
      </c>
      <c r="CH71" s="47">
        <f>IFERROR(IF(CF71=$D$4,CG71,CG71/($D$4/CF71)),0)</f>
        <v>8.3333333333333315E-2</v>
      </c>
      <c r="CI71" s="48">
        <v>0.70833333333333337</v>
      </c>
      <c r="CJ71" s="49">
        <v>0.79166666666666663</v>
      </c>
      <c r="CK71" s="41">
        <v>4</v>
      </c>
      <c r="CL71" s="47">
        <f>IF(CJ71-CI71=$A$3,$A$2,CJ71-CI71)</f>
        <v>8.3333333333333259E-2</v>
      </c>
      <c r="CM71" s="47">
        <f>IFERROR(IF(CK71=$D$4,CL71,CL71/($D$4/CK71)),0)</f>
        <v>8.3333333333333259E-2</v>
      </c>
      <c r="CN71" s="48">
        <v>0.58333333333333337</v>
      </c>
      <c r="CO71" s="48">
        <v>0.66666666666666663</v>
      </c>
      <c r="CP71" s="41">
        <v>4</v>
      </c>
      <c r="CQ71" s="47">
        <f>IF(CO71-CN71=$A$3,$A$2,CO71-CN71)</f>
        <v>8.3333333333333259E-2</v>
      </c>
      <c r="CR71" s="47">
        <f>IFERROR(IF(CP71=$D$4,CQ71,CQ71/($D$4/CP71)),0)</f>
        <v>8.3333333333333259E-2</v>
      </c>
      <c r="CS71" s="48"/>
      <c r="CT71" s="48"/>
      <c r="CU71" s="41"/>
      <c r="CV71" s="47">
        <f>IF(CT71-CS71=$A$3,$A$2,CT71-CS71)</f>
        <v>0</v>
      </c>
      <c r="CW71" s="47">
        <f>IFERROR(IF(CU71=$D$4,CV71,CV71/($D$4/CU71)),0)</f>
        <v>0</v>
      </c>
      <c r="CZ71" s="156"/>
      <c r="DA71" s="156"/>
    </row>
    <row r="72" spans="1:105" s="18" customFormat="1" ht="13.8" x14ac:dyDescent="0.3">
      <c r="B72" s="39" t="str">
        <f>CONCATENATE(IF(AD72&lt;&gt;"","L",""),IF(AI72&lt;&gt;"","M",""),IF(AN72&lt;&gt;"","W",""),IF(AS72&lt;&gt;"","J",""),IF(AX72&lt;&gt;"","V",""),IF(BC72&lt;&gt;"","S",""),IF(BH72&lt;&gt;"","D",""))</f>
        <v>MWJVS</v>
      </c>
      <c r="C72" s="104">
        <v>474</v>
      </c>
      <c r="D72" s="40" t="s">
        <v>1857</v>
      </c>
      <c r="E72" s="40" t="s">
        <v>1390</v>
      </c>
      <c r="F72" s="40" t="s">
        <v>2155</v>
      </c>
      <c r="G72" s="36" t="s">
        <v>1241</v>
      </c>
      <c r="H72" s="36" t="s">
        <v>2224</v>
      </c>
      <c r="I72" s="36" t="s">
        <v>2224</v>
      </c>
      <c r="J72" s="36" t="s">
        <v>2125</v>
      </c>
      <c r="K72" s="36" t="s">
        <v>2262</v>
      </c>
      <c r="L72" s="99" t="s">
        <v>951</v>
      </c>
      <c r="M72" s="99">
        <f>IF(L72=L71,0,1)</f>
        <v>0</v>
      </c>
      <c r="N72" s="107">
        <v>960120525</v>
      </c>
      <c r="O72" s="106" t="str">
        <f>PROPER(TRIM(UPPER(CONCATENATE(P72," ",Q72))))</f>
        <v>Lina Lisbeth Vargas</v>
      </c>
      <c r="P72" s="106" t="s">
        <v>2311</v>
      </c>
      <c r="Q72" s="106" t="s">
        <v>2364</v>
      </c>
      <c r="R72" s="106" t="s">
        <v>2364</v>
      </c>
      <c r="S72" s="106" t="s">
        <v>2463</v>
      </c>
      <c r="T72" s="106" t="s">
        <v>2468</v>
      </c>
      <c r="U72" s="107" t="s">
        <v>2472</v>
      </c>
      <c r="V72" s="133">
        <v>55908.416363636366</v>
      </c>
      <c r="W72" s="39">
        <f>COUNTA(AD72,AI72,AN72,AS72,AX72,BH72,BC72)</f>
        <v>5</v>
      </c>
      <c r="X72" s="42">
        <f>Y72/AC72</f>
        <v>0.47500000000000009</v>
      </c>
      <c r="Y72" s="43">
        <f>(AH72+AM72+AR72+AW72+BB72+BL72+BG72)*24</f>
        <v>18.999999999999996</v>
      </c>
      <c r="Z72" s="44">
        <f>+W72*$D$4</f>
        <v>20</v>
      </c>
      <c r="AA72" s="42">
        <f>AB72/(AC72*$D$4)</f>
        <v>0.47500000000000014</v>
      </c>
      <c r="AB72" s="44">
        <f>((AG72*24)*AF72)+((AL72*24)*AK72)+((AQ72*24)*AP72)+((AV72*24)*AU72)+((BA72*24)*AZ72)+((BF72*24)*BE72)+((BK72*24)*BJ72)</f>
        <v>76</v>
      </c>
      <c r="AC72" s="45">
        <f>SUMIFS(Y:Y,O:O,O72)</f>
        <v>39.999999999999986</v>
      </c>
      <c r="AD72" s="127"/>
      <c r="AE72" s="127"/>
      <c r="AF72" s="107"/>
      <c r="AG72" s="47">
        <f>IF(AE72-AD72=$A$3,$A$2,AE72-AD72)</f>
        <v>0</v>
      </c>
      <c r="AH72" s="47">
        <f>IFERROR(IF(AF72=$D$4,AG72,AG72/($D$4/AF72)),0)</f>
        <v>0</v>
      </c>
      <c r="AI72" s="49">
        <v>0.58333333333333337</v>
      </c>
      <c r="AJ72" s="49">
        <v>0.79166666666666663</v>
      </c>
      <c r="AK72" s="41">
        <v>4</v>
      </c>
      <c r="AL72" s="47">
        <f>IF(AJ72-AI72=$A$3,$A$2,AJ72-AI72)</f>
        <v>0.20833333333333326</v>
      </c>
      <c r="AM72" s="47">
        <f>IFERROR(IF(AK72=$D$4,AL72,AL72/($D$4/AK72)),0)</f>
        <v>0.20833333333333326</v>
      </c>
      <c r="AN72" s="49">
        <v>0.41666666666666669</v>
      </c>
      <c r="AO72" s="49">
        <v>0.5</v>
      </c>
      <c r="AP72" s="41">
        <v>4</v>
      </c>
      <c r="AQ72" s="47">
        <f>IF(AO72-AN72=$A$3,$A$2,AO72-AN72)</f>
        <v>8.3333333333333315E-2</v>
      </c>
      <c r="AR72" s="47">
        <f>IFERROR(IF(AP72=$D$4,AQ72,AQ72/($D$4/AP72)),0)</f>
        <v>8.3333333333333315E-2</v>
      </c>
      <c r="AS72" s="49">
        <v>0.54166666666666663</v>
      </c>
      <c r="AT72" s="49">
        <v>0.70833333333333337</v>
      </c>
      <c r="AU72" s="41">
        <v>4</v>
      </c>
      <c r="AV72" s="47">
        <f>IF(AT72-AS72=$A$3,$A$2,AT72-AS72)</f>
        <v>0.16666666666666674</v>
      </c>
      <c r="AW72" s="47">
        <f>IFERROR(IF(AU72=$D$4,AV72,AV72/($D$4/AU72)),0)</f>
        <v>0.16666666666666674</v>
      </c>
      <c r="AX72" s="49">
        <v>0.58333333333333337</v>
      </c>
      <c r="AY72" s="49">
        <v>0.79166666666666663</v>
      </c>
      <c r="AZ72" s="41">
        <v>4</v>
      </c>
      <c r="BA72" s="47">
        <f>IF(AY72-AX72=$A$3,$A$2,AY72-AX72)</f>
        <v>0.20833333333333326</v>
      </c>
      <c r="BB72" s="47">
        <f>IFERROR(IF(AZ72=$D$4,BA72,BA72/($D$4/AZ72)),0)</f>
        <v>0.20833333333333326</v>
      </c>
      <c r="BC72" s="49">
        <v>0.66666666666666663</v>
      </c>
      <c r="BD72" s="49">
        <v>0.79166666666666663</v>
      </c>
      <c r="BE72" s="41">
        <v>4</v>
      </c>
      <c r="BF72" s="47">
        <f>IF(BD72-BC72=$A$3,$A$2,BD72-BC72)</f>
        <v>0.125</v>
      </c>
      <c r="BG72" s="47">
        <f>IFERROR(IF(BE72=$D$4,BF72,BF72/($D$4/BE72)),0)</f>
        <v>0.125</v>
      </c>
      <c r="BH72" s="49"/>
      <c r="BI72" s="49"/>
      <c r="BJ72" s="41"/>
      <c r="BK72" s="47">
        <f>IF(BI72-BH72=$A$3,$A$2,BI72-BH72)</f>
        <v>0</v>
      </c>
      <c r="BL72" s="47">
        <f>IFERROR(IF(BJ72=$D$4,BK72,BK72/($D$4/BJ72)),0)</f>
        <v>0</v>
      </c>
      <c r="BM72" s="50"/>
      <c r="BN72" s="22">
        <f t="array" ref="BN72">IF(SUMPRODUCT((O72:O$439=O72)*1)&gt;1,0,1)</f>
        <v>1</v>
      </c>
      <c r="BO72" s="46"/>
      <c r="BP72" s="46"/>
      <c r="BQ72" s="107"/>
      <c r="BR72" s="47">
        <f>IF(BP72-BO72=$A$3,$A$2,BP72-BO72)</f>
        <v>0</v>
      </c>
      <c r="BS72" s="47">
        <f>IFERROR(IF(BQ72=$D$4,BR72,BR72/($D$4/BQ72)),0)</f>
        <v>0</v>
      </c>
      <c r="BT72" s="48">
        <v>0.54166666666666663</v>
      </c>
      <c r="BU72" s="48">
        <v>0.66666666666666663</v>
      </c>
      <c r="BV72" s="41">
        <v>4</v>
      </c>
      <c r="BW72" s="47">
        <f>IF(BU72-BT72=$A$3,$A$2,BU72-BT72)</f>
        <v>0.125</v>
      </c>
      <c r="BX72" s="47">
        <f>IFERROR(IF(BV72=$D$4,BW72,BW72/($D$4/BV72)),0)</f>
        <v>0.125</v>
      </c>
      <c r="BY72" s="48">
        <v>0.54166666666666663</v>
      </c>
      <c r="BZ72" s="48">
        <v>0.66666666666666663</v>
      </c>
      <c r="CA72" s="41">
        <v>4</v>
      </c>
      <c r="CB72" s="47">
        <f>IF(BZ72-BY72=$A$3,$A$2,BZ72-BY72)</f>
        <v>0.125</v>
      </c>
      <c r="CC72" s="47">
        <f>IFERROR(IF(CA72=$D$4,CB72,CB72/($D$4/CA72)),0)</f>
        <v>0.125</v>
      </c>
      <c r="CD72" s="48">
        <v>0.54166666666666663</v>
      </c>
      <c r="CE72" s="48">
        <v>0.66666666666666663</v>
      </c>
      <c r="CF72" s="41">
        <v>4</v>
      </c>
      <c r="CG72" s="47">
        <f>IF(CE72-CD72=$A$3,$A$2,CE72-CD72)</f>
        <v>0.125</v>
      </c>
      <c r="CH72" s="47">
        <f>IFERROR(IF(CF72=$D$4,CG72,CG72/($D$4/CF72)),0)</f>
        <v>0.125</v>
      </c>
      <c r="CI72" s="48">
        <v>0.58333333333333337</v>
      </c>
      <c r="CJ72" s="48">
        <v>0.70833333333333337</v>
      </c>
      <c r="CK72" s="41">
        <v>4</v>
      </c>
      <c r="CL72" s="47">
        <f>IF(CJ72-CI72=$A$3,$A$2,CJ72-CI72)</f>
        <v>0.125</v>
      </c>
      <c r="CM72" s="47">
        <f>IFERROR(IF(CK72=$D$4,CL72,CL72/($D$4/CK72)),0)</f>
        <v>0.125</v>
      </c>
      <c r="CN72" s="48">
        <v>0.66666666666666663</v>
      </c>
      <c r="CO72" s="49">
        <v>0.79166666666666663</v>
      </c>
      <c r="CP72" s="41">
        <v>4</v>
      </c>
      <c r="CQ72" s="47">
        <f>IF(CO72-CN72=$A$3,$A$2,CO72-CN72)</f>
        <v>0.125</v>
      </c>
      <c r="CR72" s="47">
        <f>IFERROR(IF(CP72=$D$4,CQ72,CQ72/($D$4/CP72)),0)</f>
        <v>0.125</v>
      </c>
      <c r="CS72" s="48"/>
      <c r="CT72" s="48"/>
      <c r="CU72" s="41"/>
      <c r="CV72" s="47">
        <f>IF(CT72-CS72=$A$3,$A$2,CT72-CS72)</f>
        <v>0</v>
      </c>
      <c r="CW72" s="47">
        <f>IFERROR(IF(CU72=$D$4,CV72,CV72/($D$4/CU72)),0)</f>
        <v>0</v>
      </c>
      <c r="CZ72" s="156"/>
      <c r="DA72" s="156"/>
    </row>
    <row r="73" spans="1:105" s="18" customFormat="1" ht="13.8" x14ac:dyDescent="0.3">
      <c r="B73" s="39" t="str">
        <f>CONCATENATE(IF(AD73&lt;&gt;"","L",""),IF(AI73&lt;&gt;"","M",""),IF(AN73&lt;&gt;"","W",""),IF(AS73&lt;&gt;"","J",""),IF(AX73&lt;&gt;"","V",""),IF(BC73&lt;&gt;"","S",""),IF(BH73&lt;&gt;"","D",""))</f>
        <v>WV</v>
      </c>
      <c r="C73" s="104">
        <v>515</v>
      </c>
      <c r="D73" s="40" t="s">
        <v>1894</v>
      </c>
      <c r="E73" s="40" t="s">
        <v>1417</v>
      </c>
      <c r="F73" s="40" t="s">
        <v>2122</v>
      </c>
      <c r="G73" s="36" t="s">
        <v>1239</v>
      </c>
      <c r="H73" s="36" t="s">
        <v>2229</v>
      </c>
      <c r="I73" s="36" t="s">
        <v>2229</v>
      </c>
      <c r="J73" s="36" t="s">
        <v>2125</v>
      </c>
      <c r="K73" s="36" t="s">
        <v>2263</v>
      </c>
      <c r="L73" s="99" t="s">
        <v>961</v>
      </c>
      <c r="M73" s="99">
        <f>IF(L73=L72,0,1)</f>
        <v>1</v>
      </c>
      <c r="N73" s="107">
        <v>927699629</v>
      </c>
      <c r="O73" s="106" t="str">
        <f>PROPER(TRIM(UPPER(CONCATENATE(P73," ",Q73))))</f>
        <v>Henry Javier Robalino</v>
      </c>
      <c r="P73" s="106" t="s">
        <v>2316</v>
      </c>
      <c r="Q73" s="106" t="s">
        <v>2387</v>
      </c>
      <c r="R73" s="106" t="s">
        <v>2442</v>
      </c>
      <c r="S73" s="106" t="s">
        <v>2463</v>
      </c>
      <c r="T73" s="106" t="s">
        <v>2465</v>
      </c>
      <c r="U73" s="107" t="s">
        <v>2472</v>
      </c>
      <c r="V73" s="133">
        <v>15894.472829999999</v>
      </c>
      <c r="W73" s="39">
        <f>COUNTA(AD73,AI73,AN73,AS73,AX73,BH73,BC73)</f>
        <v>2</v>
      </c>
      <c r="X73" s="42">
        <f>Y73/AC73</f>
        <v>0.14999999999999997</v>
      </c>
      <c r="Y73" s="43">
        <f>(AH73+AM73+AR73+AW73+BB73+BL73+BG73)*24</f>
        <v>5.9999999999999973</v>
      </c>
      <c r="Z73" s="44">
        <f>+W73*$D$4</f>
        <v>8</v>
      </c>
      <c r="AA73" s="42">
        <f>AB73/(AC73*$D$4)</f>
        <v>0.14999999999999997</v>
      </c>
      <c r="AB73" s="44">
        <f>((AG73*24)*AF73)+((AL73*24)*AK73)+((AQ73*24)*AP73)+((AV73*24)*AU73)+((BA73*24)*AZ73)+((BF73*24)*BE73)+((BK73*24)*BJ73)</f>
        <v>23.999999999999989</v>
      </c>
      <c r="AC73" s="45">
        <f>SUMIFS(Y:Y,O:O,O73)</f>
        <v>39.999999999999993</v>
      </c>
      <c r="AD73" s="127"/>
      <c r="AE73" s="127"/>
      <c r="AF73" s="107"/>
      <c r="AG73" s="47">
        <f>IF(AE73-AD73=$A$3,$A$2,AE73-AD73)</f>
        <v>0</v>
      </c>
      <c r="AH73" s="47">
        <f>IFERROR(IF(AF73=$D$4,AG73,AG73/($D$4/AF73)),0)</f>
        <v>0</v>
      </c>
      <c r="AI73" s="49"/>
      <c r="AJ73" s="49"/>
      <c r="AK73" s="41"/>
      <c r="AL73" s="47">
        <f>IF(AJ73-AI73=$A$3,$A$2,AJ73-AI73)</f>
        <v>0</v>
      </c>
      <c r="AM73" s="47">
        <f>IFERROR(IF(AK73=$D$4,AL73,AL73/($D$4/AK73)),0)</f>
        <v>0</v>
      </c>
      <c r="AN73" s="49">
        <v>0.625</v>
      </c>
      <c r="AO73" s="49">
        <v>0.79166666666666663</v>
      </c>
      <c r="AP73" s="41">
        <v>4</v>
      </c>
      <c r="AQ73" s="47">
        <f>IF(AO73-AN73=$A$3,$A$2,AO73-AN73)</f>
        <v>0.16666666666666663</v>
      </c>
      <c r="AR73" s="47">
        <f>IFERROR(IF(AP73=$D$4,AQ73,AQ73/($D$4/AP73)),0)</f>
        <v>0.16666666666666663</v>
      </c>
      <c r="AS73" s="49"/>
      <c r="AT73" s="49"/>
      <c r="AU73" s="41"/>
      <c r="AV73" s="47">
        <f>IF(AT73-AS73=$A$3,$A$2,AT73-AS73)</f>
        <v>0</v>
      </c>
      <c r="AW73" s="47">
        <f>IFERROR(IF(AU73=$D$4,AV73,AV73/($D$4/AU73)),0)</f>
        <v>0</v>
      </c>
      <c r="AX73" s="49">
        <v>0.70833333333333337</v>
      </c>
      <c r="AY73" s="49">
        <v>0.79166666666666663</v>
      </c>
      <c r="AZ73" s="41">
        <v>4</v>
      </c>
      <c r="BA73" s="47">
        <f>IF(AY73-AX73=$A$3,$A$2,AY73-AX73)</f>
        <v>8.3333333333333259E-2</v>
      </c>
      <c r="BB73" s="47">
        <f>IFERROR(IF(AZ73=$D$4,BA73,BA73/($D$4/AZ73)),0)</f>
        <v>8.3333333333333259E-2</v>
      </c>
      <c r="BC73" s="49"/>
      <c r="BD73" s="49"/>
      <c r="BE73" s="41"/>
      <c r="BF73" s="47">
        <f>IF(BD73-BC73=$A$3,$A$2,BD73-BC73)</f>
        <v>0</v>
      </c>
      <c r="BG73" s="47">
        <f>IFERROR(IF(BE73=$D$4,BF73,BF73/($D$4/BE73)),0)</f>
        <v>0</v>
      </c>
      <c r="BH73" s="49"/>
      <c r="BI73" s="49"/>
      <c r="BJ73" s="41"/>
      <c r="BK73" s="47">
        <f>IF(BI73-BH73=$A$3,$A$2,BI73-BH73)</f>
        <v>0</v>
      </c>
      <c r="BL73" s="47">
        <f>IFERROR(IF(BJ73=$D$4,BK73,BK73/($D$4/BJ73)),0)</f>
        <v>0</v>
      </c>
      <c r="BM73" s="50"/>
      <c r="BN73" s="22">
        <f t="array" ref="BN73">IF(SUMPRODUCT((O73:O$439=O73)*1)&gt;1,0,1)</f>
        <v>0</v>
      </c>
      <c r="BO73" s="46"/>
      <c r="BP73" s="46"/>
      <c r="BQ73" s="107"/>
      <c r="BR73" s="47">
        <f>IF(BP73-BO73=$A$3,$A$2,BP73-BO73)</f>
        <v>0</v>
      </c>
      <c r="BS73" s="47">
        <f>IFERROR(IF(BQ73=$D$4,BR73,BR73/($D$4/BQ73)),0)</f>
        <v>0</v>
      </c>
      <c r="BT73" s="48"/>
      <c r="BU73" s="48"/>
      <c r="BV73" s="41"/>
      <c r="BW73" s="47">
        <f>IF(BU73-BT73=$A$3,$A$2,BU73-BT73)</f>
        <v>0</v>
      </c>
      <c r="BX73" s="47">
        <f>IFERROR(IF(BV73=$D$4,BW73,BW73/($D$4/BV73)),0)</f>
        <v>0</v>
      </c>
      <c r="BY73" s="48">
        <v>0.41666666666666669</v>
      </c>
      <c r="BZ73" s="48">
        <v>0.54166666666666663</v>
      </c>
      <c r="CA73" s="41">
        <v>4</v>
      </c>
      <c r="CB73" s="47">
        <f>IF(BZ73-BY73=$A$3,$A$2,BZ73-BY73)</f>
        <v>0.12499999999999994</v>
      </c>
      <c r="CC73" s="47">
        <f>IFERROR(IF(CA73=$D$4,CB73,CB73/($D$4/CA73)),0)</f>
        <v>0.12499999999999994</v>
      </c>
      <c r="CD73" s="48"/>
      <c r="CE73" s="49"/>
      <c r="CF73" s="41"/>
      <c r="CG73" s="47">
        <f>IF(CE73-CD73=$A$3,$A$2,CE73-CD73)</f>
        <v>0</v>
      </c>
      <c r="CH73" s="47">
        <f>IFERROR(IF(CF73=$D$4,CG73,CG73/($D$4/CF73)),0)</f>
        <v>0</v>
      </c>
      <c r="CI73" s="48">
        <v>0.41666666666666669</v>
      </c>
      <c r="CJ73" s="48">
        <v>0.54166666666666663</v>
      </c>
      <c r="CK73" s="41">
        <v>4</v>
      </c>
      <c r="CL73" s="47">
        <f>IF(CJ73-CI73=$A$3,$A$2,CJ73-CI73)</f>
        <v>0.12499999999999994</v>
      </c>
      <c r="CM73" s="47">
        <f>IFERROR(IF(CK73=$D$4,CL73,CL73/($D$4/CK73)),0)</f>
        <v>0.12499999999999994</v>
      </c>
      <c r="CN73" s="48"/>
      <c r="CO73" s="49"/>
      <c r="CP73" s="41"/>
      <c r="CQ73" s="47">
        <f>IF(CO73-CN73=$A$3,$A$2,CO73-CN73)</f>
        <v>0</v>
      </c>
      <c r="CR73" s="47">
        <f>IFERROR(IF(CP73=$D$4,CQ73,CQ73/($D$4/CP73)),0)</f>
        <v>0</v>
      </c>
      <c r="CS73" s="48"/>
      <c r="CT73" s="48"/>
      <c r="CU73" s="41"/>
      <c r="CV73" s="47">
        <f>IF(CT73-CS73=$A$3,$A$2,CT73-CS73)</f>
        <v>0</v>
      </c>
      <c r="CW73" s="47">
        <f>IFERROR(IF(CU73=$D$4,CV73,CV73/($D$4/CU73)),0)</f>
        <v>0</v>
      </c>
      <c r="CX73" s="1"/>
      <c r="CZ73" s="156"/>
      <c r="DA73" s="156"/>
    </row>
    <row r="74" spans="1:105" s="18" customFormat="1" ht="13.8" x14ac:dyDescent="0.3">
      <c r="B74" s="39" t="str">
        <f>CONCATENATE(IF(AD74&lt;&gt;"","L",""),IF(AI74&lt;&gt;"","M",""),IF(AN74&lt;&gt;"","W",""),IF(AS74&lt;&gt;"","J",""),IF(AX74&lt;&gt;"","V",""),IF(BC74&lt;&gt;"","S",""),IF(BH74&lt;&gt;"","D",""))</f>
        <v>MWJS</v>
      </c>
      <c r="C74" s="104">
        <v>504</v>
      </c>
      <c r="D74" s="40" t="s">
        <v>1895</v>
      </c>
      <c r="E74" s="40" t="s">
        <v>1418</v>
      </c>
      <c r="F74" s="40" t="s">
        <v>2122</v>
      </c>
      <c r="G74" s="36" t="s">
        <v>1240</v>
      </c>
      <c r="H74" s="36" t="s">
        <v>2229</v>
      </c>
      <c r="I74" s="36" t="s">
        <v>2229</v>
      </c>
      <c r="J74" s="36" t="s">
        <v>2125</v>
      </c>
      <c r="K74" s="36" t="s">
        <v>2263</v>
      </c>
      <c r="L74" s="99" t="s">
        <v>961</v>
      </c>
      <c r="M74" s="99">
        <f>IF(L74=L73,0,1)</f>
        <v>0</v>
      </c>
      <c r="N74" s="107">
        <v>927699629</v>
      </c>
      <c r="O74" s="106" t="str">
        <f>PROPER(TRIM(UPPER(CONCATENATE(P74," ",Q74))))</f>
        <v>Henry Javier Robalino</v>
      </c>
      <c r="P74" s="106" t="s">
        <v>2316</v>
      </c>
      <c r="Q74" s="106" t="s">
        <v>2387</v>
      </c>
      <c r="R74" s="106" t="s">
        <v>2442</v>
      </c>
      <c r="S74" s="106" t="s">
        <v>2463</v>
      </c>
      <c r="T74" s="106" t="s">
        <v>2465</v>
      </c>
      <c r="U74" s="107" t="s">
        <v>2472</v>
      </c>
      <c r="V74" s="133">
        <v>17055.376113636365</v>
      </c>
      <c r="W74" s="39">
        <f>COUNTA(AD74,AI74,AN74,AS74,AX74,BH74,BC74)</f>
        <v>4</v>
      </c>
      <c r="X74" s="42">
        <f>Y74/AC74</f>
        <v>0.27500000000000002</v>
      </c>
      <c r="Y74" s="43">
        <f>(AH74+AM74+AR74+AW74+BB74+BL74+BG74)*24</f>
        <v>11</v>
      </c>
      <c r="Z74" s="44">
        <f>+W74*$D$4</f>
        <v>16</v>
      </c>
      <c r="AA74" s="42">
        <f>AB74/(AC74*$D$4)</f>
        <v>0.27500000000000002</v>
      </c>
      <c r="AB74" s="44">
        <f>((AG74*24)*AF74)+((AL74*24)*AK74)+((AQ74*24)*AP74)+((AV74*24)*AU74)+((BA74*24)*AZ74)+((BF74*24)*BE74)+((BK74*24)*BJ74)</f>
        <v>44</v>
      </c>
      <c r="AC74" s="45">
        <f>SUMIFS(Y:Y,O:O,O74)</f>
        <v>39.999999999999993</v>
      </c>
      <c r="AD74" s="127"/>
      <c r="AE74" s="127"/>
      <c r="AF74" s="107"/>
      <c r="AG74" s="47">
        <f>IF(AE74-AD74=$A$3,$A$2,AE74-AD74)</f>
        <v>0</v>
      </c>
      <c r="AH74" s="47">
        <f>IFERROR(IF(AF74=$D$4,AG74,AG74/($D$4/AF74)),0)</f>
        <v>0</v>
      </c>
      <c r="AI74" s="49">
        <v>0.54166666666666663</v>
      </c>
      <c r="AJ74" s="49">
        <v>0.625</v>
      </c>
      <c r="AK74" s="41">
        <v>4</v>
      </c>
      <c r="AL74" s="47">
        <f>IF(AJ74-AI74=$A$3,$A$2,AJ74-AI74)</f>
        <v>8.333333333333337E-2</v>
      </c>
      <c r="AM74" s="47">
        <f>IFERROR(IF(AK74=$D$4,AL74,AL74/($D$4/AK74)),0)</f>
        <v>8.333333333333337E-2</v>
      </c>
      <c r="AN74" s="49">
        <v>0.5</v>
      </c>
      <c r="AO74" s="49">
        <v>0.58333333333333337</v>
      </c>
      <c r="AP74" s="41">
        <v>4</v>
      </c>
      <c r="AQ74" s="47">
        <f>IF(AO74-AN74=$A$3,$A$2,AO74-AN74)</f>
        <v>8.333333333333337E-2</v>
      </c>
      <c r="AR74" s="47">
        <f>IFERROR(IF(AP74=$D$4,AQ74,AQ74/($D$4/AP74)),0)</f>
        <v>8.333333333333337E-2</v>
      </c>
      <c r="AS74" s="49">
        <v>0.625</v>
      </c>
      <c r="AT74" s="49">
        <v>0.70833333333333337</v>
      </c>
      <c r="AU74" s="41">
        <v>4</v>
      </c>
      <c r="AV74" s="47">
        <f>IF(AT74-AS74=$A$3,$A$2,AT74-AS74)</f>
        <v>8.333333333333337E-2</v>
      </c>
      <c r="AW74" s="47">
        <f>IFERROR(IF(AU74=$D$4,AV74,AV74/($D$4/AU74)),0)</f>
        <v>8.333333333333337E-2</v>
      </c>
      <c r="AX74" s="49"/>
      <c r="AY74" s="49"/>
      <c r="AZ74" s="41"/>
      <c r="BA74" s="47">
        <f>IF(AY74-AX74=$A$3,$A$2,AY74-AX74)</f>
        <v>0</v>
      </c>
      <c r="BB74" s="47">
        <f>IFERROR(IF(AZ74=$D$4,BA74,BA74/($D$4/AZ74)),0)</f>
        <v>0</v>
      </c>
      <c r="BC74" s="49">
        <v>0.58333333333333337</v>
      </c>
      <c r="BD74" s="49">
        <v>0.79166666666666663</v>
      </c>
      <c r="BE74" s="41">
        <v>4</v>
      </c>
      <c r="BF74" s="47">
        <f>IF(BD74-BC74=$A$3,$A$2,BD74-BC74)</f>
        <v>0.20833333333333326</v>
      </c>
      <c r="BG74" s="47">
        <f>IFERROR(IF(BE74=$D$4,BF74,BF74/($D$4/BE74)),0)</f>
        <v>0.20833333333333326</v>
      </c>
      <c r="BH74" s="49"/>
      <c r="BI74" s="49"/>
      <c r="BJ74" s="41"/>
      <c r="BK74" s="47">
        <f>IF(BI74-BH74=$A$3,$A$2,BI74-BH74)</f>
        <v>0</v>
      </c>
      <c r="BL74" s="47">
        <f>IFERROR(IF(BJ74=$D$4,BK74,BK74/($D$4/BJ74)),0)</f>
        <v>0</v>
      </c>
      <c r="BM74" s="50"/>
      <c r="BN74" s="22">
        <f t="array" ref="BN74">IF(SUMPRODUCT((O74:O$439=O74)*1)&gt;1,0,1)</f>
        <v>0</v>
      </c>
      <c r="BO74" s="46"/>
      <c r="BP74" s="46"/>
      <c r="BQ74" s="107"/>
      <c r="BR74" s="47">
        <f>IF(BP74-BO74=$A$3,$A$2,BP74-BO74)</f>
        <v>0</v>
      </c>
      <c r="BS74" s="47">
        <f>IFERROR(IF(BQ74=$D$4,BR74,BR74/($D$4/BQ74)),0)</f>
        <v>0</v>
      </c>
      <c r="BT74" s="48">
        <v>0.41666666666666669</v>
      </c>
      <c r="BU74" s="48">
        <v>0.5</v>
      </c>
      <c r="BV74" s="41">
        <v>4</v>
      </c>
      <c r="BW74" s="47">
        <f>IF(BU74-BT74=$A$3,$A$2,BU74-BT74)</f>
        <v>8.3333333333333315E-2</v>
      </c>
      <c r="BX74" s="47">
        <f>IFERROR(IF(BV74=$D$4,BW74,BW74/($D$4/BV74)),0)</f>
        <v>8.3333333333333315E-2</v>
      </c>
      <c r="BY74" s="48"/>
      <c r="BZ74" s="48"/>
      <c r="CA74" s="41"/>
      <c r="CB74" s="47">
        <f>IF(BZ74-BY74=$A$3,$A$2,BZ74-BY74)</f>
        <v>0</v>
      </c>
      <c r="CC74" s="47">
        <f>IFERROR(IF(CA74=$D$4,CB74,CB74/($D$4/CA74)),0)</f>
        <v>0</v>
      </c>
      <c r="CD74" s="48">
        <v>0.41666666666666669</v>
      </c>
      <c r="CE74" s="48">
        <v>0.54166666666666663</v>
      </c>
      <c r="CF74" s="41">
        <v>4</v>
      </c>
      <c r="CG74" s="47">
        <f>IF(CE74-CD74=$A$3,$A$2,CE74-CD74)</f>
        <v>0.12499999999999994</v>
      </c>
      <c r="CH74" s="47">
        <f>IFERROR(IF(CF74=$D$4,CG74,CG74/($D$4/CF74)),0)</f>
        <v>0.12499999999999994</v>
      </c>
      <c r="CI74" s="48"/>
      <c r="CJ74" s="48"/>
      <c r="CK74" s="41"/>
      <c r="CL74" s="47">
        <f>IF(CJ74-CI74=$A$3,$A$2,CJ74-CI74)</f>
        <v>0</v>
      </c>
      <c r="CM74" s="47">
        <f>IFERROR(IF(CK74=$D$4,CL74,CL74/($D$4/CK74)),0)</f>
        <v>0</v>
      </c>
      <c r="CN74" s="48"/>
      <c r="CO74" s="49"/>
      <c r="CP74" s="41"/>
      <c r="CQ74" s="47">
        <f>IF(CO74-CN74=$A$3,$A$2,CO74-CN74)</f>
        <v>0</v>
      </c>
      <c r="CR74" s="47">
        <f>IFERROR(IF(CP74=$D$4,CQ74,CQ74/($D$4/CP74)),0)</f>
        <v>0</v>
      </c>
      <c r="CS74" s="48"/>
      <c r="CT74" s="48"/>
      <c r="CU74" s="41"/>
      <c r="CV74" s="47">
        <f>IF(CT74-CS74=$A$3,$A$2,CT74-CS74)</f>
        <v>0</v>
      </c>
      <c r="CW74" s="47">
        <f>IFERROR(IF(CU74=$D$4,CV74,CV74/($D$4/CU74)),0)</f>
        <v>0</v>
      </c>
      <c r="CX74" s="1"/>
      <c r="CZ74" s="156"/>
      <c r="DA74" s="156"/>
    </row>
    <row r="75" spans="1:105" s="18" customFormat="1" ht="13.8" x14ac:dyDescent="0.3">
      <c r="B75" s="39" t="str">
        <f>CONCATENATE(IF(AD75&lt;&gt;"","L",""),IF(AI75&lt;&gt;"","M",""),IF(AN75&lt;&gt;"","W",""),IF(AS75&lt;&gt;"","J",""),IF(AX75&lt;&gt;"","V",""),IF(BC75&lt;&gt;"","S",""),IF(BH75&lt;&gt;"","D",""))</f>
        <v>MWJV</v>
      </c>
      <c r="C75" s="104">
        <v>458</v>
      </c>
      <c r="D75" s="40" t="s">
        <v>1896</v>
      </c>
      <c r="E75" s="40" t="s">
        <v>1419</v>
      </c>
      <c r="F75" s="40" t="s">
        <v>2156</v>
      </c>
      <c r="G75" s="36" t="s">
        <v>1241</v>
      </c>
      <c r="H75" s="36" t="s">
        <v>2229</v>
      </c>
      <c r="I75" s="36" t="s">
        <v>2229</v>
      </c>
      <c r="J75" s="36" t="s">
        <v>2125</v>
      </c>
      <c r="K75" s="36" t="s">
        <v>2263</v>
      </c>
      <c r="L75" s="99" t="s">
        <v>961</v>
      </c>
      <c r="M75" s="99">
        <f>IF(L75=L74,0,1)</f>
        <v>0</v>
      </c>
      <c r="N75" s="107">
        <v>927699629</v>
      </c>
      <c r="O75" s="106" t="str">
        <f>PROPER(TRIM(UPPER(CONCATENATE(P75," ",Q75))))</f>
        <v>Henry Javier Robalino</v>
      </c>
      <c r="P75" s="106" t="s">
        <v>2316</v>
      </c>
      <c r="Q75" s="106" t="s">
        <v>2387</v>
      </c>
      <c r="R75" s="106" t="s">
        <v>2442</v>
      </c>
      <c r="S75" s="106" t="s">
        <v>2463</v>
      </c>
      <c r="T75" s="106" t="s">
        <v>2468</v>
      </c>
      <c r="U75" s="107" t="s">
        <v>2472</v>
      </c>
      <c r="V75" s="133">
        <v>29908.166363636363</v>
      </c>
      <c r="W75" s="39">
        <f>COUNTA(AD75,AI75,AN75,AS75,AX75,BH75,BC75)</f>
        <v>4</v>
      </c>
      <c r="X75" s="42">
        <f>Y75/AC75</f>
        <v>0.19999999999999996</v>
      </c>
      <c r="Y75" s="43">
        <f>(AH75+AM75+AR75+AW75+BB75+BL75+BG75)*24</f>
        <v>7.9999999999999964</v>
      </c>
      <c r="Z75" s="44">
        <f>+W75*$D$4</f>
        <v>16</v>
      </c>
      <c r="AA75" s="42">
        <f>AB75/(AC75*$D$4)</f>
        <v>0.19999999999999996</v>
      </c>
      <c r="AB75" s="44">
        <f>((AG75*24)*AF75)+((AL75*24)*AK75)+((AQ75*24)*AP75)+((AV75*24)*AU75)+((BA75*24)*AZ75)+((BF75*24)*BE75)+((BK75*24)*BJ75)</f>
        <v>31.999999999999986</v>
      </c>
      <c r="AC75" s="45">
        <f>SUMIFS(Y:Y,O:O,O75)</f>
        <v>39.999999999999993</v>
      </c>
      <c r="AD75" s="127"/>
      <c r="AE75" s="127"/>
      <c r="AF75" s="107"/>
      <c r="AG75" s="47">
        <f>IF(AE75-AD75=$A$3,$A$2,AE75-AD75)</f>
        <v>0</v>
      </c>
      <c r="AH75" s="47">
        <f>IFERROR(IF(AF75=$D$4,AG75,AG75/($D$4/AF75)),0)</f>
        <v>0</v>
      </c>
      <c r="AI75" s="49">
        <v>0.41666666666666669</v>
      </c>
      <c r="AJ75" s="49">
        <v>0.5</v>
      </c>
      <c r="AK75" s="41">
        <v>4</v>
      </c>
      <c r="AL75" s="47">
        <f>IF(AJ75-AI75=$A$3,$A$2,AJ75-AI75)</f>
        <v>8.3333333333333315E-2</v>
      </c>
      <c r="AM75" s="47">
        <f>IFERROR(IF(AK75=$D$4,AL75,AL75/($D$4/AK75)),0)</f>
        <v>8.3333333333333315E-2</v>
      </c>
      <c r="AN75" s="49">
        <v>0.41666666666666669</v>
      </c>
      <c r="AO75" s="49">
        <v>0.5</v>
      </c>
      <c r="AP75" s="41">
        <v>4</v>
      </c>
      <c r="AQ75" s="47">
        <f>IF(AO75-AN75=$A$3,$A$2,AO75-AN75)</f>
        <v>8.3333333333333315E-2</v>
      </c>
      <c r="AR75" s="47">
        <f>IFERROR(IF(AP75=$D$4,AQ75,AQ75/($D$4/AP75)),0)</f>
        <v>8.3333333333333315E-2</v>
      </c>
      <c r="AS75" s="49">
        <v>0.70833333333333337</v>
      </c>
      <c r="AT75" s="49">
        <v>0.79166666666666663</v>
      </c>
      <c r="AU75" s="41">
        <v>4</v>
      </c>
      <c r="AV75" s="47">
        <f>IF(AT75-AS75=$A$3,$A$2,AT75-AS75)</f>
        <v>8.3333333333333259E-2</v>
      </c>
      <c r="AW75" s="47">
        <f>IFERROR(IF(AU75=$D$4,AV75,AV75/($D$4/AU75)),0)</f>
        <v>8.3333333333333259E-2</v>
      </c>
      <c r="AX75" s="49">
        <v>0.41666666666666669</v>
      </c>
      <c r="AY75" s="49">
        <v>0.5</v>
      </c>
      <c r="AZ75" s="41">
        <v>4</v>
      </c>
      <c r="BA75" s="47">
        <f>IF(AY75-AX75=$A$3,$A$2,AY75-AX75)</f>
        <v>8.3333333333333315E-2</v>
      </c>
      <c r="BB75" s="47">
        <f>IFERROR(IF(AZ75=$D$4,BA75,BA75/($D$4/AZ75)),0)</f>
        <v>8.3333333333333315E-2</v>
      </c>
      <c r="BC75" s="49"/>
      <c r="BD75" s="49"/>
      <c r="BE75" s="41"/>
      <c r="BF75" s="47">
        <f>IF(BD75-BC75=$A$3,$A$2,BD75-BC75)</f>
        <v>0</v>
      </c>
      <c r="BG75" s="47">
        <f>IFERROR(IF(BE75=$D$4,BF75,BF75/($D$4/BE75)),0)</f>
        <v>0</v>
      </c>
      <c r="BH75" s="49"/>
      <c r="BI75" s="49"/>
      <c r="BJ75" s="41"/>
      <c r="BK75" s="47">
        <f>IF(BI75-BH75=$A$3,$A$2,BI75-BH75)</f>
        <v>0</v>
      </c>
      <c r="BL75" s="47">
        <f>IFERROR(IF(BJ75=$D$4,BK75,BK75/($D$4/BJ75)),0)</f>
        <v>0</v>
      </c>
      <c r="BM75" s="50"/>
      <c r="BN75" s="22">
        <f t="array" ref="BN75">IF(SUMPRODUCT((O75:O$439=O75)*1)&gt;1,0,1)</f>
        <v>0</v>
      </c>
      <c r="BO75" s="46"/>
      <c r="BP75" s="46"/>
      <c r="BQ75" s="107"/>
      <c r="BR75" s="47">
        <f>IF(BP75-BO75=$A$3,$A$2,BP75-BO75)</f>
        <v>0</v>
      </c>
      <c r="BS75" s="47">
        <f>IFERROR(IF(BQ75=$D$4,BR75,BR75/($D$4/BQ75)),0)</f>
        <v>0</v>
      </c>
      <c r="BT75" s="48">
        <v>0.70833333333333337</v>
      </c>
      <c r="BU75" s="48">
        <v>0.79166666666666663</v>
      </c>
      <c r="BV75" s="41">
        <v>4</v>
      </c>
      <c r="BW75" s="47">
        <f>IF(BU75-BT75=$A$3,$A$2,BU75-BT75)</f>
        <v>8.3333333333333259E-2</v>
      </c>
      <c r="BX75" s="47">
        <f>IFERROR(IF(BV75=$D$4,BW75,BW75/($D$4/BV75)),0)</f>
        <v>8.3333333333333259E-2</v>
      </c>
      <c r="BY75" s="48">
        <v>0.70833333333333337</v>
      </c>
      <c r="BZ75" s="48">
        <v>0.79166666666666663</v>
      </c>
      <c r="CA75" s="41">
        <v>4</v>
      </c>
      <c r="CB75" s="47">
        <f>IF(BZ75-BY75=$A$3,$A$2,BZ75-BY75)</f>
        <v>8.3333333333333259E-2</v>
      </c>
      <c r="CC75" s="47">
        <f>IFERROR(IF(CA75=$D$4,CB75,CB75/($D$4/CA75)),0)</f>
        <v>8.3333333333333259E-2</v>
      </c>
      <c r="CD75" s="48">
        <v>0.70833333333333337</v>
      </c>
      <c r="CE75" s="48">
        <v>0.79166666666666663</v>
      </c>
      <c r="CF75" s="41">
        <v>4</v>
      </c>
      <c r="CG75" s="47">
        <f>IF(CE75-CD75=$A$3,$A$2,CE75-CD75)</f>
        <v>8.3333333333333259E-2</v>
      </c>
      <c r="CH75" s="47">
        <f>IFERROR(IF(CF75=$D$4,CG75,CG75/($D$4/CF75)),0)</f>
        <v>8.3333333333333259E-2</v>
      </c>
      <c r="CI75" s="48">
        <v>0.70833333333333337</v>
      </c>
      <c r="CJ75" s="48">
        <v>0.79166666666666663</v>
      </c>
      <c r="CK75" s="41">
        <v>4</v>
      </c>
      <c r="CL75" s="47">
        <f>IF(CJ75-CI75=$A$3,$A$2,CJ75-CI75)</f>
        <v>8.3333333333333259E-2</v>
      </c>
      <c r="CM75" s="47">
        <f>IFERROR(IF(CK75=$D$4,CL75,CL75/($D$4/CK75)),0)</f>
        <v>8.3333333333333259E-2</v>
      </c>
      <c r="CN75" s="48">
        <v>0.70833333333333337</v>
      </c>
      <c r="CO75" s="49">
        <v>0.79166666666666663</v>
      </c>
      <c r="CP75" s="41">
        <v>4</v>
      </c>
      <c r="CQ75" s="47">
        <f>IF(CO75-CN75=$A$3,$A$2,CO75-CN75)</f>
        <v>8.3333333333333259E-2</v>
      </c>
      <c r="CR75" s="47">
        <f>IFERROR(IF(CP75=$D$4,CQ75,CQ75/($D$4/CP75)),0)</f>
        <v>8.3333333333333259E-2</v>
      </c>
      <c r="CS75" s="48"/>
      <c r="CT75" s="48"/>
      <c r="CU75" s="41"/>
      <c r="CV75" s="47">
        <f>IF(CT75-CS75=$A$3,$A$2,CT75-CS75)</f>
        <v>0</v>
      </c>
      <c r="CW75" s="47">
        <f>IFERROR(IF(CU75=$D$4,CV75,CV75/($D$4/CU75)),0)</f>
        <v>0</v>
      </c>
      <c r="CX75" s="1"/>
      <c r="CZ75" s="156"/>
      <c r="DA75" s="156"/>
    </row>
    <row r="76" spans="1:105" s="18" customFormat="1" ht="13.8" x14ac:dyDescent="0.3">
      <c r="A76" s="1"/>
      <c r="B76" s="39" t="str">
        <f>CONCATENATE(IF(AD76&lt;&gt;"","L",""),IF(AI76&lt;&gt;"","M",""),IF(AN76&lt;&gt;"","W",""),IF(AS76&lt;&gt;"","J",""),IF(AX76&lt;&gt;"","V",""),IF(BC76&lt;&gt;"","S",""),IF(BH76&lt;&gt;"","D",""))</f>
        <v>MJVS</v>
      </c>
      <c r="C76" s="104">
        <v>453</v>
      </c>
      <c r="D76" s="40" t="s">
        <v>1897</v>
      </c>
      <c r="E76" s="40" t="s">
        <v>282</v>
      </c>
      <c r="F76" s="40" t="s">
        <v>2123</v>
      </c>
      <c r="G76" s="36" t="s">
        <v>1241</v>
      </c>
      <c r="H76" s="36" t="s">
        <v>2229</v>
      </c>
      <c r="I76" s="36" t="s">
        <v>2229</v>
      </c>
      <c r="J76" s="36" t="s">
        <v>2125</v>
      </c>
      <c r="K76" s="36" t="s">
        <v>2263</v>
      </c>
      <c r="L76" s="99" t="s">
        <v>961</v>
      </c>
      <c r="M76" s="99">
        <f>IF(L76=L75,0,1)</f>
        <v>0</v>
      </c>
      <c r="N76" s="107">
        <v>927699629</v>
      </c>
      <c r="O76" s="106" t="str">
        <f>PROPER(TRIM(UPPER(CONCATENATE(P76," ",Q76))))</f>
        <v>Henry Javier Robalino</v>
      </c>
      <c r="P76" s="106" t="s">
        <v>2316</v>
      </c>
      <c r="Q76" s="106" t="s">
        <v>2387</v>
      </c>
      <c r="R76" s="106" t="s">
        <v>2442</v>
      </c>
      <c r="S76" s="106" t="s">
        <v>2463</v>
      </c>
      <c r="T76" s="106" t="s">
        <v>2468</v>
      </c>
      <c r="U76" s="107" t="s">
        <v>2472</v>
      </c>
      <c r="V76" s="133">
        <v>16230.459090909093</v>
      </c>
      <c r="W76" s="39">
        <f>COUNTA(AD76,AI76,AN76,AS76,AX76,BH76,BC76)</f>
        <v>4</v>
      </c>
      <c r="X76" s="42">
        <f>Y76/AC76</f>
        <v>0.22500000000000001</v>
      </c>
      <c r="Y76" s="43">
        <f>(AH76+AM76+AR76+AW76+BB76+BL76+BG76)*24</f>
        <v>8.9999999999999982</v>
      </c>
      <c r="Z76" s="44">
        <f>+W76*$D$4</f>
        <v>16</v>
      </c>
      <c r="AA76" s="42">
        <f>AB76/(AC76*$D$4)</f>
        <v>0.22500000000000001</v>
      </c>
      <c r="AB76" s="44">
        <f>((AG76*24)*AF76)+((AL76*24)*AK76)+((AQ76*24)*AP76)+((AV76*24)*AU76)+((BA76*24)*AZ76)+((BF76*24)*BE76)+((BK76*24)*BJ76)</f>
        <v>35.999999999999993</v>
      </c>
      <c r="AC76" s="45">
        <f>SUMIFS(Y:Y,O:O,O76)</f>
        <v>39.999999999999993</v>
      </c>
      <c r="AD76" s="127"/>
      <c r="AE76" s="127"/>
      <c r="AF76" s="107"/>
      <c r="AG76" s="47">
        <f>IF(AE76-AD76=$A$3,$A$2,AE76-AD76)</f>
        <v>0</v>
      </c>
      <c r="AH76" s="47">
        <f>IFERROR(IF(AF76=$D$4,AG76,AG76/($D$4/AF76)),0)</f>
        <v>0</v>
      </c>
      <c r="AI76" s="49">
        <v>0.70833333333333337</v>
      </c>
      <c r="AJ76" s="49">
        <v>0.79166666666666663</v>
      </c>
      <c r="AK76" s="41">
        <v>4</v>
      </c>
      <c r="AL76" s="47">
        <f>IF(AJ76-AI76=$A$3,$A$2,AJ76-AI76)</f>
        <v>8.3333333333333259E-2</v>
      </c>
      <c r="AM76" s="47">
        <f>IFERROR(IF(AK76=$D$4,AL76,AL76/($D$4/AK76)),0)</f>
        <v>8.3333333333333259E-2</v>
      </c>
      <c r="AN76" s="49"/>
      <c r="AO76" s="49"/>
      <c r="AP76" s="41"/>
      <c r="AQ76" s="47">
        <f>IF(AO76-AN76=$A$3,$A$2,AO76-AN76)</f>
        <v>0</v>
      </c>
      <c r="AR76" s="47">
        <f>IFERROR(IF(AP76=$D$4,AQ76,AQ76/($D$4/AP76)),0)</f>
        <v>0</v>
      </c>
      <c r="AS76" s="49">
        <v>0.54166666666666663</v>
      </c>
      <c r="AT76" s="49">
        <v>0.625</v>
      </c>
      <c r="AU76" s="41">
        <v>4</v>
      </c>
      <c r="AV76" s="47">
        <f>IF(AT76-AS76=$A$3,$A$2,AT76-AS76)</f>
        <v>8.333333333333337E-2</v>
      </c>
      <c r="AW76" s="47">
        <f>IFERROR(IF(AU76=$D$4,AV76,AV76/($D$4/AU76)),0)</f>
        <v>8.333333333333337E-2</v>
      </c>
      <c r="AX76" s="49">
        <v>0.625</v>
      </c>
      <c r="AY76" s="49">
        <v>0.70833333333333337</v>
      </c>
      <c r="AZ76" s="41">
        <v>4</v>
      </c>
      <c r="BA76" s="47">
        <f>IF(AY76-AX76=$A$3,$A$2,AY76-AX76)</f>
        <v>8.333333333333337E-2</v>
      </c>
      <c r="BB76" s="47">
        <f>IFERROR(IF(AZ76=$D$4,BA76,BA76/($D$4/AZ76)),0)</f>
        <v>8.333333333333337E-2</v>
      </c>
      <c r="BC76" s="49">
        <v>0.41666666666666669</v>
      </c>
      <c r="BD76" s="49">
        <v>0.54166666666666663</v>
      </c>
      <c r="BE76" s="41">
        <v>4</v>
      </c>
      <c r="BF76" s="47">
        <f>IF(BD76-BC76=$A$3,$A$2,BD76-BC76)</f>
        <v>0.12499999999999994</v>
      </c>
      <c r="BG76" s="47">
        <f>IFERROR(IF(BE76=$D$4,BF76,BF76/($D$4/BE76)),0)</f>
        <v>0.12499999999999994</v>
      </c>
      <c r="BH76" s="49"/>
      <c r="BI76" s="49"/>
      <c r="BJ76" s="41"/>
      <c r="BK76" s="47">
        <f>IF(BI76-BH76=$A$3,$A$2,BI76-BH76)</f>
        <v>0</v>
      </c>
      <c r="BL76" s="47">
        <f>IFERROR(IF(BJ76=$D$4,BK76,BK76/($D$4/BJ76)),0)</f>
        <v>0</v>
      </c>
      <c r="BM76" s="50"/>
      <c r="BN76" s="22">
        <f t="array" ref="BN76">IF(SUMPRODUCT((O76:O$439=O76)*1)&gt;1,0,1)</f>
        <v>0</v>
      </c>
      <c r="BO76" s="46"/>
      <c r="BP76" s="46"/>
      <c r="BQ76" s="107"/>
      <c r="BR76" s="47">
        <f>IF(BP76-BO76=$A$3,$A$2,BP76-BO76)</f>
        <v>0</v>
      </c>
      <c r="BS76" s="47">
        <f>IFERROR(IF(BQ76=$D$4,BR76,BR76/($D$4/BQ76)),0)</f>
        <v>0</v>
      </c>
      <c r="BT76" s="48">
        <v>0.54166666666666663</v>
      </c>
      <c r="BU76" s="48">
        <v>0.625</v>
      </c>
      <c r="BV76" s="41">
        <v>4</v>
      </c>
      <c r="BW76" s="47">
        <f>IF(BU76-BT76=$A$3,$A$2,BU76-BT76)</f>
        <v>8.333333333333337E-2</v>
      </c>
      <c r="BX76" s="47">
        <f>IFERROR(IF(BV76=$D$4,BW76,BW76/($D$4/BV76)),0)</f>
        <v>8.333333333333337E-2</v>
      </c>
      <c r="BY76" s="48">
        <v>0.58333333333333337</v>
      </c>
      <c r="BZ76" s="48">
        <v>0.66666666666666663</v>
      </c>
      <c r="CA76" s="41">
        <v>4</v>
      </c>
      <c r="CB76" s="47">
        <f>IF(BZ76-BY76=$A$3,$A$2,BZ76-BY76)</f>
        <v>8.3333333333333259E-2</v>
      </c>
      <c r="CC76" s="47">
        <f>IFERROR(IF(CA76=$D$4,CB76,CB76/($D$4/CA76)),0)</f>
        <v>8.3333333333333259E-2</v>
      </c>
      <c r="CD76" s="48">
        <v>0.58333333333333337</v>
      </c>
      <c r="CE76" s="48">
        <v>0.625</v>
      </c>
      <c r="CF76" s="41">
        <v>4</v>
      </c>
      <c r="CG76" s="47">
        <f>IF(CE76-CD76=$A$3,$A$2,CE76-CD76)</f>
        <v>4.166666666666663E-2</v>
      </c>
      <c r="CH76" s="47">
        <f>IFERROR(IF(CF76=$D$4,CG76,CG76/($D$4/CF76)),0)</f>
        <v>4.166666666666663E-2</v>
      </c>
      <c r="CI76" s="48">
        <v>0.58333333333333337</v>
      </c>
      <c r="CJ76" s="48">
        <v>0.66666666666666663</v>
      </c>
      <c r="CK76" s="41">
        <v>4</v>
      </c>
      <c r="CL76" s="47">
        <f>IF(CJ76-CI76=$A$3,$A$2,CJ76-CI76)</f>
        <v>8.3333333333333259E-2</v>
      </c>
      <c r="CM76" s="47">
        <f>IFERROR(IF(CK76=$D$4,CL76,CL76/($D$4/CK76)),0)</f>
        <v>8.3333333333333259E-2</v>
      </c>
      <c r="CN76" s="48">
        <v>0.41666666666666669</v>
      </c>
      <c r="CO76" s="49">
        <v>0.54166666666666663</v>
      </c>
      <c r="CP76" s="41">
        <v>4</v>
      </c>
      <c r="CQ76" s="47">
        <f>IF(CO76-CN76=$A$3,$A$2,CO76-CN76)</f>
        <v>0.12499999999999994</v>
      </c>
      <c r="CR76" s="47">
        <f>IFERROR(IF(CP76=$D$4,CQ76,CQ76/($D$4/CP76)),0)</f>
        <v>0.12499999999999994</v>
      </c>
      <c r="CS76" s="48"/>
      <c r="CT76" s="48"/>
      <c r="CU76" s="41"/>
      <c r="CV76" s="47">
        <f>IF(CT76-CS76=$A$3,$A$2,CT76-CS76)</f>
        <v>0</v>
      </c>
      <c r="CW76" s="47">
        <f>IFERROR(IF(CU76=$D$4,CV76,CV76/($D$4/CU76)),0)</f>
        <v>0</v>
      </c>
      <c r="CX76" s="1"/>
      <c r="CZ76" s="156"/>
      <c r="DA76" s="156"/>
    </row>
    <row r="77" spans="1:105" s="18" customFormat="1" ht="13.8" x14ac:dyDescent="0.3">
      <c r="B77" s="39" t="str">
        <f>CONCATENATE(IF(AD77&lt;&gt;"","L",""),IF(AI77&lt;&gt;"","M",""),IF(AN77&lt;&gt;"","W",""),IF(AS77&lt;&gt;"","J",""),IF(AX77&lt;&gt;"","V",""),IF(BC77&lt;&gt;"","S",""),IF(BH77&lt;&gt;"","D",""))</f>
        <v>MJV</v>
      </c>
      <c r="C77" s="104">
        <v>386</v>
      </c>
      <c r="D77" s="40" t="s">
        <v>1898</v>
      </c>
      <c r="E77" s="40" t="s">
        <v>1420</v>
      </c>
      <c r="F77" s="40" t="s">
        <v>2156</v>
      </c>
      <c r="G77" s="36" t="s">
        <v>1242</v>
      </c>
      <c r="H77" s="36" t="s">
        <v>2229</v>
      </c>
      <c r="I77" s="36" t="s">
        <v>2229</v>
      </c>
      <c r="J77" s="36" t="s">
        <v>2125</v>
      </c>
      <c r="K77" s="36" t="s">
        <v>2263</v>
      </c>
      <c r="L77" s="99" t="s">
        <v>961</v>
      </c>
      <c r="M77" s="99">
        <f>IF(L77=L76,0,1)</f>
        <v>0</v>
      </c>
      <c r="N77" s="107">
        <v>927699629</v>
      </c>
      <c r="O77" s="106" t="str">
        <f>PROPER(TRIM(UPPER(CONCATENATE(P77," ",Q77))))</f>
        <v>Henry Javier Robalino</v>
      </c>
      <c r="P77" s="106" t="s">
        <v>2316</v>
      </c>
      <c r="Q77" s="106" t="s">
        <v>2387</v>
      </c>
      <c r="R77" s="106" t="s">
        <v>2442</v>
      </c>
      <c r="S77" s="106" t="s">
        <v>2463</v>
      </c>
      <c r="T77" s="106" t="s">
        <v>2467</v>
      </c>
      <c r="U77" s="107" t="s">
        <v>2472</v>
      </c>
      <c r="V77" s="133">
        <v>28377.273208333972</v>
      </c>
      <c r="W77" s="39">
        <f>COUNTA(AD77,AI77,AN77,AS77,AX77,BH77,BC77)</f>
        <v>3</v>
      </c>
      <c r="X77" s="42">
        <f>Y77/AC77</f>
        <v>0.15000000000000008</v>
      </c>
      <c r="Y77" s="43">
        <f>(AH77+AM77+AR77+AW77+BB77+BL77+BG77)*24</f>
        <v>6.0000000000000018</v>
      </c>
      <c r="Z77" s="44">
        <f>+W77*$D$4</f>
        <v>12</v>
      </c>
      <c r="AA77" s="42">
        <f>AB77/(AC77*$D$4)</f>
        <v>0.15000000000000005</v>
      </c>
      <c r="AB77" s="44">
        <f>((AG77*24)*AF77)+((AL77*24)*AK77)+((AQ77*24)*AP77)+((AV77*24)*AU77)+((BA77*24)*AZ77)+((BF77*24)*BE77)+((BK77*24)*BJ77)</f>
        <v>24.000000000000004</v>
      </c>
      <c r="AC77" s="45">
        <f>SUMIFS(Y:Y,O:O,O77)</f>
        <v>39.999999999999993</v>
      </c>
      <c r="AD77" s="127"/>
      <c r="AE77" s="127"/>
      <c r="AF77" s="107"/>
      <c r="AG77" s="47">
        <f>IF(AE77-AD77=$A$3,$A$2,AE77-AD77)</f>
        <v>0</v>
      </c>
      <c r="AH77" s="47">
        <f>IFERROR(IF(AF77=$D$4,AG77,AG77/($D$4/AF77)),0)</f>
        <v>0</v>
      </c>
      <c r="AI77" s="49">
        <v>0.625</v>
      </c>
      <c r="AJ77" s="49">
        <v>0.70833333333333337</v>
      </c>
      <c r="AK77" s="41">
        <v>4</v>
      </c>
      <c r="AL77" s="47">
        <f>IF(AJ77-AI77=$A$3,$A$2,AJ77-AI77)</f>
        <v>8.333333333333337E-2</v>
      </c>
      <c r="AM77" s="47">
        <f>IFERROR(IF(AK77=$D$4,AL77,AL77/($D$4/AK77)),0)</f>
        <v>8.333333333333337E-2</v>
      </c>
      <c r="AN77" s="49"/>
      <c r="AO77" s="49"/>
      <c r="AP77" s="41"/>
      <c r="AQ77" s="47">
        <f>IF(AO77-AN77=$A$3,$A$2,AO77-AN77)</f>
        <v>0</v>
      </c>
      <c r="AR77" s="47">
        <f>IFERROR(IF(AP77=$D$4,AQ77,AQ77/($D$4/AP77)),0)</f>
        <v>0</v>
      </c>
      <c r="AS77" s="49">
        <v>0.41666666666666669</v>
      </c>
      <c r="AT77" s="49">
        <v>0.5</v>
      </c>
      <c r="AU77" s="41">
        <v>4</v>
      </c>
      <c r="AV77" s="47">
        <f>IF(AT77-AS77=$A$3,$A$2,AT77-AS77)</f>
        <v>8.3333333333333315E-2</v>
      </c>
      <c r="AW77" s="47">
        <f>IFERROR(IF(AU77=$D$4,AV77,AV77/($D$4/AU77)),0)</f>
        <v>8.3333333333333315E-2</v>
      </c>
      <c r="AX77" s="49">
        <v>0.54166666666666663</v>
      </c>
      <c r="AY77" s="49">
        <v>0.625</v>
      </c>
      <c r="AZ77" s="41">
        <v>4</v>
      </c>
      <c r="BA77" s="47">
        <f>IF(AY77-AX77=$A$3,$A$2,AY77-AX77)</f>
        <v>8.333333333333337E-2</v>
      </c>
      <c r="BB77" s="47">
        <f>IFERROR(IF(AZ77=$D$4,BA77,BA77/($D$4/AZ77)),0)</f>
        <v>8.333333333333337E-2</v>
      </c>
      <c r="BC77" s="49"/>
      <c r="BD77" s="49"/>
      <c r="BE77" s="41"/>
      <c r="BF77" s="47">
        <f>IF(BD77-BC77=$A$3,$A$2,BD77-BC77)</f>
        <v>0</v>
      </c>
      <c r="BG77" s="47">
        <f>IFERROR(IF(BE77=$D$4,BF77,BF77/($D$4/BE77)),0)</f>
        <v>0</v>
      </c>
      <c r="BH77" s="49"/>
      <c r="BI77" s="49"/>
      <c r="BJ77" s="41"/>
      <c r="BK77" s="47">
        <f>IF(BI77-BH77=$A$3,$A$2,BI77-BH77)</f>
        <v>0</v>
      </c>
      <c r="BL77" s="47">
        <f>IFERROR(IF(BJ77=$D$4,BK77,BK77/($D$4/BJ77)),0)</f>
        <v>0</v>
      </c>
      <c r="BM77" s="50"/>
      <c r="BN77" s="22">
        <f t="array" ref="BN77">IF(SUMPRODUCT((O77:O$439=O77)*1)&gt;1,0,1)</f>
        <v>1</v>
      </c>
      <c r="BO77" s="46"/>
      <c r="BP77" s="46"/>
      <c r="BQ77" s="107"/>
      <c r="BR77" s="47">
        <f>IF(BP77-BO77=$A$3,$A$2,BP77-BO77)</f>
        <v>0</v>
      </c>
      <c r="BS77" s="47">
        <f>IFERROR(IF(BQ77=$D$4,BR77,BR77/($D$4/BQ77)),0)</f>
        <v>0</v>
      </c>
      <c r="BT77" s="48">
        <v>0.625</v>
      </c>
      <c r="BU77" s="48">
        <v>0.70833333333333337</v>
      </c>
      <c r="BV77" s="41">
        <v>4</v>
      </c>
      <c r="BW77" s="47">
        <f>IF(BU77-BT77=$A$3,$A$2,BU77-BT77)</f>
        <v>8.333333333333337E-2</v>
      </c>
      <c r="BX77" s="47">
        <f>IFERROR(IF(BV77=$D$4,BW77,BW77/($D$4/BV77)),0)</f>
        <v>8.333333333333337E-2</v>
      </c>
      <c r="BY77" s="48">
        <v>0.66666666666666663</v>
      </c>
      <c r="BZ77" s="48">
        <v>0.70833333333333337</v>
      </c>
      <c r="CA77" s="41">
        <v>4</v>
      </c>
      <c r="CB77" s="47">
        <f>IF(BZ77-BY77=$A$3,$A$2,BZ77-BY77)</f>
        <v>4.1666666666666741E-2</v>
      </c>
      <c r="CC77" s="47">
        <f>IFERROR(IF(CA77=$D$4,CB77,CB77/($D$4/CA77)),0)</f>
        <v>4.1666666666666741E-2</v>
      </c>
      <c r="CD77" s="48">
        <v>0.625</v>
      </c>
      <c r="CE77" s="48">
        <v>0.70833333333333337</v>
      </c>
      <c r="CF77" s="41">
        <v>4</v>
      </c>
      <c r="CG77" s="47">
        <f>IF(CE77-CD77=$A$3,$A$2,CE77-CD77)</f>
        <v>8.333333333333337E-2</v>
      </c>
      <c r="CH77" s="47">
        <f>IFERROR(IF(CF77=$D$4,CG77,CG77/($D$4/CF77)),0)</f>
        <v>8.333333333333337E-2</v>
      </c>
      <c r="CI77" s="48">
        <v>0.66666666666666663</v>
      </c>
      <c r="CJ77" s="48">
        <v>0.70833333333333337</v>
      </c>
      <c r="CK77" s="41">
        <v>4</v>
      </c>
      <c r="CL77" s="47">
        <f>IF(CJ77-CI77=$A$3,$A$2,CJ77-CI77)</f>
        <v>4.1666666666666741E-2</v>
      </c>
      <c r="CM77" s="47">
        <f>IFERROR(IF(CK77=$D$4,CL77,CL77/($D$4/CK77)),0)</f>
        <v>4.1666666666666741E-2</v>
      </c>
      <c r="CN77" s="48">
        <v>0.58333333333333337</v>
      </c>
      <c r="CO77" s="49">
        <v>0.70833333333333337</v>
      </c>
      <c r="CP77" s="41">
        <v>4</v>
      </c>
      <c r="CQ77" s="47">
        <f>IF(CO77-CN77=$A$3,$A$2,CO77-CN77)</f>
        <v>0.125</v>
      </c>
      <c r="CR77" s="47">
        <f>IFERROR(IF(CP77=$D$4,CQ77,CQ77/($D$4/CP77)),0)</f>
        <v>0.125</v>
      </c>
      <c r="CS77" s="48"/>
      <c r="CT77" s="48"/>
      <c r="CU77" s="41"/>
      <c r="CV77" s="47">
        <f>IF(CT77-CS77=$A$3,$A$2,CT77-CS77)</f>
        <v>0</v>
      </c>
      <c r="CW77" s="47">
        <f>IFERROR(IF(CU77=$D$4,CV77,CV77/($D$4/CU77)),0)</f>
        <v>0</v>
      </c>
      <c r="CX77" s="1"/>
      <c r="CZ77" s="157"/>
      <c r="DA77" s="156"/>
    </row>
    <row r="78" spans="1:105" s="18" customFormat="1" ht="13.8" x14ac:dyDescent="0.3">
      <c r="B78" s="39" t="str">
        <f>CONCATENATE(IF(AD78&lt;&gt;"","L",""),IF(AI78&lt;&gt;"","M",""),IF(AN78&lt;&gt;"","W",""),IF(AS78&lt;&gt;"","J",""),IF(AX78&lt;&gt;"","V",""),IF(BC78&lt;&gt;"","S",""),IF(BH78&lt;&gt;"","D",""))</f>
        <v>MWJVS</v>
      </c>
      <c r="C78" s="104">
        <v>536</v>
      </c>
      <c r="D78" s="40" t="s">
        <v>1935</v>
      </c>
      <c r="E78" s="40" t="s">
        <v>1448</v>
      </c>
      <c r="F78" s="40" t="s">
        <v>2156</v>
      </c>
      <c r="G78" s="36" t="s">
        <v>1239</v>
      </c>
      <c r="H78" s="36" t="s">
        <v>2256</v>
      </c>
      <c r="I78" s="36" t="s">
        <v>2256</v>
      </c>
      <c r="J78" s="36" t="s">
        <v>2125</v>
      </c>
      <c r="K78" s="36" t="s">
        <v>2262</v>
      </c>
      <c r="L78" s="99" t="s">
        <v>971</v>
      </c>
      <c r="M78" s="99">
        <f>IF(L78=L77,0,1)</f>
        <v>1</v>
      </c>
      <c r="N78" s="107">
        <v>1208040350</v>
      </c>
      <c r="O78" s="106" t="str">
        <f>PROPER(TRIM(UPPER(CONCATENATE(P78," ",Q78))))</f>
        <v>Adriana Karolina Gomez</v>
      </c>
      <c r="P78" s="106" t="s">
        <v>2337</v>
      </c>
      <c r="Q78" s="106" t="s">
        <v>2404</v>
      </c>
      <c r="R78" s="106" t="s">
        <v>2394</v>
      </c>
      <c r="S78" s="106" t="s">
        <v>2463</v>
      </c>
      <c r="T78" s="106" t="s">
        <v>2465</v>
      </c>
      <c r="U78" s="107" t="s">
        <v>2472</v>
      </c>
      <c r="V78" s="133">
        <v>21729.968939999999</v>
      </c>
      <c r="W78" s="39">
        <f>COUNTA(AD78,AI78,AN78,AS78,AX78,BH78,BC78)</f>
        <v>5</v>
      </c>
      <c r="X78" s="42">
        <f>Y78/AC78</f>
        <v>0.5</v>
      </c>
      <c r="Y78" s="43">
        <f>(AH78+AM78+AR78+AW78+BB78+BL78+BG78)*24</f>
        <v>20</v>
      </c>
      <c r="Z78" s="44">
        <f>+W78*$D$4</f>
        <v>20</v>
      </c>
      <c r="AA78" s="42">
        <f>AB78/(AC78*$D$4)</f>
        <v>0.49999999999999983</v>
      </c>
      <c r="AB78" s="44">
        <f>((AG78*24)*AF78)+((AL78*24)*AK78)+((AQ78*24)*AP78)+((AV78*24)*AU78)+((BA78*24)*AZ78)+((BF78*24)*BE78)+((BK78*24)*BJ78)</f>
        <v>79.999999999999972</v>
      </c>
      <c r="AC78" s="45">
        <f>SUMIFS(Y:Y,O:O,O78)</f>
        <v>40</v>
      </c>
      <c r="AD78" s="127"/>
      <c r="AE78" s="127"/>
      <c r="AF78" s="107"/>
      <c r="AG78" s="47">
        <f>IF(AE78-AD78=$A$3,$A$2,AE78-AD78)</f>
        <v>0</v>
      </c>
      <c r="AH78" s="47">
        <f>IFERROR(IF(AF78=$D$4,AG78,AG78/($D$4/AF78)),0)</f>
        <v>0</v>
      </c>
      <c r="AI78" s="49">
        <v>0.41666666666666669</v>
      </c>
      <c r="AJ78" s="49">
        <v>0.54166666666666663</v>
      </c>
      <c r="AK78" s="41">
        <v>4</v>
      </c>
      <c r="AL78" s="47">
        <f>IF(AJ78-AI78=$A$3,$A$2,AJ78-AI78)</f>
        <v>0.12499999999999994</v>
      </c>
      <c r="AM78" s="47">
        <f>IFERROR(IF(AK78=$D$4,AL78,AL78/($D$4/AK78)),0)</f>
        <v>0.12499999999999994</v>
      </c>
      <c r="AN78" s="49">
        <v>0.58333333333333337</v>
      </c>
      <c r="AO78" s="49">
        <v>0.79166666666666663</v>
      </c>
      <c r="AP78" s="41">
        <v>4</v>
      </c>
      <c r="AQ78" s="47">
        <f>IF(AO78-AN78=$A$3,$A$2,AO78-AN78)</f>
        <v>0.20833333333333326</v>
      </c>
      <c r="AR78" s="47">
        <f>IFERROR(IF(AP78=$D$4,AQ78,AQ78/($D$4/AP78)),0)</f>
        <v>0.20833333333333326</v>
      </c>
      <c r="AS78" s="49">
        <v>0.58333333333333337</v>
      </c>
      <c r="AT78" s="49">
        <v>0.79166666666666663</v>
      </c>
      <c r="AU78" s="41">
        <v>4</v>
      </c>
      <c r="AV78" s="47">
        <f>IF(AT78-AS78=$A$3,$A$2,AT78-AS78)</f>
        <v>0.20833333333333326</v>
      </c>
      <c r="AW78" s="47">
        <f>IFERROR(IF(AU78=$D$4,AV78,AV78/($D$4/AU78)),0)</f>
        <v>0.20833333333333326</v>
      </c>
      <c r="AX78" s="49">
        <v>0.41666666666666669</v>
      </c>
      <c r="AY78" s="49">
        <v>0.54166666666666663</v>
      </c>
      <c r="AZ78" s="41">
        <v>4</v>
      </c>
      <c r="BA78" s="47">
        <f>IF(AY78-AX78=$A$3,$A$2,AY78-AX78)</f>
        <v>0.12499999999999994</v>
      </c>
      <c r="BB78" s="47">
        <f>IFERROR(IF(AZ78=$D$4,BA78,BA78/($D$4/AZ78)),0)</f>
        <v>0.12499999999999994</v>
      </c>
      <c r="BC78" s="49">
        <v>0.41666666666666669</v>
      </c>
      <c r="BD78" s="49">
        <v>0.58333333333333337</v>
      </c>
      <c r="BE78" s="41">
        <v>4</v>
      </c>
      <c r="BF78" s="47">
        <f>IF(BD78-BC78=$A$3,$A$2,BD78-BC78)</f>
        <v>0.16666666666666669</v>
      </c>
      <c r="BG78" s="47">
        <f>IFERROR(IF(BE78=$D$4,BF78,BF78/($D$4/BE78)),0)</f>
        <v>0.16666666666666669</v>
      </c>
      <c r="BH78" s="49"/>
      <c r="BI78" s="49"/>
      <c r="BJ78" s="41"/>
      <c r="BK78" s="47">
        <f>IF(BI78-BH78=$A$3,$A$2,BI78-BH78)</f>
        <v>0</v>
      </c>
      <c r="BL78" s="47">
        <f>IFERROR(IF(BJ78=$D$4,BK78,BK78/($D$4/BJ78)),0)</f>
        <v>0</v>
      </c>
      <c r="BM78" s="50"/>
      <c r="BN78" s="22">
        <f t="array" ref="BN78">IF(SUMPRODUCT((O78:O$439=O78)*1)&gt;1,0,1)</f>
        <v>0</v>
      </c>
      <c r="BO78" s="46"/>
      <c r="BP78" s="46"/>
      <c r="BQ78" s="107"/>
      <c r="BR78" s="47">
        <f>IF(BP78-BO78=$A$3,$A$2,BP78-BO78)</f>
        <v>0</v>
      </c>
      <c r="BS78" s="47">
        <f>IFERROR(IF(BQ78=$D$4,BR78,BR78/($D$4/BQ78)),0)</f>
        <v>0</v>
      </c>
      <c r="BT78" s="48">
        <v>0.41666666666666669</v>
      </c>
      <c r="BU78" s="48">
        <v>0.54166666666666663</v>
      </c>
      <c r="BV78" s="41">
        <v>4</v>
      </c>
      <c r="BW78" s="47">
        <f>IF(BU78-BT78=$A$3,$A$2,BU78-BT78)</f>
        <v>0.12499999999999994</v>
      </c>
      <c r="BX78" s="47">
        <f>IFERROR(IF(BV78=$D$4,BW78,BW78/($D$4/BV78)),0)</f>
        <v>0.12499999999999994</v>
      </c>
      <c r="BY78" s="48">
        <v>0.58333333333333337</v>
      </c>
      <c r="BZ78" s="48">
        <v>0.79166666666666663</v>
      </c>
      <c r="CA78" s="41">
        <v>4</v>
      </c>
      <c r="CB78" s="47">
        <f>IF(BZ78-BY78=$A$3,$A$2,BZ78-BY78)</f>
        <v>0.20833333333333326</v>
      </c>
      <c r="CC78" s="47">
        <f>IFERROR(IF(CA78=$D$4,CB78,CB78/($D$4/CA78)),0)</f>
        <v>0.20833333333333326</v>
      </c>
      <c r="CD78" s="48">
        <v>0.41666666666666669</v>
      </c>
      <c r="CE78" s="48">
        <v>0.54166666666666663</v>
      </c>
      <c r="CF78" s="41">
        <v>4</v>
      </c>
      <c r="CG78" s="47">
        <f>IF(CE78-CD78=$A$3,$A$2,CE78-CD78)</f>
        <v>0.12499999999999994</v>
      </c>
      <c r="CH78" s="47">
        <f>IFERROR(IF(CF78=$D$4,CG78,CG78/($D$4/CF78)),0)</f>
        <v>0.12499999999999994</v>
      </c>
      <c r="CI78" s="48">
        <v>0.41666666666666669</v>
      </c>
      <c r="CJ78" s="48">
        <v>0.54166666666666663</v>
      </c>
      <c r="CK78" s="41">
        <v>4</v>
      </c>
      <c r="CL78" s="47">
        <f>IF(CJ78-CI78=$A$3,$A$2,CJ78-CI78)</f>
        <v>0.12499999999999994</v>
      </c>
      <c r="CM78" s="47">
        <f>IFERROR(IF(CK78=$D$4,CL78,CL78/($D$4/CK78)),0)</f>
        <v>0.12499999999999994</v>
      </c>
      <c r="CN78" s="48">
        <v>0.41666666666666669</v>
      </c>
      <c r="CO78" s="49">
        <v>0.58333333333333337</v>
      </c>
      <c r="CP78" s="41">
        <v>4</v>
      </c>
      <c r="CQ78" s="47">
        <f>IF(CO78-CN78=$A$3,$A$2,CO78-CN78)</f>
        <v>0.16666666666666669</v>
      </c>
      <c r="CR78" s="47">
        <f>IFERROR(IF(CP78=$D$4,CQ78,CQ78/($D$4/CP78)),0)</f>
        <v>0.16666666666666669</v>
      </c>
      <c r="CS78" s="48"/>
      <c r="CT78" s="48"/>
      <c r="CU78" s="41"/>
      <c r="CV78" s="47">
        <f>IF(CT78-CS78=$A$3,$A$2,CT78-CS78)</f>
        <v>0</v>
      </c>
      <c r="CW78" s="47">
        <f>IFERROR(IF(CU78=$D$4,CV78,CV78/($D$4/CU78)),0)</f>
        <v>0</v>
      </c>
      <c r="CX78" s="1"/>
      <c r="CZ78" s="156"/>
      <c r="DA78" s="156"/>
    </row>
    <row r="79" spans="1:105" s="18" customFormat="1" ht="13.8" x14ac:dyDescent="0.3">
      <c r="B79" s="39" t="str">
        <f>CONCATENATE(IF(AD79&lt;&gt;"","L",""),IF(AI79&lt;&gt;"","M",""),IF(AN79&lt;&gt;"","W",""),IF(AS79&lt;&gt;"","J",""),IF(AX79&lt;&gt;"","V",""),IF(BC79&lt;&gt;"","S",""),IF(BH79&lt;&gt;"","D",""))</f>
        <v>J</v>
      </c>
      <c r="C79" s="104">
        <v>457</v>
      </c>
      <c r="D79" s="40" t="s">
        <v>1936</v>
      </c>
      <c r="E79" s="40" t="s">
        <v>401</v>
      </c>
      <c r="F79" s="40" t="s">
        <v>2156</v>
      </c>
      <c r="G79" s="36" t="s">
        <v>1241</v>
      </c>
      <c r="H79" s="36" t="s">
        <v>2256</v>
      </c>
      <c r="I79" s="36" t="s">
        <v>2256</v>
      </c>
      <c r="J79" s="36" t="s">
        <v>2125</v>
      </c>
      <c r="K79" s="36" t="s">
        <v>2262</v>
      </c>
      <c r="L79" s="99" t="s">
        <v>971</v>
      </c>
      <c r="M79" s="99">
        <f>IF(L79=L78,0,1)</f>
        <v>0</v>
      </c>
      <c r="N79" s="107">
        <v>1208040350</v>
      </c>
      <c r="O79" s="106" t="str">
        <f>PROPER(TRIM(UPPER(CONCATENATE(P79," ",Q79))))</f>
        <v>Adriana Karolina Gomez</v>
      </c>
      <c r="P79" s="106" t="s">
        <v>2337</v>
      </c>
      <c r="Q79" s="106" t="s">
        <v>2404</v>
      </c>
      <c r="R79" s="106" t="s">
        <v>2394</v>
      </c>
      <c r="S79" s="106" t="s">
        <v>2463</v>
      </c>
      <c r="T79" s="106" t="s">
        <v>2468</v>
      </c>
      <c r="U79" s="107" t="s">
        <v>2472</v>
      </c>
      <c r="V79" s="133">
        <v>17088.880504026303</v>
      </c>
      <c r="W79" s="39">
        <f>COUNTA(AD79,AI79,AN79,AS79,AX79,BH79,BC79)</f>
        <v>1</v>
      </c>
      <c r="X79" s="42">
        <f>Y79/AC79</f>
        <v>7.4999999999999969E-2</v>
      </c>
      <c r="Y79" s="43">
        <f>(AH79+AM79+AR79+AW79+BB79+BL79+BG79)*24</f>
        <v>2.9999999999999987</v>
      </c>
      <c r="Z79" s="44">
        <f>+W79*$D$4</f>
        <v>4</v>
      </c>
      <c r="AA79" s="42">
        <f>AB79/(AC79*$D$4)</f>
        <v>7.4999999999999969E-2</v>
      </c>
      <c r="AB79" s="44">
        <f>((AG79*24)*AF79)+((AL79*24)*AK79)+((AQ79*24)*AP79)+((AV79*24)*AU79)+((BA79*24)*AZ79)+((BF79*24)*BE79)+((BK79*24)*BJ79)</f>
        <v>11.999999999999995</v>
      </c>
      <c r="AC79" s="45">
        <f>SUMIFS(Y:Y,O:O,O79)</f>
        <v>40</v>
      </c>
      <c r="AD79" s="127"/>
      <c r="AE79" s="127"/>
      <c r="AF79" s="107"/>
      <c r="AG79" s="47">
        <f>IF(AE79-AD79=$A$3,$A$2,AE79-AD79)</f>
        <v>0</v>
      </c>
      <c r="AH79" s="47">
        <f>IFERROR(IF(AF79=$D$4,AG79,AG79/($D$4/AF79)),0)</f>
        <v>0</v>
      </c>
      <c r="AI79" s="49"/>
      <c r="AJ79" s="49"/>
      <c r="AK79" s="41"/>
      <c r="AL79" s="47">
        <f>IF(AJ79-AI79=$A$3,$A$2,AJ79-AI79)</f>
        <v>0</v>
      </c>
      <c r="AM79" s="47">
        <f>IFERROR(IF(AK79=$D$4,AL79,AL79/($D$4/AK79)),0)</f>
        <v>0</v>
      </c>
      <c r="AN79" s="49"/>
      <c r="AO79" s="49"/>
      <c r="AP79" s="41"/>
      <c r="AQ79" s="47">
        <f>IF(AO79-AN79=$A$3,$A$2,AO79-AN79)</f>
        <v>0</v>
      </c>
      <c r="AR79" s="47">
        <f>IFERROR(IF(AP79=$D$4,AQ79,AQ79/($D$4/AP79)),0)</f>
        <v>0</v>
      </c>
      <c r="AS79" s="49">
        <v>0.41666666666666669</v>
      </c>
      <c r="AT79" s="49">
        <v>0.54166666666666663</v>
      </c>
      <c r="AU79" s="41">
        <v>4</v>
      </c>
      <c r="AV79" s="47">
        <f>IF(AT79-AS79=$A$3,$A$2,AT79-AS79)</f>
        <v>0.12499999999999994</v>
      </c>
      <c r="AW79" s="47">
        <f>IFERROR(IF(AU79=$D$4,AV79,AV79/($D$4/AU79)),0)</f>
        <v>0.12499999999999994</v>
      </c>
      <c r="AX79" s="49"/>
      <c r="AY79" s="49"/>
      <c r="AZ79" s="41"/>
      <c r="BA79" s="47">
        <f>IF(AY79-AX79=$A$3,$A$2,AY79-AX79)</f>
        <v>0</v>
      </c>
      <c r="BB79" s="47">
        <f>IFERROR(IF(AZ79=$D$4,BA79,BA79/($D$4/AZ79)),0)</f>
        <v>0</v>
      </c>
      <c r="BC79" s="49"/>
      <c r="BD79" s="49"/>
      <c r="BE79" s="41"/>
      <c r="BF79" s="47">
        <f>IF(BD79-BC79=$A$3,$A$2,BD79-BC79)</f>
        <v>0</v>
      </c>
      <c r="BG79" s="47">
        <f>IFERROR(IF(BE79=$D$4,BF79,BF79/($D$4/BE79)),0)</f>
        <v>0</v>
      </c>
      <c r="BH79" s="49"/>
      <c r="BI79" s="49"/>
      <c r="BJ79" s="41"/>
      <c r="BK79" s="47">
        <f>IF(BI79-BH79=$A$3,$A$2,BI79-BH79)</f>
        <v>0</v>
      </c>
      <c r="BL79" s="47">
        <f>IFERROR(IF(BJ79=$D$4,BK79,BK79/($D$4/BJ79)),0)</f>
        <v>0</v>
      </c>
      <c r="BM79" s="50"/>
      <c r="BN79" s="22">
        <f t="array" ref="BN79">IF(SUMPRODUCT((O79:O$439=O79)*1)&gt;1,0,1)</f>
        <v>0</v>
      </c>
      <c r="BO79" s="46"/>
      <c r="BP79" s="46"/>
      <c r="BQ79" s="107"/>
      <c r="BR79" s="47">
        <f>IF(BP79-BO79=$A$3,$A$2,BP79-BO79)</f>
        <v>0</v>
      </c>
      <c r="BS79" s="47">
        <f>IFERROR(IF(BQ79=$D$4,BR79,BR79/($D$4/BQ79)),0)</f>
        <v>0</v>
      </c>
      <c r="BT79" s="48"/>
      <c r="BU79" s="48"/>
      <c r="BV79" s="41"/>
      <c r="BW79" s="47">
        <f>IF(BU79-BT79=$A$3,$A$2,BU79-BT79)</f>
        <v>0</v>
      </c>
      <c r="BX79" s="47">
        <f>IFERROR(IF(BV79=$D$4,BW79,BW79/($D$4/BV79)),0)</f>
        <v>0</v>
      </c>
      <c r="BY79" s="48">
        <v>0.41666666666666669</v>
      </c>
      <c r="BZ79" s="48">
        <v>0.54166666666666663</v>
      </c>
      <c r="CA79" s="41">
        <v>4</v>
      </c>
      <c r="CB79" s="47">
        <f>IF(BZ79-BY79=$A$3,$A$2,BZ79-BY79)</f>
        <v>0.12499999999999994</v>
      </c>
      <c r="CC79" s="47">
        <f>IFERROR(IF(CA79=$D$4,CB79,CB79/($D$4/CA79)),0)</f>
        <v>0.12499999999999994</v>
      </c>
      <c r="CD79" s="48"/>
      <c r="CE79" s="48"/>
      <c r="CF79" s="41"/>
      <c r="CG79" s="47">
        <f>IF(CE79-CD79=$A$3,$A$2,CE79-CD79)</f>
        <v>0</v>
      </c>
      <c r="CH79" s="47">
        <f>IFERROR(IF(CF79=$D$4,CG79,CG79/($D$4/CF79)),0)</f>
        <v>0</v>
      </c>
      <c r="CI79" s="48"/>
      <c r="CJ79" s="48"/>
      <c r="CK79" s="41"/>
      <c r="CL79" s="47">
        <f>IF(CJ79-CI79=$A$3,$A$2,CJ79-CI79)</f>
        <v>0</v>
      </c>
      <c r="CM79" s="47">
        <f>IFERROR(IF(CK79=$D$4,CL79,CL79/($D$4/CK79)),0)</f>
        <v>0</v>
      </c>
      <c r="CN79" s="48"/>
      <c r="CO79" s="49"/>
      <c r="CP79" s="41"/>
      <c r="CQ79" s="47">
        <f>IF(CO79-CN79=$A$3,$A$2,CO79-CN79)</f>
        <v>0</v>
      </c>
      <c r="CR79" s="47">
        <f>IFERROR(IF(CP79=$D$4,CQ79,CQ79/($D$4/CP79)),0)</f>
        <v>0</v>
      </c>
      <c r="CS79" s="48"/>
      <c r="CT79" s="48"/>
      <c r="CU79" s="41"/>
      <c r="CV79" s="47">
        <f>IF(CT79-CS79=$A$3,$A$2,CT79-CS79)</f>
        <v>0</v>
      </c>
      <c r="CW79" s="47">
        <f>IFERROR(IF(CU79=$D$4,CV79,CV79/($D$4/CU79)),0)</f>
        <v>0</v>
      </c>
      <c r="CX79" s="1"/>
      <c r="CZ79" s="156"/>
      <c r="DA79" s="156"/>
    </row>
    <row r="80" spans="1:105" s="18" customFormat="1" ht="13.8" x14ac:dyDescent="0.3">
      <c r="B80" s="39" t="str">
        <f>CONCATENATE(IF(AD80&lt;&gt;"","L",""),IF(AI80&lt;&gt;"","M",""),IF(AN80&lt;&gt;"","W",""),IF(AS80&lt;&gt;"","J",""),IF(AX80&lt;&gt;"","V",""),IF(BC80&lt;&gt;"","S",""),IF(BH80&lt;&gt;"","D",""))</f>
        <v>MWVS</v>
      </c>
      <c r="C80" s="104">
        <v>454</v>
      </c>
      <c r="D80" s="40" t="s">
        <v>1937</v>
      </c>
      <c r="E80" s="40" t="s">
        <v>1449</v>
      </c>
      <c r="F80" s="40" t="s">
        <v>2155</v>
      </c>
      <c r="G80" s="36" t="s">
        <v>1241</v>
      </c>
      <c r="H80" s="36" t="s">
        <v>2256</v>
      </c>
      <c r="I80" s="36" t="s">
        <v>2256</v>
      </c>
      <c r="J80" s="36" t="s">
        <v>2125</v>
      </c>
      <c r="K80" s="36" t="s">
        <v>2262</v>
      </c>
      <c r="L80" s="99" t="s">
        <v>971</v>
      </c>
      <c r="M80" s="99">
        <f>IF(L80=L79,0,1)</f>
        <v>0</v>
      </c>
      <c r="N80" s="107">
        <v>1208040350</v>
      </c>
      <c r="O80" s="106" t="str">
        <f>PROPER(TRIM(UPPER(CONCATENATE(P80," ",Q80))))</f>
        <v>Adriana Karolina Gomez</v>
      </c>
      <c r="P80" s="106" t="s">
        <v>2337</v>
      </c>
      <c r="Q80" s="106" t="s">
        <v>2404</v>
      </c>
      <c r="R80" s="106" t="s">
        <v>2394</v>
      </c>
      <c r="S80" s="106" t="s">
        <v>2463</v>
      </c>
      <c r="T80" s="106" t="s">
        <v>2468</v>
      </c>
      <c r="U80" s="107" t="s">
        <v>2472</v>
      </c>
      <c r="V80" s="133">
        <v>19602.612727272728</v>
      </c>
      <c r="W80" s="39">
        <f>COUNTA(AD80,AI80,AN80,AS80,AX80,BH80,BC80)</f>
        <v>4</v>
      </c>
      <c r="X80" s="42">
        <f>Y80/AC80</f>
        <v>0.42499999999999993</v>
      </c>
      <c r="Y80" s="43">
        <f>(AH80+AM80+AR80+AW80+BB80+BL80+BG80)*24</f>
        <v>16.999999999999996</v>
      </c>
      <c r="Z80" s="44">
        <f>+W80*$D$4</f>
        <v>16</v>
      </c>
      <c r="AA80" s="42">
        <f>AB80/(AC80*$D$4)</f>
        <v>0.42499999999999982</v>
      </c>
      <c r="AB80" s="44">
        <f>((AG80*24)*AF80)+((AL80*24)*AK80)+((AQ80*24)*AP80)+((AV80*24)*AU80)+((BA80*24)*AZ80)+((BF80*24)*BE80)+((BK80*24)*BJ80)</f>
        <v>67.999999999999972</v>
      </c>
      <c r="AC80" s="45">
        <f>SUMIFS(Y:Y,O:O,O80)</f>
        <v>40</v>
      </c>
      <c r="AD80" s="127"/>
      <c r="AE80" s="127"/>
      <c r="AF80" s="107"/>
      <c r="AG80" s="47">
        <f>IF(AE80-AD80=$A$3,$A$2,AE80-AD80)</f>
        <v>0</v>
      </c>
      <c r="AH80" s="47">
        <f>IFERROR(IF(AF80=$D$4,AG80,AG80/($D$4/AF80)),0)</f>
        <v>0</v>
      </c>
      <c r="AI80" s="49">
        <v>0.58333333333333337</v>
      </c>
      <c r="AJ80" s="49">
        <v>0.79166666666666663</v>
      </c>
      <c r="AK80" s="41">
        <v>4</v>
      </c>
      <c r="AL80" s="47">
        <f>IF(AJ80-AI80=$A$3,$A$2,AJ80-AI80)</f>
        <v>0.20833333333333326</v>
      </c>
      <c r="AM80" s="47">
        <f>IFERROR(IF(AK80=$D$4,AL80,AL80/($D$4/AK80)),0)</f>
        <v>0.20833333333333326</v>
      </c>
      <c r="AN80" s="49">
        <v>0.41666666666666669</v>
      </c>
      <c r="AO80" s="49">
        <v>0.54166666666666663</v>
      </c>
      <c r="AP80" s="41">
        <v>4</v>
      </c>
      <c r="AQ80" s="47">
        <f>IF(AO80-AN80=$A$3,$A$2,AO80-AN80)</f>
        <v>0.12499999999999994</v>
      </c>
      <c r="AR80" s="47">
        <f>IFERROR(IF(AP80=$D$4,AQ80,AQ80/($D$4/AP80)),0)</f>
        <v>0.12499999999999994</v>
      </c>
      <c r="AS80" s="49"/>
      <c r="AT80" s="49"/>
      <c r="AU80" s="41"/>
      <c r="AV80" s="47">
        <f>IF(AT80-AS80=$A$3,$A$2,AT80-AS80)</f>
        <v>0</v>
      </c>
      <c r="AW80" s="47">
        <f>IFERROR(IF(AU80=$D$4,AV80,AV80/($D$4/AU80)),0)</f>
        <v>0</v>
      </c>
      <c r="AX80" s="49">
        <v>0.58333333333333337</v>
      </c>
      <c r="AY80" s="49">
        <v>0.79166666666666663</v>
      </c>
      <c r="AZ80" s="41">
        <v>4</v>
      </c>
      <c r="BA80" s="47">
        <f>IF(AY80-AX80=$A$3,$A$2,AY80-AX80)</f>
        <v>0.20833333333333326</v>
      </c>
      <c r="BB80" s="47">
        <f>IFERROR(IF(AZ80=$D$4,BA80,BA80/($D$4/AZ80)),0)</f>
        <v>0.20833333333333326</v>
      </c>
      <c r="BC80" s="49">
        <v>0.625</v>
      </c>
      <c r="BD80" s="49">
        <v>0.79166666666666663</v>
      </c>
      <c r="BE80" s="41">
        <v>4</v>
      </c>
      <c r="BF80" s="47">
        <f>IF(BD80-BC80=$A$3,$A$2,BD80-BC80)</f>
        <v>0.16666666666666663</v>
      </c>
      <c r="BG80" s="47">
        <f>IFERROR(IF(BE80=$D$4,BF80,BF80/($D$4/BE80)),0)</f>
        <v>0.16666666666666663</v>
      </c>
      <c r="BH80" s="49"/>
      <c r="BI80" s="49"/>
      <c r="BJ80" s="41"/>
      <c r="BK80" s="47">
        <f>IF(BI80-BH80=$A$3,$A$2,BI80-BH80)</f>
        <v>0</v>
      </c>
      <c r="BL80" s="47">
        <f>IFERROR(IF(BJ80=$D$4,BK80,BK80/($D$4/BJ80)),0)</f>
        <v>0</v>
      </c>
      <c r="BM80" s="50"/>
      <c r="BN80" s="22">
        <f t="array" ref="BN80">IF(SUMPRODUCT((O80:O$439=O80)*1)&gt;1,0,1)</f>
        <v>1</v>
      </c>
      <c r="BO80" s="46"/>
      <c r="BP80" s="46"/>
      <c r="BQ80" s="107"/>
      <c r="BR80" s="47">
        <f>IF(BP80-BO80=$A$3,$A$2,BP80-BO80)</f>
        <v>0</v>
      </c>
      <c r="BS80" s="47">
        <f>IFERROR(IF(BQ80=$D$4,BR80,BR80/($D$4/BQ80)),0)</f>
        <v>0</v>
      </c>
      <c r="BT80" s="48">
        <v>0.58333333333333337</v>
      </c>
      <c r="BU80" s="48">
        <v>0.79166666666666663</v>
      </c>
      <c r="BV80" s="41">
        <v>4</v>
      </c>
      <c r="BW80" s="47">
        <f>IF(BU80-BT80=$A$3,$A$2,BU80-BT80)</f>
        <v>0.20833333333333326</v>
      </c>
      <c r="BX80" s="47">
        <f>IFERROR(IF(BV80=$D$4,BW80,BW80/($D$4/BV80)),0)</f>
        <v>0.20833333333333326</v>
      </c>
      <c r="BY80" s="48"/>
      <c r="BZ80" s="48"/>
      <c r="CA80" s="41"/>
      <c r="CB80" s="47">
        <f>IF(BZ80-BY80=$A$3,$A$2,BZ80-BY80)</f>
        <v>0</v>
      </c>
      <c r="CC80" s="47">
        <f>IFERROR(IF(CA80=$D$4,CB80,CB80/($D$4/CA80)),0)</f>
        <v>0</v>
      </c>
      <c r="CD80" s="48">
        <v>0.58333333333333337</v>
      </c>
      <c r="CE80" s="48">
        <v>0.79166666666666663</v>
      </c>
      <c r="CF80" s="41">
        <v>4</v>
      </c>
      <c r="CG80" s="47">
        <f>IF(CE80-CD80=$A$3,$A$2,CE80-CD80)</f>
        <v>0.20833333333333326</v>
      </c>
      <c r="CH80" s="47">
        <f>IFERROR(IF(CF80=$D$4,CG80,CG80/($D$4/CF80)),0)</f>
        <v>0.20833333333333326</v>
      </c>
      <c r="CI80" s="48">
        <v>0.58333333333333337</v>
      </c>
      <c r="CJ80" s="48">
        <v>0.79166666666666663</v>
      </c>
      <c r="CK80" s="41">
        <v>4</v>
      </c>
      <c r="CL80" s="47">
        <f>IF(CJ80-CI80=$A$3,$A$2,CJ80-CI80)</f>
        <v>0.20833333333333326</v>
      </c>
      <c r="CM80" s="47">
        <f>IFERROR(IF(CK80=$D$4,CL80,CL80/($D$4/CK80)),0)</f>
        <v>0.20833333333333326</v>
      </c>
      <c r="CN80" s="48">
        <v>0.625</v>
      </c>
      <c r="CO80" s="49">
        <v>0.79166666666666663</v>
      </c>
      <c r="CP80" s="41">
        <v>4</v>
      </c>
      <c r="CQ80" s="47">
        <f>IF(CO80-CN80=$A$3,$A$2,CO80-CN80)</f>
        <v>0.16666666666666663</v>
      </c>
      <c r="CR80" s="47">
        <f>IFERROR(IF(CP80=$D$4,CQ80,CQ80/($D$4/CP80)),0)</f>
        <v>0.16666666666666663</v>
      </c>
      <c r="CS80" s="48"/>
      <c r="CT80" s="48"/>
      <c r="CU80" s="41"/>
      <c r="CV80" s="47">
        <f>IF(CT80-CS80=$A$3,$A$2,CT80-CS80)</f>
        <v>0</v>
      </c>
      <c r="CW80" s="47">
        <f>IFERROR(IF(CU80=$D$4,CV80,CV80/($D$4/CU80)),0)</f>
        <v>0</v>
      </c>
      <c r="CX80" s="1"/>
      <c r="CZ80" s="156"/>
      <c r="DA80" s="156"/>
    </row>
    <row r="81" spans="1:105" s="18" customFormat="1" ht="13.8" x14ac:dyDescent="0.3">
      <c r="B81" s="39" t="str">
        <f>CONCATENATE(IF(AD81&lt;&gt;"","L",""),IF(AI81&lt;&gt;"","M",""),IF(AN81&lt;&gt;"","W",""),IF(AS81&lt;&gt;"","J",""),IF(AX81&lt;&gt;"","V",""),IF(BC81&lt;&gt;"","S",""),IF(BH81&lt;&gt;"","D",""))</f>
        <v>MVS</v>
      </c>
      <c r="C81" s="76">
        <v>4</v>
      </c>
      <c r="D81" s="40" t="s">
        <v>1987</v>
      </c>
      <c r="E81" s="207" t="s">
        <v>1033</v>
      </c>
      <c r="F81" s="40" t="s">
        <v>2157</v>
      </c>
      <c r="G81" s="36" t="s">
        <v>1252</v>
      </c>
      <c r="H81" s="36" t="s">
        <v>2187</v>
      </c>
      <c r="I81" s="36" t="s">
        <v>2124</v>
      </c>
      <c r="J81" s="36" t="s">
        <v>1647</v>
      </c>
      <c r="K81" s="36" t="s">
        <v>2263</v>
      </c>
      <c r="L81" s="100" t="s">
        <v>974</v>
      </c>
      <c r="M81" s="99">
        <f>IF(L81=L80,0,1)</f>
        <v>1</v>
      </c>
      <c r="N81" s="107">
        <v>926664418</v>
      </c>
      <c r="O81" s="106" t="str">
        <f>PROPER(TRIM(UPPER(CONCATENATE(P81," ",Q81))))</f>
        <v>Ronny Israel Ronquillo</v>
      </c>
      <c r="P81" s="106" t="s">
        <v>2484</v>
      </c>
      <c r="Q81" s="106" t="s">
        <v>2494</v>
      </c>
      <c r="R81" s="106" t="s">
        <v>2498</v>
      </c>
      <c r="S81" s="106" t="s">
        <v>2506</v>
      </c>
      <c r="T81" s="106" t="s">
        <v>2470</v>
      </c>
      <c r="U81" s="107" t="s">
        <v>2472</v>
      </c>
      <c r="V81" s="133">
        <v>0</v>
      </c>
      <c r="W81" s="39">
        <f>COUNTA(AD81,AI81,AN81,AS81,AX81,BH81,BC81)</f>
        <v>3</v>
      </c>
      <c r="X81" s="42">
        <f>Y81/AC81</f>
        <v>5.000000000000001E-2</v>
      </c>
      <c r="Y81" s="43">
        <f>(AH81+AM81+AR81+AW81+BB81+BL81+BG81)*24</f>
        <v>2</v>
      </c>
      <c r="Z81" s="44">
        <f>+W81*$D$4</f>
        <v>12</v>
      </c>
      <c r="AA81" s="42">
        <f>AB81/(AC81*$D$4)</f>
        <v>5.000000000000001E-2</v>
      </c>
      <c r="AB81" s="44">
        <f>((AG81*24)*AF81)+((AL81*24)*AK81)+((AQ81*24)*AP81)+((AV81*24)*AU81)+((BA81*24)*AZ81)+((BF81*24)*BE81)+((BK81*24)*BJ81)</f>
        <v>8</v>
      </c>
      <c r="AC81" s="45">
        <f>SUMIFS(Y:Y,O:O,O81)</f>
        <v>39.999999999999993</v>
      </c>
      <c r="AD81" s="77"/>
      <c r="AE81" s="77"/>
      <c r="AF81" s="71"/>
      <c r="AG81" s="47">
        <f>IF(AE81-AD81=$A$3,$A$2,AE81-AD81)</f>
        <v>0</v>
      </c>
      <c r="AH81" s="47">
        <f>IFERROR(IF(AF81=$D$4,AG81,AG81/($D$4/AF81)),0)</f>
        <v>0</v>
      </c>
      <c r="AI81" s="78">
        <v>0.375</v>
      </c>
      <c r="AJ81" s="78">
        <v>0.41666666666666669</v>
      </c>
      <c r="AK81" s="72">
        <v>2</v>
      </c>
      <c r="AL81" s="47">
        <f>IF(AJ81-AI81=$A$3,$A$2,AJ81-AI81)</f>
        <v>4.1666666666666685E-2</v>
      </c>
      <c r="AM81" s="47">
        <f>IFERROR(IF(AK81=$D$4,AL81,AL81/($D$4/AK81)),0)</f>
        <v>2.0833333333333343E-2</v>
      </c>
      <c r="AN81" s="78"/>
      <c r="AO81" s="78"/>
      <c r="AP81" s="72"/>
      <c r="AQ81" s="47">
        <f>IF(AO81-AN81=$A$3,$A$2,AO81-AN81)</f>
        <v>0</v>
      </c>
      <c r="AR81" s="47">
        <f>IFERROR(IF(AP81=$D$4,AQ81,AQ81/($D$4/AP81)),0)</f>
        <v>0</v>
      </c>
      <c r="AS81" s="78"/>
      <c r="AT81" s="78"/>
      <c r="AU81" s="72"/>
      <c r="AV81" s="47">
        <f>IF(AT81-AS81=$A$3,$A$2,AT81-AS81)</f>
        <v>0</v>
      </c>
      <c r="AW81" s="47">
        <f>IFERROR(IF(AU81=$D$4,AV81,AV81/($D$4/AU81)),0)</f>
        <v>0</v>
      </c>
      <c r="AX81" s="78">
        <v>0.375</v>
      </c>
      <c r="AY81" s="78">
        <v>0.41666666666666669</v>
      </c>
      <c r="AZ81" s="72">
        <v>2</v>
      </c>
      <c r="BA81" s="47">
        <f>IF(AY81-AX81=$A$3,$A$2,AY81-AX81)</f>
        <v>4.1666666666666685E-2</v>
      </c>
      <c r="BB81" s="47">
        <f>IFERROR(IF(AZ81=$D$4,BA81,BA81/($D$4/AZ81)),0)</f>
        <v>2.0833333333333343E-2</v>
      </c>
      <c r="BC81" s="78">
        <v>0.375</v>
      </c>
      <c r="BD81" s="78">
        <v>0.45833333333333331</v>
      </c>
      <c r="BE81" s="72">
        <v>2</v>
      </c>
      <c r="BF81" s="47">
        <f>IF(BD81-BC81=$A$3,$A$2,BD81-BC81)</f>
        <v>8.3333333333333315E-2</v>
      </c>
      <c r="BG81" s="47">
        <f>IFERROR(IF(BE81=$D$4,BF81,BF81/($D$4/BE81)),0)</f>
        <v>4.1666666666666657E-2</v>
      </c>
      <c r="BH81" s="78"/>
      <c r="BI81" s="78"/>
      <c r="BJ81" s="72"/>
      <c r="BK81" s="47">
        <f>IF(BI81-BH81=$A$3,$A$2,BI81-BH81)</f>
        <v>0</v>
      </c>
      <c r="BL81" s="47">
        <f>IFERROR(IF(BJ81=$D$4,BK81,BK81/($D$4/BJ81)),0)</f>
        <v>0</v>
      </c>
      <c r="BM81" s="50"/>
      <c r="BN81" s="22">
        <f t="array" ref="BN81">IF(SUMPRODUCT((O81:O$439=O81)*1)&gt;1,0,1)</f>
        <v>0</v>
      </c>
      <c r="BO81" s="69"/>
      <c r="BP81" s="69"/>
      <c r="BQ81" s="71"/>
      <c r="BR81" s="47">
        <f>IF(BP81-BO81=$A$3,$A$2,BP81-BO81)</f>
        <v>0</v>
      </c>
      <c r="BS81" s="47">
        <f>IFERROR(IF(BQ81=$D$4,BR81,BR81/($D$4/BQ81)),0)</f>
        <v>0</v>
      </c>
      <c r="BT81" s="70">
        <v>0.375</v>
      </c>
      <c r="BU81" s="70">
        <v>0.45833333333333331</v>
      </c>
      <c r="BV81" s="72">
        <v>2</v>
      </c>
      <c r="BW81" s="47">
        <f>IF(BU81-BT81=$A$3,$A$2,BU81-BT81)</f>
        <v>8.3333333333333315E-2</v>
      </c>
      <c r="BX81" s="47">
        <f>IFERROR(IF(BV81=$D$4,BW81,BW81/($D$4/BV81)),0)</f>
        <v>4.1666666666666657E-2</v>
      </c>
      <c r="BY81" s="70"/>
      <c r="BZ81" s="70"/>
      <c r="CA81" s="72"/>
      <c r="CB81" s="47">
        <f>IF(BZ81-BY81=$A$3,$A$2,BZ81-BY81)</f>
        <v>0</v>
      </c>
      <c r="CC81" s="47">
        <f>IFERROR(IF(CA81=$D$4,CB81,CB81/($D$4/CA81)),0)</f>
        <v>0</v>
      </c>
      <c r="CD81" s="70"/>
      <c r="CE81" s="70"/>
      <c r="CF81" s="72"/>
      <c r="CG81" s="47">
        <f>IF(CE81-CD81=$A$3,$A$2,CE81-CD81)</f>
        <v>0</v>
      </c>
      <c r="CH81" s="47">
        <f>IFERROR(IF(CF81=$D$4,CG81,CG81/($D$4/CF81)),0)</f>
        <v>0</v>
      </c>
      <c r="CI81" s="70"/>
      <c r="CJ81" s="70"/>
      <c r="CK81" s="72"/>
      <c r="CL81" s="47">
        <f>IF(CJ81-CI81=$A$3,$A$2,CJ81-CI81)</f>
        <v>0</v>
      </c>
      <c r="CM81" s="47">
        <f>IFERROR(IF(CK81=$D$4,CL81,CL81/($D$4/CK81)),0)</f>
        <v>0</v>
      </c>
      <c r="CN81" s="70"/>
      <c r="CO81" s="70"/>
      <c r="CP81" s="72"/>
      <c r="CQ81" s="47">
        <f>IF(CO81-CN81=$A$3,$A$2,CO81-CN81)</f>
        <v>0</v>
      </c>
      <c r="CR81" s="47">
        <f>IFERROR(IF(CP81=$D$4,CQ81,CQ81/($D$4/CP81)),0)</f>
        <v>0</v>
      </c>
      <c r="CS81" s="70"/>
      <c r="CT81" s="70"/>
      <c r="CU81" s="72"/>
      <c r="CV81" s="47">
        <f>IF(CT81-CS81=$A$3,$A$2,CT81-CS81)</f>
        <v>0</v>
      </c>
      <c r="CW81" s="47">
        <f>IFERROR(IF(CU81=$D$4,CV81,CV81/($D$4/CU81)),0)</f>
        <v>0</v>
      </c>
      <c r="CX81" s="1"/>
      <c r="CY81" s="40"/>
      <c r="CZ81" s="156"/>
      <c r="DA81" s="156"/>
    </row>
    <row r="82" spans="1:105" s="18" customFormat="1" ht="13.8" x14ac:dyDescent="0.3">
      <c r="B82" s="39" t="str">
        <f>CONCATENATE(IF(AD82&lt;&gt;"","L",""),IF(AI82&lt;&gt;"","M",""),IF(AN82&lt;&gt;"","W",""),IF(AS82&lt;&gt;"","J",""),IF(AX82&lt;&gt;"","V",""),IF(BC82&lt;&gt;"","S",""),IF(BH82&lt;&gt;"","D",""))</f>
        <v>MV</v>
      </c>
      <c r="C82" s="104" t="s">
        <v>1049</v>
      </c>
      <c r="D82" s="40" t="s">
        <v>1988</v>
      </c>
      <c r="E82" s="207" t="s">
        <v>1988</v>
      </c>
      <c r="F82" s="40" t="s">
        <v>2157</v>
      </c>
      <c r="G82" s="36" t="s">
        <v>1988</v>
      </c>
      <c r="H82" s="36" t="s">
        <v>2187</v>
      </c>
      <c r="I82" s="36" t="s">
        <v>2124</v>
      </c>
      <c r="J82" s="36" t="s">
        <v>1647</v>
      </c>
      <c r="K82" s="36" t="s">
        <v>2263</v>
      </c>
      <c r="L82" s="100" t="s">
        <v>974</v>
      </c>
      <c r="M82" s="99">
        <f>IF(L82=L81,0,1)</f>
        <v>0</v>
      </c>
      <c r="N82" s="107">
        <v>926664418</v>
      </c>
      <c r="O82" s="106" t="str">
        <f>PROPER(TRIM(UPPER(CONCATENATE(P82," ",Q82))))</f>
        <v>Ronny Israel Ronquillo</v>
      </c>
      <c r="P82" s="106" t="s">
        <v>2484</v>
      </c>
      <c r="Q82" s="106" t="s">
        <v>2494</v>
      </c>
      <c r="R82" s="106" t="s">
        <v>2498</v>
      </c>
      <c r="S82" s="106" t="s">
        <v>2506</v>
      </c>
      <c r="T82" s="106" t="s">
        <v>2470</v>
      </c>
      <c r="U82" s="107" t="s">
        <v>2472</v>
      </c>
      <c r="V82" s="133">
        <v>0</v>
      </c>
      <c r="W82" s="39">
        <f>COUNTA(AD82,AI82,AN82,AS82,AX82,BH82,BC82)</f>
        <v>2</v>
      </c>
      <c r="X82" s="42">
        <f>Y82/AC82</f>
        <v>2.4999999999999981E-2</v>
      </c>
      <c r="Y82" s="43">
        <f>(AH82+AM82+AR82+AW82+BB82+BL82+BG82)*24</f>
        <v>0.99999999999999911</v>
      </c>
      <c r="Z82" s="44">
        <f>+W82*$D$4</f>
        <v>8</v>
      </c>
      <c r="AA82" s="42">
        <f>AB82/(AC82*$D$4)</f>
        <v>2.4999999999999981E-2</v>
      </c>
      <c r="AB82" s="44">
        <f>((AG82*24)*AF82)+((AL82*24)*AK82)+((AQ82*24)*AP82)+((AV82*24)*AU82)+((BA82*24)*AZ82)+((BF82*24)*BE82)+((BK82*24)*BJ82)</f>
        <v>3.9999999999999964</v>
      </c>
      <c r="AC82" s="45">
        <f>SUMIFS(Y:Y,O:O,O82)</f>
        <v>39.999999999999993</v>
      </c>
      <c r="AD82" s="77"/>
      <c r="AE82" s="77"/>
      <c r="AF82" s="71"/>
      <c r="AG82" s="47">
        <f>IF(AE82-AD82=$A$3,$A$2,AE82-AD82)</f>
        <v>0</v>
      </c>
      <c r="AH82" s="47">
        <f>IFERROR(IF(AF82=$D$4,AG82,AG82/($D$4/AF82)),0)</f>
        <v>0</v>
      </c>
      <c r="AI82" s="78">
        <v>0.41666666666666669</v>
      </c>
      <c r="AJ82" s="78">
        <v>0.45833333333333331</v>
      </c>
      <c r="AK82" s="72">
        <v>2</v>
      </c>
      <c r="AL82" s="47">
        <f>IF(AJ82-AI82=$A$3,$A$2,AJ82-AI82)</f>
        <v>4.166666666666663E-2</v>
      </c>
      <c r="AM82" s="47">
        <f>IFERROR(IF(AK82=$D$4,AL82,AL82/($D$4/AK82)),0)</f>
        <v>2.0833333333333315E-2</v>
      </c>
      <c r="AN82" s="78"/>
      <c r="AO82" s="78"/>
      <c r="AP82" s="72"/>
      <c r="AQ82" s="47">
        <f>IF(AO82-AN82=$A$3,$A$2,AO82-AN82)</f>
        <v>0</v>
      </c>
      <c r="AR82" s="47">
        <f>IFERROR(IF(AP82=$D$4,AQ82,AQ82/($D$4/AP82)),0)</f>
        <v>0</v>
      </c>
      <c r="AS82" s="78"/>
      <c r="AT82" s="78"/>
      <c r="AU82" s="72"/>
      <c r="AV82" s="47">
        <f>IF(AT82-AS82=$A$3,$A$2,AT82-AS82)</f>
        <v>0</v>
      </c>
      <c r="AW82" s="47">
        <f>IFERROR(IF(AU82=$D$4,AV82,AV82/($D$4/AU82)),0)</f>
        <v>0</v>
      </c>
      <c r="AX82" s="78">
        <v>0.41666666666666669</v>
      </c>
      <c r="AY82" s="78">
        <v>0.45833333333333331</v>
      </c>
      <c r="AZ82" s="72">
        <v>2</v>
      </c>
      <c r="BA82" s="47">
        <f>IF(AY82-AX82=$A$3,$A$2,AY82-AX82)</f>
        <v>4.166666666666663E-2</v>
      </c>
      <c r="BB82" s="47">
        <f>IFERROR(IF(AZ82=$D$4,BA82,BA82/($D$4/AZ82)),0)</f>
        <v>2.0833333333333315E-2</v>
      </c>
      <c r="BC82" s="78"/>
      <c r="BD82" s="78"/>
      <c r="BE82" s="72"/>
      <c r="BF82" s="47">
        <f>IF(BD82-BC82=$A$3,$A$2,BD82-BC82)</f>
        <v>0</v>
      </c>
      <c r="BG82" s="47">
        <f>IFERROR(IF(BE82=$D$4,BF82,BF82/($D$4/BE82)),0)</f>
        <v>0</v>
      </c>
      <c r="BH82" s="78"/>
      <c r="BI82" s="78"/>
      <c r="BJ82" s="72"/>
      <c r="BK82" s="47">
        <f>IF(BI82-BH82=$A$3,$A$2,BI82-BH82)</f>
        <v>0</v>
      </c>
      <c r="BL82" s="47">
        <f>IFERROR(IF(BJ82=$D$4,BK82,BK82/($D$4/BJ82)),0)</f>
        <v>0</v>
      </c>
      <c r="BM82" s="50"/>
      <c r="BN82" s="22">
        <f t="array" ref="BN82">IF(SUMPRODUCT((O82:O$439=O82)*1)&gt;1,0,1)</f>
        <v>0</v>
      </c>
      <c r="BO82" s="69"/>
      <c r="BP82" s="69"/>
      <c r="BQ82" s="71"/>
      <c r="BR82" s="47">
        <f>IF(BP82-BO82=$A$3,$A$2,BP82-BO82)</f>
        <v>0</v>
      </c>
      <c r="BS82" s="47">
        <f>IFERROR(IF(BQ82=$D$4,BR82,BR82/($D$4/BQ82)),0)</f>
        <v>0</v>
      </c>
      <c r="BT82" s="70">
        <v>0.45833333333333331</v>
      </c>
      <c r="BU82" s="70">
        <v>0.54166666666666663</v>
      </c>
      <c r="BV82" s="72">
        <v>2</v>
      </c>
      <c r="BW82" s="47">
        <f>IF(BU82-BT82=$A$3,$A$2,BU82-BT82)</f>
        <v>8.3333333333333315E-2</v>
      </c>
      <c r="BX82" s="47">
        <f>IFERROR(IF(BV82=$D$4,BW82,BW82/($D$4/BV82)),0)</f>
        <v>4.1666666666666657E-2</v>
      </c>
      <c r="BY82" s="70"/>
      <c r="BZ82" s="70"/>
      <c r="CA82" s="72"/>
      <c r="CB82" s="47">
        <f>IF(BZ82-BY82=$A$3,$A$2,BZ82-BY82)</f>
        <v>0</v>
      </c>
      <c r="CC82" s="47">
        <f>IFERROR(IF(CA82=$D$4,CB82,CB82/($D$4/CA82)),0)</f>
        <v>0</v>
      </c>
      <c r="CD82" s="70"/>
      <c r="CE82" s="70"/>
      <c r="CF82" s="72"/>
      <c r="CG82" s="47">
        <f>IF(CE82-CD82=$A$3,$A$2,CE82-CD82)</f>
        <v>0</v>
      </c>
      <c r="CH82" s="47">
        <f>IFERROR(IF(CF82=$D$4,CG82,CG82/($D$4/CF82)),0)</f>
        <v>0</v>
      </c>
      <c r="CI82" s="70"/>
      <c r="CJ82" s="70"/>
      <c r="CK82" s="72"/>
      <c r="CL82" s="47">
        <f>IF(CJ82-CI82=$A$3,$A$2,CJ82-CI82)</f>
        <v>0</v>
      </c>
      <c r="CM82" s="47">
        <f>IFERROR(IF(CK82=$D$4,CL82,CL82/($D$4/CK82)),0)</f>
        <v>0</v>
      </c>
      <c r="CN82" s="70"/>
      <c r="CO82" s="70"/>
      <c r="CP82" s="72"/>
      <c r="CQ82" s="47">
        <f>IF(CO82-CN82=$A$3,$A$2,CO82-CN82)</f>
        <v>0</v>
      </c>
      <c r="CR82" s="47">
        <f>IFERROR(IF(CP82=$D$4,CQ82,CQ82/($D$4/CP82)),0)</f>
        <v>0</v>
      </c>
      <c r="CS82" s="70"/>
      <c r="CT82" s="70"/>
      <c r="CU82" s="72"/>
      <c r="CV82" s="47">
        <f>IF(CT82-CS82=$A$3,$A$2,CT82-CS82)</f>
        <v>0</v>
      </c>
      <c r="CW82" s="47">
        <f>IFERROR(IF(CU82=$D$4,CV82,CV82/($D$4/CU82)),0)</f>
        <v>0</v>
      </c>
      <c r="CX82" s="1"/>
      <c r="CZ82" s="156"/>
      <c r="DA82" s="156"/>
    </row>
    <row r="83" spans="1:105" s="18" customFormat="1" ht="13.8" x14ac:dyDescent="0.3">
      <c r="A83" s="1"/>
      <c r="B83" s="39" t="str">
        <f>CONCATENATE(IF(AD83&lt;&gt;"","L",""),IF(AI83&lt;&gt;"","M",""),IF(AN83&lt;&gt;"","W",""),IF(AS83&lt;&gt;"","J",""),IF(AX83&lt;&gt;"","V",""),IF(BC83&lt;&gt;"","S",""),IF(BH83&lt;&gt;"","D",""))</f>
        <v>MV</v>
      </c>
      <c r="C83" s="104" t="s">
        <v>1049</v>
      </c>
      <c r="D83" s="40" t="s">
        <v>1989</v>
      </c>
      <c r="E83" s="207" t="s">
        <v>1989</v>
      </c>
      <c r="F83" s="40" t="s">
        <v>2157</v>
      </c>
      <c r="G83" s="36" t="s">
        <v>1989</v>
      </c>
      <c r="H83" s="36" t="s">
        <v>2187</v>
      </c>
      <c r="I83" s="36" t="s">
        <v>2124</v>
      </c>
      <c r="J83" s="36" t="s">
        <v>1647</v>
      </c>
      <c r="K83" s="36" t="s">
        <v>2263</v>
      </c>
      <c r="L83" s="100" t="s">
        <v>974</v>
      </c>
      <c r="M83" s="99">
        <f>IF(L83=L82,0,1)</f>
        <v>0</v>
      </c>
      <c r="N83" s="107">
        <v>926664418</v>
      </c>
      <c r="O83" s="106" t="str">
        <f>PROPER(TRIM(UPPER(CONCATENATE(P83," ",Q83))))</f>
        <v>Ronny Israel Ronquillo</v>
      </c>
      <c r="P83" s="106" t="s">
        <v>2484</v>
      </c>
      <c r="Q83" s="106" t="s">
        <v>2494</v>
      </c>
      <c r="R83" s="106" t="s">
        <v>2498</v>
      </c>
      <c r="S83" s="106" t="s">
        <v>2506</v>
      </c>
      <c r="T83" s="106" t="s">
        <v>2470</v>
      </c>
      <c r="U83" s="107" t="s">
        <v>2472</v>
      </c>
      <c r="V83" s="133">
        <v>0</v>
      </c>
      <c r="W83" s="39">
        <f>COUNTA(AD83,AI83,AN83,AS83,AX83,BH83,BC83)</f>
        <v>2</v>
      </c>
      <c r="X83" s="42">
        <f>Y83/AC83</f>
        <v>2.5000000000000015E-2</v>
      </c>
      <c r="Y83" s="43">
        <f>(AH83+AM83+AR83+AW83+BB83+BL83+BG83)*24</f>
        <v>1.0000000000000004</v>
      </c>
      <c r="Z83" s="44">
        <f>+W83*$D$4</f>
        <v>8</v>
      </c>
      <c r="AA83" s="42">
        <f>AB83/(AC83*$D$4)</f>
        <v>2.5000000000000015E-2</v>
      </c>
      <c r="AB83" s="44">
        <f>((AG83*24)*AF83)+((AL83*24)*AK83)+((AQ83*24)*AP83)+((AV83*24)*AU83)+((BA83*24)*AZ83)+((BF83*24)*BE83)+((BK83*24)*BJ83)</f>
        <v>4.0000000000000018</v>
      </c>
      <c r="AC83" s="45">
        <f>SUMIFS(Y:Y,O:O,O83)</f>
        <v>39.999999999999993</v>
      </c>
      <c r="AD83" s="77"/>
      <c r="AE83" s="77"/>
      <c r="AF83" s="71"/>
      <c r="AG83" s="47">
        <f>IF(AE83-AD83=$A$3,$A$2,AE83-AD83)</f>
        <v>0</v>
      </c>
      <c r="AH83" s="47">
        <f>IFERROR(IF(AF83=$D$4,AG83,AG83/($D$4/AF83)),0)</f>
        <v>0</v>
      </c>
      <c r="AI83" s="78">
        <v>0.45833333333333331</v>
      </c>
      <c r="AJ83" s="78">
        <v>0.5</v>
      </c>
      <c r="AK83" s="72">
        <v>2</v>
      </c>
      <c r="AL83" s="47">
        <f>IF(AJ83-AI83=$A$3,$A$2,AJ83-AI83)</f>
        <v>4.1666666666666685E-2</v>
      </c>
      <c r="AM83" s="47">
        <f>IFERROR(IF(AK83=$D$4,AL83,AL83/($D$4/AK83)),0)</f>
        <v>2.0833333333333343E-2</v>
      </c>
      <c r="AN83" s="78"/>
      <c r="AO83" s="78"/>
      <c r="AP83" s="72"/>
      <c r="AQ83" s="47">
        <f>IF(AO83-AN83=$A$3,$A$2,AO83-AN83)</f>
        <v>0</v>
      </c>
      <c r="AR83" s="47">
        <f>IFERROR(IF(AP83=$D$4,AQ83,AQ83/($D$4/AP83)),0)</f>
        <v>0</v>
      </c>
      <c r="AS83" s="78"/>
      <c r="AT83" s="78"/>
      <c r="AU83" s="72"/>
      <c r="AV83" s="47">
        <f>IF(AT83-AS83=$A$3,$A$2,AT83-AS83)</f>
        <v>0</v>
      </c>
      <c r="AW83" s="47">
        <f>IFERROR(IF(AU83=$D$4,AV83,AV83/($D$4/AU83)),0)</f>
        <v>0</v>
      </c>
      <c r="AX83" s="78">
        <v>0.45833333333333331</v>
      </c>
      <c r="AY83" s="78">
        <v>0.5</v>
      </c>
      <c r="AZ83" s="72">
        <v>2</v>
      </c>
      <c r="BA83" s="47">
        <f>IF(AY83-AX83=$A$3,$A$2,AY83-AX83)</f>
        <v>4.1666666666666685E-2</v>
      </c>
      <c r="BB83" s="47">
        <f>IFERROR(IF(AZ83=$D$4,BA83,BA83/($D$4/AZ83)),0)</f>
        <v>2.0833333333333343E-2</v>
      </c>
      <c r="BC83" s="78"/>
      <c r="BD83" s="78"/>
      <c r="BE83" s="72"/>
      <c r="BF83" s="47">
        <f>IF(BD83-BC83=$A$3,$A$2,BD83-BC83)</f>
        <v>0</v>
      </c>
      <c r="BG83" s="47">
        <f>IFERROR(IF(BE83=$D$4,BF83,BF83/($D$4/BE83)),0)</f>
        <v>0</v>
      </c>
      <c r="BH83" s="78"/>
      <c r="BI83" s="78"/>
      <c r="BJ83" s="72"/>
      <c r="BK83" s="47">
        <f>IF(BI83-BH83=$A$3,$A$2,BI83-BH83)</f>
        <v>0</v>
      </c>
      <c r="BL83" s="47">
        <f>IFERROR(IF(BJ83=$D$4,BK83,BK83/($D$4/BJ83)),0)</f>
        <v>0</v>
      </c>
      <c r="BM83" s="50"/>
      <c r="BN83" s="22">
        <f t="array" ref="BN83">IF(SUMPRODUCT((O83:O$439=O83)*1)&gt;1,0,1)</f>
        <v>0</v>
      </c>
      <c r="BO83" s="69"/>
      <c r="BP83" s="69"/>
      <c r="BQ83" s="71"/>
      <c r="BR83" s="47">
        <f>IF(BP83-BO83=$A$3,$A$2,BP83-BO83)</f>
        <v>0</v>
      </c>
      <c r="BS83" s="47">
        <f>IFERROR(IF(BQ83=$D$4,BR83,BR83/($D$4/BQ83)),0)</f>
        <v>0</v>
      </c>
      <c r="BT83" s="70">
        <v>0.66666666666666663</v>
      </c>
      <c r="BU83" s="70">
        <v>0.75</v>
      </c>
      <c r="BV83" s="72">
        <v>2</v>
      </c>
      <c r="BW83" s="47">
        <f>IF(BU83-BT83=$A$3,$A$2,BU83-BT83)</f>
        <v>8.333333333333337E-2</v>
      </c>
      <c r="BX83" s="47">
        <f>IFERROR(IF(BV83=$D$4,BW83,BW83/($D$4/BV83)),0)</f>
        <v>4.1666666666666685E-2</v>
      </c>
      <c r="BY83" s="70"/>
      <c r="BZ83" s="70"/>
      <c r="CA83" s="72"/>
      <c r="CB83" s="47">
        <f>IF(BZ83-BY83=$A$3,$A$2,BZ83-BY83)</f>
        <v>0</v>
      </c>
      <c r="CC83" s="47">
        <f>IFERROR(IF(CA83=$D$4,CB83,CB83/($D$4/CA83)),0)</f>
        <v>0</v>
      </c>
      <c r="CD83" s="70"/>
      <c r="CE83" s="70"/>
      <c r="CF83" s="72"/>
      <c r="CG83" s="47">
        <f>IF(CE83-CD83=$A$3,$A$2,CE83-CD83)</f>
        <v>0</v>
      </c>
      <c r="CH83" s="47">
        <f>IFERROR(IF(CF83=$D$4,CG83,CG83/($D$4/CF83)),0)</f>
        <v>0</v>
      </c>
      <c r="CI83" s="70"/>
      <c r="CJ83" s="70"/>
      <c r="CK83" s="72"/>
      <c r="CL83" s="47">
        <f>IF(CJ83-CI83=$A$3,$A$2,CJ83-CI83)</f>
        <v>0</v>
      </c>
      <c r="CM83" s="47">
        <f>IFERROR(IF(CK83=$D$4,CL83,CL83/($D$4/CK83)),0)</f>
        <v>0</v>
      </c>
      <c r="CN83" s="70"/>
      <c r="CO83" s="70"/>
      <c r="CP83" s="72"/>
      <c r="CQ83" s="47">
        <f>IF(CO83-CN83=$A$3,$A$2,CO83-CN83)</f>
        <v>0</v>
      </c>
      <c r="CR83" s="47">
        <f>IFERROR(IF(CP83=$D$4,CQ83,CQ83/($D$4/CP83)),0)</f>
        <v>0</v>
      </c>
      <c r="CS83" s="70"/>
      <c r="CT83" s="70"/>
      <c r="CU83" s="72"/>
      <c r="CV83" s="47">
        <f>IF(CT83-CS83=$A$3,$A$2,CT83-CS83)</f>
        <v>0</v>
      </c>
      <c r="CW83" s="47">
        <f>IFERROR(IF(CU83=$D$4,CV83,CV83/($D$4/CU83)),0)</f>
        <v>0</v>
      </c>
      <c r="CX83" s="1"/>
      <c r="CZ83" s="156"/>
      <c r="DA83" s="156"/>
    </row>
    <row r="84" spans="1:105" s="18" customFormat="1" ht="13.8" x14ac:dyDescent="0.3">
      <c r="B84" s="39" t="str">
        <f>CONCATENATE(IF(AD84&lt;&gt;"","L",""),IF(AI84&lt;&gt;"","M",""),IF(AN84&lt;&gt;"","W",""),IF(AS84&lt;&gt;"","J",""),IF(AX84&lt;&gt;"","V",""),IF(BC84&lt;&gt;"","S",""),IF(BH84&lt;&gt;"","D",""))</f>
        <v>MVS</v>
      </c>
      <c r="C84" s="104" t="s">
        <v>1049</v>
      </c>
      <c r="D84" s="40" t="s">
        <v>1990</v>
      </c>
      <c r="E84" s="207" t="s">
        <v>1990</v>
      </c>
      <c r="F84" s="40" t="s">
        <v>2157</v>
      </c>
      <c r="G84" s="36" t="s">
        <v>1990</v>
      </c>
      <c r="H84" s="36" t="s">
        <v>2187</v>
      </c>
      <c r="I84" s="36" t="s">
        <v>2124</v>
      </c>
      <c r="J84" s="36" t="s">
        <v>1647</v>
      </c>
      <c r="K84" s="36" t="s">
        <v>2263</v>
      </c>
      <c r="L84" s="100" t="s">
        <v>974</v>
      </c>
      <c r="M84" s="99">
        <f>IF(L84=L83,0,1)</f>
        <v>0</v>
      </c>
      <c r="N84" s="107">
        <v>926664418</v>
      </c>
      <c r="O84" s="106" t="str">
        <f>PROPER(TRIM(UPPER(CONCATENATE(P84," ",Q84))))</f>
        <v>Ronny Israel Ronquillo</v>
      </c>
      <c r="P84" s="106" t="s">
        <v>2484</v>
      </c>
      <c r="Q84" s="106" t="s">
        <v>2494</v>
      </c>
      <c r="R84" s="106" t="s">
        <v>2498</v>
      </c>
      <c r="S84" s="106" t="s">
        <v>2506</v>
      </c>
      <c r="T84" s="106" t="s">
        <v>2470</v>
      </c>
      <c r="U84" s="107" t="s">
        <v>2472</v>
      </c>
      <c r="V84" s="133">
        <v>0</v>
      </c>
      <c r="W84" s="39">
        <f>COUNTA(AD84,AI84,AN84,AS84,AX84,BH84,BC84)</f>
        <v>3</v>
      </c>
      <c r="X84" s="42">
        <f>Y84/AC84</f>
        <v>4.9999999999999982E-2</v>
      </c>
      <c r="Y84" s="43">
        <f>(AH84+AM84+AR84+AW84+BB84+BL84+BG84)*24</f>
        <v>1.9999999999999989</v>
      </c>
      <c r="Z84" s="44">
        <f>+W84*$D$4</f>
        <v>12</v>
      </c>
      <c r="AA84" s="42">
        <f>AB84/(AC84*$D$4)</f>
        <v>4.9999999999999982E-2</v>
      </c>
      <c r="AB84" s="44">
        <f>((AG84*24)*AF84)+((AL84*24)*AK84)+((AQ84*24)*AP84)+((AV84*24)*AU84)+((BA84*24)*AZ84)+((BF84*24)*BE84)+((BK84*24)*BJ84)</f>
        <v>7.9999999999999956</v>
      </c>
      <c r="AC84" s="45">
        <f>SUMIFS(Y:Y,O:O,O84)</f>
        <v>39.999999999999993</v>
      </c>
      <c r="AD84" s="77"/>
      <c r="AE84" s="77"/>
      <c r="AF84" s="71"/>
      <c r="AG84" s="47">
        <f>IF(AE84-AD84=$A$3,$A$2,AE84-AD84)</f>
        <v>0</v>
      </c>
      <c r="AH84" s="47">
        <f>IFERROR(IF(AF84=$D$4,AG84,AG84/($D$4/AF84)),0)</f>
        <v>0</v>
      </c>
      <c r="AI84" s="78">
        <v>0.5</v>
      </c>
      <c r="AJ84" s="78">
        <v>0.54166666666666663</v>
      </c>
      <c r="AK84" s="72">
        <v>2</v>
      </c>
      <c r="AL84" s="47">
        <f>IF(AJ84-AI84=$A$3,$A$2,AJ84-AI84)</f>
        <v>4.166666666666663E-2</v>
      </c>
      <c r="AM84" s="47">
        <f>IFERROR(IF(AK84=$D$4,AL84,AL84/($D$4/AK84)),0)</f>
        <v>2.0833333333333315E-2</v>
      </c>
      <c r="AN84" s="78"/>
      <c r="AO84" s="78"/>
      <c r="AP84" s="72"/>
      <c r="AQ84" s="47">
        <f>IF(AO84-AN84=$A$3,$A$2,AO84-AN84)</f>
        <v>0</v>
      </c>
      <c r="AR84" s="47">
        <f>IFERROR(IF(AP84=$D$4,AQ84,AQ84/($D$4/AP84)),0)</f>
        <v>0</v>
      </c>
      <c r="AS84" s="78"/>
      <c r="AT84" s="78"/>
      <c r="AU84" s="72"/>
      <c r="AV84" s="47">
        <f>IF(AT84-AS84=$A$3,$A$2,AT84-AS84)</f>
        <v>0</v>
      </c>
      <c r="AW84" s="47">
        <f>IFERROR(IF(AU84=$D$4,AV84,AV84/($D$4/AU84)),0)</f>
        <v>0</v>
      </c>
      <c r="AX84" s="78">
        <v>0.5</v>
      </c>
      <c r="AY84" s="78">
        <v>0.54166666666666663</v>
      </c>
      <c r="AZ84" s="72">
        <v>2</v>
      </c>
      <c r="BA84" s="47">
        <f>IF(AY84-AX84=$A$3,$A$2,AY84-AX84)</f>
        <v>4.166666666666663E-2</v>
      </c>
      <c r="BB84" s="47">
        <f>IFERROR(IF(AZ84=$D$4,BA84,BA84/($D$4/AZ84)),0)</f>
        <v>2.0833333333333315E-2</v>
      </c>
      <c r="BC84" s="78">
        <v>0.375</v>
      </c>
      <c r="BD84" s="78">
        <v>0.45833333333333331</v>
      </c>
      <c r="BE84" s="72">
        <v>2</v>
      </c>
      <c r="BF84" s="47">
        <f>IF(BD84-BC84=$A$3,$A$2,BD84-BC84)</f>
        <v>8.3333333333333315E-2</v>
      </c>
      <c r="BG84" s="47">
        <f>IFERROR(IF(BE84=$D$4,BF84,BF84/($D$4/BE84)),0)</f>
        <v>4.1666666666666657E-2</v>
      </c>
      <c r="BH84" s="78"/>
      <c r="BI84" s="78"/>
      <c r="BJ84" s="72"/>
      <c r="BK84" s="47">
        <f>IF(BI84-BH84=$A$3,$A$2,BI84-BH84)</f>
        <v>0</v>
      </c>
      <c r="BL84" s="47">
        <f>IFERROR(IF(BJ84=$D$4,BK84,BK84/($D$4/BJ84)),0)</f>
        <v>0</v>
      </c>
      <c r="BM84" s="50"/>
      <c r="BN84" s="22">
        <f t="array" ref="BN84">IF(SUMPRODUCT((O84:O$439=O84)*1)&gt;1,0,1)</f>
        <v>0</v>
      </c>
      <c r="BO84" s="69"/>
      <c r="BP84" s="69"/>
      <c r="BQ84" s="71"/>
      <c r="BR84" s="47">
        <f>IF(BP84-BO84=$A$3,$A$2,BP84-BO84)</f>
        <v>0</v>
      </c>
      <c r="BS84" s="47">
        <f>IFERROR(IF(BQ84=$D$4,BR84,BR84/($D$4/BQ84)),0)</f>
        <v>0</v>
      </c>
      <c r="BT84" s="70">
        <v>0.375</v>
      </c>
      <c r="BU84" s="70">
        <v>0.45833333333333331</v>
      </c>
      <c r="BV84" s="72">
        <v>2</v>
      </c>
      <c r="BW84" s="47">
        <f>IF(BU84-BT84=$A$3,$A$2,BU84-BT84)</f>
        <v>8.3333333333333315E-2</v>
      </c>
      <c r="BX84" s="47">
        <f>IFERROR(IF(BV84=$D$4,BW84,BW84/($D$4/BV84)),0)</f>
        <v>4.1666666666666657E-2</v>
      </c>
      <c r="BY84" s="70"/>
      <c r="BZ84" s="70"/>
      <c r="CA84" s="72"/>
      <c r="CB84" s="47">
        <f>IF(BZ84-BY84=$A$3,$A$2,BZ84-BY84)</f>
        <v>0</v>
      </c>
      <c r="CC84" s="47">
        <f>IFERROR(IF(CA84=$D$4,CB84,CB84/($D$4/CA84)),0)</f>
        <v>0</v>
      </c>
      <c r="CD84" s="70"/>
      <c r="CE84" s="70"/>
      <c r="CF84" s="72"/>
      <c r="CG84" s="47">
        <f>IF(CE84-CD84=$A$3,$A$2,CE84-CD84)</f>
        <v>0</v>
      </c>
      <c r="CH84" s="47">
        <f>IFERROR(IF(CF84=$D$4,CG84,CG84/($D$4/CF84)),0)</f>
        <v>0</v>
      </c>
      <c r="CI84" s="70"/>
      <c r="CJ84" s="70"/>
      <c r="CK84" s="72"/>
      <c r="CL84" s="47">
        <f>IF(CJ84-CI84=$A$3,$A$2,CJ84-CI84)</f>
        <v>0</v>
      </c>
      <c r="CM84" s="47">
        <f>IFERROR(IF(CK84=$D$4,CL84,CL84/($D$4/CK84)),0)</f>
        <v>0</v>
      </c>
      <c r="CN84" s="70"/>
      <c r="CO84" s="70"/>
      <c r="CP84" s="72"/>
      <c r="CQ84" s="47">
        <f>IF(CO84-CN84=$A$3,$A$2,CO84-CN84)</f>
        <v>0</v>
      </c>
      <c r="CR84" s="47">
        <f>IFERROR(IF(CP84=$D$4,CQ84,CQ84/($D$4/CP84)),0)</f>
        <v>0</v>
      </c>
      <c r="CS84" s="70"/>
      <c r="CT84" s="70"/>
      <c r="CU84" s="72"/>
      <c r="CV84" s="47">
        <f>IF(CT84-CS84=$A$3,$A$2,CT84-CS84)</f>
        <v>0</v>
      </c>
      <c r="CW84" s="47">
        <f>IFERROR(IF(CU84=$D$4,CV84,CV84/($D$4/CU84)),0)</f>
        <v>0</v>
      </c>
      <c r="CX84" s="1"/>
      <c r="CZ84" s="156"/>
      <c r="DA84" s="156"/>
    </row>
    <row r="85" spans="1:105" s="18" customFormat="1" ht="13.8" x14ac:dyDescent="0.3">
      <c r="B85" s="39" t="str">
        <f>CONCATENATE(IF(AD85&lt;&gt;"","L",""),IF(AI85&lt;&gt;"","M",""),IF(AN85&lt;&gt;"","W",""),IF(AS85&lt;&gt;"","J",""),IF(AX85&lt;&gt;"","V",""),IF(BC85&lt;&gt;"","S",""),IF(BH85&lt;&gt;"","D",""))</f>
        <v>MV</v>
      </c>
      <c r="C85" s="168" t="s">
        <v>1650</v>
      </c>
      <c r="D85" s="40" t="s">
        <v>1991</v>
      </c>
      <c r="E85" s="207" t="s">
        <v>1991</v>
      </c>
      <c r="F85" s="40" t="s">
        <v>2157</v>
      </c>
      <c r="G85" s="40" t="s">
        <v>1991</v>
      </c>
      <c r="H85" s="36" t="s">
        <v>2187</v>
      </c>
      <c r="I85" s="169" t="s">
        <v>2124</v>
      </c>
      <c r="J85" s="169" t="s">
        <v>1647</v>
      </c>
      <c r="K85" s="169" t="s">
        <v>2263</v>
      </c>
      <c r="L85" s="100" t="s">
        <v>974</v>
      </c>
      <c r="M85" s="99">
        <f>IF(L85=L84,0,1)</f>
        <v>0</v>
      </c>
      <c r="N85" s="107">
        <v>926664418</v>
      </c>
      <c r="O85" s="106" t="str">
        <f>PROPER(TRIM(UPPER(CONCATENATE(P85," ",Q85))))</f>
        <v>Ronny Israel Ronquillo</v>
      </c>
      <c r="P85" s="106" t="s">
        <v>2484</v>
      </c>
      <c r="Q85" s="106" t="s">
        <v>2494</v>
      </c>
      <c r="R85" s="106" t="s">
        <v>2498</v>
      </c>
      <c r="S85" s="106" t="s">
        <v>2506</v>
      </c>
      <c r="T85" s="106" t="s">
        <v>2470</v>
      </c>
      <c r="U85" s="107" t="s">
        <v>2472</v>
      </c>
      <c r="V85" s="133">
        <v>0</v>
      </c>
      <c r="W85" s="39">
        <f>COUNTA(AD85,AI85,AN85,AS85,AX85,BH85,BC85)</f>
        <v>2</v>
      </c>
      <c r="X85" s="42">
        <f>Y85/AC85</f>
        <v>2.4999999999999981E-2</v>
      </c>
      <c r="Y85" s="43">
        <f>(AH85+AM85+AR85+AW85+BB85+BL85+BG85)*24</f>
        <v>0.99999999999999911</v>
      </c>
      <c r="Z85" s="44">
        <f>+W85*$D$4</f>
        <v>8</v>
      </c>
      <c r="AA85" s="42">
        <f>AB85/(AC85*$D$4)</f>
        <v>2.4999999999999981E-2</v>
      </c>
      <c r="AB85" s="44">
        <f>((AG85*24)*AF85)+((AL85*24)*AK85)+((AQ85*24)*AP85)+((AV85*24)*AU85)+((BA85*24)*AZ85)+((BF85*24)*BE85)+((BK85*24)*BJ85)</f>
        <v>3.9999999999999964</v>
      </c>
      <c r="AC85" s="45">
        <f>SUMIFS(Y:Y,O:O,O85)</f>
        <v>39.999999999999993</v>
      </c>
      <c r="AD85" s="77"/>
      <c r="AE85" s="77"/>
      <c r="AF85" s="71"/>
      <c r="AG85" s="47">
        <f>IF(AE85-AD85=$A$3,$A$2,AE85-AD85)</f>
        <v>0</v>
      </c>
      <c r="AH85" s="47">
        <f>IFERROR(IF(AF85=$D$4,AG85,AG85/($D$4/AF85)),0)</f>
        <v>0</v>
      </c>
      <c r="AI85" s="78">
        <v>0.58333333333333337</v>
      </c>
      <c r="AJ85" s="78">
        <v>0.625</v>
      </c>
      <c r="AK85" s="72">
        <v>2</v>
      </c>
      <c r="AL85" s="47">
        <f>IF(AJ85-AI85=$A$3,$A$2,AJ85-AI85)</f>
        <v>4.166666666666663E-2</v>
      </c>
      <c r="AM85" s="47">
        <f>IFERROR(IF(AK85=$D$4,AL85,AL85/($D$4/AK85)),0)</f>
        <v>2.0833333333333315E-2</v>
      </c>
      <c r="AN85" s="78"/>
      <c r="AO85" s="78"/>
      <c r="AP85" s="72"/>
      <c r="AQ85" s="47">
        <f>IF(AO85-AN85=$A$3,$A$2,AO85-AN85)</f>
        <v>0</v>
      </c>
      <c r="AR85" s="47">
        <f>IFERROR(IF(AP85=$D$4,AQ85,AQ85/($D$4/AP85)),0)</f>
        <v>0</v>
      </c>
      <c r="AS85" s="78"/>
      <c r="AT85" s="78"/>
      <c r="AU85" s="72"/>
      <c r="AV85" s="47">
        <f>IF(AT85-AS85=$A$3,$A$2,AT85-AS85)</f>
        <v>0</v>
      </c>
      <c r="AW85" s="47">
        <f>IFERROR(IF(AU85=$D$4,AV85,AV85/($D$4/AU85)),0)</f>
        <v>0</v>
      </c>
      <c r="AX85" s="78">
        <v>0.58333333333333337</v>
      </c>
      <c r="AY85" s="78">
        <v>0.625</v>
      </c>
      <c r="AZ85" s="72">
        <v>2</v>
      </c>
      <c r="BA85" s="47">
        <f>IF(AY85-AX85=$A$3,$A$2,AY85-AX85)</f>
        <v>4.166666666666663E-2</v>
      </c>
      <c r="BB85" s="47">
        <f>IFERROR(IF(AZ85=$D$4,BA85,BA85/($D$4/AZ85)),0)</f>
        <v>2.0833333333333315E-2</v>
      </c>
      <c r="BC85" s="78"/>
      <c r="BD85" s="78"/>
      <c r="BE85" s="72"/>
      <c r="BF85" s="47">
        <f>IF(BD85-BC85=$A$3,$A$2,BD85-BC85)</f>
        <v>0</v>
      </c>
      <c r="BG85" s="47">
        <f>IFERROR(IF(BE85=$D$4,BF85,BF85/($D$4/BE85)),0)</f>
        <v>0</v>
      </c>
      <c r="BH85" s="78"/>
      <c r="BI85" s="78"/>
      <c r="BJ85" s="72"/>
      <c r="BK85" s="47">
        <f>IF(BI85-BH85=$A$3,$A$2,BI85-BH85)</f>
        <v>0</v>
      </c>
      <c r="BL85" s="47">
        <f>IFERROR(IF(BJ85=$D$4,BK85,BK85/($D$4/BJ85)),0)</f>
        <v>0</v>
      </c>
      <c r="BM85" s="50"/>
      <c r="BN85" s="22">
        <f t="array" ref="BN85">IF(SUMPRODUCT((O85:O$439=O85)*1)&gt;1,0,1)</f>
        <v>0</v>
      </c>
      <c r="BO85" s="69"/>
      <c r="BP85" s="69"/>
      <c r="BQ85" s="71"/>
      <c r="BR85" s="47">
        <f>IF(BP85-BO85=$A$3,$A$2,BP85-BO85)</f>
        <v>0</v>
      </c>
      <c r="BS85" s="47">
        <f>IFERROR(IF(BQ85=$D$4,BR85,BR85/($D$4/BQ85)),0)</f>
        <v>0</v>
      </c>
      <c r="BT85" s="70"/>
      <c r="BU85" s="70"/>
      <c r="BV85" s="72"/>
      <c r="BW85" s="47">
        <f>IF(BU85-BT85=$A$3,$A$2,BU85-BT85)</f>
        <v>0</v>
      </c>
      <c r="BX85" s="47">
        <f>IFERROR(IF(BV85=$D$4,BW85,BW85/($D$4/BV85)),0)</f>
        <v>0</v>
      </c>
      <c r="BY85" s="70"/>
      <c r="BZ85" s="70"/>
      <c r="CA85" s="72"/>
      <c r="CB85" s="47">
        <f>IF(BZ85-BY85=$A$3,$A$2,BZ85-BY85)</f>
        <v>0</v>
      </c>
      <c r="CC85" s="47">
        <f>IFERROR(IF(CA85=$D$4,CB85,CB85/($D$4/CA85)),0)</f>
        <v>0</v>
      </c>
      <c r="CD85" s="70"/>
      <c r="CE85" s="70"/>
      <c r="CF85" s="72"/>
      <c r="CG85" s="47">
        <f>IF(CE85-CD85=$A$3,$A$2,CE85-CD85)</f>
        <v>0</v>
      </c>
      <c r="CH85" s="47">
        <f>IFERROR(IF(CF85=$D$4,CG85,CG85/($D$4/CF85)),0)</f>
        <v>0</v>
      </c>
      <c r="CI85" s="70"/>
      <c r="CJ85" s="70"/>
      <c r="CK85" s="72"/>
      <c r="CL85" s="47">
        <f>IF(CJ85-CI85=$A$3,$A$2,CJ85-CI85)</f>
        <v>0</v>
      </c>
      <c r="CM85" s="47">
        <f>IFERROR(IF(CK85=$D$4,CL85,CL85/($D$4/CK85)),0)</f>
        <v>0</v>
      </c>
      <c r="CN85" s="70"/>
      <c r="CO85" s="70"/>
      <c r="CP85" s="72"/>
      <c r="CQ85" s="47">
        <f>IF(CO85-CN85=$A$3,$A$2,CO85-CN85)</f>
        <v>0</v>
      </c>
      <c r="CR85" s="47">
        <f>IFERROR(IF(CP85=$D$4,CQ85,CQ85/($D$4/CP85)),0)</f>
        <v>0</v>
      </c>
      <c r="CS85" s="70"/>
      <c r="CT85" s="70"/>
      <c r="CU85" s="72"/>
      <c r="CV85" s="47">
        <f>IF(CT85-CS85=$A$3,$A$2,CT85-CS85)</f>
        <v>0</v>
      </c>
      <c r="CW85" s="47">
        <f>IFERROR(IF(CU85=$D$4,CV85,CV85/($D$4/CU85)),0)</f>
        <v>0</v>
      </c>
      <c r="CX85" s="1"/>
      <c r="CY85" s="18" t="s">
        <v>1651</v>
      </c>
      <c r="CZ85" s="156"/>
      <c r="DA85" s="156"/>
    </row>
    <row r="86" spans="1:105" s="18" customFormat="1" ht="13.8" x14ac:dyDescent="0.3">
      <c r="B86" s="39" t="str">
        <f>CONCATENATE(IF(AD86&lt;&gt;"","L",""),IF(AI86&lt;&gt;"","M",""),IF(AN86&lt;&gt;"","W",""),IF(AS86&lt;&gt;"","J",""),IF(AX86&lt;&gt;"","V",""),IF(BC86&lt;&gt;"","S",""),IF(BH86&lt;&gt;"","D",""))</f>
        <v>MV</v>
      </c>
      <c r="C86" s="168" t="s">
        <v>1650</v>
      </c>
      <c r="D86" s="40" t="s">
        <v>1992</v>
      </c>
      <c r="E86" s="207" t="s">
        <v>1992</v>
      </c>
      <c r="F86" s="40" t="s">
        <v>2157</v>
      </c>
      <c r="G86" s="40" t="s">
        <v>1992</v>
      </c>
      <c r="H86" s="36" t="s">
        <v>2187</v>
      </c>
      <c r="I86" s="36" t="s">
        <v>2124</v>
      </c>
      <c r="J86" s="36" t="s">
        <v>1647</v>
      </c>
      <c r="K86" s="36" t="s">
        <v>2263</v>
      </c>
      <c r="L86" s="100" t="s">
        <v>974</v>
      </c>
      <c r="M86" s="99">
        <f>IF(L86=L85,0,1)</f>
        <v>0</v>
      </c>
      <c r="N86" s="107">
        <v>926664418</v>
      </c>
      <c r="O86" s="106" t="str">
        <f>PROPER(TRIM(UPPER(CONCATENATE(P86," ",Q86))))</f>
        <v>Ronny Israel Ronquillo</v>
      </c>
      <c r="P86" s="106" t="s">
        <v>2484</v>
      </c>
      <c r="Q86" s="106" t="s">
        <v>2494</v>
      </c>
      <c r="R86" s="106" t="s">
        <v>2498</v>
      </c>
      <c r="S86" s="106" t="s">
        <v>2506</v>
      </c>
      <c r="T86" s="106" t="s">
        <v>2470</v>
      </c>
      <c r="U86" s="107" t="s">
        <v>2472</v>
      </c>
      <c r="V86" s="133">
        <v>0</v>
      </c>
      <c r="W86" s="39">
        <f>COUNTA(AD86,AI86,AN86,AS86,AX86,BH86,BC86)</f>
        <v>2</v>
      </c>
      <c r="X86" s="42">
        <f>Y86/AC86</f>
        <v>2.4999999999999981E-2</v>
      </c>
      <c r="Y86" s="43">
        <f>(AH86+AM86+AR86+AW86+BB86+BL86+BG86)*24</f>
        <v>0.99999999999999911</v>
      </c>
      <c r="Z86" s="44">
        <f>+W86*$D$4</f>
        <v>8</v>
      </c>
      <c r="AA86" s="42">
        <f>AB86/(AC86*$D$4)</f>
        <v>2.4999999999999981E-2</v>
      </c>
      <c r="AB86" s="44">
        <f>((AG86*24)*AF86)+((AL86*24)*AK86)+((AQ86*24)*AP86)+((AV86*24)*AU86)+((BA86*24)*AZ86)+((BF86*24)*BE86)+((BK86*24)*BJ86)</f>
        <v>3.9999999999999964</v>
      </c>
      <c r="AC86" s="45">
        <f>SUMIFS(Y:Y,O:O,O86)</f>
        <v>39.999999999999993</v>
      </c>
      <c r="AD86" s="77"/>
      <c r="AE86" s="77"/>
      <c r="AF86" s="71"/>
      <c r="AG86" s="47">
        <f>IF(AE86-AD86=$A$3,$A$2,AE86-AD86)</f>
        <v>0</v>
      </c>
      <c r="AH86" s="47">
        <f>IFERROR(IF(AF86=$D$4,AG86,AG86/($D$4/AF86)),0)</f>
        <v>0</v>
      </c>
      <c r="AI86" s="78">
        <v>0.625</v>
      </c>
      <c r="AJ86" s="78">
        <v>0.66666666666666663</v>
      </c>
      <c r="AK86" s="72">
        <v>2</v>
      </c>
      <c r="AL86" s="47">
        <f>IF(AJ86-AI86=$A$3,$A$2,AJ86-AI86)</f>
        <v>4.166666666666663E-2</v>
      </c>
      <c r="AM86" s="47">
        <f>IFERROR(IF(AK86=$D$4,AL86,AL86/($D$4/AK86)),0)</f>
        <v>2.0833333333333315E-2</v>
      </c>
      <c r="AN86" s="78"/>
      <c r="AO86" s="78"/>
      <c r="AP86" s="72"/>
      <c r="AQ86" s="47">
        <f>IF(AO86-AN86=$A$3,$A$2,AO86-AN86)</f>
        <v>0</v>
      </c>
      <c r="AR86" s="47">
        <f>IFERROR(IF(AP86=$D$4,AQ86,AQ86/($D$4/AP86)),0)</f>
        <v>0</v>
      </c>
      <c r="AS86" s="78"/>
      <c r="AT86" s="78"/>
      <c r="AU86" s="72"/>
      <c r="AV86" s="47">
        <f>IF(AT86-AS86=$A$3,$A$2,AT86-AS86)</f>
        <v>0</v>
      </c>
      <c r="AW86" s="47">
        <f>IFERROR(IF(AU86=$D$4,AV86,AV86/($D$4/AU86)),0)</f>
        <v>0</v>
      </c>
      <c r="AX86" s="78">
        <v>0.625</v>
      </c>
      <c r="AY86" s="78">
        <v>0.66666666666666663</v>
      </c>
      <c r="AZ86" s="72">
        <v>2</v>
      </c>
      <c r="BA86" s="47">
        <f>IF(AY86-AX86=$A$3,$A$2,AY86-AX86)</f>
        <v>4.166666666666663E-2</v>
      </c>
      <c r="BB86" s="47">
        <f>IFERROR(IF(AZ86=$D$4,BA86,BA86/($D$4/AZ86)),0)</f>
        <v>2.0833333333333315E-2</v>
      </c>
      <c r="BC86" s="78"/>
      <c r="BD86" s="78"/>
      <c r="BE86" s="72"/>
      <c r="BF86" s="47">
        <f>IF(BD86-BC86=$A$3,$A$2,BD86-BC86)</f>
        <v>0</v>
      </c>
      <c r="BG86" s="47">
        <f>IFERROR(IF(BE86=$D$4,BF86,BF86/($D$4/BE86)),0)</f>
        <v>0</v>
      </c>
      <c r="BH86" s="78"/>
      <c r="BI86" s="78"/>
      <c r="BJ86" s="72"/>
      <c r="BK86" s="47">
        <f>IF(BI86-BH86=$A$3,$A$2,BI86-BH86)</f>
        <v>0</v>
      </c>
      <c r="BL86" s="47">
        <f>IFERROR(IF(BJ86=$D$4,BK86,BK86/($D$4/BJ86)),0)</f>
        <v>0</v>
      </c>
      <c r="BM86" s="50"/>
      <c r="BN86" s="22">
        <f t="array" ref="BN86">IF(SUMPRODUCT((O86:O$439=O86)*1)&gt;1,0,1)</f>
        <v>0</v>
      </c>
      <c r="BO86" s="69"/>
      <c r="BP86" s="69"/>
      <c r="BQ86" s="71"/>
      <c r="BR86" s="47">
        <f>IF(BP86-BO86=$A$3,$A$2,BP86-BO86)</f>
        <v>0</v>
      </c>
      <c r="BS86" s="47">
        <f>IFERROR(IF(BQ86=$D$4,BR86,BR86/($D$4/BQ86)),0)</f>
        <v>0</v>
      </c>
      <c r="BT86" s="70"/>
      <c r="BU86" s="70"/>
      <c r="BV86" s="72"/>
      <c r="BW86" s="47">
        <f>IF(BU86-BT86=$A$3,$A$2,BU86-BT86)</f>
        <v>0</v>
      </c>
      <c r="BX86" s="47">
        <f>IFERROR(IF(BV86=$D$4,BW86,BW86/($D$4/BV86)),0)</f>
        <v>0</v>
      </c>
      <c r="BY86" s="70"/>
      <c r="BZ86" s="70"/>
      <c r="CA86" s="72"/>
      <c r="CB86" s="47">
        <f>IF(BZ86-BY86=$A$3,$A$2,BZ86-BY86)</f>
        <v>0</v>
      </c>
      <c r="CC86" s="47">
        <f>IFERROR(IF(CA86=$D$4,CB86,CB86/($D$4/CA86)),0)</f>
        <v>0</v>
      </c>
      <c r="CD86" s="70"/>
      <c r="CE86" s="70"/>
      <c r="CF86" s="72"/>
      <c r="CG86" s="47">
        <f>IF(CE86-CD86=$A$3,$A$2,CE86-CD86)</f>
        <v>0</v>
      </c>
      <c r="CH86" s="47">
        <f>IFERROR(IF(CF86=$D$4,CG86,CG86/($D$4/CF86)),0)</f>
        <v>0</v>
      </c>
      <c r="CI86" s="70"/>
      <c r="CJ86" s="70"/>
      <c r="CK86" s="72"/>
      <c r="CL86" s="47">
        <f>IF(CJ86-CI86=$A$3,$A$2,CJ86-CI86)</f>
        <v>0</v>
      </c>
      <c r="CM86" s="47">
        <f>IFERROR(IF(CK86=$D$4,CL86,CL86/($D$4/CK86)),0)</f>
        <v>0</v>
      </c>
      <c r="CN86" s="70"/>
      <c r="CO86" s="70"/>
      <c r="CP86" s="72"/>
      <c r="CQ86" s="47">
        <f>IF(CO86-CN86=$A$3,$A$2,CO86-CN86)</f>
        <v>0</v>
      </c>
      <c r="CR86" s="47">
        <f>IFERROR(IF(CP86=$D$4,CQ86,CQ86/($D$4/CP86)),0)</f>
        <v>0</v>
      </c>
      <c r="CS86" s="70"/>
      <c r="CT86" s="70"/>
      <c r="CU86" s="72"/>
      <c r="CV86" s="47">
        <f>IF(CT86-CS86=$A$3,$A$2,CT86-CS86)</f>
        <v>0</v>
      </c>
      <c r="CW86" s="47">
        <f>IFERROR(IF(CU86=$D$4,CV86,CV86/($D$4/CU86)),0)</f>
        <v>0</v>
      </c>
      <c r="CX86" s="1"/>
      <c r="CY86" s="18" t="s">
        <v>1651</v>
      </c>
      <c r="CZ86" s="156"/>
      <c r="DA86" s="156"/>
    </row>
    <row r="87" spans="1:105" s="18" customFormat="1" ht="13.8" x14ac:dyDescent="0.3">
      <c r="B87" s="39" t="str">
        <f>CONCATENATE(IF(AD87&lt;&gt;"","L",""),IF(AI87&lt;&gt;"","M",""),IF(AN87&lt;&gt;"","W",""),IF(AS87&lt;&gt;"","J",""),IF(AX87&lt;&gt;"","V",""),IF(BC87&lt;&gt;"","S",""),IF(BH87&lt;&gt;"","D",""))</f>
        <v>MV</v>
      </c>
      <c r="C87" s="168" t="s">
        <v>1650</v>
      </c>
      <c r="D87" s="40" t="s">
        <v>1993</v>
      </c>
      <c r="E87" s="207" t="s">
        <v>1993</v>
      </c>
      <c r="F87" s="40" t="s">
        <v>2157</v>
      </c>
      <c r="G87" s="40" t="s">
        <v>1993</v>
      </c>
      <c r="H87" s="36" t="s">
        <v>2187</v>
      </c>
      <c r="I87" s="169" t="s">
        <v>2124</v>
      </c>
      <c r="J87" s="169" t="s">
        <v>1647</v>
      </c>
      <c r="K87" s="169" t="s">
        <v>2263</v>
      </c>
      <c r="L87" s="100" t="s">
        <v>974</v>
      </c>
      <c r="M87" s="99">
        <f>IF(L87=L86,0,1)</f>
        <v>0</v>
      </c>
      <c r="N87" s="107">
        <v>926664418</v>
      </c>
      <c r="O87" s="106" t="str">
        <f>PROPER(TRIM(UPPER(CONCATENATE(P87," ",Q87))))</f>
        <v>Ronny Israel Ronquillo</v>
      </c>
      <c r="P87" s="106" t="s">
        <v>2484</v>
      </c>
      <c r="Q87" s="106" t="s">
        <v>2494</v>
      </c>
      <c r="R87" s="106" t="s">
        <v>2498</v>
      </c>
      <c r="S87" s="106" t="s">
        <v>2506</v>
      </c>
      <c r="T87" s="106" t="s">
        <v>2470</v>
      </c>
      <c r="U87" s="107" t="s">
        <v>2472</v>
      </c>
      <c r="V87" s="133">
        <v>0</v>
      </c>
      <c r="W87" s="39">
        <f>COUNTA(AD87,AI87,AN87,AS87,AX87,BH87,BC87)</f>
        <v>2</v>
      </c>
      <c r="X87" s="42">
        <f>Y87/AC87</f>
        <v>2.500000000000005E-2</v>
      </c>
      <c r="Y87" s="43">
        <f>(AH87+AM87+AR87+AW87+BB87+BL87+BG87)*24</f>
        <v>1.0000000000000018</v>
      </c>
      <c r="Z87" s="44">
        <f>+W87*$D$4</f>
        <v>8</v>
      </c>
      <c r="AA87" s="42">
        <f>AB87/(AC87*$D$4)</f>
        <v>2.500000000000005E-2</v>
      </c>
      <c r="AB87" s="44">
        <f>((AG87*24)*AF87)+((AL87*24)*AK87)+((AQ87*24)*AP87)+((AV87*24)*AU87)+((BA87*24)*AZ87)+((BF87*24)*BE87)+((BK87*24)*BJ87)</f>
        <v>4.0000000000000071</v>
      </c>
      <c r="AC87" s="45">
        <f>SUMIFS(Y:Y,O:O,O87)</f>
        <v>39.999999999999993</v>
      </c>
      <c r="AD87" s="77"/>
      <c r="AE87" s="77"/>
      <c r="AF87" s="71"/>
      <c r="AG87" s="47">
        <f>IF(AE87-AD87=$A$3,$A$2,AE87-AD87)</f>
        <v>0</v>
      </c>
      <c r="AH87" s="47">
        <f>IFERROR(IF(AF87=$D$4,AG87,AG87/($D$4/AF87)),0)</f>
        <v>0</v>
      </c>
      <c r="AI87" s="78">
        <v>0.66666666666666663</v>
      </c>
      <c r="AJ87" s="78">
        <v>0.70833333333333337</v>
      </c>
      <c r="AK87" s="72">
        <v>2</v>
      </c>
      <c r="AL87" s="47">
        <f>IF(AJ87-AI87=$A$3,$A$2,AJ87-AI87)</f>
        <v>4.1666666666666741E-2</v>
      </c>
      <c r="AM87" s="47">
        <f>IFERROR(IF(AK87=$D$4,AL87,AL87/($D$4/AK87)),0)</f>
        <v>2.083333333333337E-2</v>
      </c>
      <c r="AN87" s="78"/>
      <c r="AO87" s="78"/>
      <c r="AP87" s="72"/>
      <c r="AQ87" s="47">
        <f>IF(AO87-AN87=$A$3,$A$2,AO87-AN87)</f>
        <v>0</v>
      </c>
      <c r="AR87" s="47">
        <f>IFERROR(IF(AP87=$D$4,AQ87,AQ87/($D$4/AP87)),0)</f>
        <v>0</v>
      </c>
      <c r="AS87" s="78"/>
      <c r="AT87" s="78"/>
      <c r="AU87" s="72"/>
      <c r="AV87" s="47">
        <f>IF(AT87-AS87=$A$3,$A$2,AT87-AS87)</f>
        <v>0</v>
      </c>
      <c r="AW87" s="47">
        <f>IFERROR(IF(AU87=$D$4,AV87,AV87/($D$4/AU87)),0)</f>
        <v>0</v>
      </c>
      <c r="AX87" s="78">
        <v>0.66666666666666663</v>
      </c>
      <c r="AY87" s="78">
        <v>0.70833333333333337</v>
      </c>
      <c r="AZ87" s="72">
        <v>2</v>
      </c>
      <c r="BA87" s="47">
        <f>IF(AY87-AX87=$A$3,$A$2,AY87-AX87)</f>
        <v>4.1666666666666741E-2</v>
      </c>
      <c r="BB87" s="47">
        <f>IFERROR(IF(AZ87=$D$4,BA87,BA87/($D$4/AZ87)),0)</f>
        <v>2.083333333333337E-2</v>
      </c>
      <c r="BC87" s="78"/>
      <c r="BD87" s="78"/>
      <c r="BE87" s="72"/>
      <c r="BF87" s="47">
        <f>IF(BD87-BC87=$A$3,$A$2,BD87-BC87)</f>
        <v>0</v>
      </c>
      <c r="BG87" s="47">
        <f>IFERROR(IF(BE87=$D$4,BF87,BF87/($D$4/BE87)),0)</f>
        <v>0</v>
      </c>
      <c r="BH87" s="78"/>
      <c r="BI87" s="78"/>
      <c r="BJ87" s="72"/>
      <c r="BK87" s="47">
        <f>IF(BI87-BH87=$A$3,$A$2,BI87-BH87)</f>
        <v>0</v>
      </c>
      <c r="BL87" s="47">
        <f>IFERROR(IF(BJ87=$D$4,BK87,BK87/($D$4/BJ87)),0)</f>
        <v>0</v>
      </c>
      <c r="BM87" s="50"/>
      <c r="BN87" s="22">
        <f t="array" ref="BN87">IF(SUMPRODUCT((O87:O$439=O87)*1)&gt;1,0,1)</f>
        <v>0</v>
      </c>
      <c r="BO87" s="69"/>
      <c r="BP87" s="69"/>
      <c r="BQ87" s="71"/>
      <c r="BR87" s="47">
        <f>IF(BP87-BO87=$A$3,$A$2,BP87-BO87)</f>
        <v>0</v>
      </c>
      <c r="BS87" s="47">
        <f>IFERROR(IF(BQ87=$D$4,BR87,BR87/($D$4/BQ87)),0)</f>
        <v>0</v>
      </c>
      <c r="BT87" s="70"/>
      <c r="BU87" s="70"/>
      <c r="BV87" s="72"/>
      <c r="BW87" s="47">
        <f>IF(BU87-BT87=$A$3,$A$2,BU87-BT87)</f>
        <v>0</v>
      </c>
      <c r="BX87" s="47">
        <f>IFERROR(IF(BV87=$D$4,BW87,BW87/($D$4/BV87)),0)</f>
        <v>0</v>
      </c>
      <c r="BY87" s="70"/>
      <c r="BZ87" s="70"/>
      <c r="CA87" s="72"/>
      <c r="CB87" s="47">
        <f>IF(BZ87-BY87=$A$3,$A$2,BZ87-BY87)</f>
        <v>0</v>
      </c>
      <c r="CC87" s="47">
        <f>IFERROR(IF(CA87=$D$4,CB87,CB87/($D$4/CA87)),0)</f>
        <v>0</v>
      </c>
      <c r="CD87" s="70"/>
      <c r="CE87" s="70"/>
      <c r="CF87" s="72"/>
      <c r="CG87" s="47">
        <f>IF(CE87-CD87=$A$3,$A$2,CE87-CD87)</f>
        <v>0</v>
      </c>
      <c r="CH87" s="47">
        <f>IFERROR(IF(CF87=$D$4,CG87,CG87/($D$4/CF87)),0)</f>
        <v>0</v>
      </c>
      <c r="CI87" s="70"/>
      <c r="CJ87" s="70"/>
      <c r="CK87" s="72"/>
      <c r="CL87" s="47">
        <f>IF(CJ87-CI87=$A$3,$A$2,CJ87-CI87)</f>
        <v>0</v>
      </c>
      <c r="CM87" s="47">
        <f>IFERROR(IF(CK87=$D$4,CL87,CL87/($D$4/CK87)),0)</f>
        <v>0</v>
      </c>
      <c r="CN87" s="70"/>
      <c r="CO87" s="70"/>
      <c r="CP87" s="72"/>
      <c r="CQ87" s="47">
        <f>IF(CO87-CN87=$A$3,$A$2,CO87-CN87)</f>
        <v>0</v>
      </c>
      <c r="CR87" s="47">
        <f>IFERROR(IF(CP87=$D$4,CQ87,CQ87/($D$4/CP87)),0)</f>
        <v>0</v>
      </c>
      <c r="CS87" s="70"/>
      <c r="CT87" s="70"/>
      <c r="CU87" s="72"/>
      <c r="CV87" s="47">
        <f>IF(CT87-CS87=$A$3,$A$2,CT87-CS87)</f>
        <v>0</v>
      </c>
      <c r="CW87" s="47">
        <f>IFERROR(IF(CU87=$D$4,CV87,CV87/($D$4/CU87)),0)</f>
        <v>0</v>
      </c>
      <c r="CX87" s="1"/>
      <c r="CY87" s="18" t="s">
        <v>1651</v>
      </c>
      <c r="CZ87" s="156"/>
      <c r="DA87" s="156"/>
    </row>
    <row r="88" spans="1:105" s="18" customFormat="1" ht="13.8" x14ac:dyDescent="0.3">
      <c r="B88" s="39" t="str">
        <f>CONCATENATE(IF(AD88&lt;&gt;"","L",""),IF(AI88&lt;&gt;"","M",""),IF(AN88&lt;&gt;"","W",""),IF(AS88&lt;&gt;"","J",""),IF(AX88&lt;&gt;"","V",""),IF(BC88&lt;&gt;"","S",""),IF(BH88&lt;&gt;"","D",""))</f>
        <v>MVS</v>
      </c>
      <c r="C88" s="168" t="s">
        <v>1650</v>
      </c>
      <c r="D88" s="40" t="s">
        <v>1994</v>
      </c>
      <c r="E88" s="207" t="s">
        <v>1994</v>
      </c>
      <c r="F88" s="40" t="s">
        <v>2157</v>
      </c>
      <c r="G88" s="40" t="s">
        <v>1994</v>
      </c>
      <c r="H88" s="36" t="s">
        <v>2187</v>
      </c>
      <c r="I88" s="36" t="s">
        <v>2124</v>
      </c>
      <c r="J88" s="36" t="s">
        <v>1647</v>
      </c>
      <c r="K88" s="36" t="s">
        <v>2263</v>
      </c>
      <c r="L88" s="100" t="s">
        <v>974</v>
      </c>
      <c r="M88" s="99">
        <f>IF(L88=L87,0,1)</f>
        <v>0</v>
      </c>
      <c r="N88" s="107">
        <v>926664418</v>
      </c>
      <c r="O88" s="106" t="str">
        <f>PROPER(TRIM(UPPER(CONCATENATE(P88," ",Q88))))</f>
        <v>Ronny Israel Ronquillo</v>
      </c>
      <c r="P88" s="106" t="s">
        <v>2484</v>
      </c>
      <c r="Q88" s="106" t="s">
        <v>2494</v>
      </c>
      <c r="R88" s="106" t="s">
        <v>2498</v>
      </c>
      <c r="S88" s="106" t="s">
        <v>2506</v>
      </c>
      <c r="T88" s="106" t="s">
        <v>2470</v>
      </c>
      <c r="U88" s="107" t="s">
        <v>2472</v>
      </c>
      <c r="V88" s="133">
        <v>0</v>
      </c>
      <c r="W88" s="39">
        <f>COUNTA(AD88,AI88,AN88,AS88,AX88,BH88,BC88)</f>
        <v>3</v>
      </c>
      <c r="X88" s="42">
        <f>Y88/AC88</f>
        <v>4.9999999999999982E-2</v>
      </c>
      <c r="Y88" s="43">
        <f>(AH88+AM88+AR88+AW88+BB88+BL88+BG88)*24</f>
        <v>1.9999999999999989</v>
      </c>
      <c r="Z88" s="44">
        <f>+W88*$D$4</f>
        <v>12</v>
      </c>
      <c r="AA88" s="42">
        <f>AB88/(AC88*$D$4)</f>
        <v>4.9999999999999982E-2</v>
      </c>
      <c r="AB88" s="44">
        <f>((AG88*24)*AF88)+((AL88*24)*AK88)+((AQ88*24)*AP88)+((AV88*24)*AU88)+((BA88*24)*AZ88)+((BF88*24)*BE88)+((BK88*24)*BJ88)</f>
        <v>7.9999999999999956</v>
      </c>
      <c r="AC88" s="45">
        <f>SUMIFS(Y:Y,O:O,O88)</f>
        <v>39.999999999999993</v>
      </c>
      <c r="AD88" s="77"/>
      <c r="AE88" s="77"/>
      <c r="AF88" s="71"/>
      <c r="AG88" s="47">
        <f>IF(AE88-AD88=$A$3,$A$2,AE88-AD88)</f>
        <v>0</v>
      </c>
      <c r="AH88" s="47">
        <f>IFERROR(IF(AF88=$D$4,AG88,AG88/($D$4/AF88)),0)</f>
        <v>0</v>
      </c>
      <c r="AI88" s="78">
        <v>0.70833333333333337</v>
      </c>
      <c r="AJ88" s="78">
        <v>0.75</v>
      </c>
      <c r="AK88" s="72">
        <v>2</v>
      </c>
      <c r="AL88" s="47">
        <f>IF(AJ88-AI88=$A$3,$A$2,AJ88-AI88)</f>
        <v>4.166666666666663E-2</v>
      </c>
      <c r="AM88" s="47">
        <f>IFERROR(IF(AK88=$D$4,AL88,AL88/($D$4/AK88)),0)</f>
        <v>2.0833333333333315E-2</v>
      </c>
      <c r="AN88" s="78"/>
      <c r="AO88" s="78"/>
      <c r="AP88" s="72"/>
      <c r="AQ88" s="47">
        <f>IF(AO88-AN88=$A$3,$A$2,AO88-AN88)</f>
        <v>0</v>
      </c>
      <c r="AR88" s="47">
        <f>IFERROR(IF(AP88=$D$4,AQ88,AQ88/($D$4/AP88)),0)</f>
        <v>0</v>
      </c>
      <c r="AS88" s="78"/>
      <c r="AT88" s="78"/>
      <c r="AU88" s="72"/>
      <c r="AV88" s="47">
        <f>IF(AT88-AS88=$A$3,$A$2,AT88-AS88)</f>
        <v>0</v>
      </c>
      <c r="AW88" s="47">
        <f>IFERROR(IF(AU88=$D$4,AV88,AV88/($D$4/AU88)),0)</f>
        <v>0</v>
      </c>
      <c r="AX88" s="78">
        <v>0.70833333333333337</v>
      </c>
      <c r="AY88" s="78">
        <v>0.75</v>
      </c>
      <c r="AZ88" s="72">
        <v>2</v>
      </c>
      <c r="BA88" s="47">
        <f>IF(AY88-AX88=$A$3,$A$2,AY88-AX88)</f>
        <v>4.166666666666663E-2</v>
      </c>
      <c r="BB88" s="47">
        <f>IFERROR(IF(AZ88=$D$4,BA88,BA88/($D$4/AZ88)),0)</f>
        <v>2.0833333333333315E-2</v>
      </c>
      <c r="BC88" s="78">
        <v>0.45833333333333331</v>
      </c>
      <c r="BD88" s="78">
        <v>0.54166666666666663</v>
      </c>
      <c r="BE88" s="72">
        <v>2</v>
      </c>
      <c r="BF88" s="47">
        <f>IF(BD88-BC88=$A$3,$A$2,BD88-BC88)</f>
        <v>8.3333333333333315E-2</v>
      </c>
      <c r="BG88" s="47">
        <f>IFERROR(IF(BE88=$D$4,BF88,BF88/($D$4/BE88)),0)</f>
        <v>4.1666666666666657E-2</v>
      </c>
      <c r="BH88" s="78"/>
      <c r="BI88" s="78"/>
      <c r="BJ88" s="72"/>
      <c r="BK88" s="47">
        <f>IF(BI88-BH88=$A$3,$A$2,BI88-BH88)</f>
        <v>0</v>
      </c>
      <c r="BL88" s="47">
        <f>IFERROR(IF(BJ88=$D$4,BK88,BK88/($D$4/BJ88)),0)</f>
        <v>0</v>
      </c>
      <c r="BM88" s="50"/>
      <c r="BN88" s="22">
        <f t="array" ref="BN88">IF(SUMPRODUCT((O88:O$439=O88)*1)&gt;1,0,1)</f>
        <v>0</v>
      </c>
      <c r="BO88" s="69"/>
      <c r="BP88" s="69"/>
      <c r="BQ88" s="71"/>
      <c r="BR88" s="47">
        <f>IF(BP88-BO88=$A$3,$A$2,BP88-BO88)</f>
        <v>0</v>
      </c>
      <c r="BS88" s="47">
        <f>IFERROR(IF(BQ88=$D$4,BR88,BR88/($D$4/BQ88)),0)</f>
        <v>0</v>
      </c>
      <c r="BT88" s="70"/>
      <c r="BU88" s="70"/>
      <c r="BV88" s="72"/>
      <c r="BW88" s="47">
        <f>IF(BU88-BT88=$A$3,$A$2,BU88-BT88)</f>
        <v>0</v>
      </c>
      <c r="BX88" s="47">
        <f>IFERROR(IF(BV88=$D$4,BW88,BW88/($D$4/BV88)),0)</f>
        <v>0</v>
      </c>
      <c r="BY88" s="70"/>
      <c r="BZ88" s="70"/>
      <c r="CA88" s="72"/>
      <c r="CB88" s="47">
        <f>IF(BZ88-BY88=$A$3,$A$2,BZ88-BY88)</f>
        <v>0</v>
      </c>
      <c r="CC88" s="47">
        <f>IFERROR(IF(CA88=$D$4,CB88,CB88/($D$4/CA88)),0)</f>
        <v>0</v>
      </c>
      <c r="CD88" s="70"/>
      <c r="CE88" s="70"/>
      <c r="CF88" s="72"/>
      <c r="CG88" s="47">
        <f>IF(CE88-CD88=$A$3,$A$2,CE88-CD88)</f>
        <v>0</v>
      </c>
      <c r="CH88" s="47">
        <f>IFERROR(IF(CF88=$D$4,CG88,CG88/($D$4/CF88)),0)</f>
        <v>0</v>
      </c>
      <c r="CI88" s="70"/>
      <c r="CJ88" s="70"/>
      <c r="CK88" s="72"/>
      <c r="CL88" s="47">
        <f>IF(CJ88-CI88=$A$3,$A$2,CJ88-CI88)</f>
        <v>0</v>
      </c>
      <c r="CM88" s="47">
        <f>IFERROR(IF(CK88=$D$4,CL88,CL88/($D$4/CK88)),0)</f>
        <v>0</v>
      </c>
      <c r="CN88" s="70"/>
      <c r="CO88" s="70"/>
      <c r="CP88" s="72"/>
      <c r="CQ88" s="47">
        <f>IF(CO88-CN88=$A$3,$A$2,CO88-CN88)</f>
        <v>0</v>
      </c>
      <c r="CR88" s="47">
        <f>IFERROR(IF(CP88=$D$4,CQ88,CQ88/($D$4/CP88)),0)</f>
        <v>0</v>
      </c>
      <c r="CS88" s="70"/>
      <c r="CT88" s="70"/>
      <c r="CU88" s="72"/>
      <c r="CV88" s="47">
        <f>IF(CT88-CS88=$A$3,$A$2,CT88-CS88)</f>
        <v>0</v>
      </c>
      <c r="CW88" s="47">
        <f>IFERROR(IF(CU88=$D$4,CV88,CV88/($D$4/CU88)),0)</f>
        <v>0</v>
      </c>
      <c r="CX88" s="1"/>
      <c r="CY88" s="18" t="s">
        <v>1651</v>
      </c>
      <c r="CZ88" s="156"/>
      <c r="DA88" s="156"/>
    </row>
    <row r="89" spans="1:105" s="18" customFormat="1" ht="13.8" x14ac:dyDescent="0.3">
      <c r="B89" s="39" t="str">
        <f>CONCATENATE(IF(AD89&lt;&gt;"","L",""),IF(AI89&lt;&gt;"","M",""),IF(AN89&lt;&gt;"","W",""),IF(AS89&lt;&gt;"","J",""),IF(AX89&lt;&gt;"","V",""),IF(BC89&lt;&gt;"","S",""),IF(BH89&lt;&gt;"","D",""))</f>
        <v>MVS</v>
      </c>
      <c r="C89" s="168" t="s">
        <v>1650</v>
      </c>
      <c r="D89" s="40" t="s">
        <v>1995</v>
      </c>
      <c r="E89" s="207" t="s">
        <v>1995</v>
      </c>
      <c r="F89" s="40" t="s">
        <v>2157</v>
      </c>
      <c r="G89" s="40" t="s">
        <v>1995</v>
      </c>
      <c r="H89" s="36" t="s">
        <v>2187</v>
      </c>
      <c r="I89" s="36" t="s">
        <v>2124</v>
      </c>
      <c r="J89" s="36" t="s">
        <v>1647</v>
      </c>
      <c r="K89" s="36" t="s">
        <v>2263</v>
      </c>
      <c r="L89" s="100" t="s">
        <v>974</v>
      </c>
      <c r="M89" s="99">
        <f>IF(L89=L88,0,1)</f>
        <v>0</v>
      </c>
      <c r="N89" s="107">
        <v>926664418</v>
      </c>
      <c r="O89" s="106" t="str">
        <f>PROPER(TRIM(UPPER(CONCATENATE(P89," ",Q89))))</f>
        <v>Ronny Israel Ronquillo</v>
      </c>
      <c r="P89" s="106" t="s">
        <v>2484</v>
      </c>
      <c r="Q89" s="106" t="s">
        <v>2494</v>
      </c>
      <c r="R89" s="106" t="s">
        <v>2498</v>
      </c>
      <c r="S89" s="106" t="s">
        <v>2506</v>
      </c>
      <c r="T89" s="106" t="s">
        <v>2470</v>
      </c>
      <c r="U89" s="107" t="s">
        <v>2472</v>
      </c>
      <c r="V89" s="133">
        <v>0</v>
      </c>
      <c r="W89" s="39">
        <f>COUNTA(AD89,AI89,AN89,AS89,AX89,BH89,BC89)</f>
        <v>3</v>
      </c>
      <c r="X89" s="42">
        <f>Y89/AC89</f>
        <v>4.9999999999999996E-2</v>
      </c>
      <c r="Y89" s="43">
        <f>(AH89+AM89+AR89+AW89+BB89+BL89+BG89)*24</f>
        <v>1.9999999999999996</v>
      </c>
      <c r="Z89" s="44">
        <f>+W89*$D$4</f>
        <v>12</v>
      </c>
      <c r="AA89" s="42">
        <f>AB89/(AC89*$D$4)</f>
        <v>4.9999999999999996E-2</v>
      </c>
      <c r="AB89" s="44">
        <f>((AG89*24)*AF89)+((AL89*24)*AK89)+((AQ89*24)*AP89)+((AV89*24)*AU89)+((BA89*24)*AZ89)+((BF89*24)*BE89)+((BK89*24)*BJ89)</f>
        <v>7.9999999999999982</v>
      </c>
      <c r="AC89" s="45">
        <f>SUMIFS(Y:Y,O:O,O89)</f>
        <v>39.999999999999993</v>
      </c>
      <c r="AD89" s="77"/>
      <c r="AE89" s="77"/>
      <c r="AF89" s="71"/>
      <c r="AG89" s="47">
        <f>IF(AE89-AD89=$A$3,$A$2,AE89-AD89)</f>
        <v>0</v>
      </c>
      <c r="AH89" s="47">
        <f>IFERROR(IF(AF89=$D$4,AG89,AG89/($D$4/AF89)),0)</f>
        <v>0</v>
      </c>
      <c r="AI89" s="78">
        <v>0.375</v>
      </c>
      <c r="AJ89" s="78">
        <v>0.41666666666666669</v>
      </c>
      <c r="AK89" s="72">
        <v>2</v>
      </c>
      <c r="AL89" s="47">
        <f>IF(AJ89-AI89=$A$3,$A$2,AJ89-AI89)</f>
        <v>4.1666666666666685E-2</v>
      </c>
      <c r="AM89" s="47">
        <f>IFERROR(IF(AK89=$D$4,AL89,AL89/($D$4/AK89)),0)</f>
        <v>2.0833333333333343E-2</v>
      </c>
      <c r="AN89" s="78"/>
      <c r="AO89" s="78"/>
      <c r="AP89" s="72"/>
      <c r="AQ89" s="47">
        <f>IF(AO89-AN89=$A$3,$A$2,AO89-AN89)</f>
        <v>0</v>
      </c>
      <c r="AR89" s="47">
        <f>IFERROR(IF(AP89=$D$4,AQ89,AQ89/($D$4/AP89)),0)</f>
        <v>0</v>
      </c>
      <c r="AS89" s="78"/>
      <c r="AT89" s="78"/>
      <c r="AU89" s="72"/>
      <c r="AV89" s="47">
        <f>IF(AT89-AS89=$A$3,$A$2,AT89-AS89)</f>
        <v>0</v>
      </c>
      <c r="AW89" s="47">
        <f>IFERROR(IF(AU89=$D$4,AV89,AV89/($D$4/AU89)),0)</f>
        <v>0</v>
      </c>
      <c r="AX89" s="78">
        <v>0.375</v>
      </c>
      <c r="AY89" s="78">
        <v>0.41666666666666669</v>
      </c>
      <c r="AZ89" s="72">
        <v>2</v>
      </c>
      <c r="BA89" s="47">
        <f>IF(AY89-AX89=$A$3,$A$2,AY89-AX89)</f>
        <v>4.1666666666666685E-2</v>
      </c>
      <c r="BB89" s="47">
        <f>IFERROR(IF(AZ89=$D$4,BA89,BA89/($D$4/AZ89)),0)</f>
        <v>2.0833333333333343E-2</v>
      </c>
      <c r="BC89" s="78">
        <v>0.58333333333333337</v>
      </c>
      <c r="BD89" s="78">
        <v>0.66666666666666663</v>
      </c>
      <c r="BE89" s="72">
        <v>2</v>
      </c>
      <c r="BF89" s="47">
        <f>IF(BD89-BC89=$A$3,$A$2,BD89-BC89)</f>
        <v>8.3333333333333259E-2</v>
      </c>
      <c r="BG89" s="47">
        <f>IFERROR(IF(BE89=$D$4,BF89,BF89/($D$4/BE89)),0)</f>
        <v>4.166666666666663E-2</v>
      </c>
      <c r="BH89" s="78"/>
      <c r="BI89" s="78"/>
      <c r="BJ89" s="72"/>
      <c r="BK89" s="47">
        <f>IF(BI89-BH89=$A$3,$A$2,BI89-BH89)</f>
        <v>0</v>
      </c>
      <c r="BL89" s="47">
        <f>IFERROR(IF(BJ89=$D$4,BK89,BK89/($D$4/BJ89)),0)</f>
        <v>0</v>
      </c>
      <c r="BM89" s="50"/>
      <c r="BN89" s="22">
        <f t="array" ref="BN89">IF(SUMPRODUCT((O89:O$439=O89)*1)&gt;1,0,1)</f>
        <v>0</v>
      </c>
      <c r="BO89" s="69"/>
      <c r="BP89" s="69"/>
      <c r="BQ89" s="71"/>
      <c r="BR89" s="47">
        <f>IF(BP89-BO89=$A$3,$A$2,BP89-BO89)</f>
        <v>0</v>
      </c>
      <c r="BS89" s="47">
        <f>IFERROR(IF(BQ89=$D$4,BR89,BR89/($D$4/BQ89)),0)</f>
        <v>0</v>
      </c>
      <c r="BT89" s="70"/>
      <c r="BU89" s="70"/>
      <c r="BV89" s="72"/>
      <c r="BW89" s="47">
        <f>IF(BU89-BT89=$A$3,$A$2,BU89-BT89)</f>
        <v>0</v>
      </c>
      <c r="BX89" s="47">
        <f>IFERROR(IF(BV89=$D$4,BW89,BW89/($D$4/BV89)),0)</f>
        <v>0</v>
      </c>
      <c r="BY89" s="70"/>
      <c r="BZ89" s="70"/>
      <c r="CA89" s="72"/>
      <c r="CB89" s="47">
        <f>IF(BZ89-BY89=$A$3,$A$2,BZ89-BY89)</f>
        <v>0</v>
      </c>
      <c r="CC89" s="47">
        <f>IFERROR(IF(CA89=$D$4,CB89,CB89/($D$4/CA89)),0)</f>
        <v>0</v>
      </c>
      <c r="CD89" s="70"/>
      <c r="CE89" s="70"/>
      <c r="CF89" s="72"/>
      <c r="CG89" s="47">
        <f>IF(CE89-CD89=$A$3,$A$2,CE89-CD89)</f>
        <v>0</v>
      </c>
      <c r="CH89" s="47">
        <f>IFERROR(IF(CF89=$D$4,CG89,CG89/($D$4/CF89)),0)</f>
        <v>0</v>
      </c>
      <c r="CI89" s="70"/>
      <c r="CJ89" s="70"/>
      <c r="CK89" s="72"/>
      <c r="CL89" s="47">
        <f>IF(CJ89-CI89=$A$3,$A$2,CJ89-CI89)</f>
        <v>0</v>
      </c>
      <c r="CM89" s="47">
        <f>IFERROR(IF(CK89=$D$4,CL89,CL89/($D$4/CK89)),0)</f>
        <v>0</v>
      </c>
      <c r="CN89" s="70"/>
      <c r="CO89" s="70"/>
      <c r="CP89" s="72"/>
      <c r="CQ89" s="47">
        <f>IF(CO89-CN89=$A$3,$A$2,CO89-CN89)</f>
        <v>0</v>
      </c>
      <c r="CR89" s="47">
        <f>IFERROR(IF(CP89=$D$4,CQ89,CQ89/($D$4/CP89)),0)</f>
        <v>0</v>
      </c>
      <c r="CS89" s="70"/>
      <c r="CT89" s="70"/>
      <c r="CU89" s="72"/>
      <c r="CV89" s="47">
        <f>IF(CT89-CS89=$A$3,$A$2,CT89-CS89)</f>
        <v>0</v>
      </c>
      <c r="CW89" s="47">
        <f>IFERROR(IF(CU89=$D$4,CV89,CV89/($D$4/CU89)),0)</f>
        <v>0</v>
      </c>
      <c r="CX89" s="1"/>
      <c r="CY89" s="18" t="s">
        <v>1651</v>
      </c>
      <c r="CZ89" s="156"/>
      <c r="DA89" s="156"/>
    </row>
    <row r="90" spans="1:105" s="18" customFormat="1" ht="13.8" x14ac:dyDescent="0.3">
      <c r="B90" s="39" t="str">
        <f>CONCATENATE(IF(AD90&lt;&gt;"","L",""),IF(AI90&lt;&gt;"","M",""),IF(AN90&lt;&gt;"","W",""),IF(AS90&lt;&gt;"","J",""),IF(AX90&lt;&gt;"","V",""),IF(BC90&lt;&gt;"","S",""),IF(BH90&lt;&gt;"","D",""))</f>
        <v>MVS</v>
      </c>
      <c r="C90" s="168" t="s">
        <v>1650</v>
      </c>
      <c r="D90" s="40" t="s">
        <v>1996</v>
      </c>
      <c r="E90" s="207" t="s">
        <v>1996</v>
      </c>
      <c r="F90" s="40" t="s">
        <v>2157</v>
      </c>
      <c r="G90" s="40" t="s">
        <v>1996</v>
      </c>
      <c r="H90" s="36" t="s">
        <v>2187</v>
      </c>
      <c r="I90" s="169" t="s">
        <v>2124</v>
      </c>
      <c r="J90" s="169" t="s">
        <v>1647</v>
      </c>
      <c r="K90" s="169" t="s">
        <v>2263</v>
      </c>
      <c r="L90" s="100" t="s">
        <v>974</v>
      </c>
      <c r="M90" s="99">
        <f>IF(L90=L89,0,1)</f>
        <v>0</v>
      </c>
      <c r="N90" s="107">
        <v>926664418</v>
      </c>
      <c r="O90" s="106" t="str">
        <f>PROPER(TRIM(UPPER(CONCATENATE(P90," ",Q90))))</f>
        <v>Ronny Israel Ronquillo</v>
      </c>
      <c r="P90" s="106" t="s">
        <v>2484</v>
      </c>
      <c r="Q90" s="106" t="s">
        <v>2494</v>
      </c>
      <c r="R90" s="106" t="s">
        <v>2498</v>
      </c>
      <c r="S90" s="106" t="s">
        <v>2506</v>
      </c>
      <c r="T90" s="106" t="s">
        <v>2470</v>
      </c>
      <c r="U90" s="107" t="s">
        <v>2472</v>
      </c>
      <c r="V90" s="133">
        <v>0</v>
      </c>
      <c r="W90" s="39">
        <f>COUNTA(AD90,AI90,AN90,AS90,AX90,BH90,BC90)</f>
        <v>3</v>
      </c>
      <c r="X90" s="42">
        <f>Y90/AC90</f>
        <v>4.9999999999999996E-2</v>
      </c>
      <c r="Y90" s="43">
        <f>(AH90+AM90+AR90+AW90+BB90+BL90+BG90)*24</f>
        <v>1.9999999999999996</v>
      </c>
      <c r="Z90" s="44">
        <f>+W90*$D$4</f>
        <v>12</v>
      </c>
      <c r="AA90" s="42">
        <f>AB90/(AC90*$D$4)</f>
        <v>4.9999999999999996E-2</v>
      </c>
      <c r="AB90" s="44">
        <f>((AG90*24)*AF90)+((AL90*24)*AK90)+((AQ90*24)*AP90)+((AV90*24)*AU90)+((BA90*24)*AZ90)+((BF90*24)*BE90)+((BK90*24)*BJ90)</f>
        <v>7.9999999999999982</v>
      </c>
      <c r="AC90" s="45">
        <f>SUMIFS(Y:Y,O:O,O90)</f>
        <v>39.999999999999993</v>
      </c>
      <c r="AD90" s="77"/>
      <c r="AE90" s="77"/>
      <c r="AF90" s="71"/>
      <c r="AG90" s="47">
        <f>IF(AE90-AD90=$A$3,$A$2,AE90-AD90)</f>
        <v>0</v>
      </c>
      <c r="AH90" s="47">
        <f>IFERROR(IF(AF90=$D$4,AG90,AG90/($D$4/AF90)),0)</f>
        <v>0</v>
      </c>
      <c r="AI90" s="78">
        <v>0.41666666666666669</v>
      </c>
      <c r="AJ90" s="78">
        <v>0.45833333333333331</v>
      </c>
      <c r="AK90" s="72">
        <v>2</v>
      </c>
      <c r="AL90" s="47">
        <f>IF(AJ90-AI90=$A$3,$A$2,AJ90-AI90)</f>
        <v>4.166666666666663E-2</v>
      </c>
      <c r="AM90" s="47">
        <f>IFERROR(IF(AK90=$D$4,AL90,AL90/($D$4/AK90)),0)</f>
        <v>2.0833333333333315E-2</v>
      </c>
      <c r="AN90" s="78"/>
      <c r="AO90" s="78"/>
      <c r="AP90" s="72"/>
      <c r="AQ90" s="47">
        <f>IF(AO90-AN90=$A$3,$A$2,AO90-AN90)</f>
        <v>0</v>
      </c>
      <c r="AR90" s="47">
        <f>IFERROR(IF(AP90=$D$4,AQ90,AQ90/($D$4/AP90)),0)</f>
        <v>0</v>
      </c>
      <c r="AS90" s="78"/>
      <c r="AT90" s="78"/>
      <c r="AU90" s="72"/>
      <c r="AV90" s="47">
        <f>IF(AT90-AS90=$A$3,$A$2,AT90-AS90)</f>
        <v>0</v>
      </c>
      <c r="AW90" s="47">
        <f>IFERROR(IF(AU90=$D$4,AV90,AV90/($D$4/AU90)),0)</f>
        <v>0</v>
      </c>
      <c r="AX90" s="78">
        <v>0.41666666666666669</v>
      </c>
      <c r="AY90" s="78">
        <v>0.45833333333333331</v>
      </c>
      <c r="AZ90" s="72">
        <v>2</v>
      </c>
      <c r="BA90" s="47">
        <f>IF(AY90-AX90=$A$3,$A$2,AY90-AX90)</f>
        <v>4.166666666666663E-2</v>
      </c>
      <c r="BB90" s="47">
        <f>IFERROR(IF(AZ90=$D$4,BA90,BA90/($D$4/AZ90)),0)</f>
        <v>2.0833333333333315E-2</v>
      </c>
      <c r="BC90" s="78">
        <v>0.66666666666666663</v>
      </c>
      <c r="BD90" s="78">
        <v>0.75</v>
      </c>
      <c r="BE90" s="72">
        <v>2</v>
      </c>
      <c r="BF90" s="47">
        <f>IF(BD90-BC90=$A$3,$A$2,BD90-BC90)</f>
        <v>8.333333333333337E-2</v>
      </c>
      <c r="BG90" s="47">
        <f>IFERROR(IF(BE90=$D$4,BF90,BF90/($D$4/BE90)),0)</f>
        <v>4.1666666666666685E-2</v>
      </c>
      <c r="BH90" s="78"/>
      <c r="BI90" s="78"/>
      <c r="BJ90" s="72"/>
      <c r="BK90" s="47">
        <f>IF(BI90-BH90=$A$3,$A$2,BI90-BH90)</f>
        <v>0</v>
      </c>
      <c r="BL90" s="47">
        <f>IFERROR(IF(BJ90=$D$4,BK90,BK90/($D$4/BJ90)),0)</f>
        <v>0</v>
      </c>
      <c r="BM90" s="50"/>
      <c r="BN90" s="22">
        <f t="array" ref="BN90">IF(SUMPRODUCT((O90:O$439=O90)*1)&gt;1,0,1)</f>
        <v>0</v>
      </c>
      <c r="BO90" s="69"/>
      <c r="BP90" s="69"/>
      <c r="BQ90" s="71"/>
      <c r="BR90" s="47">
        <f>IF(BP90-BO90=$A$3,$A$2,BP90-BO90)</f>
        <v>0</v>
      </c>
      <c r="BS90" s="47">
        <f>IFERROR(IF(BQ90=$D$4,BR90,BR90/($D$4/BQ90)),0)</f>
        <v>0</v>
      </c>
      <c r="BT90" s="70"/>
      <c r="BU90" s="70"/>
      <c r="BV90" s="72"/>
      <c r="BW90" s="47">
        <f>IF(BU90-BT90=$A$3,$A$2,BU90-BT90)</f>
        <v>0</v>
      </c>
      <c r="BX90" s="47">
        <f>IFERROR(IF(BV90=$D$4,BW90,BW90/($D$4/BV90)),0)</f>
        <v>0</v>
      </c>
      <c r="BY90" s="70"/>
      <c r="BZ90" s="70"/>
      <c r="CA90" s="72"/>
      <c r="CB90" s="47">
        <f>IF(BZ90-BY90=$A$3,$A$2,BZ90-BY90)</f>
        <v>0</v>
      </c>
      <c r="CC90" s="47">
        <f>IFERROR(IF(CA90=$D$4,CB90,CB90/($D$4/CA90)),0)</f>
        <v>0</v>
      </c>
      <c r="CD90" s="70"/>
      <c r="CE90" s="70"/>
      <c r="CF90" s="72"/>
      <c r="CG90" s="47">
        <f>IF(CE90-CD90=$A$3,$A$2,CE90-CD90)</f>
        <v>0</v>
      </c>
      <c r="CH90" s="47">
        <f>IFERROR(IF(CF90=$D$4,CG90,CG90/($D$4/CF90)),0)</f>
        <v>0</v>
      </c>
      <c r="CI90" s="70"/>
      <c r="CJ90" s="70"/>
      <c r="CK90" s="72"/>
      <c r="CL90" s="47">
        <f>IF(CJ90-CI90=$A$3,$A$2,CJ90-CI90)</f>
        <v>0</v>
      </c>
      <c r="CM90" s="47">
        <f>IFERROR(IF(CK90=$D$4,CL90,CL90/($D$4/CK90)),0)</f>
        <v>0</v>
      </c>
      <c r="CN90" s="70"/>
      <c r="CO90" s="70"/>
      <c r="CP90" s="72"/>
      <c r="CQ90" s="47">
        <f>IF(CO90-CN90=$A$3,$A$2,CO90-CN90)</f>
        <v>0</v>
      </c>
      <c r="CR90" s="47">
        <f>IFERROR(IF(CP90=$D$4,CQ90,CQ90/($D$4/CP90)),0)</f>
        <v>0</v>
      </c>
      <c r="CS90" s="70"/>
      <c r="CT90" s="70"/>
      <c r="CU90" s="72"/>
      <c r="CV90" s="47">
        <f>IF(CT90-CS90=$A$3,$A$2,CT90-CS90)</f>
        <v>0</v>
      </c>
      <c r="CW90" s="47">
        <f>IFERROR(IF(CU90=$D$4,CV90,CV90/($D$4/CU90)),0)</f>
        <v>0</v>
      </c>
      <c r="CX90" s="1"/>
      <c r="CY90" s="18" t="s">
        <v>1651</v>
      </c>
      <c r="CZ90" s="156"/>
      <c r="DA90" s="156"/>
    </row>
    <row r="91" spans="1:105" s="18" customFormat="1" ht="13.8" x14ac:dyDescent="0.3">
      <c r="B91" s="39" t="str">
        <f>CONCATENATE(IF(AD91&lt;&gt;"","L",""),IF(AI91&lt;&gt;"","M",""),IF(AN91&lt;&gt;"","W",""),IF(AS91&lt;&gt;"","J",""),IF(AX91&lt;&gt;"","V",""),IF(BC91&lt;&gt;"","S",""),IF(BH91&lt;&gt;"","D",""))</f>
        <v>MV</v>
      </c>
      <c r="C91" s="104" t="s">
        <v>1049</v>
      </c>
      <c r="D91" s="40" t="s">
        <v>1997</v>
      </c>
      <c r="E91" s="40" t="s">
        <v>1997</v>
      </c>
      <c r="F91" s="40" t="s">
        <v>2157</v>
      </c>
      <c r="G91" s="36" t="s">
        <v>1997</v>
      </c>
      <c r="H91" s="36" t="s">
        <v>2187</v>
      </c>
      <c r="I91" s="36" t="s">
        <v>2124</v>
      </c>
      <c r="J91" s="36" t="s">
        <v>1647</v>
      </c>
      <c r="K91" s="36" t="s">
        <v>2263</v>
      </c>
      <c r="L91" s="100" t="s">
        <v>974</v>
      </c>
      <c r="M91" s="99">
        <f>IF(L91=L90,0,1)</f>
        <v>0</v>
      </c>
      <c r="N91" s="107">
        <v>926664418</v>
      </c>
      <c r="O91" s="106" t="str">
        <f>PROPER(TRIM(UPPER(CONCATENATE(P91," ",Q91))))</f>
        <v>Ronny Israel Ronquillo</v>
      </c>
      <c r="P91" s="106" t="s">
        <v>2484</v>
      </c>
      <c r="Q91" s="106" t="s">
        <v>2494</v>
      </c>
      <c r="R91" s="106" t="s">
        <v>2498</v>
      </c>
      <c r="S91" s="106" t="s">
        <v>2506</v>
      </c>
      <c r="T91" s="106" t="s">
        <v>2470</v>
      </c>
      <c r="U91" s="107" t="s">
        <v>2472</v>
      </c>
      <c r="V91" s="133">
        <v>0</v>
      </c>
      <c r="W91" s="39">
        <f>COUNTA(AD91,AI91,AN91,AS91,AX91,BH91,BC91)</f>
        <v>2</v>
      </c>
      <c r="X91" s="42">
        <f>Y91/AC91</f>
        <v>2.5000000000000015E-2</v>
      </c>
      <c r="Y91" s="43">
        <f>(AH91+AM91+AR91+AW91+BB91+BL91+BG91)*24</f>
        <v>1.0000000000000004</v>
      </c>
      <c r="Z91" s="44">
        <f>+W91*$D$4</f>
        <v>8</v>
      </c>
      <c r="AA91" s="42">
        <f>AB91/(AC91*$D$4)</f>
        <v>2.5000000000000015E-2</v>
      </c>
      <c r="AB91" s="44">
        <f>((AG91*24)*AF91)+((AL91*24)*AK91)+((AQ91*24)*AP91)+((AV91*24)*AU91)+((BA91*24)*AZ91)+((BF91*24)*BE91)+((BK91*24)*BJ91)</f>
        <v>4.0000000000000018</v>
      </c>
      <c r="AC91" s="45">
        <f>SUMIFS(Y:Y,O:O,O91)</f>
        <v>39.999999999999993</v>
      </c>
      <c r="AD91" s="77"/>
      <c r="AE91" s="77"/>
      <c r="AF91" s="71"/>
      <c r="AG91" s="47">
        <f>IF(AE91-AD91=$A$3,$A$2,AE91-AD91)</f>
        <v>0</v>
      </c>
      <c r="AH91" s="47">
        <f>IFERROR(IF(AF91=$D$4,AG91,AG91/($D$4/AF91)),0)</f>
        <v>0</v>
      </c>
      <c r="AI91" s="78">
        <v>0.45833333333333331</v>
      </c>
      <c r="AJ91" s="78">
        <v>0.5</v>
      </c>
      <c r="AK91" s="72">
        <v>2</v>
      </c>
      <c r="AL91" s="47">
        <f>IF(AJ91-AI91=$A$3,$A$2,AJ91-AI91)</f>
        <v>4.1666666666666685E-2</v>
      </c>
      <c r="AM91" s="47">
        <f>IFERROR(IF(AK91=$D$4,AL91,AL91/($D$4/AK91)),0)</f>
        <v>2.0833333333333343E-2</v>
      </c>
      <c r="AN91" s="78"/>
      <c r="AO91" s="78"/>
      <c r="AP91" s="72"/>
      <c r="AQ91" s="47">
        <f>IF(AO91-AN91=$A$3,$A$2,AO91-AN91)</f>
        <v>0</v>
      </c>
      <c r="AR91" s="47">
        <f>IFERROR(IF(AP91=$D$4,AQ91,AQ91/($D$4/AP91)),0)</f>
        <v>0</v>
      </c>
      <c r="AS91" s="78"/>
      <c r="AT91" s="78"/>
      <c r="AU91" s="72"/>
      <c r="AV91" s="47">
        <f>IF(AT91-AS91=$A$3,$A$2,AT91-AS91)</f>
        <v>0</v>
      </c>
      <c r="AW91" s="47">
        <f>IFERROR(IF(AU91=$D$4,AV91,AV91/($D$4/AU91)),0)</f>
        <v>0</v>
      </c>
      <c r="AX91" s="78">
        <v>0.45833333333333331</v>
      </c>
      <c r="AY91" s="78">
        <v>0.5</v>
      </c>
      <c r="AZ91" s="72">
        <v>2</v>
      </c>
      <c r="BA91" s="47">
        <f>IF(AY91-AX91=$A$3,$A$2,AY91-AX91)</f>
        <v>4.1666666666666685E-2</v>
      </c>
      <c r="BB91" s="47">
        <f>IFERROR(IF(AZ91=$D$4,BA91,BA91/($D$4/AZ91)),0)</f>
        <v>2.0833333333333343E-2</v>
      </c>
      <c r="BC91" s="78"/>
      <c r="BD91" s="78"/>
      <c r="BE91" s="72"/>
      <c r="BF91" s="47">
        <f>IF(BD91-BC91=$A$3,$A$2,BD91-BC91)</f>
        <v>0</v>
      </c>
      <c r="BG91" s="47">
        <f>IFERROR(IF(BE91=$D$4,BF91,BF91/($D$4/BE91)),0)</f>
        <v>0</v>
      </c>
      <c r="BH91" s="78"/>
      <c r="BI91" s="78"/>
      <c r="BJ91" s="72"/>
      <c r="BK91" s="47">
        <f>IF(BI91-BH91=$A$3,$A$2,BI91-BH91)</f>
        <v>0</v>
      </c>
      <c r="BL91" s="47">
        <f>IFERROR(IF(BJ91=$D$4,BK91,BK91/($D$4/BJ91)),0)</f>
        <v>0</v>
      </c>
      <c r="BM91" s="50"/>
      <c r="BN91" s="22">
        <f t="array" ref="BN91">IF(SUMPRODUCT((O91:O$439=O91)*1)&gt;1,0,1)</f>
        <v>0</v>
      </c>
      <c r="BO91" s="69"/>
      <c r="BP91" s="69"/>
      <c r="BQ91" s="71"/>
      <c r="BR91" s="47">
        <f>IF(BP91-BO91=$A$3,$A$2,BP91-BO91)</f>
        <v>0</v>
      </c>
      <c r="BS91" s="47">
        <f>IFERROR(IF(BQ91=$D$4,BR91,BR91/($D$4/BQ91)),0)</f>
        <v>0</v>
      </c>
      <c r="BT91" s="70">
        <v>0.45833333333333331</v>
      </c>
      <c r="BU91" s="70">
        <v>0.54166666666666663</v>
      </c>
      <c r="BV91" s="72">
        <v>2</v>
      </c>
      <c r="BW91" s="47">
        <f>IF(BU91-BT91=$A$3,$A$2,BU91-BT91)</f>
        <v>8.3333333333333315E-2</v>
      </c>
      <c r="BX91" s="47">
        <f>IFERROR(IF(BV91=$D$4,BW91,BW91/($D$4/BV91)),0)</f>
        <v>4.1666666666666657E-2</v>
      </c>
      <c r="BY91" s="70"/>
      <c r="BZ91" s="70"/>
      <c r="CA91" s="72"/>
      <c r="CB91" s="47">
        <f>IF(BZ91-BY91=$A$3,$A$2,BZ91-BY91)</f>
        <v>0</v>
      </c>
      <c r="CC91" s="47">
        <f>IFERROR(IF(CA91=$D$4,CB91,CB91/($D$4/CA91)),0)</f>
        <v>0</v>
      </c>
      <c r="CD91" s="70"/>
      <c r="CE91" s="70"/>
      <c r="CF91" s="72"/>
      <c r="CG91" s="47">
        <f>IF(CE91-CD91=$A$3,$A$2,CE91-CD91)</f>
        <v>0</v>
      </c>
      <c r="CH91" s="47">
        <f>IFERROR(IF(CF91=$D$4,CG91,CG91/($D$4/CF91)),0)</f>
        <v>0</v>
      </c>
      <c r="CI91" s="70"/>
      <c r="CJ91" s="70"/>
      <c r="CK91" s="72"/>
      <c r="CL91" s="47">
        <f>IF(CJ91-CI91=$A$3,$A$2,CJ91-CI91)</f>
        <v>0</v>
      </c>
      <c r="CM91" s="47">
        <f>IFERROR(IF(CK91=$D$4,CL91,CL91/($D$4/CK91)),0)</f>
        <v>0</v>
      </c>
      <c r="CN91" s="70"/>
      <c r="CO91" s="70"/>
      <c r="CP91" s="72"/>
      <c r="CQ91" s="47">
        <f>IF(CO91-CN91=$A$3,$A$2,CO91-CN91)</f>
        <v>0</v>
      </c>
      <c r="CR91" s="47">
        <f>IFERROR(IF(CP91=$D$4,CQ91,CQ91/($D$4/CP91)),0)</f>
        <v>0</v>
      </c>
      <c r="CS91" s="70"/>
      <c r="CT91" s="70"/>
      <c r="CU91" s="72"/>
      <c r="CV91" s="47">
        <f>IF(CT91-CS91=$A$3,$A$2,CT91-CS91)</f>
        <v>0</v>
      </c>
      <c r="CW91" s="47">
        <f>IFERROR(IF(CU91=$D$4,CV91,CV91/($D$4/CU91)),0)</f>
        <v>0</v>
      </c>
      <c r="CX91" s="1"/>
      <c r="CZ91" s="156"/>
      <c r="DA91" s="156"/>
    </row>
    <row r="92" spans="1:105" s="18" customFormat="1" ht="13.8" x14ac:dyDescent="0.3">
      <c r="B92" s="39" t="str">
        <f>CONCATENATE(IF(AD92&lt;&gt;"","L",""),IF(AI92&lt;&gt;"","M",""),IF(AN92&lt;&gt;"","W",""),IF(AS92&lt;&gt;"","J",""),IF(AX92&lt;&gt;"","V",""),IF(BC92&lt;&gt;"","S",""),IF(BH92&lt;&gt;"","D",""))</f>
        <v>MVS</v>
      </c>
      <c r="C92" s="104" t="s">
        <v>1049</v>
      </c>
      <c r="D92" s="40" t="s">
        <v>1998</v>
      </c>
      <c r="E92" s="40" t="s">
        <v>1998</v>
      </c>
      <c r="F92" s="40" t="s">
        <v>2157</v>
      </c>
      <c r="G92" s="36" t="s">
        <v>1998</v>
      </c>
      <c r="H92" s="36" t="s">
        <v>2187</v>
      </c>
      <c r="I92" s="36" t="s">
        <v>2124</v>
      </c>
      <c r="J92" s="36" t="s">
        <v>1647</v>
      </c>
      <c r="K92" s="36" t="s">
        <v>2263</v>
      </c>
      <c r="L92" s="100" t="s">
        <v>974</v>
      </c>
      <c r="M92" s="99">
        <f>IF(L92=L91,0,1)</f>
        <v>0</v>
      </c>
      <c r="N92" s="107">
        <v>926664418</v>
      </c>
      <c r="O92" s="106" t="str">
        <f>PROPER(TRIM(UPPER(CONCATENATE(P92," ",Q92))))</f>
        <v>Ronny Israel Ronquillo</v>
      </c>
      <c r="P92" s="106" t="s">
        <v>2484</v>
      </c>
      <c r="Q92" s="106" t="s">
        <v>2494</v>
      </c>
      <c r="R92" s="106" t="s">
        <v>2498</v>
      </c>
      <c r="S92" s="106" t="s">
        <v>2506</v>
      </c>
      <c r="T92" s="106" t="s">
        <v>2470</v>
      </c>
      <c r="U92" s="107" t="s">
        <v>2472</v>
      </c>
      <c r="V92" s="133">
        <v>0</v>
      </c>
      <c r="W92" s="39">
        <f>COUNTA(AD92,AI92,AN92,AS92,AX92,BH92,BC92)</f>
        <v>3</v>
      </c>
      <c r="X92" s="42">
        <f>Y92/AC92</f>
        <v>4.9999999999999982E-2</v>
      </c>
      <c r="Y92" s="43">
        <f>(AH92+AM92+AR92+AW92+BB92+BL92+BG92)*24</f>
        <v>1.9999999999999989</v>
      </c>
      <c r="Z92" s="44">
        <f>+W92*$D$4</f>
        <v>12</v>
      </c>
      <c r="AA92" s="42">
        <f>AB92/(AC92*$D$4)</f>
        <v>4.9999999999999982E-2</v>
      </c>
      <c r="AB92" s="44">
        <f>((AG92*24)*AF92)+((AL92*24)*AK92)+((AQ92*24)*AP92)+((AV92*24)*AU92)+((BA92*24)*AZ92)+((BF92*24)*BE92)+((BK92*24)*BJ92)</f>
        <v>7.9999999999999956</v>
      </c>
      <c r="AC92" s="45">
        <f>SUMIFS(Y:Y,O:O,O92)</f>
        <v>39.999999999999993</v>
      </c>
      <c r="AD92" s="77"/>
      <c r="AE92" s="77"/>
      <c r="AF92" s="71"/>
      <c r="AG92" s="47">
        <f>IF(AE92-AD92=$A$3,$A$2,AE92-AD92)</f>
        <v>0</v>
      </c>
      <c r="AH92" s="47">
        <f>IFERROR(IF(AF92=$D$4,AG92,AG92/($D$4/AF92)),0)</f>
        <v>0</v>
      </c>
      <c r="AI92" s="78">
        <v>0.5</v>
      </c>
      <c r="AJ92" s="78">
        <v>0.54166666666666663</v>
      </c>
      <c r="AK92" s="72">
        <v>2</v>
      </c>
      <c r="AL92" s="47">
        <f>IF(AJ92-AI92=$A$3,$A$2,AJ92-AI92)</f>
        <v>4.166666666666663E-2</v>
      </c>
      <c r="AM92" s="47">
        <f>IFERROR(IF(AK92=$D$4,AL92,AL92/($D$4/AK92)),0)</f>
        <v>2.0833333333333315E-2</v>
      </c>
      <c r="AN92" s="78"/>
      <c r="AO92" s="78"/>
      <c r="AP92" s="72"/>
      <c r="AQ92" s="47">
        <f>IF(AO92-AN92=$A$3,$A$2,AO92-AN92)</f>
        <v>0</v>
      </c>
      <c r="AR92" s="47">
        <f>IFERROR(IF(AP92=$D$4,AQ92,AQ92/($D$4/AP92)),0)</f>
        <v>0</v>
      </c>
      <c r="AS92" s="78"/>
      <c r="AT92" s="78"/>
      <c r="AU92" s="72"/>
      <c r="AV92" s="47">
        <f>IF(AT92-AS92=$A$3,$A$2,AT92-AS92)</f>
        <v>0</v>
      </c>
      <c r="AW92" s="47">
        <f>IFERROR(IF(AU92=$D$4,AV92,AV92/($D$4/AU92)),0)</f>
        <v>0</v>
      </c>
      <c r="AX92" s="78">
        <v>0.5</v>
      </c>
      <c r="AY92" s="78">
        <v>0.54166666666666663</v>
      </c>
      <c r="AZ92" s="72">
        <v>2</v>
      </c>
      <c r="BA92" s="47">
        <f>IF(AY92-AX92=$A$3,$A$2,AY92-AX92)</f>
        <v>4.166666666666663E-2</v>
      </c>
      <c r="BB92" s="47">
        <f>IFERROR(IF(AZ92=$D$4,BA92,BA92/($D$4/AZ92)),0)</f>
        <v>2.0833333333333315E-2</v>
      </c>
      <c r="BC92" s="78">
        <v>0.45833333333333331</v>
      </c>
      <c r="BD92" s="78">
        <v>0.54166666666666663</v>
      </c>
      <c r="BE92" s="72">
        <v>2</v>
      </c>
      <c r="BF92" s="47">
        <f>IF(BD92-BC92=$A$3,$A$2,BD92-BC92)</f>
        <v>8.3333333333333315E-2</v>
      </c>
      <c r="BG92" s="47">
        <f>IFERROR(IF(BE92=$D$4,BF92,BF92/($D$4/BE92)),0)</f>
        <v>4.1666666666666657E-2</v>
      </c>
      <c r="BH92" s="78"/>
      <c r="BI92" s="78"/>
      <c r="BJ92" s="72"/>
      <c r="BK92" s="47">
        <f>IF(BI92-BH92=$A$3,$A$2,BI92-BH92)</f>
        <v>0</v>
      </c>
      <c r="BL92" s="47">
        <f>IFERROR(IF(BJ92=$D$4,BK92,BK92/($D$4/BJ92)),0)</f>
        <v>0</v>
      </c>
      <c r="BM92" s="50"/>
      <c r="BN92" s="22">
        <f t="array" ref="BN92">IF(SUMPRODUCT((O92:O$439=O92)*1)&gt;1,0,1)</f>
        <v>0</v>
      </c>
      <c r="BO92" s="69"/>
      <c r="BP92" s="69"/>
      <c r="BQ92" s="71"/>
      <c r="BR92" s="47">
        <f>IF(BP92-BO92=$A$3,$A$2,BP92-BO92)</f>
        <v>0</v>
      </c>
      <c r="BS92" s="47">
        <f>IFERROR(IF(BQ92=$D$4,BR92,BR92/($D$4/BQ92)),0)</f>
        <v>0</v>
      </c>
      <c r="BT92" s="70">
        <v>0.58333333333333337</v>
      </c>
      <c r="BU92" s="70">
        <v>0.66666666666666663</v>
      </c>
      <c r="BV92" s="72">
        <v>2</v>
      </c>
      <c r="BW92" s="47">
        <f>IF(BU92-BT92=$A$3,$A$2,BU92-BT92)</f>
        <v>8.3333333333333259E-2</v>
      </c>
      <c r="BX92" s="47">
        <f>IFERROR(IF(BV92=$D$4,BW92,BW92/($D$4/BV92)),0)</f>
        <v>4.166666666666663E-2</v>
      </c>
      <c r="BY92" s="70"/>
      <c r="BZ92" s="70"/>
      <c r="CA92" s="72"/>
      <c r="CB92" s="47">
        <f>IF(BZ92-BY92=$A$3,$A$2,BZ92-BY92)</f>
        <v>0</v>
      </c>
      <c r="CC92" s="47">
        <f>IFERROR(IF(CA92=$D$4,CB92,CB92/($D$4/CA92)),0)</f>
        <v>0</v>
      </c>
      <c r="CD92" s="70"/>
      <c r="CE92" s="70"/>
      <c r="CF92" s="72"/>
      <c r="CG92" s="47">
        <f>IF(CE92-CD92=$A$3,$A$2,CE92-CD92)</f>
        <v>0</v>
      </c>
      <c r="CH92" s="47">
        <f>IFERROR(IF(CF92=$D$4,CG92,CG92/($D$4/CF92)),0)</f>
        <v>0</v>
      </c>
      <c r="CI92" s="70"/>
      <c r="CJ92" s="70"/>
      <c r="CK92" s="72"/>
      <c r="CL92" s="47">
        <f>IF(CJ92-CI92=$A$3,$A$2,CJ92-CI92)</f>
        <v>0</v>
      </c>
      <c r="CM92" s="47">
        <f>IFERROR(IF(CK92=$D$4,CL92,CL92/($D$4/CK92)),0)</f>
        <v>0</v>
      </c>
      <c r="CN92" s="70"/>
      <c r="CO92" s="70"/>
      <c r="CP92" s="72"/>
      <c r="CQ92" s="47">
        <f>IF(CO92-CN92=$A$3,$A$2,CO92-CN92)</f>
        <v>0</v>
      </c>
      <c r="CR92" s="47">
        <f>IFERROR(IF(CP92=$D$4,CQ92,CQ92/($D$4/CP92)),0)</f>
        <v>0</v>
      </c>
      <c r="CS92" s="70"/>
      <c r="CT92" s="70"/>
      <c r="CU92" s="72"/>
      <c r="CV92" s="47">
        <f>IF(CT92-CS92=$A$3,$A$2,CT92-CS92)</f>
        <v>0</v>
      </c>
      <c r="CW92" s="47">
        <f>IFERROR(IF(CU92=$D$4,CV92,CV92/($D$4/CU92)),0)</f>
        <v>0</v>
      </c>
      <c r="CX92" s="1"/>
      <c r="CZ92" s="156"/>
      <c r="DA92" s="156"/>
    </row>
    <row r="93" spans="1:105" s="18" customFormat="1" ht="13.8" x14ac:dyDescent="0.3">
      <c r="B93" s="39" t="str">
        <f>CONCATENATE(IF(AD93&lt;&gt;"","L",""),IF(AI93&lt;&gt;"","M",""),IF(AN93&lt;&gt;"","W",""),IF(AS93&lt;&gt;"","J",""),IF(AX93&lt;&gt;"","V",""),IF(BC93&lt;&gt;"","S",""),IF(BH93&lt;&gt;"","D",""))</f>
        <v>MV</v>
      </c>
      <c r="C93" s="104" t="s">
        <v>1049</v>
      </c>
      <c r="D93" s="40" t="s">
        <v>1999</v>
      </c>
      <c r="E93" s="40" t="s">
        <v>1999</v>
      </c>
      <c r="F93" s="40" t="s">
        <v>2157</v>
      </c>
      <c r="G93" s="36" t="s">
        <v>1999</v>
      </c>
      <c r="H93" s="36" t="s">
        <v>2187</v>
      </c>
      <c r="I93" s="36" t="s">
        <v>2124</v>
      </c>
      <c r="J93" s="36" t="s">
        <v>1647</v>
      </c>
      <c r="K93" s="36" t="s">
        <v>2263</v>
      </c>
      <c r="L93" s="100" t="s">
        <v>974</v>
      </c>
      <c r="M93" s="99">
        <f>IF(L93=L92,0,1)</f>
        <v>0</v>
      </c>
      <c r="N93" s="107">
        <v>926664418</v>
      </c>
      <c r="O93" s="106" t="str">
        <f>PROPER(TRIM(UPPER(CONCATENATE(P93," ",Q93))))</f>
        <v>Ronny Israel Ronquillo</v>
      </c>
      <c r="P93" s="106" t="s">
        <v>2484</v>
      </c>
      <c r="Q93" s="106" t="s">
        <v>2494</v>
      </c>
      <c r="R93" s="106" t="s">
        <v>2498</v>
      </c>
      <c r="S93" s="106" t="s">
        <v>2506</v>
      </c>
      <c r="T93" s="106" t="s">
        <v>2470</v>
      </c>
      <c r="U93" s="107" t="s">
        <v>2472</v>
      </c>
      <c r="V93" s="133">
        <v>0</v>
      </c>
      <c r="W93" s="39">
        <f>COUNTA(AD93,AI93,AN93,AS93,AX93,BH93,BC93)</f>
        <v>2</v>
      </c>
      <c r="X93" s="42">
        <f>Y93/AC93</f>
        <v>2.4999999999999981E-2</v>
      </c>
      <c r="Y93" s="43">
        <f>(AH93+AM93+AR93+AW93+BB93+BL93+BG93)*24</f>
        <v>0.99999999999999911</v>
      </c>
      <c r="Z93" s="44">
        <f>+W93*$D$4</f>
        <v>8</v>
      </c>
      <c r="AA93" s="42">
        <f>AB93/(AC93*$D$4)</f>
        <v>2.4999999999999981E-2</v>
      </c>
      <c r="AB93" s="44">
        <f>((AG93*24)*AF93)+((AL93*24)*AK93)+((AQ93*24)*AP93)+((AV93*24)*AU93)+((BA93*24)*AZ93)+((BF93*24)*BE93)+((BK93*24)*BJ93)</f>
        <v>3.9999999999999964</v>
      </c>
      <c r="AC93" s="45">
        <f>SUMIFS(Y:Y,O:O,O93)</f>
        <v>39.999999999999993</v>
      </c>
      <c r="AD93" s="77"/>
      <c r="AE93" s="77"/>
      <c r="AF93" s="71"/>
      <c r="AG93" s="47">
        <f>IF(AE93-AD93=$A$3,$A$2,AE93-AD93)</f>
        <v>0</v>
      </c>
      <c r="AH93" s="47">
        <f>IFERROR(IF(AF93=$D$4,AG93,AG93/($D$4/AF93)),0)</f>
        <v>0</v>
      </c>
      <c r="AI93" s="78">
        <v>0.58333333333333337</v>
      </c>
      <c r="AJ93" s="78">
        <v>0.625</v>
      </c>
      <c r="AK93" s="72">
        <v>2</v>
      </c>
      <c r="AL93" s="47">
        <f>IF(AJ93-AI93=$A$3,$A$2,AJ93-AI93)</f>
        <v>4.166666666666663E-2</v>
      </c>
      <c r="AM93" s="47">
        <f>IFERROR(IF(AK93=$D$4,AL93,AL93/($D$4/AK93)),0)</f>
        <v>2.0833333333333315E-2</v>
      </c>
      <c r="AN93" s="78"/>
      <c r="AO93" s="78"/>
      <c r="AP93" s="72"/>
      <c r="AQ93" s="47">
        <f>IF(AO93-AN93=$A$3,$A$2,AO93-AN93)</f>
        <v>0</v>
      </c>
      <c r="AR93" s="47">
        <f>IFERROR(IF(AP93=$D$4,AQ93,AQ93/($D$4/AP93)),0)</f>
        <v>0</v>
      </c>
      <c r="AS93" s="78"/>
      <c r="AT93" s="78"/>
      <c r="AU93" s="72"/>
      <c r="AV93" s="47">
        <f>IF(AT93-AS93=$A$3,$A$2,AT93-AS93)</f>
        <v>0</v>
      </c>
      <c r="AW93" s="47">
        <f>IFERROR(IF(AU93=$D$4,AV93,AV93/($D$4/AU93)),0)</f>
        <v>0</v>
      </c>
      <c r="AX93" s="78">
        <v>0.58333333333333337</v>
      </c>
      <c r="AY93" s="78">
        <v>0.625</v>
      </c>
      <c r="AZ93" s="72">
        <v>2</v>
      </c>
      <c r="BA93" s="47">
        <f>IF(AY93-AX93=$A$3,$A$2,AY93-AX93)</f>
        <v>4.166666666666663E-2</v>
      </c>
      <c r="BB93" s="47">
        <f>IFERROR(IF(AZ93=$D$4,BA93,BA93/($D$4/AZ93)),0)</f>
        <v>2.0833333333333315E-2</v>
      </c>
      <c r="BC93" s="78"/>
      <c r="BD93" s="78"/>
      <c r="BE93" s="72"/>
      <c r="BF93" s="47">
        <f>IF(BD93-BC93=$A$3,$A$2,BD93-BC93)</f>
        <v>0</v>
      </c>
      <c r="BG93" s="47">
        <f>IFERROR(IF(BE93=$D$4,BF93,BF93/($D$4/BE93)),0)</f>
        <v>0</v>
      </c>
      <c r="BH93" s="78"/>
      <c r="BI93" s="78"/>
      <c r="BJ93" s="72"/>
      <c r="BK93" s="47">
        <f>IF(BI93-BH93=$A$3,$A$2,BI93-BH93)</f>
        <v>0</v>
      </c>
      <c r="BL93" s="47">
        <f>IFERROR(IF(BJ93=$D$4,BK93,BK93/($D$4/BJ93)),0)</f>
        <v>0</v>
      </c>
      <c r="BM93" s="50"/>
      <c r="BN93" s="22">
        <f t="array" ref="BN93">IF(SUMPRODUCT((O93:O$439=O93)*1)&gt;1,0,1)</f>
        <v>0</v>
      </c>
      <c r="BO93" s="69"/>
      <c r="BP93" s="69"/>
      <c r="BQ93" s="71"/>
      <c r="BR93" s="47">
        <f>IF(BP93-BO93=$A$3,$A$2,BP93-BO93)</f>
        <v>0</v>
      </c>
      <c r="BS93" s="47">
        <f>IFERROR(IF(BQ93=$D$4,BR93,BR93/($D$4/BQ93)),0)</f>
        <v>0</v>
      </c>
      <c r="BT93" s="70">
        <v>0.66666666666666663</v>
      </c>
      <c r="BU93" s="70">
        <v>0.70833333333333337</v>
      </c>
      <c r="BV93" s="72">
        <v>2</v>
      </c>
      <c r="BW93" s="47">
        <f>IF(BU93-BT93=$A$3,$A$2,BU93-BT93)</f>
        <v>4.1666666666666741E-2</v>
      </c>
      <c r="BX93" s="47">
        <f>IFERROR(IF(BV93=$D$4,BW93,BW93/($D$4/BV93)),0)</f>
        <v>2.083333333333337E-2</v>
      </c>
      <c r="BY93" s="70"/>
      <c r="BZ93" s="70"/>
      <c r="CA93" s="72"/>
      <c r="CB93" s="47">
        <f>IF(BZ93-BY93=$A$3,$A$2,BZ93-BY93)</f>
        <v>0</v>
      </c>
      <c r="CC93" s="47">
        <f>IFERROR(IF(CA93=$D$4,CB93,CB93/($D$4/CA93)),0)</f>
        <v>0</v>
      </c>
      <c r="CD93" s="70"/>
      <c r="CE93" s="70"/>
      <c r="CF93" s="72"/>
      <c r="CG93" s="47">
        <f>IF(CE93-CD93=$A$3,$A$2,CE93-CD93)</f>
        <v>0</v>
      </c>
      <c r="CH93" s="47">
        <f>IFERROR(IF(CF93=$D$4,CG93,CG93/($D$4/CF93)),0)</f>
        <v>0</v>
      </c>
      <c r="CI93" s="70"/>
      <c r="CJ93" s="70"/>
      <c r="CK93" s="72"/>
      <c r="CL93" s="47">
        <f>IF(CJ93-CI93=$A$3,$A$2,CJ93-CI93)</f>
        <v>0</v>
      </c>
      <c r="CM93" s="47">
        <f>IFERROR(IF(CK93=$D$4,CL93,CL93/($D$4/CK93)),0)</f>
        <v>0</v>
      </c>
      <c r="CN93" s="70"/>
      <c r="CO93" s="70"/>
      <c r="CP93" s="72"/>
      <c r="CQ93" s="47">
        <f>IF(CO93-CN93=$A$3,$A$2,CO93-CN93)</f>
        <v>0</v>
      </c>
      <c r="CR93" s="47">
        <f>IFERROR(IF(CP93=$D$4,CQ93,CQ93/($D$4/CP93)),0)</f>
        <v>0</v>
      </c>
      <c r="CS93" s="70"/>
      <c r="CT93" s="70"/>
      <c r="CU93" s="72"/>
      <c r="CV93" s="47">
        <f>IF(CT93-CS93=$A$3,$A$2,CT93-CS93)</f>
        <v>0</v>
      </c>
      <c r="CW93" s="47">
        <f>IFERROR(IF(CU93=$D$4,CV93,CV93/($D$4/CU93)),0)</f>
        <v>0</v>
      </c>
      <c r="CX93" s="1"/>
      <c r="CZ93" s="156"/>
      <c r="DA93" s="156"/>
    </row>
    <row r="94" spans="1:105" s="18" customFormat="1" ht="13.8" x14ac:dyDescent="0.3">
      <c r="B94" s="39" t="str">
        <f>CONCATENATE(IF(AD94&lt;&gt;"","L",""),IF(AI94&lt;&gt;"","M",""),IF(AN94&lt;&gt;"","W",""),IF(AS94&lt;&gt;"","J",""),IF(AX94&lt;&gt;"","V",""),IF(BC94&lt;&gt;"","S",""),IF(BH94&lt;&gt;"","D",""))</f>
        <v>MVS</v>
      </c>
      <c r="C94" s="104" t="s">
        <v>1049</v>
      </c>
      <c r="D94" s="40" t="s">
        <v>2000</v>
      </c>
      <c r="E94" s="40" t="s">
        <v>2000</v>
      </c>
      <c r="F94" s="40" t="s">
        <v>2157</v>
      </c>
      <c r="G94" s="36" t="s">
        <v>2000</v>
      </c>
      <c r="H94" s="36" t="s">
        <v>2187</v>
      </c>
      <c r="I94" s="36" t="s">
        <v>2124</v>
      </c>
      <c r="J94" s="36" t="s">
        <v>1647</v>
      </c>
      <c r="K94" s="36" t="s">
        <v>2263</v>
      </c>
      <c r="L94" s="100" t="s">
        <v>974</v>
      </c>
      <c r="M94" s="99">
        <f>IF(L94=L93,0,1)</f>
        <v>0</v>
      </c>
      <c r="N94" s="107">
        <v>926664418</v>
      </c>
      <c r="O94" s="106" t="str">
        <f>PROPER(TRIM(UPPER(CONCATENATE(P94," ",Q94))))</f>
        <v>Ronny Israel Ronquillo</v>
      </c>
      <c r="P94" s="106" t="s">
        <v>2484</v>
      </c>
      <c r="Q94" s="106" t="s">
        <v>2494</v>
      </c>
      <c r="R94" s="106" t="s">
        <v>2498</v>
      </c>
      <c r="S94" s="106" t="s">
        <v>2506</v>
      </c>
      <c r="T94" s="106" t="s">
        <v>2470</v>
      </c>
      <c r="U94" s="107" t="s">
        <v>2472</v>
      </c>
      <c r="V94" s="133">
        <v>0</v>
      </c>
      <c r="W94" s="39">
        <f>COUNTA(AD94,AI94,AN94,AS94,AX94,BH94,BC94)</f>
        <v>3</v>
      </c>
      <c r="X94" s="42">
        <f>Y94/AC94</f>
        <v>4.9999999999999961E-2</v>
      </c>
      <c r="Y94" s="43">
        <f>(AH94+AM94+AR94+AW94+BB94+BL94+BG94)*24</f>
        <v>1.9999999999999982</v>
      </c>
      <c r="Z94" s="44">
        <f>+W94*$D$4</f>
        <v>12</v>
      </c>
      <c r="AA94" s="42">
        <f>AB94/(AC94*$D$4)</f>
        <v>4.9999999999999961E-2</v>
      </c>
      <c r="AB94" s="44">
        <f>((AG94*24)*AF94)+((AL94*24)*AK94)+((AQ94*24)*AP94)+((AV94*24)*AU94)+((BA94*24)*AZ94)+((BF94*24)*BE94)+((BK94*24)*BJ94)</f>
        <v>7.9999999999999929</v>
      </c>
      <c r="AC94" s="45">
        <f>SUMIFS(Y:Y,O:O,O94)</f>
        <v>39.999999999999993</v>
      </c>
      <c r="AD94" s="77"/>
      <c r="AE94" s="77"/>
      <c r="AF94" s="71"/>
      <c r="AG94" s="47">
        <f>IF(AE94-AD94=$A$3,$A$2,AE94-AD94)</f>
        <v>0</v>
      </c>
      <c r="AH94" s="47">
        <f>IFERROR(IF(AF94=$D$4,AG94,AG94/($D$4/AF94)),0)</f>
        <v>0</v>
      </c>
      <c r="AI94" s="78">
        <v>0.625</v>
      </c>
      <c r="AJ94" s="78">
        <v>0.66666666666666663</v>
      </c>
      <c r="AK94" s="72">
        <v>2</v>
      </c>
      <c r="AL94" s="47">
        <f>IF(AJ94-AI94=$A$3,$A$2,AJ94-AI94)</f>
        <v>4.166666666666663E-2</v>
      </c>
      <c r="AM94" s="47">
        <f>IFERROR(IF(AK94=$D$4,AL94,AL94/($D$4/AK94)),0)</f>
        <v>2.0833333333333315E-2</v>
      </c>
      <c r="AN94" s="78"/>
      <c r="AO94" s="78"/>
      <c r="AP94" s="72"/>
      <c r="AQ94" s="47">
        <f>IF(AO94-AN94=$A$3,$A$2,AO94-AN94)</f>
        <v>0</v>
      </c>
      <c r="AR94" s="47">
        <f>IFERROR(IF(AP94=$D$4,AQ94,AQ94/($D$4/AP94)),0)</f>
        <v>0</v>
      </c>
      <c r="AS94" s="78"/>
      <c r="AT94" s="78"/>
      <c r="AU94" s="72"/>
      <c r="AV94" s="47">
        <f>IF(AT94-AS94=$A$3,$A$2,AT94-AS94)</f>
        <v>0</v>
      </c>
      <c r="AW94" s="47">
        <f>IFERROR(IF(AU94=$D$4,AV94,AV94/($D$4/AU94)),0)</f>
        <v>0</v>
      </c>
      <c r="AX94" s="78">
        <v>0.625</v>
      </c>
      <c r="AY94" s="78">
        <v>0.66666666666666663</v>
      </c>
      <c r="AZ94" s="72">
        <v>2</v>
      </c>
      <c r="BA94" s="47">
        <f>IF(AY94-AX94=$A$3,$A$2,AY94-AX94)</f>
        <v>4.166666666666663E-2</v>
      </c>
      <c r="BB94" s="47">
        <f>IFERROR(IF(AZ94=$D$4,BA94,BA94/($D$4/AZ94)),0)</f>
        <v>2.0833333333333315E-2</v>
      </c>
      <c r="BC94" s="78">
        <v>0.58333333333333337</v>
      </c>
      <c r="BD94" s="78">
        <v>0.66666666666666663</v>
      </c>
      <c r="BE94" s="72">
        <v>2</v>
      </c>
      <c r="BF94" s="47">
        <f>IF(BD94-BC94=$A$3,$A$2,BD94-BC94)</f>
        <v>8.3333333333333259E-2</v>
      </c>
      <c r="BG94" s="47">
        <f>IFERROR(IF(BE94=$D$4,BF94,BF94/($D$4/BE94)),0)</f>
        <v>4.166666666666663E-2</v>
      </c>
      <c r="BH94" s="78"/>
      <c r="BI94" s="78"/>
      <c r="BJ94" s="72"/>
      <c r="BK94" s="47">
        <f>IF(BI94-BH94=$A$3,$A$2,BI94-BH94)</f>
        <v>0</v>
      </c>
      <c r="BL94" s="47">
        <f>IFERROR(IF(BJ94=$D$4,BK94,BK94/($D$4/BJ94)),0)</f>
        <v>0</v>
      </c>
      <c r="BM94" s="50"/>
      <c r="BN94" s="22">
        <f t="array" ref="BN94">IF(SUMPRODUCT((O94:O$439=O94)*1)&gt;1,0,1)</f>
        <v>0</v>
      </c>
      <c r="BO94" s="69"/>
      <c r="BP94" s="69"/>
      <c r="BQ94" s="71"/>
      <c r="BR94" s="47">
        <f>IF(BP94-BO94=$A$3,$A$2,BP94-BO94)</f>
        <v>0</v>
      </c>
      <c r="BS94" s="47">
        <f>IFERROR(IF(BQ94=$D$4,BR94,BR94/($D$4/BQ94)),0)</f>
        <v>0</v>
      </c>
      <c r="BT94" s="70"/>
      <c r="BU94" s="70"/>
      <c r="BV94" s="72"/>
      <c r="BW94" s="47">
        <f>IF(BU94-BT94=$A$3,$A$2,BU94-BT94)</f>
        <v>0</v>
      </c>
      <c r="BX94" s="47">
        <f>IFERROR(IF(BV94=$D$4,BW94,BW94/($D$4/BV94)),0)</f>
        <v>0</v>
      </c>
      <c r="BY94" s="70">
        <v>0.45833333333333331</v>
      </c>
      <c r="BZ94" s="70">
        <v>0.54166666666666663</v>
      </c>
      <c r="CA94" s="72">
        <v>2</v>
      </c>
      <c r="CB94" s="47">
        <f>IF(BZ94-BY94=$A$3,$A$2,BZ94-BY94)</f>
        <v>8.3333333333333315E-2</v>
      </c>
      <c r="CC94" s="47">
        <f>IFERROR(IF(CA94=$D$4,CB94,CB94/($D$4/CA94)),0)</f>
        <v>4.1666666666666657E-2</v>
      </c>
      <c r="CD94" s="70"/>
      <c r="CE94" s="70"/>
      <c r="CF94" s="72"/>
      <c r="CG94" s="47">
        <f>IF(CE94-CD94=$A$3,$A$2,CE94-CD94)</f>
        <v>0</v>
      </c>
      <c r="CH94" s="47">
        <f>IFERROR(IF(CF94=$D$4,CG94,CG94/($D$4/CF94)),0)</f>
        <v>0</v>
      </c>
      <c r="CI94" s="70"/>
      <c r="CJ94" s="70"/>
      <c r="CK94" s="72"/>
      <c r="CL94" s="47">
        <f>IF(CJ94-CI94=$A$3,$A$2,CJ94-CI94)</f>
        <v>0</v>
      </c>
      <c r="CM94" s="47">
        <f>IFERROR(IF(CK94=$D$4,CL94,CL94/($D$4/CK94)),0)</f>
        <v>0</v>
      </c>
      <c r="CN94" s="70"/>
      <c r="CO94" s="70"/>
      <c r="CP94" s="72"/>
      <c r="CQ94" s="47">
        <f>IF(CO94-CN94=$A$3,$A$2,CO94-CN94)</f>
        <v>0</v>
      </c>
      <c r="CR94" s="47">
        <f>IFERROR(IF(CP94=$D$4,CQ94,CQ94/($D$4/CP94)),0)</f>
        <v>0</v>
      </c>
      <c r="CS94" s="70"/>
      <c r="CT94" s="70"/>
      <c r="CU94" s="72"/>
      <c r="CV94" s="47">
        <f>IF(CT94-CS94=$A$3,$A$2,CT94-CS94)</f>
        <v>0</v>
      </c>
      <c r="CW94" s="47">
        <f>IFERROR(IF(CU94=$D$4,CV94,CV94/($D$4/CU94)),0)</f>
        <v>0</v>
      </c>
      <c r="CX94" s="1"/>
      <c r="CZ94" s="156"/>
      <c r="DA94" s="156"/>
    </row>
    <row r="95" spans="1:105" s="18" customFormat="1" ht="13.8" x14ac:dyDescent="0.3">
      <c r="B95" s="39" t="str">
        <f>CONCATENATE(IF(AD95&lt;&gt;"","L",""),IF(AI95&lt;&gt;"","M",""),IF(AN95&lt;&gt;"","W",""),IF(AS95&lt;&gt;"","J",""),IF(AX95&lt;&gt;"","V",""),IF(BC95&lt;&gt;"","S",""),IF(BH95&lt;&gt;"","D",""))</f>
        <v>MV</v>
      </c>
      <c r="C95" s="104" t="s">
        <v>1049</v>
      </c>
      <c r="D95" s="40" t="s">
        <v>2001</v>
      </c>
      <c r="E95" s="40" t="s">
        <v>2001</v>
      </c>
      <c r="F95" s="40" t="s">
        <v>2157</v>
      </c>
      <c r="G95" s="36" t="s">
        <v>2001</v>
      </c>
      <c r="H95" s="36" t="s">
        <v>2187</v>
      </c>
      <c r="I95" s="36" t="s">
        <v>2124</v>
      </c>
      <c r="J95" s="36" t="s">
        <v>1647</v>
      </c>
      <c r="K95" s="36" t="s">
        <v>2263</v>
      </c>
      <c r="L95" s="100" t="s">
        <v>974</v>
      </c>
      <c r="M95" s="99">
        <f>IF(L95=L94,0,1)</f>
        <v>0</v>
      </c>
      <c r="N95" s="107">
        <v>926664418</v>
      </c>
      <c r="O95" s="106" t="str">
        <f>PROPER(TRIM(UPPER(CONCATENATE(P95," ",Q95))))</f>
        <v>Ronny Israel Ronquillo</v>
      </c>
      <c r="P95" s="106" t="s">
        <v>2484</v>
      </c>
      <c r="Q95" s="106" t="s">
        <v>2494</v>
      </c>
      <c r="R95" s="106" t="s">
        <v>2498</v>
      </c>
      <c r="S95" s="106" t="s">
        <v>2506</v>
      </c>
      <c r="T95" s="106" t="s">
        <v>2470</v>
      </c>
      <c r="U95" s="107" t="s">
        <v>2472</v>
      </c>
      <c r="V95" s="133">
        <v>0</v>
      </c>
      <c r="W95" s="39">
        <f>COUNTA(AD95,AI95,AN95,AS95,AX95,BH95,BC95)</f>
        <v>2</v>
      </c>
      <c r="X95" s="42">
        <f>Y95/AC95</f>
        <v>2.500000000000005E-2</v>
      </c>
      <c r="Y95" s="43">
        <f>(AH95+AM95+AR95+AW95+BB95+BL95+BG95)*24</f>
        <v>1.0000000000000018</v>
      </c>
      <c r="Z95" s="44">
        <f>+W95*$D$4</f>
        <v>8</v>
      </c>
      <c r="AA95" s="42">
        <f>AB95/(AC95*$D$4)</f>
        <v>2.500000000000005E-2</v>
      </c>
      <c r="AB95" s="44">
        <f>((AG95*24)*AF95)+((AL95*24)*AK95)+((AQ95*24)*AP95)+((AV95*24)*AU95)+((BA95*24)*AZ95)+((BF95*24)*BE95)+((BK95*24)*BJ95)</f>
        <v>4.0000000000000071</v>
      </c>
      <c r="AC95" s="45">
        <f>SUMIFS(Y:Y,O:O,O95)</f>
        <v>39.999999999999993</v>
      </c>
      <c r="AD95" s="77"/>
      <c r="AE95" s="77"/>
      <c r="AF95" s="71"/>
      <c r="AG95" s="47">
        <f>IF(AE95-AD95=$A$3,$A$2,AE95-AD95)</f>
        <v>0</v>
      </c>
      <c r="AH95" s="47">
        <f>IFERROR(IF(AF95=$D$4,AG95,AG95/($D$4/AF95)),0)</f>
        <v>0</v>
      </c>
      <c r="AI95" s="78">
        <v>0.66666666666666663</v>
      </c>
      <c r="AJ95" s="78">
        <v>0.70833333333333337</v>
      </c>
      <c r="AK95" s="72">
        <v>2</v>
      </c>
      <c r="AL95" s="47">
        <f>IF(AJ95-AI95=$A$3,$A$2,AJ95-AI95)</f>
        <v>4.1666666666666741E-2</v>
      </c>
      <c r="AM95" s="47">
        <f>IFERROR(IF(AK95=$D$4,AL95,AL95/($D$4/AK95)),0)</f>
        <v>2.083333333333337E-2</v>
      </c>
      <c r="AN95" s="78"/>
      <c r="AO95" s="78"/>
      <c r="AP95" s="72"/>
      <c r="AQ95" s="47">
        <f>IF(AO95-AN95=$A$3,$A$2,AO95-AN95)</f>
        <v>0</v>
      </c>
      <c r="AR95" s="47">
        <f>IFERROR(IF(AP95=$D$4,AQ95,AQ95/($D$4/AP95)),0)</f>
        <v>0</v>
      </c>
      <c r="AS95" s="78"/>
      <c r="AT95" s="78"/>
      <c r="AU95" s="72"/>
      <c r="AV95" s="47">
        <f>IF(AT95-AS95=$A$3,$A$2,AT95-AS95)</f>
        <v>0</v>
      </c>
      <c r="AW95" s="47">
        <f>IFERROR(IF(AU95=$D$4,AV95,AV95/($D$4/AU95)),0)</f>
        <v>0</v>
      </c>
      <c r="AX95" s="78">
        <v>0.66666666666666663</v>
      </c>
      <c r="AY95" s="78">
        <v>0.70833333333333337</v>
      </c>
      <c r="AZ95" s="72">
        <v>2</v>
      </c>
      <c r="BA95" s="47">
        <f>IF(AY95-AX95=$A$3,$A$2,AY95-AX95)</f>
        <v>4.1666666666666741E-2</v>
      </c>
      <c r="BB95" s="47">
        <f>IFERROR(IF(AZ95=$D$4,BA95,BA95/($D$4/AZ95)),0)</f>
        <v>2.083333333333337E-2</v>
      </c>
      <c r="BC95" s="78"/>
      <c r="BD95" s="78"/>
      <c r="BE95" s="72"/>
      <c r="BF95" s="47">
        <f>IF(BD95-BC95=$A$3,$A$2,BD95-BC95)</f>
        <v>0</v>
      </c>
      <c r="BG95" s="47">
        <f>IFERROR(IF(BE95=$D$4,BF95,BF95/($D$4/BE95)),0)</f>
        <v>0</v>
      </c>
      <c r="BH95" s="78"/>
      <c r="BI95" s="78"/>
      <c r="BJ95" s="72"/>
      <c r="BK95" s="47">
        <f>IF(BI95-BH95=$A$3,$A$2,BI95-BH95)</f>
        <v>0</v>
      </c>
      <c r="BL95" s="47">
        <f>IFERROR(IF(BJ95=$D$4,BK95,BK95/($D$4/BJ95)),0)</f>
        <v>0</v>
      </c>
      <c r="BM95" s="50"/>
      <c r="BN95" s="22">
        <f t="array" ref="BN95">IF(SUMPRODUCT((O95:O$439=O95)*1)&gt;1,0,1)</f>
        <v>0</v>
      </c>
      <c r="BO95" s="69"/>
      <c r="BP95" s="69"/>
      <c r="BQ95" s="71"/>
      <c r="BR95" s="47">
        <f>IF(BP95-BO95=$A$3,$A$2,BP95-BO95)</f>
        <v>0</v>
      </c>
      <c r="BS95" s="47">
        <f>IFERROR(IF(BQ95=$D$4,BR95,BR95/($D$4/BQ95)),0)</f>
        <v>0</v>
      </c>
      <c r="BT95" s="70"/>
      <c r="BU95" s="70"/>
      <c r="BV95" s="72"/>
      <c r="BW95" s="47">
        <f>IF(BU95-BT95=$A$3,$A$2,BU95-BT95)</f>
        <v>0</v>
      </c>
      <c r="BX95" s="47">
        <f>IFERROR(IF(BV95=$D$4,BW95,BW95/($D$4/BV95)),0)</f>
        <v>0</v>
      </c>
      <c r="BY95" s="70">
        <v>0.58333333333333337</v>
      </c>
      <c r="BZ95" s="70">
        <v>0.66666666666666663</v>
      </c>
      <c r="CA95" s="72">
        <v>2</v>
      </c>
      <c r="CB95" s="47">
        <f>IF(BZ95-BY95=$A$3,$A$2,BZ95-BY95)</f>
        <v>8.3333333333333259E-2</v>
      </c>
      <c r="CC95" s="47">
        <f>IFERROR(IF(CA95=$D$4,CB95,CB95/($D$4/CA95)),0)</f>
        <v>4.166666666666663E-2</v>
      </c>
      <c r="CD95" s="70"/>
      <c r="CE95" s="70"/>
      <c r="CF95" s="72"/>
      <c r="CG95" s="47">
        <f>IF(CE95-CD95=$A$3,$A$2,CE95-CD95)</f>
        <v>0</v>
      </c>
      <c r="CH95" s="47">
        <f>IFERROR(IF(CF95=$D$4,CG95,CG95/($D$4/CF95)),0)</f>
        <v>0</v>
      </c>
      <c r="CI95" s="70"/>
      <c r="CJ95" s="70"/>
      <c r="CK95" s="72"/>
      <c r="CL95" s="47">
        <f>IF(CJ95-CI95=$A$3,$A$2,CJ95-CI95)</f>
        <v>0</v>
      </c>
      <c r="CM95" s="47">
        <f>IFERROR(IF(CK95=$D$4,CL95,CL95/($D$4/CK95)),0)</f>
        <v>0</v>
      </c>
      <c r="CN95" s="70"/>
      <c r="CO95" s="70"/>
      <c r="CP95" s="72"/>
      <c r="CQ95" s="47">
        <f>IF(CO95-CN95=$A$3,$A$2,CO95-CN95)</f>
        <v>0</v>
      </c>
      <c r="CR95" s="47">
        <f>IFERROR(IF(CP95=$D$4,CQ95,CQ95/($D$4/CP95)),0)</f>
        <v>0</v>
      </c>
      <c r="CS95" s="70"/>
      <c r="CT95" s="70"/>
      <c r="CU95" s="72"/>
      <c r="CV95" s="47">
        <f>IF(CT95-CS95=$A$3,$A$2,CT95-CS95)</f>
        <v>0</v>
      </c>
      <c r="CW95" s="47">
        <f>IFERROR(IF(CU95=$D$4,CV95,CV95/($D$4/CU95)),0)</f>
        <v>0</v>
      </c>
      <c r="CX95" s="1"/>
      <c r="CZ95" s="156"/>
      <c r="DA95" s="156"/>
    </row>
    <row r="96" spans="1:105" s="18" customFormat="1" ht="13.8" x14ac:dyDescent="0.3">
      <c r="B96" s="39" t="str">
        <f>CONCATENATE(IF(AD96&lt;&gt;"","L",""),IF(AI96&lt;&gt;"","M",""),IF(AN96&lt;&gt;"","W",""),IF(AS96&lt;&gt;"","J",""),IF(AX96&lt;&gt;"","V",""),IF(BC96&lt;&gt;"","S",""),IF(BH96&lt;&gt;"","D",""))</f>
        <v>MVS</v>
      </c>
      <c r="C96" s="104" t="s">
        <v>1049</v>
      </c>
      <c r="D96" s="40" t="s">
        <v>2002</v>
      </c>
      <c r="E96" s="40" t="s">
        <v>2002</v>
      </c>
      <c r="F96" s="40" t="s">
        <v>2157</v>
      </c>
      <c r="G96" s="36" t="s">
        <v>2002</v>
      </c>
      <c r="H96" s="36" t="s">
        <v>2187</v>
      </c>
      <c r="I96" s="36" t="s">
        <v>2124</v>
      </c>
      <c r="J96" s="36" t="s">
        <v>1647</v>
      </c>
      <c r="K96" s="36" t="s">
        <v>2263</v>
      </c>
      <c r="L96" s="100" t="s">
        <v>974</v>
      </c>
      <c r="M96" s="99">
        <f>IF(L96=L95,0,1)</f>
        <v>0</v>
      </c>
      <c r="N96" s="107">
        <v>926664418</v>
      </c>
      <c r="O96" s="106" t="str">
        <f>PROPER(TRIM(UPPER(CONCATENATE(P96," ",Q96))))</f>
        <v>Ronny Israel Ronquillo</v>
      </c>
      <c r="P96" s="106" t="s">
        <v>2484</v>
      </c>
      <c r="Q96" s="106" t="s">
        <v>2494</v>
      </c>
      <c r="R96" s="106" t="s">
        <v>2498</v>
      </c>
      <c r="S96" s="106" t="s">
        <v>2506</v>
      </c>
      <c r="T96" s="106" t="s">
        <v>2470</v>
      </c>
      <c r="U96" s="107" t="s">
        <v>2472</v>
      </c>
      <c r="V96" s="133">
        <v>0</v>
      </c>
      <c r="W96" s="39">
        <f>COUNTA(AD96,AI96,AN96,AS96,AX96,BH96,BC96)</f>
        <v>3</v>
      </c>
      <c r="X96" s="42">
        <f>Y96/AC96</f>
        <v>4.9999999999999996E-2</v>
      </c>
      <c r="Y96" s="43">
        <f>(AH96+AM96+AR96+AW96+BB96+BL96+BG96)*24</f>
        <v>1.9999999999999996</v>
      </c>
      <c r="Z96" s="44">
        <f>+W96*$D$4</f>
        <v>12</v>
      </c>
      <c r="AA96" s="42">
        <f>AB96/(AC96*$D$4)</f>
        <v>4.9999999999999996E-2</v>
      </c>
      <c r="AB96" s="44">
        <f>((AG96*24)*AF96)+((AL96*24)*AK96)+((AQ96*24)*AP96)+((AV96*24)*AU96)+((BA96*24)*AZ96)+((BF96*24)*BE96)+((BK96*24)*BJ96)</f>
        <v>7.9999999999999982</v>
      </c>
      <c r="AC96" s="45">
        <f>SUMIFS(Y:Y,O:O,O96)</f>
        <v>39.999999999999993</v>
      </c>
      <c r="AD96" s="77"/>
      <c r="AE96" s="77"/>
      <c r="AF96" s="71"/>
      <c r="AG96" s="47">
        <f>IF(AE96-AD96=$A$3,$A$2,AE96-AD96)</f>
        <v>0</v>
      </c>
      <c r="AH96" s="47">
        <f>IFERROR(IF(AF96=$D$4,AG96,AG96/($D$4/AF96)),0)</f>
        <v>0</v>
      </c>
      <c r="AI96" s="78">
        <v>0.70833333333333337</v>
      </c>
      <c r="AJ96" s="78">
        <v>0.75</v>
      </c>
      <c r="AK96" s="72">
        <v>2</v>
      </c>
      <c r="AL96" s="47">
        <f>IF(AJ96-AI96=$A$3,$A$2,AJ96-AI96)</f>
        <v>4.166666666666663E-2</v>
      </c>
      <c r="AM96" s="47">
        <f>IFERROR(IF(AK96=$D$4,AL96,AL96/($D$4/AK96)),0)</f>
        <v>2.0833333333333315E-2</v>
      </c>
      <c r="AN96" s="78"/>
      <c r="AO96" s="78"/>
      <c r="AP96" s="72"/>
      <c r="AQ96" s="47">
        <f>IF(AO96-AN96=$A$3,$A$2,AO96-AN96)</f>
        <v>0</v>
      </c>
      <c r="AR96" s="47">
        <f>IFERROR(IF(AP96=$D$4,AQ96,AQ96/($D$4/AP96)),0)</f>
        <v>0</v>
      </c>
      <c r="AS96" s="78"/>
      <c r="AT96" s="78"/>
      <c r="AU96" s="72"/>
      <c r="AV96" s="47">
        <f>IF(AT96-AS96=$A$3,$A$2,AT96-AS96)</f>
        <v>0</v>
      </c>
      <c r="AW96" s="47">
        <f>IFERROR(IF(AU96=$D$4,AV96,AV96/($D$4/AU96)),0)</f>
        <v>0</v>
      </c>
      <c r="AX96" s="78">
        <v>0.70833333333333337</v>
      </c>
      <c r="AY96" s="78">
        <v>0.75</v>
      </c>
      <c r="AZ96" s="72">
        <v>2</v>
      </c>
      <c r="BA96" s="47">
        <f>IF(AY96-AX96=$A$3,$A$2,AY96-AX96)</f>
        <v>4.166666666666663E-2</v>
      </c>
      <c r="BB96" s="47">
        <f>IFERROR(IF(AZ96=$D$4,BA96,BA96/($D$4/AZ96)),0)</f>
        <v>2.0833333333333315E-2</v>
      </c>
      <c r="BC96" s="78">
        <v>0.66666666666666663</v>
      </c>
      <c r="BD96" s="78">
        <v>0.75</v>
      </c>
      <c r="BE96" s="72">
        <v>2</v>
      </c>
      <c r="BF96" s="47">
        <f>IF(BD96-BC96=$A$3,$A$2,BD96-BC96)</f>
        <v>8.333333333333337E-2</v>
      </c>
      <c r="BG96" s="47">
        <f>IFERROR(IF(BE96=$D$4,BF96,BF96/($D$4/BE96)),0)</f>
        <v>4.1666666666666685E-2</v>
      </c>
      <c r="BH96" s="78"/>
      <c r="BI96" s="78"/>
      <c r="BJ96" s="72"/>
      <c r="BK96" s="47">
        <f>IF(BI96-BH96=$A$3,$A$2,BI96-BH96)</f>
        <v>0</v>
      </c>
      <c r="BL96" s="47">
        <f>IFERROR(IF(BJ96=$D$4,BK96,BK96/($D$4/BJ96)),0)</f>
        <v>0</v>
      </c>
      <c r="BM96" s="50"/>
      <c r="BN96" s="22">
        <f t="array" ref="BN96">IF(SUMPRODUCT((O96:O$439=O96)*1)&gt;1,0,1)</f>
        <v>0</v>
      </c>
      <c r="BO96" s="69"/>
      <c r="BP96" s="69"/>
      <c r="BQ96" s="71"/>
      <c r="BR96" s="47">
        <f>IF(BP96-BO96=$A$3,$A$2,BP96-BO96)</f>
        <v>0</v>
      </c>
      <c r="BS96" s="47">
        <f>IFERROR(IF(BQ96=$D$4,BR96,BR96/($D$4/BQ96)),0)</f>
        <v>0</v>
      </c>
      <c r="BT96" s="70"/>
      <c r="BU96" s="70"/>
      <c r="BV96" s="72"/>
      <c r="BW96" s="47">
        <f>IF(BU96-BT96=$A$3,$A$2,BU96-BT96)</f>
        <v>0</v>
      </c>
      <c r="BX96" s="47">
        <f>IFERROR(IF(BV96=$D$4,BW96,BW96/($D$4/BV96)),0)</f>
        <v>0</v>
      </c>
      <c r="BY96" s="70">
        <v>0.45833333333333331</v>
      </c>
      <c r="BZ96" s="70">
        <v>0.54166666666666663</v>
      </c>
      <c r="CA96" s="72">
        <v>2</v>
      </c>
      <c r="CB96" s="47">
        <f>IF(BZ96-BY96=$A$3,$A$2,BZ96-BY96)</f>
        <v>8.3333333333333315E-2</v>
      </c>
      <c r="CC96" s="47">
        <f>IFERROR(IF(CA96=$D$4,CB96,CB96/($D$4/CA96)),0)</f>
        <v>4.1666666666666657E-2</v>
      </c>
      <c r="CD96" s="70"/>
      <c r="CE96" s="70"/>
      <c r="CF96" s="72"/>
      <c r="CG96" s="47">
        <f>IF(CE96-CD96=$A$3,$A$2,CE96-CD96)</f>
        <v>0</v>
      </c>
      <c r="CH96" s="47">
        <f>IFERROR(IF(CF96=$D$4,CG96,CG96/($D$4/CF96)),0)</f>
        <v>0</v>
      </c>
      <c r="CI96" s="70"/>
      <c r="CJ96" s="70"/>
      <c r="CK96" s="72"/>
      <c r="CL96" s="47">
        <f>IF(CJ96-CI96=$A$3,$A$2,CJ96-CI96)</f>
        <v>0</v>
      </c>
      <c r="CM96" s="47">
        <f>IFERROR(IF(CK96=$D$4,CL96,CL96/($D$4/CK96)),0)</f>
        <v>0</v>
      </c>
      <c r="CN96" s="70"/>
      <c r="CO96" s="70"/>
      <c r="CP96" s="72"/>
      <c r="CQ96" s="47">
        <f>IF(CO96-CN96=$A$3,$A$2,CO96-CN96)</f>
        <v>0</v>
      </c>
      <c r="CR96" s="47">
        <f>IFERROR(IF(CP96=$D$4,CQ96,CQ96/($D$4/CP96)),0)</f>
        <v>0</v>
      </c>
      <c r="CS96" s="70"/>
      <c r="CT96" s="70"/>
      <c r="CU96" s="72"/>
      <c r="CV96" s="47">
        <f>IF(CT96-CS96=$A$3,$A$2,CT96-CS96)</f>
        <v>0</v>
      </c>
      <c r="CW96" s="47">
        <f>IFERROR(IF(CU96=$D$4,CV96,CV96/($D$4/CU96)),0)</f>
        <v>0</v>
      </c>
      <c r="CX96" s="1"/>
      <c r="CZ96" s="156"/>
      <c r="DA96" s="156"/>
    </row>
    <row r="97" spans="1:105" s="18" customFormat="1" ht="13.8" x14ac:dyDescent="0.3">
      <c r="B97" s="39" t="str">
        <f>CONCATENATE(IF(AD97&lt;&gt;"","L",""),IF(AI97&lt;&gt;"","M",""),IF(AN97&lt;&gt;"","W",""),IF(AS97&lt;&gt;"","J",""),IF(AX97&lt;&gt;"","V",""),IF(BC97&lt;&gt;"","S",""),IF(BH97&lt;&gt;"","D",""))</f>
        <v>W</v>
      </c>
      <c r="C97" s="76">
        <v>637</v>
      </c>
      <c r="D97" s="40" t="s">
        <v>2003</v>
      </c>
      <c r="E97" s="40" t="s">
        <v>1491</v>
      </c>
      <c r="F97" s="40" t="s">
        <v>2123</v>
      </c>
      <c r="G97" s="36" t="s">
        <v>1238</v>
      </c>
      <c r="H97" s="36" t="s">
        <v>2188</v>
      </c>
      <c r="I97" s="36" t="s">
        <v>2124</v>
      </c>
      <c r="J97" s="36" t="s">
        <v>2125</v>
      </c>
      <c r="K97" s="36" t="s">
        <v>2263</v>
      </c>
      <c r="L97" s="100" t="s">
        <v>974</v>
      </c>
      <c r="M97" s="99">
        <f>IF(L97=L96,0,1)</f>
        <v>0</v>
      </c>
      <c r="N97" s="107">
        <v>926664418</v>
      </c>
      <c r="O97" s="106" t="str">
        <f>PROPER(TRIM(UPPER(CONCATENATE(P97," ",Q97))))</f>
        <v>Ronny Israel Ronquillo</v>
      </c>
      <c r="P97" s="106" t="s">
        <v>2484</v>
      </c>
      <c r="Q97" s="106" t="s">
        <v>2494</v>
      </c>
      <c r="R97" s="106" t="s">
        <v>2498</v>
      </c>
      <c r="S97" s="106" t="s">
        <v>2506</v>
      </c>
      <c r="T97" s="106" t="s">
        <v>2469</v>
      </c>
      <c r="U97" s="107" t="s">
        <v>2472</v>
      </c>
      <c r="V97" s="133">
        <v>14120.991508369205</v>
      </c>
      <c r="W97" s="39">
        <f>COUNTA(AD97,AI97,AN97,AS97,AX97,BH97,BC97)</f>
        <v>1</v>
      </c>
      <c r="X97" s="42">
        <f>Y97/AC97</f>
        <v>4.9999999999999996E-2</v>
      </c>
      <c r="Y97" s="43">
        <f>(AH97+AM97+AR97+AW97+BB97+BL97+BG97)*24</f>
        <v>1.9999999999999996</v>
      </c>
      <c r="Z97" s="44">
        <f>+W97*$D$4</f>
        <v>4</v>
      </c>
      <c r="AA97" s="42">
        <f>AB97/(AC97*$D$4)</f>
        <v>4.9999999999999996E-2</v>
      </c>
      <c r="AB97" s="44">
        <f>((AG97*24)*AF97)+((AL97*24)*AK97)+((AQ97*24)*AP97)+((AV97*24)*AU97)+((BA97*24)*AZ97)+((BF97*24)*BE97)+((BK97*24)*BJ97)</f>
        <v>7.9999999999999982</v>
      </c>
      <c r="AC97" s="45">
        <f>SUMIFS(Y:Y,O:O,O97)</f>
        <v>39.999999999999993</v>
      </c>
      <c r="AD97" s="77"/>
      <c r="AE97" s="77"/>
      <c r="AF97" s="71"/>
      <c r="AG97" s="47">
        <f>IF(AE97-AD97=$A$3,$A$2,AE97-AD97)</f>
        <v>0</v>
      </c>
      <c r="AH97" s="47">
        <f>IFERROR(IF(AF97=$D$4,AG97,AG97/($D$4/AF97)),0)</f>
        <v>0</v>
      </c>
      <c r="AI97" s="78"/>
      <c r="AJ97" s="78"/>
      <c r="AK97" s="72"/>
      <c r="AL97" s="47">
        <f>IF(AJ97-AI97=$A$3,$A$2,AJ97-AI97)</f>
        <v>0</v>
      </c>
      <c r="AM97" s="47">
        <f>IFERROR(IF(AK97=$D$4,AL97,AL97/($D$4/AK97)),0)</f>
        <v>0</v>
      </c>
      <c r="AN97" s="78">
        <v>0.375</v>
      </c>
      <c r="AO97" s="78">
        <v>0.45833333333333331</v>
      </c>
      <c r="AP97" s="72">
        <v>4</v>
      </c>
      <c r="AQ97" s="47">
        <f>IF(AO97-AN97=$A$3,$A$2,AO97-AN97)</f>
        <v>8.3333333333333315E-2</v>
      </c>
      <c r="AR97" s="47">
        <f>IFERROR(IF(AP97=$D$4,AQ97,AQ97/($D$4/AP97)),0)</f>
        <v>8.3333333333333315E-2</v>
      </c>
      <c r="AS97" s="78"/>
      <c r="AT97" s="78"/>
      <c r="AU97" s="72"/>
      <c r="AV97" s="47">
        <f>IF(AT97-AS97=$A$3,$A$2,AT97-AS97)</f>
        <v>0</v>
      </c>
      <c r="AW97" s="47">
        <f>IFERROR(IF(AU97=$D$4,AV97,AV97/($D$4/AU97)),0)</f>
        <v>0</v>
      </c>
      <c r="AX97" s="78"/>
      <c r="AY97" s="78"/>
      <c r="AZ97" s="72"/>
      <c r="BA97" s="47">
        <f>IF(AY97-AX97=$A$3,$A$2,AY97-AX97)</f>
        <v>0</v>
      </c>
      <c r="BB97" s="47">
        <f>IFERROR(IF(AZ97=$D$4,BA97,BA97/($D$4/AZ97)),0)</f>
        <v>0</v>
      </c>
      <c r="BC97" s="78"/>
      <c r="BD97" s="78"/>
      <c r="BE97" s="72"/>
      <c r="BF97" s="47">
        <f>IF(BD97-BC97=$A$3,$A$2,BD97-BC97)</f>
        <v>0</v>
      </c>
      <c r="BG97" s="47">
        <f>IFERROR(IF(BE97=$D$4,BF97,BF97/($D$4/BE97)),0)</f>
        <v>0</v>
      </c>
      <c r="BH97" s="78"/>
      <c r="BI97" s="78"/>
      <c r="BJ97" s="72"/>
      <c r="BK97" s="47">
        <f>IF(BI97-BH97=$A$3,$A$2,BI97-BH97)</f>
        <v>0</v>
      </c>
      <c r="BL97" s="47">
        <f>IFERROR(IF(BJ97=$D$4,BK97,BK97/($D$4/BJ97)),0)</f>
        <v>0</v>
      </c>
      <c r="BM97" s="50"/>
      <c r="BN97" s="22">
        <f t="array" ref="BN97">IF(SUMPRODUCT((O97:O$439=O97)*1)&gt;1,0,1)</f>
        <v>0</v>
      </c>
      <c r="BO97" s="69"/>
      <c r="BP97" s="69"/>
      <c r="BQ97" s="71"/>
      <c r="BR97" s="47">
        <f>IF(BP97-BO97=$A$3,$A$2,BP97-BO97)</f>
        <v>0</v>
      </c>
      <c r="BS97" s="47">
        <f>IFERROR(IF(BQ97=$D$4,BR97,BR97/($D$4/BQ97)),0)</f>
        <v>0</v>
      </c>
      <c r="BT97" s="70"/>
      <c r="BU97" s="70"/>
      <c r="BV97" s="72"/>
      <c r="BW97" s="47">
        <f>IF(BU97-BT97=$A$3,$A$2,BU97-BT97)</f>
        <v>0</v>
      </c>
      <c r="BX97" s="47">
        <f>IFERROR(IF(BV97=$D$4,BW97,BW97/($D$4/BV97)),0)</f>
        <v>0</v>
      </c>
      <c r="BY97" s="70"/>
      <c r="BZ97" s="70"/>
      <c r="CA97" s="72"/>
      <c r="CB97" s="47">
        <f>IF(BZ97-BY97=$A$3,$A$2,BZ97-BY97)</f>
        <v>0</v>
      </c>
      <c r="CC97" s="47">
        <f>IFERROR(IF(CA97=$D$4,CB97,CB97/($D$4/CA97)),0)</f>
        <v>0</v>
      </c>
      <c r="CD97" s="70">
        <v>0.375</v>
      </c>
      <c r="CE97" s="70">
        <v>0.41666666666666669</v>
      </c>
      <c r="CF97" s="72">
        <v>2</v>
      </c>
      <c r="CG97" s="47">
        <f>IF(CE97-CD97=$A$3,$A$2,CE97-CD97)</f>
        <v>4.1666666666666685E-2</v>
      </c>
      <c r="CH97" s="47">
        <f>IFERROR(IF(CF97=$D$4,CG97,CG97/($D$4/CF97)),0)</f>
        <v>2.0833333333333343E-2</v>
      </c>
      <c r="CI97" s="70"/>
      <c r="CJ97" s="70"/>
      <c r="CK97" s="72"/>
      <c r="CL97" s="47">
        <f>IF(CJ97-CI97=$A$3,$A$2,CJ97-CI97)</f>
        <v>0</v>
      </c>
      <c r="CM97" s="47">
        <f>IFERROR(IF(CK97=$D$4,CL97,CL97/($D$4/CK97)),0)</f>
        <v>0</v>
      </c>
      <c r="CN97" s="70"/>
      <c r="CO97" s="70"/>
      <c r="CP97" s="72"/>
      <c r="CQ97" s="47">
        <f>IF(CO97-CN97=$A$3,$A$2,CO97-CN97)</f>
        <v>0</v>
      </c>
      <c r="CR97" s="47">
        <f>IFERROR(IF(CP97=$D$4,CQ97,CQ97/($D$4/CP97)),0)</f>
        <v>0</v>
      </c>
      <c r="CS97" s="70"/>
      <c r="CT97" s="70"/>
      <c r="CU97" s="72"/>
      <c r="CV97" s="47">
        <f>IF(CT97-CS97=$A$3,$A$2,CT97-CS97)</f>
        <v>0</v>
      </c>
      <c r="CW97" s="47">
        <f>IFERROR(IF(CU97=$D$4,CV97,CV97/($D$4/CU97)),0)</f>
        <v>0</v>
      </c>
      <c r="CX97" s="1"/>
      <c r="CZ97" s="156"/>
      <c r="DA97" s="156"/>
    </row>
    <row r="98" spans="1:105" s="18" customFormat="1" ht="13.8" x14ac:dyDescent="0.3">
      <c r="B98" s="39" t="str">
        <f>CONCATENATE(IF(AD98&lt;&gt;"","L",""),IF(AI98&lt;&gt;"","M",""),IF(AN98&lt;&gt;"","W",""),IF(AS98&lt;&gt;"","J",""),IF(AX98&lt;&gt;"","V",""),IF(BC98&lt;&gt;"","S",""),IF(BH98&lt;&gt;"","D",""))</f>
        <v>W</v>
      </c>
      <c r="C98" s="76">
        <v>540</v>
      </c>
      <c r="D98" s="40" t="s">
        <v>2004</v>
      </c>
      <c r="E98" s="40" t="s">
        <v>1492</v>
      </c>
      <c r="F98" s="40" t="s">
        <v>2122</v>
      </c>
      <c r="G98" s="36" t="s">
        <v>1239</v>
      </c>
      <c r="H98" s="36" t="s">
        <v>2188</v>
      </c>
      <c r="I98" s="36" t="s">
        <v>2124</v>
      </c>
      <c r="J98" s="36" t="s">
        <v>2125</v>
      </c>
      <c r="K98" s="36" t="s">
        <v>2263</v>
      </c>
      <c r="L98" s="100" t="s">
        <v>974</v>
      </c>
      <c r="M98" s="99">
        <f>IF(L98=L97,0,1)</f>
        <v>0</v>
      </c>
      <c r="N98" s="107">
        <v>926664418</v>
      </c>
      <c r="O98" s="106" t="str">
        <f>PROPER(TRIM(UPPER(CONCATENATE(P98," ",Q98))))</f>
        <v>Ronny Israel Ronquillo</v>
      </c>
      <c r="P98" s="106" t="s">
        <v>2484</v>
      </c>
      <c r="Q98" s="106" t="s">
        <v>2494</v>
      </c>
      <c r="R98" s="106" t="s">
        <v>2498</v>
      </c>
      <c r="S98" s="106" t="s">
        <v>2506</v>
      </c>
      <c r="T98" s="106" t="s">
        <v>2465</v>
      </c>
      <c r="U98" s="107" t="s">
        <v>2472</v>
      </c>
      <c r="V98" s="133">
        <v>11251.868189999997</v>
      </c>
      <c r="W98" s="39">
        <f>COUNTA(AD98,AI98,AN98,AS98,AX98,BH98,BC98)</f>
        <v>1</v>
      </c>
      <c r="X98" s="42">
        <f>Y98/AC98</f>
        <v>4.9999999999999996E-2</v>
      </c>
      <c r="Y98" s="43">
        <f>(AH98+AM98+AR98+AW98+BB98+BL98+BG98)*24</f>
        <v>1.9999999999999996</v>
      </c>
      <c r="Z98" s="44">
        <f>+W98*$D$4</f>
        <v>4</v>
      </c>
      <c r="AA98" s="42">
        <f>AB98/(AC98*$D$4)</f>
        <v>4.9999999999999996E-2</v>
      </c>
      <c r="AB98" s="44">
        <f>((AG98*24)*AF98)+((AL98*24)*AK98)+((AQ98*24)*AP98)+((AV98*24)*AU98)+((BA98*24)*AZ98)+((BF98*24)*BE98)+((BK98*24)*BJ98)</f>
        <v>7.9999999999999982</v>
      </c>
      <c r="AC98" s="45">
        <f>SUMIFS(Y:Y,O:O,O98)</f>
        <v>39.999999999999993</v>
      </c>
      <c r="AD98" s="77"/>
      <c r="AE98" s="77"/>
      <c r="AF98" s="71"/>
      <c r="AG98" s="47">
        <f>IF(AE98-AD98=$A$3,$A$2,AE98-AD98)</f>
        <v>0</v>
      </c>
      <c r="AH98" s="47">
        <f>IFERROR(IF(AF98=$D$4,AG98,AG98/($D$4/AF98)),0)</f>
        <v>0</v>
      </c>
      <c r="AI98" s="78"/>
      <c r="AJ98" s="78"/>
      <c r="AK98" s="72"/>
      <c r="AL98" s="47">
        <f>IF(AJ98-AI98=$A$3,$A$2,AJ98-AI98)</f>
        <v>0</v>
      </c>
      <c r="AM98" s="47">
        <f>IFERROR(IF(AK98=$D$4,AL98,AL98/($D$4/AK98)),0)</f>
        <v>0</v>
      </c>
      <c r="AN98" s="78">
        <v>0.45833333333333331</v>
      </c>
      <c r="AO98" s="78">
        <v>0.54166666666666663</v>
      </c>
      <c r="AP98" s="72">
        <v>4</v>
      </c>
      <c r="AQ98" s="47">
        <f>IF(AO98-AN98=$A$3,$A$2,AO98-AN98)</f>
        <v>8.3333333333333315E-2</v>
      </c>
      <c r="AR98" s="47">
        <f>IFERROR(IF(AP98=$D$4,AQ98,AQ98/($D$4/AP98)),0)</f>
        <v>8.3333333333333315E-2</v>
      </c>
      <c r="AS98" s="78"/>
      <c r="AT98" s="78"/>
      <c r="AU98" s="72"/>
      <c r="AV98" s="47">
        <f>IF(AT98-AS98=$A$3,$A$2,AT98-AS98)</f>
        <v>0</v>
      </c>
      <c r="AW98" s="47">
        <f>IFERROR(IF(AU98=$D$4,AV98,AV98/($D$4/AU98)),0)</f>
        <v>0</v>
      </c>
      <c r="AX98" s="78"/>
      <c r="AY98" s="78"/>
      <c r="AZ98" s="72"/>
      <c r="BA98" s="47">
        <f>IF(AY98-AX98=$A$3,$A$2,AY98-AX98)</f>
        <v>0</v>
      </c>
      <c r="BB98" s="47">
        <f>IFERROR(IF(AZ98=$D$4,BA98,BA98/($D$4/AZ98)),0)</f>
        <v>0</v>
      </c>
      <c r="BC98" s="78"/>
      <c r="BD98" s="78"/>
      <c r="BE98" s="72"/>
      <c r="BF98" s="47">
        <f>IF(BD98-BC98=$A$3,$A$2,BD98-BC98)</f>
        <v>0</v>
      </c>
      <c r="BG98" s="47">
        <f>IFERROR(IF(BE98=$D$4,BF98,BF98/($D$4/BE98)),0)</f>
        <v>0</v>
      </c>
      <c r="BH98" s="78"/>
      <c r="BI98" s="78"/>
      <c r="BJ98" s="72"/>
      <c r="BK98" s="47">
        <f>IF(BI98-BH98=$A$3,$A$2,BI98-BH98)</f>
        <v>0</v>
      </c>
      <c r="BL98" s="47">
        <f>IFERROR(IF(BJ98=$D$4,BK98,BK98/($D$4/BJ98)),0)</f>
        <v>0</v>
      </c>
      <c r="BM98" s="50"/>
      <c r="BN98" s="22">
        <f t="array" ref="BN98">IF(SUMPRODUCT((O98:O$439=O98)*1)&gt;1,0,1)</f>
        <v>0</v>
      </c>
      <c r="BO98" s="69"/>
      <c r="BP98" s="69"/>
      <c r="BQ98" s="71"/>
      <c r="BR98" s="47">
        <f>IF(BP98-BO98=$A$3,$A$2,BP98-BO98)</f>
        <v>0</v>
      </c>
      <c r="BS98" s="47">
        <f>IFERROR(IF(BQ98=$D$4,BR98,BR98/($D$4/BQ98)),0)</f>
        <v>0</v>
      </c>
      <c r="BT98" s="70"/>
      <c r="BU98" s="70"/>
      <c r="BV98" s="72"/>
      <c r="BW98" s="47">
        <f>IF(BU98-BT98=$A$3,$A$2,BU98-BT98)</f>
        <v>0</v>
      </c>
      <c r="BX98" s="47">
        <f>IFERROR(IF(BV98=$D$4,BW98,BW98/($D$4/BV98)),0)</f>
        <v>0</v>
      </c>
      <c r="BY98" s="70"/>
      <c r="BZ98" s="70"/>
      <c r="CA98" s="72"/>
      <c r="CB98" s="47">
        <f>IF(BZ98-BY98=$A$3,$A$2,BZ98-BY98)</f>
        <v>0</v>
      </c>
      <c r="CC98" s="47">
        <f>IFERROR(IF(CA98=$D$4,CB98,CB98/($D$4/CA98)),0)</f>
        <v>0</v>
      </c>
      <c r="CD98" s="70">
        <v>0.625</v>
      </c>
      <c r="CE98" s="70">
        <v>0.75</v>
      </c>
      <c r="CF98" s="72">
        <v>2</v>
      </c>
      <c r="CG98" s="47">
        <f>IF(CE98-CD98=$A$3,$A$2,CE98-CD98)</f>
        <v>0.125</v>
      </c>
      <c r="CH98" s="47">
        <f>IFERROR(IF(CF98=$D$4,CG98,CG98/($D$4/CF98)),0)</f>
        <v>6.25E-2</v>
      </c>
      <c r="CI98" s="70"/>
      <c r="CJ98" s="70"/>
      <c r="CK98" s="72"/>
      <c r="CL98" s="47">
        <f>IF(CJ98-CI98=$A$3,$A$2,CJ98-CI98)</f>
        <v>0</v>
      </c>
      <c r="CM98" s="47">
        <f>IFERROR(IF(CK98=$D$4,CL98,CL98/($D$4/CK98)),0)</f>
        <v>0</v>
      </c>
      <c r="CN98" s="70"/>
      <c r="CO98" s="70"/>
      <c r="CP98" s="72"/>
      <c r="CQ98" s="47">
        <f>IF(CO98-CN98=$A$3,$A$2,CO98-CN98)</f>
        <v>0</v>
      </c>
      <c r="CR98" s="47">
        <f>IFERROR(IF(CP98=$D$4,CQ98,CQ98/($D$4/CP98)),0)</f>
        <v>0</v>
      </c>
      <c r="CS98" s="70"/>
      <c r="CT98" s="70"/>
      <c r="CU98" s="72"/>
      <c r="CV98" s="47">
        <f>IF(CT98-CS98=$A$3,$A$2,CT98-CS98)</f>
        <v>0</v>
      </c>
      <c r="CW98" s="47">
        <f>IFERROR(IF(CU98=$D$4,CV98,CV98/($D$4/CU98)),0)</f>
        <v>0</v>
      </c>
      <c r="CX98" s="1"/>
      <c r="CZ98" s="156"/>
      <c r="DA98" s="156"/>
    </row>
    <row r="99" spans="1:105" s="18" customFormat="1" ht="13.8" x14ac:dyDescent="0.3">
      <c r="B99" s="39" t="str">
        <f>CONCATENATE(IF(AD99&lt;&gt;"","L",""),IF(AI99&lt;&gt;"","M",""),IF(AN99&lt;&gt;"","W",""),IF(AS99&lt;&gt;"","J",""),IF(AX99&lt;&gt;"","V",""),IF(BC99&lt;&gt;"","S",""),IF(BH99&lt;&gt;"","D",""))</f>
        <v>W</v>
      </c>
      <c r="C99" s="76">
        <v>921</v>
      </c>
      <c r="D99" s="40" t="s">
        <v>2005</v>
      </c>
      <c r="E99" s="40" t="s">
        <v>1493</v>
      </c>
      <c r="F99" s="40" t="s">
        <v>2155</v>
      </c>
      <c r="G99" s="36" t="s">
        <v>1236</v>
      </c>
      <c r="H99" s="36" t="s">
        <v>2188</v>
      </c>
      <c r="I99" s="36" t="s">
        <v>2124</v>
      </c>
      <c r="J99" s="36" t="s">
        <v>2125</v>
      </c>
      <c r="K99" s="36" t="s">
        <v>2263</v>
      </c>
      <c r="L99" s="100" t="s">
        <v>974</v>
      </c>
      <c r="M99" s="99">
        <f>IF(L99=L98,0,1)</f>
        <v>0</v>
      </c>
      <c r="N99" s="107">
        <v>926664418</v>
      </c>
      <c r="O99" s="106" t="str">
        <f>PROPER(TRIM(UPPER(CONCATENATE(P99," ",Q99))))</f>
        <v>Ronny Israel Ronquillo</v>
      </c>
      <c r="P99" s="106" t="s">
        <v>2484</v>
      </c>
      <c r="Q99" s="106" t="s">
        <v>2494</v>
      </c>
      <c r="R99" s="106" t="s">
        <v>2498</v>
      </c>
      <c r="S99" s="106" t="s">
        <v>2506</v>
      </c>
      <c r="T99" s="106" t="s">
        <v>2467</v>
      </c>
      <c r="U99" s="107" t="s">
        <v>2472</v>
      </c>
      <c r="V99" s="133">
        <v>19586.855</v>
      </c>
      <c r="W99" s="39">
        <f>COUNTA(AD99,AI99,AN99,AS99,AX99,BH99,BC99)</f>
        <v>1</v>
      </c>
      <c r="X99" s="42">
        <f>Y99/AC99</f>
        <v>4.9999999999999961E-2</v>
      </c>
      <c r="Y99" s="43">
        <f>(AH99+AM99+AR99+AW99+BB99+BL99+BG99)*24</f>
        <v>1.9999999999999982</v>
      </c>
      <c r="Z99" s="44">
        <f>+W99*$D$4</f>
        <v>4</v>
      </c>
      <c r="AA99" s="42">
        <f>AB99/(AC99*$D$4)</f>
        <v>4.9999999999999961E-2</v>
      </c>
      <c r="AB99" s="44">
        <f>((AG99*24)*AF99)+((AL99*24)*AK99)+((AQ99*24)*AP99)+((AV99*24)*AU99)+((BA99*24)*AZ99)+((BF99*24)*BE99)+((BK99*24)*BJ99)</f>
        <v>7.9999999999999929</v>
      </c>
      <c r="AC99" s="45">
        <f>SUMIFS(Y:Y,O:O,O99)</f>
        <v>39.999999999999993</v>
      </c>
      <c r="AD99" s="77"/>
      <c r="AE99" s="77"/>
      <c r="AF99" s="71"/>
      <c r="AG99" s="47">
        <f>IF(AE99-AD99=$A$3,$A$2,AE99-AD99)</f>
        <v>0</v>
      </c>
      <c r="AH99" s="47">
        <f>IFERROR(IF(AF99=$D$4,AG99,AG99/($D$4/AF99)),0)</f>
        <v>0</v>
      </c>
      <c r="AI99" s="78"/>
      <c r="AJ99" s="78"/>
      <c r="AK99" s="72"/>
      <c r="AL99" s="47">
        <f>IF(AJ99-AI99=$A$3,$A$2,AJ99-AI99)</f>
        <v>0</v>
      </c>
      <c r="AM99" s="47">
        <f>IFERROR(IF(AK99=$D$4,AL99,AL99/($D$4/AK99)),0)</f>
        <v>0</v>
      </c>
      <c r="AN99" s="78">
        <v>0.58333333333333337</v>
      </c>
      <c r="AO99" s="78">
        <v>0.66666666666666663</v>
      </c>
      <c r="AP99" s="72">
        <v>4</v>
      </c>
      <c r="AQ99" s="47">
        <f>IF(AO99-AN99=$A$3,$A$2,AO99-AN99)</f>
        <v>8.3333333333333259E-2</v>
      </c>
      <c r="AR99" s="47">
        <f>IFERROR(IF(AP99=$D$4,AQ99,AQ99/($D$4/AP99)),0)</f>
        <v>8.3333333333333259E-2</v>
      </c>
      <c r="AS99" s="78"/>
      <c r="AT99" s="78"/>
      <c r="AU99" s="72"/>
      <c r="AV99" s="47">
        <f>IF(AT99-AS99=$A$3,$A$2,AT99-AS99)</f>
        <v>0</v>
      </c>
      <c r="AW99" s="47">
        <f>IFERROR(IF(AU99=$D$4,AV99,AV99/($D$4/AU99)),0)</f>
        <v>0</v>
      </c>
      <c r="AX99" s="78"/>
      <c r="AY99" s="78"/>
      <c r="AZ99" s="72"/>
      <c r="BA99" s="47">
        <f>IF(AY99-AX99=$A$3,$A$2,AY99-AX99)</f>
        <v>0</v>
      </c>
      <c r="BB99" s="47">
        <f>IFERROR(IF(AZ99=$D$4,BA99,BA99/($D$4/AZ99)),0)</f>
        <v>0</v>
      </c>
      <c r="BC99" s="78"/>
      <c r="BD99" s="78"/>
      <c r="BE99" s="72"/>
      <c r="BF99" s="47">
        <f>IF(BD99-BC99=$A$3,$A$2,BD99-BC99)</f>
        <v>0</v>
      </c>
      <c r="BG99" s="47">
        <f>IFERROR(IF(BE99=$D$4,BF99,BF99/($D$4/BE99)),0)</f>
        <v>0</v>
      </c>
      <c r="BH99" s="78"/>
      <c r="BI99" s="78"/>
      <c r="BJ99" s="72"/>
      <c r="BK99" s="47">
        <f>IF(BI99-BH99=$A$3,$A$2,BI99-BH99)</f>
        <v>0</v>
      </c>
      <c r="BL99" s="47">
        <f>IFERROR(IF(BJ99=$D$4,BK99,BK99/($D$4/BJ99)),0)</f>
        <v>0</v>
      </c>
      <c r="BM99" s="50"/>
      <c r="BN99" s="22">
        <f t="array" ref="BN99">IF(SUMPRODUCT((O99:O$439=O99)*1)&gt;1,0,1)</f>
        <v>0</v>
      </c>
      <c r="BO99" s="69"/>
      <c r="BP99" s="69"/>
      <c r="BQ99" s="71"/>
      <c r="BR99" s="47">
        <f>IF(BP99-BO99=$A$3,$A$2,BP99-BO99)</f>
        <v>0</v>
      </c>
      <c r="BS99" s="47">
        <f>IFERROR(IF(BQ99=$D$4,BR99,BR99/($D$4/BQ99)),0)</f>
        <v>0</v>
      </c>
      <c r="BT99" s="70"/>
      <c r="BU99" s="70"/>
      <c r="BV99" s="72"/>
      <c r="BW99" s="47">
        <f>IF(BU99-BT99=$A$3,$A$2,BU99-BT99)</f>
        <v>0</v>
      </c>
      <c r="BX99" s="47">
        <f>IFERROR(IF(BV99=$D$4,BW99,BW99/($D$4/BV99)),0)</f>
        <v>0</v>
      </c>
      <c r="BY99" s="70"/>
      <c r="BZ99" s="70"/>
      <c r="CA99" s="72"/>
      <c r="CB99" s="47">
        <f>IF(BZ99-BY99=$A$3,$A$2,BZ99-BY99)</f>
        <v>0</v>
      </c>
      <c r="CC99" s="47">
        <f>IFERROR(IF(CA99=$D$4,CB99,CB99/($D$4/CA99)),0)</f>
        <v>0</v>
      </c>
      <c r="CD99" s="70">
        <v>0.41666666666666669</v>
      </c>
      <c r="CE99" s="70">
        <v>0.5</v>
      </c>
      <c r="CF99" s="72">
        <v>2</v>
      </c>
      <c r="CG99" s="47">
        <f>IF(CE99-CD99=$A$3,$A$2,CE99-CD99)</f>
        <v>8.3333333333333315E-2</v>
      </c>
      <c r="CH99" s="47">
        <f>IFERROR(IF(CF99=$D$4,CG99,CG99/($D$4/CF99)),0)</f>
        <v>4.1666666666666657E-2</v>
      </c>
      <c r="CI99" s="70"/>
      <c r="CJ99" s="70"/>
      <c r="CK99" s="72"/>
      <c r="CL99" s="47">
        <f>IF(CJ99-CI99=$A$3,$A$2,CJ99-CI99)</f>
        <v>0</v>
      </c>
      <c r="CM99" s="47">
        <f>IFERROR(IF(CK99=$D$4,CL99,CL99/($D$4/CK99)),0)</f>
        <v>0</v>
      </c>
      <c r="CN99" s="70"/>
      <c r="CO99" s="70"/>
      <c r="CP99" s="72"/>
      <c r="CQ99" s="47">
        <f>IF(CO99-CN99=$A$3,$A$2,CO99-CN99)</f>
        <v>0</v>
      </c>
      <c r="CR99" s="47">
        <f>IFERROR(IF(CP99=$D$4,CQ99,CQ99/($D$4/CP99)),0)</f>
        <v>0</v>
      </c>
      <c r="CS99" s="70"/>
      <c r="CT99" s="70"/>
      <c r="CU99" s="72"/>
      <c r="CV99" s="47">
        <f>IF(CT99-CS99=$A$3,$A$2,CT99-CS99)</f>
        <v>0</v>
      </c>
      <c r="CW99" s="47">
        <f>IFERROR(IF(CU99=$D$4,CV99,CV99/($D$4/CU99)),0)</f>
        <v>0</v>
      </c>
      <c r="CX99" s="1"/>
      <c r="CZ99" s="156"/>
      <c r="DA99" s="156"/>
    </row>
    <row r="100" spans="1:105" s="18" customFormat="1" ht="13.8" x14ac:dyDescent="0.3">
      <c r="B100" s="39" t="str">
        <f>CONCATENATE(IF(AD100&lt;&gt;"","L",""),IF(AI100&lt;&gt;"","M",""),IF(AN100&lt;&gt;"","W",""),IF(AS100&lt;&gt;"","J",""),IF(AX100&lt;&gt;"","V",""),IF(BC100&lt;&gt;"","S",""),IF(BH100&lt;&gt;"","D",""))</f>
        <v>W</v>
      </c>
      <c r="C100" s="76">
        <v>417</v>
      </c>
      <c r="D100" s="40" t="s">
        <v>2006</v>
      </c>
      <c r="E100" s="40" t="s">
        <v>1494</v>
      </c>
      <c r="F100" s="40" t="s">
        <v>2122</v>
      </c>
      <c r="G100" s="36" t="s">
        <v>1241</v>
      </c>
      <c r="H100" s="36" t="s">
        <v>2188</v>
      </c>
      <c r="I100" s="36" t="s">
        <v>2124</v>
      </c>
      <c r="J100" s="36" t="s">
        <v>2125</v>
      </c>
      <c r="K100" s="36" t="s">
        <v>2263</v>
      </c>
      <c r="L100" s="100" t="s">
        <v>974</v>
      </c>
      <c r="M100" s="99">
        <f>IF(L100=L99,0,1)</f>
        <v>0</v>
      </c>
      <c r="N100" s="107">
        <v>926664418</v>
      </c>
      <c r="O100" s="106" t="str">
        <f>PROPER(TRIM(UPPER(CONCATENATE(P100," ",Q100))))</f>
        <v>Ronny Israel Ronquillo</v>
      </c>
      <c r="P100" s="106" t="s">
        <v>2484</v>
      </c>
      <c r="Q100" s="106" t="s">
        <v>2494</v>
      </c>
      <c r="R100" s="106" t="s">
        <v>2498</v>
      </c>
      <c r="S100" s="106" t="s">
        <v>2506</v>
      </c>
      <c r="T100" s="106" t="s">
        <v>2468</v>
      </c>
      <c r="U100" s="107" t="s">
        <v>2472</v>
      </c>
      <c r="V100" s="133">
        <v>14339.53181818182</v>
      </c>
      <c r="W100" s="39">
        <f>COUNTA(AD100,AI100,AN100,AS100,AX100,BH100,BC100)</f>
        <v>1</v>
      </c>
      <c r="X100" s="42">
        <f>Y100/AC100</f>
        <v>5.0000000000000031E-2</v>
      </c>
      <c r="Y100" s="43">
        <f>(AH100+AM100+AR100+AW100+BB100+BL100+BG100)*24</f>
        <v>2.0000000000000009</v>
      </c>
      <c r="Z100" s="44">
        <f>+W100*$D$4</f>
        <v>4</v>
      </c>
      <c r="AA100" s="42">
        <f>AB100/(AC100*$D$4)</f>
        <v>5.0000000000000031E-2</v>
      </c>
      <c r="AB100" s="44">
        <f>((AG100*24)*AF100)+((AL100*24)*AK100)+((AQ100*24)*AP100)+((AV100*24)*AU100)+((BA100*24)*AZ100)+((BF100*24)*BE100)+((BK100*24)*BJ100)</f>
        <v>8.0000000000000036</v>
      </c>
      <c r="AC100" s="45">
        <f>SUMIFS(Y:Y,O:O,O100)</f>
        <v>39.999999999999993</v>
      </c>
      <c r="AD100" s="77"/>
      <c r="AE100" s="77"/>
      <c r="AF100" s="71"/>
      <c r="AG100" s="47">
        <f>IF(AE100-AD100=$A$3,$A$2,AE100-AD100)</f>
        <v>0</v>
      </c>
      <c r="AH100" s="47">
        <f>IFERROR(IF(AF100=$D$4,AG100,AG100/($D$4/AF100)),0)</f>
        <v>0</v>
      </c>
      <c r="AI100" s="78"/>
      <c r="AJ100" s="78"/>
      <c r="AK100" s="72"/>
      <c r="AL100" s="47">
        <f>IF(AJ100-AI100=$A$3,$A$2,AJ100-AI100)</f>
        <v>0</v>
      </c>
      <c r="AM100" s="47">
        <f>IFERROR(IF(AK100=$D$4,AL100,AL100/($D$4/AK100)),0)</f>
        <v>0</v>
      </c>
      <c r="AN100" s="78">
        <v>0.66666666666666663</v>
      </c>
      <c r="AO100" s="78">
        <v>0.75</v>
      </c>
      <c r="AP100" s="72">
        <v>4</v>
      </c>
      <c r="AQ100" s="47">
        <f>IF(AO100-AN100=$A$3,$A$2,AO100-AN100)</f>
        <v>8.333333333333337E-2</v>
      </c>
      <c r="AR100" s="47">
        <f>IFERROR(IF(AP100=$D$4,AQ100,AQ100/($D$4/AP100)),0)</f>
        <v>8.333333333333337E-2</v>
      </c>
      <c r="AS100" s="78"/>
      <c r="AT100" s="78"/>
      <c r="AU100" s="72"/>
      <c r="AV100" s="47">
        <f>IF(AT100-AS100=$A$3,$A$2,AT100-AS100)</f>
        <v>0</v>
      </c>
      <c r="AW100" s="47">
        <f>IFERROR(IF(AU100=$D$4,AV100,AV100/($D$4/AU100)),0)</f>
        <v>0</v>
      </c>
      <c r="AX100" s="78"/>
      <c r="AY100" s="78"/>
      <c r="AZ100" s="72"/>
      <c r="BA100" s="47">
        <f>IF(AY100-AX100=$A$3,$A$2,AY100-AX100)</f>
        <v>0</v>
      </c>
      <c r="BB100" s="47">
        <f>IFERROR(IF(AZ100=$D$4,BA100,BA100/($D$4/AZ100)),0)</f>
        <v>0</v>
      </c>
      <c r="BC100" s="78"/>
      <c r="BD100" s="78"/>
      <c r="BE100" s="72"/>
      <c r="BF100" s="47">
        <f>IF(BD100-BC100=$A$3,$A$2,BD100-BC100)</f>
        <v>0</v>
      </c>
      <c r="BG100" s="47">
        <f>IFERROR(IF(BE100=$D$4,BF100,BF100/($D$4/BE100)),0)</f>
        <v>0</v>
      </c>
      <c r="BH100" s="78"/>
      <c r="BI100" s="78"/>
      <c r="BJ100" s="72"/>
      <c r="BK100" s="47">
        <f>IF(BI100-BH100=$A$3,$A$2,BI100-BH100)</f>
        <v>0</v>
      </c>
      <c r="BL100" s="47">
        <f>IFERROR(IF(BJ100=$D$4,BK100,BK100/($D$4/BJ100)),0)</f>
        <v>0</v>
      </c>
      <c r="BM100" s="50"/>
      <c r="BN100" s="22">
        <f t="array" ref="BN100">IF(SUMPRODUCT((O100:O$439=O100)*1)&gt;1,0,1)</f>
        <v>0</v>
      </c>
      <c r="BO100" s="69"/>
      <c r="BP100" s="69"/>
      <c r="BQ100" s="71"/>
      <c r="BR100" s="47">
        <f>IF(BP100-BO100=$A$3,$A$2,BP100-BO100)</f>
        <v>0</v>
      </c>
      <c r="BS100" s="47">
        <f>IFERROR(IF(BQ100=$D$4,BR100,BR100/($D$4/BQ100)),0)</f>
        <v>0</v>
      </c>
      <c r="BT100" s="70"/>
      <c r="BU100" s="70"/>
      <c r="BV100" s="72"/>
      <c r="BW100" s="47">
        <f>IF(BU100-BT100=$A$3,$A$2,BU100-BT100)</f>
        <v>0</v>
      </c>
      <c r="BX100" s="47">
        <f>IFERROR(IF(BV100=$D$4,BW100,BW100/($D$4/BV100)),0)</f>
        <v>0</v>
      </c>
      <c r="BY100" s="70"/>
      <c r="BZ100" s="70"/>
      <c r="CA100" s="72"/>
      <c r="CB100" s="47">
        <f>IF(BZ100-BY100=$A$3,$A$2,BZ100-BY100)</f>
        <v>0</v>
      </c>
      <c r="CC100" s="47">
        <f>IFERROR(IF(CA100=$D$4,CB100,CB100/($D$4/CA100)),0)</f>
        <v>0</v>
      </c>
      <c r="CD100" s="70">
        <v>0.54166666666666663</v>
      </c>
      <c r="CE100" s="70">
        <v>0.625</v>
      </c>
      <c r="CF100" s="72">
        <v>2</v>
      </c>
      <c r="CG100" s="47">
        <f>IF(CE100-CD100=$A$3,$A$2,CE100-CD100)</f>
        <v>8.333333333333337E-2</v>
      </c>
      <c r="CH100" s="47">
        <f>IFERROR(IF(CF100=$D$4,CG100,CG100/($D$4/CF100)),0)</f>
        <v>4.1666666666666685E-2</v>
      </c>
      <c r="CI100" s="70"/>
      <c r="CJ100" s="70"/>
      <c r="CK100" s="72"/>
      <c r="CL100" s="47">
        <f>IF(CJ100-CI100=$A$3,$A$2,CJ100-CI100)</f>
        <v>0</v>
      </c>
      <c r="CM100" s="47">
        <f>IFERROR(IF(CK100=$D$4,CL100,CL100/($D$4/CK100)),0)</f>
        <v>0</v>
      </c>
      <c r="CN100" s="70"/>
      <c r="CO100" s="70"/>
      <c r="CP100" s="72"/>
      <c r="CQ100" s="47">
        <f>IF(CO100-CN100=$A$3,$A$2,CO100-CN100)</f>
        <v>0</v>
      </c>
      <c r="CR100" s="47">
        <f>IFERROR(IF(CP100=$D$4,CQ100,CQ100/($D$4/CP100)),0)</f>
        <v>0</v>
      </c>
      <c r="CS100" s="70"/>
      <c r="CT100" s="70"/>
      <c r="CU100" s="72"/>
      <c r="CV100" s="47">
        <f>IF(CT100-CS100=$A$3,$A$2,CT100-CS100)</f>
        <v>0</v>
      </c>
      <c r="CW100" s="47">
        <f>IFERROR(IF(CU100=$D$4,CV100,CV100/($D$4/CU100)),0)</f>
        <v>0</v>
      </c>
      <c r="CX100" s="1"/>
      <c r="CZ100" s="156"/>
      <c r="DA100" s="156"/>
    </row>
    <row r="101" spans="1:105" s="18" customFormat="1" ht="13.8" x14ac:dyDescent="0.3">
      <c r="A101" s="1"/>
      <c r="B101" s="39" t="str">
        <f>CONCATENATE(IF(AD101&lt;&gt;"","L",""),IF(AI101&lt;&gt;"","M",""),IF(AN101&lt;&gt;"","W",""),IF(AS101&lt;&gt;"","J",""),IF(AX101&lt;&gt;"","V",""),IF(BC101&lt;&gt;"","S",""),IF(BH101&lt;&gt;"","D",""))</f>
        <v>J</v>
      </c>
      <c r="C101" s="76">
        <v>964</v>
      </c>
      <c r="D101" s="40" t="s">
        <v>2158</v>
      </c>
      <c r="E101" s="40" t="s">
        <v>508</v>
      </c>
      <c r="F101" s="40" t="s">
        <v>2122</v>
      </c>
      <c r="G101" s="36" t="s">
        <v>1235</v>
      </c>
      <c r="H101" s="36" t="s">
        <v>2189</v>
      </c>
      <c r="I101" s="36" t="s">
        <v>2124</v>
      </c>
      <c r="J101" s="36" t="s">
        <v>2125</v>
      </c>
      <c r="K101" s="36" t="s">
        <v>2263</v>
      </c>
      <c r="L101" s="100" t="s">
        <v>974</v>
      </c>
      <c r="M101" s="99">
        <f>IF(L101=L100,0,1)</f>
        <v>0</v>
      </c>
      <c r="N101" s="107">
        <v>926664418</v>
      </c>
      <c r="O101" s="106" t="str">
        <f>PROPER(TRIM(UPPER(CONCATENATE(P101," ",Q101))))</f>
        <v>Ronny Israel Ronquillo</v>
      </c>
      <c r="P101" s="106" t="s">
        <v>2484</v>
      </c>
      <c r="Q101" s="106" t="s">
        <v>2494</v>
      </c>
      <c r="R101" s="106" t="s">
        <v>2498</v>
      </c>
      <c r="S101" s="106" t="s">
        <v>2506</v>
      </c>
      <c r="T101" s="106" t="s">
        <v>2469</v>
      </c>
      <c r="U101" s="107" t="s">
        <v>2472</v>
      </c>
      <c r="V101" s="133">
        <v>19530.149147458636</v>
      </c>
      <c r="W101" s="39">
        <f>COUNTA(AD101,AI101,AN101,AS101,AX101,BH101,BC101)</f>
        <v>1</v>
      </c>
      <c r="X101" s="42">
        <f>Y101/AC101</f>
        <v>2.5000000000000015E-2</v>
      </c>
      <c r="Y101" s="43">
        <f>(AH101+AM101+AR101+AW101+BB101+BL101+BG101)*24</f>
        <v>1.0000000000000004</v>
      </c>
      <c r="Z101" s="44">
        <f>+W101*$D$4</f>
        <v>4</v>
      </c>
      <c r="AA101" s="42">
        <f>AB101/(AC101*$D$4)</f>
        <v>2.5000000000000015E-2</v>
      </c>
      <c r="AB101" s="44">
        <f>((AG101*24)*AF101)+((AL101*24)*AK101)+((AQ101*24)*AP101)+((AV101*24)*AU101)+((BA101*24)*AZ101)+((BF101*24)*BE101)+((BK101*24)*BJ101)</f>
        <v>4.0000000000000018</v>
      </c>
      <c r="AC101" s="45">
        <f>SUMIFS(Y:Y,O:O,O101)</f>
        <v>39.999999999999993</v>
      </c>
      <c r="AD101" s="77"/>
      <c r="AE101" s="77"/>
      <c r="AF101" s="71"/>
      <c r="AG101" s="47">
        <f>IF(AE101-AD101=$A$3,$A$2,AE101-AD101)</f>
        <v>0</v>
      </c>
      <c r="AH101" s="47">
        <f>IFERROR(IF(AF101=$D$4,AG101,AG101/($D$4/AF101)),0)</f>
        <v>0</v>
      </c>
      <c r="AI101" s="78"/>
      <c r="AJ101" s="78"/>
      <c r="AK101" s="72"/>
      <c r="AL101" s="47">
        <f>IF(AJ101-AI101=$A$3,$A$2,AJ101-AI101)</f>
        <v>0</v>
      </c>
      <c r="AM101" s="47">
        <f>IFERROR(IF(AK101=$D$4,AL101,AL101/($D$4/AK101)),0)</f>
        <v>0</v>
      </c>
      <c r="AN101" s="78"/>
      <c r="AO101" s="78"/>
      <c r="AP101" s="72"/>
      <c r="AQ101" s="47">
        <f>IF(AO101-AN101=$A$3,$A$2,AO101-AN101)</f>
        <v>0</v>
      </c>
      <c r="AR101" s="47">
        <f>IFERROR(IF(AP101=$D$4,AQ101,AQ101/($D$4/AP101)),0)</f>
        <v>0</v>
      </c>
      <c r="AS101" s="78">
        <v>0.375</v>
      </c>
      <c r="AT101" s="78">
        <v>0.41666666666666669</v>
      </c>
      <c r="AU101" s="72">
        <v>4</v>
      </c>
      <c r="AV101" s="47">
        <f>IF(AT101-AS101=$A$3,$A$2,AT101-AS101)</f>
        <v>4.1666666666666685E-2</v>
      </c>
      <c r="AW101" s="47">
        <f>IFERROR(IF(AU101=$D$4,AV101,AV101/($D$4/AU101)),0)</f>
        <v>4.1666666666666685E-2</v>
      </c>
      <c r="AX101" s="78"/>
      <c r="AY101" s="78"/>
      <c r="AZ101" s="72"/>
      <c r="BA101" s="47">
        <f>IF(AY101-AX101=$A$3,$A$2,AY101-AX101)</f>
        <v>0</v>
      </c>
      <c r="BB101" s="47">
        <f>IFERROR(IF(AZ101=$D$4,BA101,BA101/($D$4/AZ101)),0)</f>
        <v>0</v>
      </c>
      <c r="BC101" s="78"/>
      <c r="BD101" s="78"/>
      <c r="BE101" s="72"/>
      <c r="BF101" s="47">
        <f>IF(BD101-BC101=$A$3,$A$2,BD101-BC101)</f>
        <v>0</v>
      </c>
      <c r="BG101" s="47">
        <f>IFERROR(IF(BE101=$D$4,BF101,BF101/($D$4/BE101)),0)</f>
        <v>0</v>
      </c>
      <c r="BH101" s="78"/>
      <c r="BI101" s="78"/>
      <c r="BJ101" s="72"/>
      <c r="BK101" s="47">
        <f>IF(BI101-BH101=$A$3,$A$2,BI101-BH101)</f>
        <v>0</v>
      </c>
      <c r="BL101" s="47">
        <f>IFERROR(IF(BJ101=$D$4,BK101,BK101/($D$4/BJ101)),0)</f>
        <v>0</v>
      </c>
      <c r="BM101" s="50"/>
      <c r="BN101" s="22">
        <f t="array" ref="BN101">IF(SUMPRODUCT((O101:O$439=O101)*1)&gt;1,0,1)</f>
        <v>0</v>
      </c>
      <c r="BO101" s="69"/>
      <c r="BP101" s="69"/>
      <c r="BQ101" s="71"/>
      <c r="BR101" s="47">
        <f>IF(BP101-BO101=$A$3,$A$2,BP101-BO101)</f>
        <v>0</v>
      </c>
      <c r="BS101" s="47">
        <f>IFERROR(IF(BQ101=$D$4,BR101,BR101/($D$4/BQ101)),0)</f>
        <v>0</v>
      </c>
      <c r="BT101" s="70"/>
      <c r="BU101" s="70"/>
      <c r="BV101" s="72"/>
      <c r="BW101" s="47">
        <f>IF(BU101-BT101=$A$3,$A$2,BU101-BT101)</f>
        <v>0</v>
      </c>
      <c r="BX101" s="47">
        <f>IFERROR(IF(BV101=$D$4,BW101,BW101/($D$4/BV101)),0)</f>
        <v>0</v>
      </c>
      <c r="BY101" s="70"/>
      <c r="BZ101" s="70"/>
      <c r="CA101" s="72"/>
      <c r="CB101" s="47">
        <f>IF(BZ101-BY101=$A$3,$A$2,BZ101-BY101)</f>
        <v>0</v>
      </c>
      <c r="CC101" s="47">
        <f>IFERROR(IF(CA101=$D$4,CB101,CB101/($D$4/CA101)),0)</f>
        <v>0</v>
      </c>
      <c r="CD101" s="70">
        <v>0.375</v>
      </c>
      <c r="CE101" s="70">
        <v>0.41666666666666669</v>
      </c>
      <c r="CF101" s="72">
        <v>2</v>
      </c>
      <c r="CG101" s="47">
        <f>IF(CE101-CD101=$A$3,$A$2,CE101-CD101)</f>
        <v>4.1666666666666685E-2</v>
      </c>
      <c r="CH101" s="47">
        <f>IFERROR(IF(CF101=$D$4,CG101,CG101/($D$4/CF101)),0)</f>
        <v>2.0833333333333343E-2</v>
      </c>
      <c r="CI101" s="70"/>
      <c r="CJ101" s="70"/>
      <c r="CK101" s="72"/>
      <c r="CL101" s="47">
        <f>IF(CJ101-CI101=$A$3,$A$2,CJ101-CI101)</f>
        <v>0</v>
      </c>
      <c r="CM101" s="47">
        <f>IFERROR(IF(CK101=$D$4,CL101,CL101/($D$4/CK101)),0)</f>
        <v>0</v>
      </c>
      <c r="CN101" s="70"/>
      <c r="CO101" s="70"/>
      <c r="CP101" s="72"/>
      <c r="CQ101" s="47">
        <f>IF(CO101-CN101=$A$3,$A$2,CO101-CN101)</f>
        <v>0</v>
      </c>
      <c r="CR101" s="47">
        <f>IFERROR(IF(CP101=$D$4,CQ101,CQ101/($D$4/CP101)),0)</f>
        <v>0</v>
      </c>
      <c r="CS101" s="70"/>
      <c r="CT101" s="70"/>
      <c r="CU101" s="72"/>
      <c r="CV101" s="47">
        <f>IF(CT101-CS101=$A$3,$A$2,CT101-CS101)</f>
        <v>0</v>
      </c>
      <c r="CW101" s="47">
        <f>IFERROR(IF(CU101=$D$4,CV101,CV101/($D$4/CU101)),0)</f>
        <v>0</v>
      </c>
      <c r="CX101" s="1"/>
      <c r="CZ101" s="156"/>
      <c r="DA101" s="156"/>
    </row>
    <row r="102" spans="1:105" s="18" customFormat="1" ht="13.8" x14ac:dyDescent="0.3">
      <c r="B102" s="39" t="str">
        <f>CONCATENATE(IF(AD102&lt;&gt;"","L",""),IF(AI102&lt;&gt;"","M",""),IF(AN102&lt;&gt;"","W",""),IF(AS102&lt;&gt;"","J",""),IF(AX102&lt;&gt;"","V",""),IF(BC102&lt;&gt;"","S",""),IF(BH102&lt;&gt;"","D",""))</f>
        <v>J</v>
      </c>
      <c r="C102" s="76">
        <v>871</v>
      </c>
      <c r="D102" s="40" t="s">
        <v>2007</v>
      </c>
      <c r="E102" s="40" t="s">
        <v>1495</v>
      </c>
      <c r="F102" s="40" t="s">
        <v>2123</v>
      </c>
      <c r="G102" s="36" t="s">
        <v>1241</v>
      </c>
      <c r="H102" s="36" t="s">
        <v>2189</v>
      </c>
      <c r="I102" s="36" t="s">
        <v>2124</v>
      </c>
      <c r="J102" s="36" t="s">
        <v>2125</v>
      </c>
      <c r="K102" s="36" t="s">
        <v>2263</v>
      </c>
      <c r="L102" s="100" t="s">
        <v>974</v>
      </c>
      <c r="M102" s="99">
        <f>IF(L102=L101,0,1)</f>
        <v>0</v>
      </c>
      <c r="N102" s="107">
        <v>926664418</v>
      </c>
      <c r="O102" s="106" t="str">
        <f>PROPER(TRIM(UPPER(CONCATENATE(P102," ",Q102))))</f>
        <v>Ronny Israel Ronquillo</v>
      </c>
      <c r="P102" s="106" t="s">
        <v>2484</v>
      </c>
      <c r="Q102" s="106" t="s">
        <v>2494</v>
      </c>
      <c r="R102" s="106" t="s">
        <v>2498</v>
      </c>
      <c r="S102" s="106" t="s">
        <v>2506</v>
      </c>
      <c r="T102" s="106" t="s">
        <v>2468</v>
      </c>
      <c r="U102" s="107" t="s">
        <v>2472</v>
      </c>
      <c r="V102" s="133">
        <v>5580.0426135596099</v>
      </c>
      <c r="W102" s="39">
        <f>COUNTA(AD102,AI102,AN102,AS102,AX102,BH102,BC102)</f>
        <v>1</v>
      </c>
      <c r="X102" s="42">
        <f>Y102/AC102</f>
        <v>4.9999999999999996E-2</v>
      </c>
      <c r="Y102" s="43">
        <f>(AH102+AM102+AR102+AW102+BB102+BL102+BG102)*24</f>
        <v>1.9999999999999996</v>
      </c>
      <c r="Z102" s="44">
        <f>+W102*$D$4</f>
        <v>4</v>
      </c>
      <c r="AA102" s="42">
        <f>AB102/(AC102*$D$4)</f>
        <v>4.9999999999999996E-2</v>
      </c>
      <c r="AB102" s="44">
        <f>((AG102*24)*AF102)+((AL102*24)*AK102)+((AQ102*24)*AP102)+((AV102*24)*AU102)+((BA102*24)*AZ102)+((BF102*24)*BE102)+((BK102*24)*BJ102)</f>
        <v>7.9999999999999982</v>
      </c>
      <c r="AC102" s="45">
        <f>SUMIFS(Y:Y,O:O,O102)</f>
        <v>39.999999999999993</v>
      </c>
      <c r="AD102" s="77"/>
      <c r="AE102" s="77"/>
      <c r="AF102" s="71"/>
      <c r="AG102" s="47">
        <f>IF(AE102-AD102=$A$3,$A$2,AE102-AD102)</f>
        <v>0</v>
      </c>
      <c r="AH102" s="47">
        <f>IFERROR(IF(AF102=$D$4,AG102,AG102/($D$4/AF102)),0)</f>
        <v>0</v>
      </c>
      <c r="AI102" s="78"/>
      <c r="AJ102" s="78"/>
      <c r="AK102" s="72"/>
      <c r="AL102" s="47">
        <f>IF(AJ102-AI102=$A$3,$A$2,AJ102-AI102)</f>
        <v>0</v>
      </c>
      <c r="AM102" s="47">
        <f>IFERROR(IF(AK102=$D$4,AL102,AL102/($D$4/AK102)),0)</f>
        <v>0</v>
      </c>
      <c r="AN102" s="78"/>
      <c r="AO102" s="78"/>
      <c r="AP102" s="72"/>
      <c r="AQ102" s="47">
        <f>IF(AO102-AN102=$A$3,$A$2,AO102-AN102)</f>
        <v>0</v>
      </c>
      <c r="AR102" s="47">
        <f>IFERROR(IF(AP102=$D$4,AQ102,AQ102/($D$4/AP102)),0)</f>
        <v>0</v>
      </c>
      <c r="AS102" s="78">
        <v>0.41666666666666669</v>
      </c>
      <c r="AT102" s="78">
        <v>0.5</v>
      </c>
      <c r="AU102" s="72">
        <v>4</v>
      </c>
      <c r="AV102" s="47">
        <f>IF(AT102-AS102=$A$3,$A$2,AT102-AS102)</f>
        <v>8.3333333333333315E-2</v>
      </c>
      <c r="AW102" s="47">
        <f>IFERROR(IF(AU102=$D$4,AV102,AV102/($D$4/AU102)),0)</f>
        <v>8.3333333333333315E-2</v>
      </c>
      <c r="AX102" s="78"/>
      <c r="AY102" s="78"/>
      <c r="AZ102" s="72"/>
      <c r="BA102" s="47">
        <f>IF(AY102-AX102=$A$3,$A$2,AY102-AX102)</f>
        <v>0</v>
      </c>
      <c r="BB102" s="47">
        <f>IFERROR(IF(AZ102=$D$4,BA102,BA102/($D$4/AZ102)),0)</f>
        <v>0</v>
      </c>
      <c r="BC102" s="78"/>
      <c r="BD102" s="78"/>
      <c r="BE102" s="72"/>
      <c r="BF102" s="47">
        <f>IF(BD102-BC102=$A$3,$A$2,BD102-BC102)</f>
        <v>0</v>
      </c>
      <c r="BG102" s="47">
        <f>IFERROR(IF(BE102=$D$4,BF102,BF102/($D$4/BE102)),0)</f>
        <v>0</v>
      </c>
      <c r="BH102" s="78"/>
      <c r="BI102" s="78"/>
      <c r="BJ102" s="72"/>
      <c r="BK102" s="47">
        <f>IF(BI102-BH102=$A$3,$A$2,BI102-BH102)</f>
        <v>0</v>
      </c>
      <c r="BL102" s="47">
        <f>IFERROR(IF(BJ102=$D$4,BK102,BK102/($D$4/BJ102)),0)</f>
        <v>0</v>
      </c>
      <c r="BM102" s="50"/>
      <c r="BN102" s="22">
        <f t="array" ref="BN102">IF(SUMPRODUCT((O102:O$439=O102)*1)&gt;1,0,1)</f>
        <v>0</v>
      </c>
      <c r="BO102" s="69"/>
      <c r="BP102" s="69"/>
      <c r="BQ102" s="71"/>
      <c r="BR102" s="47">
        <f>IF(BP102-BO102=$A$3,$A$2,BP102-BO102)</f>
        <v>0</v>
      </c>
      <c r="BS102" s="47">
        <f>IFERROR(IF(BQ102=$D$4,BR102,BR102/($D$4/BQ102)),0)</f>
        <v>0</v>
      </c>
      <c r="BT102" s="70"/>
      <c r="BU102" s="70"/>
      <c r="BV102" s="72"/>
      <c r="BW102" s="47">
        <f>IF(BU102-BT102=$A$3,$A$2,BU102-BT102)</f>
        <v>0</v>
      </c>
      <c r="BX102" s="47">
        <f>IFERROR(IF(BV102=$D$4,BW102,BW102/($D$4/BV102)),0)</f>
        <v>0</v>
      </c>
      <c r="BY102" s="70"/>
      <c r="BZ102" s="70"/>
      <c r="CA102" s="72"/>
      <c r="CB102" s="47">
        <f>IF(BZ102-BY102=$A$3,$A$2,BZ102-BY102)</f>
        <v>0</v>
      </c>
      <c r="CC102" s="47">
        <f>IFERROR(IF(CA102=$D$4,CB102,CB102/($D$4/CA102)),0)</f>
        <v>0</v>
      </c>
      <c r="CD102" s="70">
        <v>0.41666666666666669</v>
      </c>
      <c r="CE102" s="70">
        <v>0.5</v>
      </c>
      <c r="CF102" s="72">
        <v>2</v>
      </c>
      <c r="CG102" s="47">
        <f>IF(CE102-CD102=$A$3,$A$2,CE102-CD102)</f>
        <v>8.3333333333333315E-2</v>
      </c>
      <c r="CH102" s="47">
        <f>IFERROR(IF(CF102=$D$4,CG102,CG102/($D$4/CF102)),0)</f>
        <v>4.1666666666666657E-2</v>
      </c>
      <c r="CI102" s="70"/>
      <c r="CJ102" s="70"/>
      <c r="CK102" s="72"/>
      <c r="CL102" s="47">
        <f>IF(CJ102-CI102=$A$3,$A$2,CJ102-CI102)</f>
        <v>0</v>
      </c>
      <c r="CM102" s="47">
        <f>IFERROR(IF(CK102=$D$4,CL102,CL102/($D$4/CK102)),0)</f>
        <v>0</v>
      </c>
      <c r="CN102" s="70"/>
      <c r="CO102" s="70"/>
      <c r="CP102" s="72"/>
      <c r="CQ102" s="47">
        <f>IF(CO102-CN102=$A$3,$A$2,CO102-CN102)</f>
        <v>0</v>
      </c>
      <c r="CR102" s="47">
        <f>IFERROR(IF(CP102=$D$4,CQ102,CQ102/($D$4/CP102)),0)</f>
        <v>0</v>
      </c>
      <c r="CS102" s="70"/>
      <c r="CT102" s="70"/>
      <c r="CU102" s="72"/>
      <c r="CV102" s="47">
        <f>IF(CT102-CS102=$A$3,$A$2,CT102-CS102)</f>
        <v>0</v>
      </c>
      <c r="CW102" s="47">
        <f>IFERROR(IF(CU102=$D$4,CV102,CV102/($D$4/CU102)),0)</f>
        <v>0</v>
      </c>
      <c r="CX102" s="1"/>
      <c r="CZ102" s="156"/>
      <c r="DA102" s="156"/>
    </row>
    <row r="103" spans="1:105" s="18" customFormat="1" ht="13.8" x14ac:dyDescent="0.3">
      <c r="B103" s="39" t="str">
        <f>CONCATENATE(IF(AD103&lt;&gt;"","L",""),IF(AI103&lt;&gt;"","M",""),IF(AN103&lt;&gt;"","W",""),IF(AS103&lt;&gt;"","J",""),IF(AX103&lt;&gt;"","V",""),IF(BC103&lt;&gt;"","S",""),IF(BH103&lt;&gt;"","D",""))</f>
        <v>J</v>
      </c>
      <c r="C103" s="76">
        <v>493</v>
      </c>
      <c r="D103" s="40" t="s">
        <v>2008</v>
      </c>
      <c r="E103" s="40" t="s">
        <v>1496</v>
      </c>
      <c r="F103" s="40" t="s">
        <v>2122</v>
      </c>
      <c r="G103" s="36" t="s">
        <v>1240</v>
      </c>
      <c r="H103" s="36" t="s">
        <v>2189</v>
      </c>
      <c r="I103" s="36" t="s">
        <v>2124</v>
      </c>
      <c r="J103" s="36" t="s">
        <v>2125</v>
      </c>
      <c r="K103" s="36" t="s">
        <v>2263</v>
      </c>
      <c r="L103" s="100" t="s">
        <v>974</v>
      </c>
      <c r="M103" s="99">
        <f>IF(L103=L102,0,1)</f>
        <v>0</v>
      </c>
      <c r="N103" s="107">
        <v>926664418</v>
      </c>
      <c r="O103" s="106" t="str">
        <f>PROPER(TRIM(UPPER(CONCATENATE(P103," ",Q103))))</f>
        <v>Ronny Israel Ronquillo</v>
      </c>
      <c r="P103" s="106" t="s">
        <v>2484</v>
      </c>
      <c r="Q103" s="106" t="s">
        <v>2494</v>
      </c>
      <c r="R103" s="106" t="s">
        <v>2498</v>
      </c>
      <c r="S103" s="106" t="s">
        <v>2506</v>
      </c>
      <c r="T103" s="106" t="s">
        <v>2465</v>
      </c>
      <c r="U103" s="107" t="s">
        <v>2472</v>
      </c>
      <c r="V103" s="133">
        <v>2790.0213067798049</v>
      </c>
      <c r="W103" s="39">
        <f>COUNTA(AD103,AI103,AN103,AS103,AX103,BH103,BC103)</f>
        <v>1</v>
      </c>
      <c r="X103" s="42">
        <f>Y103/AC103</f>
        <v>2.4999999999999981E-2</v>
      </c>
      <c r="Y103" s="43">
        <f>(AH103+AM103+AR103+AW103+BB103+BL103+BG103)*24</f>
        <v>0.99999999999999911</v>
      </c>
      <c r="Z103" s="44">
        <f>+W103*$D$4</f>
        <v>4</v>
      </c>
      <c r="AA103" s="42">
        <f>AB103/(AC103*$D$4)</f>
        <v>2.4999999999999981E-2</v>
      </c>
      <c r="AB103" s="44">
        <f>((AG103*24)*AF103)+((AL103*24)*AK103)+((AQ103*24)*AP103)+((AV103*24)*AU103)+((BA103*24)*AZ103)+((BF103*24)*BE103)+((BK103*24)*BJ103)</f>
        <v>3.9999999999999964</v>
      </c>
      <c r="AC103" s="45">
        <f>SUMIFS(Y:Y,O:O,O103)</f>
        <v>39.999999999999993</v>
      </c>
      <c r="AD103" s="77"/>
      <c r="AE103" s="77"/>
      <c r="AF103" s="71"/>
      <c r="AG103" s="47">
        <f>IF(AE103-AD103=$A$3,$A$2,AE103-AD103)</f>
        <v>0</v>
      </c>
      <c r="AH103" s="47">
        <f>IFERROR(IF(AF103=$D$4,AG103,AG103/($D$4/AF103)),0)</f>
        <v>0</v>
      </c>
      <c r="AI103" s="78"/>
      <c r="AJ103" s="78"/>
      <c r="AK103" s="72"/>
      <c r="AL103" s="47">
        <f>IF(AJ103-AI103=$A$3,$A$2,AJ103-AI103)</f>
        <v>0</v>
      </c>
      <c r="AM103" s="47">
        <f>IFERROR(IF(AK103=$D$4,AL103,AL103/($D$4/AK103)),0)</f>
        <v>0</v>
      </c>
      <c r="AN103" s="78"/>
      <c r="AO103" s="78"/>
      <c r="AP103" s="72"/>
      <c r="AQ103" s="47">
        <f>IF(AO103-AN103=$A$3,$A$2,AO103-AN103)</f>
        <v>0</v>
      </c>
      <c r="AR103" s="47">
        <f>IFERROR(IF(AP103=$D$4,AQ103,AQ103/($D$4/AP103)),0)</f>
        <v>0</v>
      </c>
      <c r="AS103" s="78">
        <v>0.5</v>
      </c>
      <c r="AT103" s="78">
        <v>0.54166666666666663</v>
      </c>
      <c r="AU103" s="72">
        <v>4</v>
      </c>
      <c r="AV103" s="47">
        <f>IF(AT103-AS103=$A$3,$A$2,AT103-AS103)</f>
        <v>4.166666666666663E-2</v>
      </c>
      <c r="AW103" s="47">
        <f>IFERROR(IF(AU103=$D$4,AV103,AV103/($D$4/AU103)),0)</f>
        <v>4.166666666666663E-2</v>
      </c>
      <c r="AX103" s="78"/>
      <c r="AY103" s="78"/>
      <c r="AZ103" s="72"/>
      <c r="BA103" s="47">
        <f>IF(AY103-AX103=$A$3,$A$2,AY103-AX103)</f>
        <v>0</v>
      </c>
      <c r="BB103" s="47">
        <f>IFERROR(IF(AZ103=$D$4,BA103,BA103/($D$4/AZ103)),0)</f>
        <v>0</v>
      </c>
      <c r="BC103" s="78"/>
      <c r="BD103" s="78"/>
      <c r="BE103" s="72"/>
      <c r="BF103" s="47">
        <f>IF(BD103-BC103=$A$3,$A$2,BD103-BC103)</f>
        <v>0</v>
      </c>
      <c r="BG103" s="47">
        <f>IFERROR(IF(BE103=$D$4,BF103,BF103/($D$4/BE103)),0)</f>
        <v>0</v>
      </c>
      <c r="BH103" s="78"/>
      <c r="BI103" s="78"/>
      <c r="BJ103" s="72"/>
      <c r="BK103" s="47">
        <f>IF(BI103-BH103=$A$3,$A$2,BI103-BH103)</f>
        <v>0</v>
      </c>
      <c r="BL103" s="47">
        <f>IFERROR(IF(BJ103=$D$4,BK103,BK103/($D$4/BJ103)),0)</f>
        <v>0</v>
      </c>
      <c r="BM103" s="50"/>
      <c r="BN103" s="22">
        <f t="array" ref="BN103">IF(SUMPRODUCT((O103:O$439=O103)*1)&gt;1,0,1)</f>
        <v>0</v>
      </c>
      <c r="BO103" s="69"/>
      <c r="BP103" s="69"/>
      <c r="BQ103" s="71"/>
      <c r="BR103" s="47">
        <f>IF(BP103-BO103=$A$3,$A$2,BP103-BO103)</f>
        <v>0</v>
      </c>
      <c r="BS103" s="47">
        <f>IFERROR(IF(BQ103=$D$4,BR103,BR103/($D$4/BQ103)),0)</f>
        <v>0</v>
      </c>
      <c r="BT103" s="70"/>
      <c r="BU103" s="70"/>
      <c r="BV103" s="72"/>
      <c r="BW103" s="47">
        <f>IF(BU103-BT103=$A$3,$A$2,BU103-BT103)</f>
        <v>0</v>
      </c>
      <c r="BX103" s="47">
        <f>IFERROR(IF(BV103=$D$4,BW103,BW103/($D$4/BV103)),0)</f>
        <v>0</v>
      </c>
      <c r="BY103" s="70"/>
      <c r="BZ103" s="70"/>
      <c r="CA103" s="72"/>
      <c r="CB103" s="47">
        <f>IF(BZ103-BY103=$A$3,$A$2,BZ103-BY103)</f>
        <v>0</v>
      </c>
      <c r="CC103" s="47">
        <f>IFERROR(IF(CA103=$D$4,CB103,CB103/($D$4/CA103)),0)</f>
        <v>0</v>
      </c>
      <c r="CD103" s="70">
        <v>0.5</v>
      </c>
      <c r="CE103" s="70">
        <v>0.54166666666666663</v>
      </c>
      <c r="CF103" s="72">
        <v>2</v>
      </c>
      <c r="CG103" s="47">
        <f>IF(CE103-CD103=$A$3,$A$2,CE103-CD103)</f>
        <v>4.166666666666663E-2</v>
      </c>
      <c r="CH103" s="47">
        <f>IFERROR(IF(CF103=$D$4,CG103,CG103/($D$4/CF103)),0)</f>
        <v>2.0833333333333315E-2</v>
      </c>
      <c r="CI103" s="70"/>
      <c r="CJ103" s="70"/>
      <c r="CK103" s="72"/>
      <c r="CL103" s="47">
        <f>IF(CJ103-CI103=$A$3,$A$2,CJ103-CI103)</f>
        <v>0</v>
      </c>
      <c r="CM103" s="47">
        <f>IFERROR(IF(CK103=$D$4,CL103,CL103/($D$4/CK103)),0)</f>
        <v>0</v>
      </c>
      <c r="CN103" s="70"/>
      <c r="CO103" s="70"/>
      <c r="CP103" s="72"/>
      <c r="CQ103" s="47">
        <f>IF(CO103-CN103=$A$3,$A$2,CO103-CN103)</f>
        <v>0</v>
      </c>
      <c r="CR103" s="47">
        <f>IFERROR(IF(CP103=$D$4,CQ103,CQ103/($D$4/CP103)),0)</f>
        <v>0</v>
      </c>
      <c r="CS103" s="70"/>
      <c r="CT103" s="70"/>
      <c r="CU103" s="72"/>
      <c r="CV103" s="47">
        <f>IF(CT103-CS103=$A$3,$A$2,CT103-CS103)</f>
        <v>0</v>
      </c>
      <c r="CW103" s="47">
        <f>IFERROR(IF(CU103=$D$4,CV103,CV103/($D$4/CU103)),0)</f>
        <v>0</v>
      </c>
      <c r="CX103" s="1"/>
      <c r="CZ103" s="156"/>
      <c r="DA103" s="156"/>
    </row>
    <row r="104" spans="1:105" s="18" customFormat="1" ht="13.8" x14ac:dyDescent="0.3">
      <c r="B104" s="39" t="str">
        <f>CONCATENATE(IF(AD104&lt;&gt;"","L",""),IF(AI104&lt;&gt;"","M",""),IF(AN104&lt;&gt;"","W",""),IF(AS104&lt;&gt;"","J",""),IF(AX104&lt;&gt;"","V",""),IF(BC104&lt;&gt;"","S",""),IF(BH104&lt;&gt;"","D",""))</f>
        <v>J</v>
      </c>
      <c r="C104" s="76">
        <v>622</v>
      </c>
      <c r="D104" s="40" t="s">
        <v>2009</v>
      </c>
      <c r="E104" s="40" t="s">
        <v>1497</v>
      </c>
      <c r="F104" s="40" t="s">
        <v>2123</v>
      </c>
      <c r="G104" s="36" t="s">
        <v>1238</v>
      </c>
      <c r="H104" s="36" t="s">
        <v>2189</v>
      </c>
      <c r="I104" s="36" t="s">
        <v>2124</v>
      </c>
      <c r="J104" s="36" t="s">
        <v>2125</v>
      </c>
      <c r="K104" s="36" t="s">
        <v>2263</v>
      </c>
      <c r="L104" s="100" t="s">
        <v>974</v>
      </c>
      <c r="M104" s="99">
        <f>IF(L104=L103,0,1)</f>
        <v>0</v>
      </c>
      <c r="N104" s="107">
        <v>926664418</v>
      </c>
      <c r="O104" s="106" t="str">
        <f>PROPER(TRIM(UPPER(CONCATENATE(P104," ",Q104))))</f>
        <v>Ronny Israel Ronquillo</v>
      </c>
      <c r="P104" s="106" t="s">
        <v>2484</v>
      </c>
      <c r="Q104" s="106" t="s">
        <v>2494</v>
      </c>
      <c r="R104" s="106" t="s">
        <v>2498</v>
      </c>
      <c r="S104" s="106" t="s">
        <v>2506</v>
      </c>
      <c r="T104" s="106" t="s">
        <v>2469</v>
      </c>
      <c r="U104" s="107" t="s">
        <v>2472</v>
      </c>
      <c r="V104" s="133">
        <v>5580.0426135596099</v>
      </c>
      <c r="W104" s="39">
        <f>COUNTA(AD104,AI104,AN104,AS104,AX104,BH104,BC104)</f>
        <v>1</v>
      </c>
      <c r="X104" s="42">
        <f>Y104/AC104</f>
        <v>2.4999999999999981E-2</v>
      </c>
      <c r="Y104" s="43">
        <f>(AH104+AM104+AR104+AW104+BB104+BL104+BG104)*24</f>
        <v>0.99999999999999911</v>
      </c>
      <c r="Z104" s="44">
        <f>+W104*$D$4</f>
        <v>4</v>
      </c>
      <c r="AA104" s="42">
        <f>AB104/(AC104*$D$4)</f>
        <v>2.4999999999999981E-2</v>
      </c>
      <c r="AB104" s="44">
        <f>((AG104*24)*AF104)+((AL104*24)*AK104)+((AQ104*24)*AP104)+((AV104*24)*AU104)+((BA104*24)*AZ104)+((BF104*24)*BE104)+((BK104*24)*BJ104)</f>
        <v>3.9999999999999964</v>
      </c>
      <c r="AC104" s="45">
        <f>SUMIFS(Y:Y,O:O,O104)</f>
        <v>39.999999999999993</v>
      </c>
      <c r="AD104" s="77"/>
      <c r="AE104" s="77"/>
      <c r="AF104" s="71"/>
      <c r="AG104" s="47">
        <f>IF(AE104-AD104=$A$3,$A$2,AE104-AD104)</f>
        <v>0</v>
      </c>
      <c r="AH104" s="47">
        <f>IFERROR(IF(AF104=$D$4,AG104,AG104/($D$4/AF104)),0)</f>
        <v>0</v>
      </c>
      <c r="AI104" s="78"/>
      <c r="AJ104" s="78"/>
      <c r="AK104" s="72"/>
      <c r="AL104" s="47">
        <f>IF(AJ104-AI104=$A$3,$A$2,AJ104-AI104)</f>
        <v>0</v>
      </c>
      <c r="AM104" s="47">
        <f>IFERROR(IF(AK104=$D$4,AL104,AL104/($D$4/AK104)),0)</f>
        <v>0</v>
      </c>
      <c r="AN104" s="78"/>
      <c r="AO104" s="78"/>
      <c r="AP104" s="72"/>
      <c r="AQ104" s="47">
        <f>IF(AO104-AN104=$A$3,$A$2,AO104-AN104)</f>
        <v>0</v>
      </c>
      <c r="AR104" s="47">
        <f>IFERROR(IF(AP104=$D$4,AQ104,AQ104/($D$4/AP104)),0)</f>
        <v>0</v>
      </c>
      <c r="AS104" s="78">
        <v>0.58333333333333337</v>
      </c>
      <c r="AT104" s="78">
        <v>0.625</v>
      </c>
      <c r="AU104" s="72">
        <v>4</v>
      </c>
      <c r="AV104" s="47">
        <f>IF(AT104-AS104=$A$3,$A$2,AT104-AS104)</f>
        <v>4.166666666666663E-2</v>
      </c>
      <c r="AW104" s="47">
        <f>IFERROR(IF(AU104=$D$4,AV104,AV104/($D$4/AU104)),0)</f>
        <v>4.166666666666663E-2</v>
      </c>
      <c r="AX104" s="78"/>
      <c r="AY104" s="78"/>
      <c r="AZ104" s="72"/>
      <c r="BA104" s="47">
        <f>IF(AY104-AX104=$A$3,$A$2,AY104-AX104)</f>
        <v>0</v>
      </c>
      <c r="BB104" s="47">
        <f>IFERROR(IF(AZ104=$D$4,BA104,BA104/($D$4/AZ104)),0)</f>
        <v>0</v>
      </c>
      <c r="BC104" s="78"/>
      <c r="BD104" s="78"/>
      <c r="BE104" s="72"/>
      <c r="BF104" s="47">
        <f>IF(BD104-BC104=$A$3,$A$2,BD104-BC104)</f>
        <v>0</v>
      </c>
      <c r="BG104" s="47">
        <f>IFERROR(IF(BE104=$D$4,BF104,BF104/($D$4/BE104)),0)</f>
        <v>0</v>
      </c>
      <c r="BH104" s="78"/>
      <c r="BI104" s="78"/>
      <c r="BJ104" s="72"/>
      <c r="BK104" s="47">
        <f>IF(BI104-BH104=$A$3,$A$2,BI104-BH104)</f>
        <v>0</v>
      </c>
      <c r="BL104" s="47">
        <f>IFERROR(IF(BJ104=$D$4,BK104,BK104/($D$4/BJ104)),0)</f>
        <v>0</v>
      </c>
      <c r="BM104" s="50"/>
      <c r="BN104" s="22">
        <f t="array" ref="BN104">IF(SUMPRODUCT((O104:O$439=O104)*1)&gt;1,0,1)</f>
        <v>0</v>
      </c>
      <c r="BO104" s="69"/>
      <c r="BP104" s="69"/>
      <c r="BQ104" s="71"/>
      <c r="BR104" s="47">
        <f>IF(BP104-BO104=$A$3,$A$2,BP104-BO104)</f>
        <v>0</v>
      </c>
      <c r="BS104" s="47">
        <f>IFERROR(IF(BQ104=$D$4,BR104,BR104/($D$4/BQ104)),0)</f>
        <v>0</v>
      </c>
      <c r="BT104" s="70"/>
      <c r="BU104" s="70"/>
      <c r="BV104" s="72"/>
      <c r="BW104" s="47">
        <f>IF(BU104-BT104=$A$3,$A$2,BU104-BT104)</f>
        <v>0</v>
      </c>
      <c r="BX104" s="47">
        <f>IFERROR(IF(BV104=$D$4,BW104,BW104/($D$4/BV104)),0)</f>
        <v>0</v>
      </c>
      <c r="BY104" s="70"/>
      <c r="BZ104" s="70"/>
      <c r="CA104" s="72"/>
      <c r="CB104" s="47">
        <f>IF(BZ104-BY104=$A$3,$A$2,BZ104-BY104)</f>
        <v>0</v>
      </c>
      <c r="CC104" s="47">
        <f>IFERROR(IF(CA104=$D$4,CB104,CB104/($D$4/CA104)),0)</f>
        <v>0</v>
      </c>
      <c r="CD104" s="70">
        <v>0.58333333333333337</v>
      </c>
      <c r="CE104" s="70">
        <v>0.625</v>
      </c>
      <c r="CF104" s="72">
        <v>2</v>
      </c>
      <c r="CG104" s="47">
        <f>IF(CE104-CD104=$A$3,$A$2,CE104-CD104)</f>
        <v>4.166666666666663E-2</v>
      </c>
      <c r="CH104" s="47">
        <f>IFERROR(IF(CF104=$D$4,CG104,CG104/($D$4/CF104)),0)</f>
        <v>2.0833333333333315E-2</v>
      </c>
      <c r="CI104" s="70"/>
      <c r="CJ104" s="70"/>
      <c r="CK104" s="72"/>
      <c r="CL104" s="47">
        <f>IF(CJ104-CI104=$A$3,$A$2,CJ104-CI104)</f>
        <v>0</v>
      </c>
      <c r="CM104" s="47">
        <f>IFERROR(IF(CK104=$D$4,CL104,CL104/($D$4/CK104)),0)</f>
        <v>0</v>
      </c>
      <c r="CN104" s="70"/>
      <c r="CO104" s="70"/>
      <c r="CP104" s="72"/>
      <c r="CQ104" s="47">
        <f>IF(CO104-CN104=$A$3,$A$2,CO104-CN104)</f>
        <v>0</v>
      </c>
      <c r="CR104" s="47">
        <f>IFERROR(IF(CP104=$D$4,CQ104,CQ104/($D$4/CP104)),0)</f>
        <v>0</v>
      </c>
      <c r="CS104" s="70"/>
      <c r="CT104" s="70"/>
      <c r="CU104" s="72"/>
      <c r="CV104" s="47">
        <f>IF(CT104-CS104=$A$3,$A$2,CT104-CS104)</f>
        <v>0</v>
      </c>
      <c r="CW104" s="47">
        <f>IFERROR(IF(CU104=$D$4,CV104,CV104/($D$4/CU104)),0)</f>
        <v>0</v>
      </c>
      <c r="CX104" s="1"/>
      <c r="CZ104" s="156"/>
      <c r="DA104" s="156"/>
    </row>
    <row r="105" spans="1:105" s="18" customFormat="1" ht="13.8" x14ac:dyDescent="0.3">
      <c r="B105" s="39" t="str">
        <f>CONCATENATE(IF(AD105&lt;&gt;"","L",""),IF(AI105&lt;&gt;"","M",""),IF(AN105&lt;&gt;"","W",""),IF(AS105&lt;&gt;"","J",""),IF(AX105&lt;&gt;"","V",""),IF(BC105&lt;&gt;"","S",""),IF(BH105&lt;&gt;"","D",""))</f>
        <v>J</v>
      </c>
      <c r="C105" s="167" t="s">
        <v>1049</v>
      </c>
      <c r="D105" s="166" t="s">
        <v>2120</v>
      </c>
      <c r="E105" s="166" t="s">
        <v>2120</v>
      </c>
      <c r="F105" s="40" t="s">
        <v>2157</v>
      </c>
      <c r="G105" s="36" t="s">
        <v>1254</v>
      </c>
      <c r="H105" s="36" t="s">
        <v>2189</v>
      </c>
      <c r="I105" s="36" t="s">
        <v>2124</v>
      </c>
      <c r="J105" s="36" t="s">
        <v>1647</v>
      </c>
      <c r="K105" s="36" t="s">
        <v>2263</v>
      </c>
      <c r="L105" s="100" t="s">
        <v>974</v>
      </c>
      <c r="M105" s="99">
        <f>IF(L105=L104,0,1)</f>
        <v>0</v>
      </c>
      <c r="N105" s="107">
        <v>926664418</v>
      </c>
      <c r="O105" s="106" t="str">
        <f>PROPER(TRIM(UPPER(CONCATENATE(P105," ",Q105))))</f>
        <v>Ronny Israel Ronquillo</v>
      </c>
      <c r="P105" s="106" t="s">
        <v>2484</v>
      </c>
      <c r="Q105" s="106" t="s">
        <v>2494</v>
      </c>
      <c r="R105" s="106" t="s">
        <v>2498</v>
      </c>
      <c r="S105" s="106" t="s">
        <v>2506</v>
      </c>
      <c r="T105" s="106" t="s">
        <v>2469</v>
      </c>
      <c r="U105" s="107" t="s">
        <v>2472</v>
      </c>
      <c r="V105" s="133"/>
      <c r="W105" s="39">
        <f>COUNTA(AD105,AI105,AN105,AS105,AX105,BH105,BC105)</f>
        <v>1</v>
      </c>
      <c r="X105" s="42">
        <f>Y105/AC105</f>
        <v>2.4999999999999981E-2</v>
      </c>
      <c r="Y105" s="43">
        <f>(AH105+AM105+AR105+AW105+BB105+BL105+BG105)*24</f>
        <v>0.99999999999999911</v>
      </c>
      <c r="Z105" s="44">
        <f>+W105*$D$4</f>
        <v>4</v>
      </c>
      <c r="AA105" s="42">
        <f>AB105/(AC105*$D$4)</f>
        <v>2.4999999999999981E-2</v>
      </c>
      <c r="AB105" s="44">
        <f>((AG105*24)*AF105)+((AL105*24)*AK105)+((AQ105*24)*AP105)+((AV105*24)*AU105)+((BA105*24)*AZ105)+((BF105*24)*BE105)+((BK105*24)*BJ105)</f>
        <v>3.9999999999999964</v>
      </c>
      <c r="AC105" s="45">
        <f>SUMIFS(Y:Y,O:O,O105)</f>
        <v>39.999999999999993</v>
      </c>
      <c r="AD105" s="77"/>
      <c r="AE105" s="77"/>
      <c r="AF105" s="71"/>
      <c r="AG105" s="47">
        <f>IF(AE105-AD105=$A$3,$A$2,AE105-AD105)</f>
        <v>0</v>
      </c>
      <c r="AH105" s="47">
        <f>IFERROR(IF(AF105=$D$4,AG105,AG105/($D$4/AF105)),0)</f>
        <v>0</v>
      </c>
      <c r="AI105" s="78"/>
      <c r="AJ105" s="78"/>
      <c r="AK105" s="72"/>
      <c r="AL105" s="47">
        <f>IF(AJ105-AI105=$A$3,$A$2,AJ105-AI105)</f>
        <v>0</v>
      </c>
      <c r="AM105" s="47">
        <f>IFERROR(IF(AK105=$D$4,AL105,AL105/($D$4/AK105)),0)</f>
        <v>0</v>
      </c>
      <c r="AN105" s="78"/>
      <c r="AO105" s="78"/>
      <c r="AP105" s="72"/>
      <c r="AQ105" s="47">
        <f>IF(AO105-AN105=$A$3,$A$2,AO105-AN105)</f>
        <v>0</v>
      </c>
      <c r="AR105" s="47">
        <f>IFERROR(IF(AP105=$D$4,AQ105,AQ105/($D$4/AP105)),0)</f>
        <v>0</v>
      </c>
      <c r="AS105" s="78">
        <v>0.625</v>
      </c>
      <c r="AT105" s="78">
        <v>0.66666666666666663</v>
      </c>
      <c r="AU105" s="72">
        <v>4</v>
      </c>
      <c r="AV105" s="47">
        <f>IF(AT105-AS105=$A$3,$A$2,AT105-AS105)</f>
        <v>4.166666666666663E-2</v>
      </c>
      <c r="AW105" s="47">
        <f>IFERROR(IF(AU105=$D$4,AV105,AV105/($D$4/AU105)),0)</f>
        <v>4.166666666666663E-2</v>
      </c>
      <c r="AX105" s="78"/>
      <c r="AY105" s="78"/>
      <c r="AZ105" s="72"/>
      <c r="BA105" s="47">
        <f>IF(AY105-AX105=$A$3,$A$2,AY105-AX105)</f>
        <v>0</v>
      </c>
      <c r="BB105" s="47">
        <f>IFERROR(IF(AZ105=$D$4,BA105,BA105/($D$4/AZ105)),0)</f>
        <v>0</v>
      </c>
      <c r="BC105" s="78"/>
      <c r="BD105" s="78"/>
      <c r="BE105" s="72"/>
      <c r="BF105" s="47">
        <f>IF(BD105-BC105=$A$3,$A$2,BD105-BC105)</f>
        <v>0</v>
      </c>
      <c r="BG105" s="47">
        <f>IFERROR(IF(BE105=$D$4,BF105,BF105/($D$4/BE105)),0)</f>
        <v>0</v>
      </c>
      <c r="BH105" s="78"/>
      <c r="BI105" s="78"/>
      <c r="BJ105" s="72"/>
      <c r="BK105" s="47">
        <f>IF(BI105-BH105=$A$3,$A$2,BI105-BH105)</f>
        <v>0</v>
      </c>
      <c r="BL105" s="47">
        <f>IFERROR(IF(BJ105=$D$4,BK105,BK105/($D$4/BJ105)),0)</f>
        <v>0</v>
      </c>
      <c r="BM105" s="50"/>
      <c r="BN105" s="22">
        <f t="array" ref="BN105">IF(SUMPRODUCT((O105:O$439=O105)*1)&gt;1,0,1)</f>
        <v>0</v>
      </c>
      <c r="BO105" s="69"/>
      <c r="BP105" s="69"/>
      <c r="BQ105" s="71"/>
      <c r="BR105" s="47">
        <f>IF(BP105-BO105=$A$3,$A$2,BP105-BO105)</f>
        <v>0</v>
      </c>
      <c r="BS105" s="47">
        <f>IFERROR(IF(BQ105=$D$4,BR105,BR105/($D$4/BQ105)),0)</f>
        <v>0</v>
      </c>
      <c r="BT105" s="70"/>
      <c r="BU105" s="70"/>
      <c r="BV105" s="72"/>
      <c r="BW105" s="47">
        <f>IF(BU105-BT105=$A$3,$A$2,BU105-BT105)</f>
        <v>0</v>
      </c>
      <c r="BX105" s="47">
        <f>IFERROR(IF(BV105=$D$4,BW105,BW105/($D$4/BV105)),0)</f>
        <v>0</v>
      </c>
      <c r="BY105" s="70"/>
      <c r="BZ105" s="70"/>
      <c r="CA105" s="72"/>
      <c r="CB105" s="47">
        <f>IF(BZ105-BY105=$A$3,$A$2,BZ105-BY105)</f>
        <v>0</v>
      </c>
      <c r="CC105" s="47">
        <f>IFERROR(IF(CA105=$D$4,CB105,CB105/($D$4/CA105)),0)</f>
        <v>0</v>
      </c>
      <c r="CD105" s="70"/>
      <c r="CE105" s="70"/>
      <c r="CF105" s="72"/>
      <c r="CG105" s="47">
        <f>IF(CE105-CD105=$A$3,$A$2,CE105-CD105)</f>
        <v>0</v>
      </c>
      <c r="CH105" s="47">
        <f>IFERROR(IF(CF105=$D$4,CG105,CG105/($D$4/CF105)),0)</f>
        <v>0</v>
      </c>
      <c r="CI105" s="70"/>
      <c r="CJ105" s="70"/>
      <c r="CK105" s="72"/>
      <c r="CL105" s="47">
        <f>IF(CJ105-CI105=$A$3,$A$2,CJ105-CI105)</f>
        <v>0</v>
      </c>
      <c r="CM105" s="47">
        <f>IFERROR(IF(CK105=$D$4,CL105,CL105/($D$4/CK105)),0)</f>
        <v>0</v>
      </c>
      <c r="CN105" s="70"/>
      <c r="CO105" s="70"/>
      <c r="CP105" s="72"/>
      <c r="CQ105" s="47">
        <f>IF(CO105-CN105=$A$3,$A$2,CO105-CN105)</f>
        <v>0</v>
      </c>
      <c r="CR105" s="47">
        <f>IFERROR(IF(CP105=$D$4,CQ105,CQ105/($D$4/CP105)),0)</f>
        <v>0</v>
      </c>
      <c r="CS105" s="70"/>
      <c r="CT105" s="70"/>
      <c r="CU105" s="72"/>
      <c r="CV105" s="47">
        <f>IF(CT105-CS105=$A$3,$A$2,CT105-CS105)</f>
        <v>0</v>
      </c>
      <c r="CW105" s="47">
        <f>IFERROR(IF(CU105=$D$4,CV105,CV105/($D$4/CU105)),0)</f>
        <v>0</v>
      </c>
      <c r="CX105" s="1"/>
      <c r="CZ105" s="156"/>
      <c r="DA105" s="156"/>
    </row>
    <row r="106" spans="1:105" s="18" customFormat="1" ht="13.8" x14ac:dyDescent="0.3">
      <c r="B106" s="39" t="str">
        <f>CONCATENATE(IF(AD106&lt;&gt;"","L",""),IF(AI106&lt;&gt;"","M",""),IF(AN106&lt;&gt;"","W",""),IF(AS106&lt;&gt;"","J",""),IF(AX106&lt;&gt;"","V",""),IF(BC106&lt;&gt;"","S",""),IF(BH106&lt;&gt;"","D",""))</f>
        <v>J</v>
      </c>
      <c r="C106" s="76">
        <v>523</v>
      </c>
      <c r="D106" s="40" t="s">
        <v>2010</v>
      </c>
      <c r="E106" s="40" t="s">
        <v>1498</v>
      </c>
      <c r="F106" s="40" t="s">
        <v>2123</v>
      </c>
      <c r="G106" s="36" t="s">
        <v>1239</v>
      </c>
      <c r="H106" s="36" t="s">
        <v>2189</v>
      </c>
      <c r="I106" s="36" t="s">
        <v>2124</v>
      </c>
      <c r="J106" s="36" t="s">
        <v>2125</v>
      </c>
      <c r="K106" s="36" t="s">
        <v>2263</v>
      </c>
      <c r="L106" s="100" t="s">
        <v>974</v>
      </c>
      <c r="M106" s="99">
        <f>IF(L106=L105,0,1)</f>
        <v>0</v>
      </c>
      <c r="N106" s="107">
        <v>926664418</v>
      </c>
      <c r="O106" s="106" t="str">
        <f>PROPER(TRIM(UPPER(CONCATENATE(P106," ",Q106))))</f>
        <v>Ronny Israel Ronquillo</v>
      </c>
      <c r="P106" s="106" t="s">
        <v>2484</v>
      </c>
      <c r="Q106" s="106" t="s">
        <v>2494</v>
      </c>
      <c r="R106" s="106" t="s">
        <v>2498</v>
      </c>
      <c r="S106" s="106" t="s">
        <v>2506</v>
      </c>
      <c r="T106" s="106" t="s">
        <v>2465</v>
      </c>
      <c r="U106" s="107" t="s">
        <v>2472</v>
      </c>
      <c r="V106" s="133">
        <v>4533.7846235171828</v>
      </c>
      <c r="W106" s="39">
        <f>COUNTA(AD106,AI106,AN106,AS106,AX106,BH106,BC106)</f>
        <v>1</v>
      </c>
      <c r="X106" s="42">
        <f>Y106/AC106</f>
        <v>5.0000000000000031E-2</v>
      </c>
      <c r="Y106" s="43">
        <f>(AH106+AM106+AR106+AW106+BB106+BL106+BG106)*24</f>
        <v>2.0000000000000009</v>
      </c>
      <c r="Z106" s="44">
        <f>+W106*$D$4</f>
        <v>4</v>
      </c>
      <c r="AA106" s="42">
        <f>AB106/(AC106*$D$4)</f>
        <v>5.0000000000000031E-2</v>
      </c>
      <c r="AB106" s="44">
        <f>((AG106*24)*AF106)+((AL106*24)*AK106)+((AQ106*24)*AP106)+((AV106*24)*AU106)+((BA106*24)*AZ106)+((BF106*24)*BE106)+((BK106*24)*BJ106)</f>
        <v>8.0000000000000036</v>
      </c>
      <c r="AC106" s="45">
        <f>SUMIFS(Y:Y,O:O,O106)</f>
        <v>39.999999999999993</v>
      </c>
      <c r="AD106" s="77"/>
      <c r="AE106" s="77"/>
      <c r="AF106" s="71"/>
      <c r="AG106" s="47">
        <f>IF(AE106-AD106=$A$3,$A$2,AE106-AD106)</f>
        <v>0</v>
      </c>
      <c r="AH106" s="47">
        <f>IFERROR(IF(AF106=$D$4,AG106,AG106/($D$4/AF106)),0)</f>
        <v>0</v>
      </c>
      <c r="AI106" s="78"/>
      <c r="AJ106" s="78"/>
      <c r="AK106" s="72"/>
      <c r="AL106" s="47">
        <f>IF(AJ106-AI106=$A$3,$A$2,AJ106-AI106)</f>
        <v>0</v>
      </c>
      <c r="AM106" s="47">
        <f>IFERROR(IF(AK106=$D$4,AL106,AL106/($D$4/AK106)),0)</f>
        <v>0</v>
      </c>
      <c r="AN106" s="78"/>
      <c r="AO106" s="78"/>
      <c r="AP106" s="72"/>
      <c r="AQ106" s="47">
        <f>IF(AO106-AN106=$A$3,$A$2,AO106-AN106)</f>
        <v>0</v>
      </c>
      <c r="AR106" s="47">
        <f>IFERROR(IF(AP106=$D$4,AQ106,AQ106/($D$4/AP106)),0)</f>
        <v>0</v>
      </c>
      <c r="AS106" s="78">
        <v>0.66666666666666663</v>
      </c>
      <c r="AT106" s="78">
        <v>0.75</v>
      </c>
      <c r="AU106" s="72">
        <v>4</v>
      </c>
      <c r="AV106" s="47">
        <f>IF(AT106-AS106=$A$3,$A$2,AT106-AS106)</f>
        <v>8.333333333333337E-2</v>
      </c>
      <c r="AW106" s="47">
        <f>IFERROR(IF(AU106=$D$4,AV106,AV106/($D$4/AU106)),0)</f>
        <v>8.333333333333337E-2</v>
      </c>
      <c r="AX106" s="78"/>
      <c r="AY106" s="78"/>
      <c r="AZ106" s="72"/>
      <c r="BA106" s="47">
        <f>IF(AY106-AX106=$A$3,$A$2,AY106-AX106)</f>
        <v>0</v>
      </c>
      <c r="BB106" s="47">
        <f>IFERROR(IF(AZ106=$D$4,BA106,BA106/($D$4/AZ106)),0)</f>
        <v>0</v>
      </c>
      <c r="BC106" s="78"/>
      <c r="BD106" s="78"/>
      <c r="BE106" s="72"/>
      <c r="BF106" s="47">
        <f>IF(BD106-BC106=$A$3,$A$2,BD106-BC106)</f>
        <v>0</v>
      </c>
      <c r="BG106" s="47">
        <f>IFERROR(IF(BE106=$D$4,BF106,BF106/($D$4/BE106)),0)</f>
        <v>0</v>
      </c>
      <c r="BH106" s="78"/>
      <c r="BI106" s="78"/>
      <c r="BJ106" s="72"/>
      <c r="BK106" s="47">
        <f>IF(BI106-BH106=$A$3,$A$2,BI106-BH106)</f>
        <v>0</v>
      </c>
      <c r="BL106" s="47">
        <f>IFERROR(IF(BJ106=$D$4,BK106,BK106/($D$4/BJ106)),0)</f>
        <v>0</v>
      </c>
      <c r="BM106" s="50"/>
      <c r="BN106" s="22">
        <f t="array" ref="BN106">IF(SUMPRODUCT((O106:O$439=O106)*1)&gt;1,0,1)</f>
        <v>1</v>
      </c>
      <c r="BO106" s="69"/>
      <c r="BP106" s="69"/>
      <c r="BQ106" s="71"/>
      <c r="BR106" s="47">
        <f>IF(BP106-BO106=$A$3,$A$2,BP106-BO106)</f>
        <v>0</v>
      </c>
      <c r="BS106" s="47">
        <f>IFERROR(IF(BQ106=$D$4,BR106,BR106/($D$4/BQ106)),0)</f>
        <v>0</v>
      </c>
      <c r="BT106" s="70"/>
      <c r="BU106" s="70"/>
      <c r="BV106" s="72"/>
      <c r="BW106" s="47">
        <f>IF(BU106-BT106=$A$3,$A$2,BU106-BT106)</f>
        <v>0</v>
      </c>
      <c r="BX106" s="47">
        <f>IFERROR(IF(BV106=$D$4,BW106,BW106/($D$4/BV106)),0)</f>
        <v>0</v>
      </c>
      <c r="BY106" s="70"/>
      <c r="BZ106" s="70"/>
      <c r="CA106" s="72"/>
      <c r="CB106" s="47">
        <f>IF(BZ106-BY106=$A$3,$A$2,BZ106-BY106)</f>
        <v>0</v>
      </c>
      <c r="CC106" s="47">
        <f>IFERROR(IF(CA106=$D$4,CB106,CB106/($D$4/CA106)),0)</f>
        <v>0</v>
      </c>
      <c r="CD106" s="70">
        <v>0.625</v>
      </c>
      <c r="CE106" s="70">
        <v>0.75</v>
      </c>
      <c r="CF106" s="72">
        <v>2</v>
      </c>
      <c r="CG106" s="47">
        <f>IF(CE106-CD106=$A$3,$A$2,CE106-CD106)</f>
        <v>0.125</v>
      </c>
      <c r="CH106" s="47">
        <f>IFERROR(IF(CF106=$D$4,CG106,CG106/($D$4/CF106)),0)</f>
        <v>6.25E-2</v>
      </c>
      <c r="CI106" s="70"/>
      <c r="CJ106" s="70"/>
      <c r="CK106" s="72"/>
      <c r="CL106" s="47">
        <f>IF(CJ106-CI106=$A$3,$A$2,CJ106-CI106)</f>
        <v>0</v>
      </c>
      <c r="CM106" s="47">
        <f>IFERROR(IF(CK106=$D$4,CL106,CL106/($D$4/CK106)),0)</f>
        <v>0</v>
      </c>
      <c r="CN106" s="70"/>
      <c r="CO106" s="70"/>
      <c r="CP106" s="72"/>
      <c r="CQ106" s="47">
        <f>IF(CO106-CN106=$A$3,$A$2,CO106-CN106)</f>
        <v>0</v>
      </c>
      <c r="CR106" s="47">
        <f>IFERROR(IF(CP106=$D$4,CQ106,CQ106/($D$4/CP106)),0)</f>
        <v>0</v>
      </c>
      <c r="CS106" s="70"/>
      <c r="CT106" s="70"/>
      <c r="CU106" s="72"/>
      <c r="CV106" s="47">
        <f>IF(CT106-CS106=$A$3,$A$2,CT106-CS106)</f>
        <v>0</v>
      </c>
      <c r="CW106" s="47">
        <f>IFERROR(IF(CU106=$D$4,CV106,CV106/($D$4/CU106)),0)</f>
        <v>0</v>
      </c>
      <c r="CX106" s="1"/>
      <c r="CZ106" s="156"/>
      <c r="DA106" s="156"/>
    </row>
    <row r="107" spans="1:105" s="18" customFormat="1" ht="13.8" x14ac:dyDescent="0.3">
      <c r="B107" s="39" t="str">
        <f>CONCATENATE(IF(AD107&lt;&gt;"","L",""),IF(AI107&lt;&gt;"","M",""),IF(AN107&lt;&gt;"","W",""),IF(AS107&lt;&gt;"","J",""),IF(AX107&lt;&gt;"","V",""),IF(BC107&lt;&gt;"","S",""),IF(BH107&lt;&gt;"","D",""))</f>
        <v>MWJVS</v>
      </c>
      <c r="C107" s="104">
        <v>513</v>
      </c>
      <c r="D107" s="40" t="s">
        <v>1879</v>
      </c>
      <c r="E107" s="40" t="s">
        <v>1406</v>
      </c>
      <c r="F107" s="40" t="s">
        <v>2156</v>
      </c>
      <c r="G107" s="36" t="s">
        <v>1239</v>
      </c>
      <c r="H107" s="36" t="s">
        <v>2208</v>
      </c>
      <c r="I107" s="36" t="s">
        <v>2124</v>
      </c>
      <c r="J107" s="36" t="s">
        <v>2125</v>
      </c>
      <c r="K107" s="36" t="s">
        <v>2262</v>
      </c>
      <c r="L107" s="99" t="s">
        <v>958</v>
      </c>
      <c r="M107" s="99">
        <f>IF(L107=L106,0,1)</f>
        <v>1</v>
      </c>
      <c r="N107" s="107">
        <v>922183207</v>
      </c>
      <c r="O107" s="106" t="str">
        <f>PROPER(TRIM(UPPER(CONCATENATE(P107," ",Q107))))</f>
        <v>María Gabriela Valdiviezo</v>
      </c>
      <c r="P107" s="106" t="s">
        <v>2279</v>
      </c>
      <c r="Q107" s="106" t="s">
        <v>2354</v>
      </c>
      <c r="R107" s="106" t="s">
        <v>2387</v>
      </c>
      <c r="S107" s="106" t="s">
        <v>2506</v>
      </c>
      <c r="T107" s="106" t="s">
        <v>2465</v>
      </c>
      <c r="U107" s="107" t="s">
        <v>2472</v>
      </c>
      <c r="V107" s="133">
        <v>28564.914659999999</v>
      </c>
      <c r="W107" s="39">
        <f>COUNTA(AD107,AI107,AN107,AS107,AX107,BH107,BC107)</f>
        <v>5</v>
      </c>
      <c r="X107" s="42">
        <f>Y107/AC107</f>
        <v>0.90000000000000013</v>
      </c>
      <c r="Y107" s="43">
        <f>(AH107+AM107+AR107+AW107+BB107+BL107+BG107)*24</f>
        <v>35.999999999999993</v>
      </c>
      <c r="Z107" s="44">
        <f>+W107*$D$4</f>
        <v>20</v>
      </c>
      <c r="AA107" s="42">
        <f>AB107/(AC107*$D$4)</f>
        <v>0.90000000000000036</v>
      </c>
      <c r="AB107" s="44">
        <f>((AG107*24)*AF107)+((AL107*24)*AK107)+((AQ107*24)*AP107)+((AV107*24)*AU107)+((BA107*24)*AZ107)+((BF107*24)*BE107)+((BK107*24)*BJ107)</f>
        <v>144</v>
      </c>
      <c r="AC107" s="45">
        <f>SUMIFS(Y:Y,O:O,O107)</f>
        <v>39.999999999999986</v>
      </c>
      <c r="AD107" s="127"/>
      <c r="AE107" s="127"/>
      <c r="AF107" s="107"/>
      <c r="AG107" s="47">
        <f>IF(AE107-AD107=$A$3,$A$2,AE107-AD107)</f>
        <v>0</v>
      </c>
      <c r="AH107" s="47">
        <f>IFERROR(IF(AF107=$D$4,AG107,AG107/($D$4/AF107)),0)</f>
        <v>0</v>
      </c>
      <c r="AI107" s="49">
        <v>0.5</v>
      </c>
      <c r="AJ107" s="49">
        <v>0.79166666666666663</v>
      </c>
      <c r="AK107" s="41">
        <v>4</v>
      </c>
      <c r="AL107" s="47">
        <f>IF(AJ107-AI107=$A$3,$A$2,AJ107-AI107)</f>
        <v>0.29166666666666663</v>
      </c>
      <c r="AM107" s="47">
        <f>IFERROR(IF(AK107=$D$4,AL107,AL107/($D$4/AK107)),0)</f>
        <v>0.29166666666666663</v>
      </c>
      <c r="AN107" s="49">
        <v>0.5</v>
      </c>
      <c r="AO107" s="49">
        <v>0.79166666666666663</v>
      </c>
      <c r="AP107" s="41">
        <v>4</v>
      </c>
      <c r="AQ107" s="47">
        <f>IF(AO107-AN107=$A$3,$A$2,AO107-AN107)</f>
        <v>0.29166666666666663</v>
      </c>
      <c r="AR107" s="47">
        <f>IFERROR(IF(AP107=$D$4,AQ107,AQ107/($D$4/AP107)),0)</f>
        <v>0.29166666666666663</v>
      </c>
      <c r="AS107" s="49">
        <v>0.5</v>
      </c>
      <c r="AT107" s="49">
        <v>0.79166666666666663</v>
      </c>
      <c r="AU107" s="41">
        <v>4</v>
      </c>
      <c r="AV107" s="47">
        <f>IF(AT107-AS107=$A$3,$A$2,AT107-AS107)</f>
        <v>0.29166666666666663</v>
      </c>
      <c r="AW107" s="47">
        <f>IFERROR(IF(AU107=$D$4,AV107,AV107/($D$4/AU107)),0)</f>
        <v>0.29166666666666663</v>
      </c>
      <c r="AX107" s="49">
        <v>0.5</v>
      </c>
      <c r="AY107" s="49">
        <v>0.79166666666666663</v>
      </c>
      <c r="AZ107" s="41">
        <v>4</v>
      </c>
      <c r="BA107" s="47">
        <f>IF(AY107-AX107=$A$3,$A$2,AY107-AX107)</f>
        <v>0.29166666666666663</v>
      </c>
      <c r="BB107" s="47">
        <f>IFERROR(IF(AZ107=$D$4,BA107,BA107/($D$4/AZ107)),0)</f>
        <v>0.29166666666666663</v>
      </c>
      <c r="BC107" s="49">
        <v>0.41666666666666669</v>
      </c>
      <c r="BD107" s="49">
        <v>0.75</v>
      </c>
      <c r="BE107" s="41">
        <v>4</v>
      </c>
      <c r="BF107" s="47">
        <f>IF(BD107-BC107=$A$3,$A$2,BD107-BC107)</f>
        <v>0.33333333333333331</v>
      </c>
      <c r="BG107" s="47">
        <f>IFERROR(IF(BE107=$D$4,BF107,BF107/($D$4/BE107)),0)</f>
        <v>0.33333333333333331</v>
      </c>
      <c r="BH107" s="49"/>
      <c r="BI107" s="49"/>
      <c r="BJ107" s="41"/>
      <c r="BK107" s="47">
        <f>IF(BI107-BH107=$A$3,$A$2,BI107-BH107)</f>
        <v>0</v>
      </c>
      <c r="BL107" s="47">
        <f>IFERROR(IF(BJ107=$D$4,BK107,BK107/($D$4/BJ107)),0)</f>
        <v>0</v>
      </c>
      <c r="BM107" s="50"/>
      <c r="BN107" s="22">
        <f t="array" ref="BN107">IF(SUMPRODUCT((O107:O$439=O107)*1)&gt;1,0,1)</f>
        <v>0</v>
      </c>
      <c r="BO107" s="46"/>
      <c r="BP107" s="46"/>
      <c r="BQ107" s="107"/>
      <c r="BR107" s="47">
        <f>IF(BP107-BO107=$A$3,$A$2,BP107-BO107)</f>
        <v>0</v>
      </c>
      <c r="BS107" s="47">
        <f>IFERROR(IF(BQ107=$D$4,BR107,BR107/($D$4/BQ107)),0)</f>
        <v>0</v>
      </c>
      <c r="BT107" s="48">
        <v>0.5</v>
      </c>
      <c r="BU107" s="48">
        <v>0.79166666666666663</v>
      </c>
      <c r="BV107" s="41">
        <v>4</v>
      </c>
      <c r="BW107" s="47">
        <f>IF(BU107-BT107=$A$3,$A$2,BU107-BT107)</f>
        <v>0.29166666666666663</v>
      </c>
      <c r="BX107" s="47">
        <f>IFERROR(IF(BV107=$D$4,BW107,BW107/($D$4/BV107)),0)</f>
        <v>0.29166666666666663</v>
      </c>
      <c r="BY107" s="48">
        <v>0.5</v>
      </c>
      <c r="BZ107" s="48">
        <v>0.79166666666666663</v>
      </c>
      <c r="CA107" s="41">
        <v>4</v>
      </c>
      <c r="CB107" s="47">
        <f>IF(BZ107-BY107=$A$3,$A$2,BZ107-BY107)</f>
        <v>0.29166666666666663</v>
      </c>
      <c r="CC107" s="47">
        <f>IFERROR(IF(CA107=$D$4,CB107,CB107/($D$4/CA107)),0)</f>
        <v>0.29166666666666663</v>
      </c>
      <c r="CD107" s="48">
        <v>0.5</v>
      </c>
      <c r="CE107" s="49">
        <v>0.79166666666666663</v>
      </c>
      <c r="CF107" s="41">
        <v>4</v>
      </c>
      <c r="CG107" s="47">
        <f>IF(CE107-CD107=$A$3,$A$2,CE107-CD107)</f>
        <v>0.29166666666666663</v>
      </c>
      <c r="CH107" s="47">
        <f>IFERROR(IF(CF107=$D$4,CG107,CG107/($D$4/CF107)),0)</f>
        <v>0.29166666666666663</v>
      </c>
      <c r="CI107" s="48">
        <v>0.5</v>
      </c>
      <c r="CJ107" s="48">
        <v>0.79166666666666663</v>
      </c>
      <c r="CK107" s="41">
        <v>4</v>
      </c>
      <c r="CL107" s="47">
        <f>IF(CJ107-CI107=$A$3,$A$2,CJ107-CI107)</f>
        <v>0.29166666666666663</v>
      </c>
      <c r="CM107" s="47">
        <f>IFERROR(IF(CK107=$D$4,CL107,CL107/($D$4/CK107)),0)</f>
        <v>0.29166666666666663</v>
      </c>
      <c r="CN107" s="48">
        <v>0.41666666666666669</v>
      </c>
      <c r="CO107" s="49">
        <v>0.75</v>
      </c>
      <c r="CP107" s="41">
        <v>4</v>
      </c>
      <c r="CQ107" s="47">
        <f>IF(CO107-CN107=$A$3,$A$2,CO107-CN107)</f>
        <v>0.33333333333333331</v>
      </c>
      <c r="CR107" s="47">
        <f>IFERROR(IF(CP107=$D$4,CQ107,CQ107/($D$4/CP107)),0)</f>
        <v>0.33333333333333331</v>
      </c>
      <c r="CS107" s="48"/>
      <c r="CT107" s="48"/>
      <c r="CU107" s="41"/>
      <c r="CV107" s="47">
        <f>IF(CT107-CS107=$A$3,$A$2,CT107-CS107)</f>
        <v>0</v>
      </c>
      <c r="CW107" s="47">
        <f>IFERROR(IF(CU107=$D$4,CV107,CV107/($D$4/CU107)),0)</f>
        <v>0</v>
      </c>
      <c r="CX107" s="1"/>
      <c r="CZ107" s="157">
        <f>IFERROR(VLOOKUP(Tabla5[[#This Row],[NOMBRE PDV HMPDV]],#REF!,10,0),0)</f>
        <v>0</v>
      </c>
      <c r="DA107" s="156"/>
    </row>
    <row r="108" spans="1:105" s="18" customFormat="1" ht="13.8" x14ac:dyDescent="0.3">
      <c r="B108" s="39" t="str">
        <f>CONCATENATE(IF(AD108&lt;&gt;"","L",""),IF(AI108&lt;&gt;"","M",""),IF(AN108&lt;&gt;"","W",""),IF(AS108&lt;&gt;"","J",""),IF(AX108&lt;&gt;"","V",""),IF(BC108&lt;&gt;"","S",""),IF(BH108&lt;&gt;"","D",""))</f>
        <v>MWJV</v>
      </c>
      <c r="C108" s="104" t="s">
        <v>1049</v>
      </c>
      <c r="D108" s="40" t="s">
        <v>1884</v>
      </c>
      <c r="E108" s="40" t="s">
        <v>2109</v>
      </c>
      <c r="F108" s="40" t="s">
        <v>2157</v>
      </c>
      <c r="G108" s="36" t="s">
        <v>1242</v>
      </c>
      <c r="H108" s="36" t="s">
        <v>2208</v>
      </c>
      <c r="I108" s="36" t="s">
        <v>2124</v>
      </c>
      <c r="J108" s="36" t="s">
        <v>2125</v>
      </c>
      <c r="K108" s="36" t="s">
        <v>2262</v>
      </c>
      <c r="L108" s="99" t="s">
        <v>958</v>
      </c>
      <c r="M108" s="99">
        <f>IF(L108=L107,0,1)</f>
        <v>0</v>
      </c>
      <c r="N108" s="107">
        <v>922183207</v>
      </c>
      <c r="O108" s="106" t="str">
        <f>PROPER(TRIM(UPPER(CONCATENATE(P108," ",Q108))))</f>
        <v>María Gabriela Valdiviezo</v>
      </c>
      <c r="P108" s="106" t="s">
        <v>2279</v>
      </c>
      <c r="Q108" s="106" t="s">
        <v>2354</v>
      </c>
      <c r="R108" s="106" t="s">
        <v>2387</v>
      </c>
      <c r="S108" s="106" t="s">
        <v>2506</v>
      </c>
      <c r="T108" s="106" t="s">
        <v>2467</v>
      </c>
      <c r="U108" s="107" t="s">
        <v>2472</v>
      </c>
      <c r="V108" s="133">
        <v>10462.579900424269</v>
      </c>
      <c r="W108" s="39">
        <f>COUNTA(AD108,AI108,AN108,AS108,AX108,BH108,BC108)</f>
        <v>4</v>
      </c>
      <c r="X108" s="42">
        <f>Y108/AC108</f>
        <v>9.999999999999995E-2</v>
      </c>
      <c r="Y108" s="43">
        <f>(AH108+AM108+AR108+AW108+BB108+BL108+BG108)*24</f>
        <v>3.9999999999999964</v>
      </c>
      <c r="Z108" s="44">
        <f>+W108*$D$4</f>
        <v>16</v>
      </c>
      <c r="AA108" s="42">
        <f>AB108/(AC108*$D$4)</f>
        <v>9.999999999999995E-2</v>
      </c>
      <c r="AB108" s="44">
        <f>((AG108*24)*AF108)+((AL108*24)*AK108)+((AQ108*24)*AP108)+((AV108*24)*AU108)+((BA108*24)*AZ108)+((BF108*24)*BE108)+((BK108*24)*BJ108)</f>
        <v>15.999999999999986</v>
      </c>
      <c r="AC108" s="45">
        <f>SUMIFS(Y:Y,O:O,O108)</f>
        <v>39.999999999999986</v>
      </c>
      <c r="AD108" s="127"/>
      <c r="AE108" s="127"/>
      <c r="AF108" s="107"/>
      <c r="AG108" s="47">
        <f>IF(AE108-AD108=$A$3,$A$2,AE108-AD108)</f>
        <v>0</v>
      </c>
      <c r="AH108" s="47">
        <f>IFERROR(IF(AF108=$D$4,AG108,AG108/($D$4/AF108)),0)</f>
        <v>0</v>
      </c>
      <c r="AI108" s="49">
        <v>0.41666666666666669</v>
      </c>
      <c r="AJ108" s="49">
        <v>0.45833333333333331</v>
      </c>
      <c r="AK108" s="41">
        <v>4</v>
      </c>
      <c r="AL108" s="47">
        <f>IF(AJ108-AI108=$A$3,$A$2,AJ108-AI108)</f>
        <v>4.166666666666663E-2</v>
      </c>
      <c r="AM108" s="47">
        <f>IFERROR(IF(AK108=$D$4,AL108,AL108/($D$4/AK108)),0)</f>
        <v>4.166666666666663E-2</v>
      </c>
      <c r="AN108" s="49">
        <v>0.41666666666666669</v>
      </c>
      <c r="AO108" s="49">
        <v>0.45833333333333331</v>
      </c>
      <c r="AP108" s="41">
        <v>4</v>
      </c>
      <c r="AQ108" s="47">
        <f>IF(AO108-AN108=$A$3,$A$2,AO108-AN108)</f>
        <v>4.166666666666663E-2</v>
      </c>
      <c r="AR108" s="47">
        <f>IFERROR(IF(AP108=$D$4,AQ108,AQ108/($D$4/AP108)),0)</f>
        <v>4.166666666666663E-2</v>
      </c>
      <c r="AS108" s="49">
        <v>0.41666666666666669</v>
      </c>
      <c r="AT108" s="49">
        <v>0.45833333333333331</v>
      </c>
      <c r="AU108" s="41">
        <v>4</v>
      </c>
      <c r="AV108" s="47">
        <f>IF(AT108-AS108=$A$3,$A$2,AT108-AS108)</f>
        <v>4.166666666666663E-2</v>
      </c>
      <c r="AW108" s="47">
        <f>IFERROR(IF(AU108=$D$4,AV108,AV108/($D$4/AU108)),0)</f>
        <v>4.166666666666663E-2</v>
      </c>
      <c r="AX108" s="49">
        <v>0.41666666666666669</v>
      </c>
      <c r="AY108" s="49">
        <v>0.45833333333333331</v>
      </c>
      <c r="AZ108" s="41">
        <v>4</v>
      </c>
      <c r="BA108" s="47">
        <f>IF(AY108-AX108=$A$3,$A$2,AY108-AX108)</f>
        <v>4.166666666666663E-2</v>
      </c>
      <c r="BB108" s="47">
        <f>IFERROR(IF(AZ108=$D$4,BA108,BA108/($D$4/AZ108)),0)</f>
        <v>4.166666666666663E-2</v>
      </c>
      <c r="BC108" s="49"/>
      <c r="BD108" s="49"/>
      <c r="BE108" s="41"/>
      <c r="BF108" s="47">
        <f>IF(BD108-BC108=$A$3,$A$2,BD108-BC108)</f>
        <v>0</v>
      </c>
      <c r="BG108" s="47">
        <f>IFERROR(IF(BE108=$D$4,BF108,BF108/($D$4/BE108)),0)</f>
        <v>0</v>
      </c>
      <c r="BH108" s="49"/>
      <c r="BI108" s="49"/>
      <c r="BJ108" s="41"/>
      <c r="BK108" s="47">
        <f>IF(BI108-BH108=$A$3,$A$2,BI108-BH108)</f>
        <v>0</v>
      </c>
      <c r="BL108" s="47">
        <f>IFERROR(IF(BJ108=$D$4,BK108,BK108/($D$4/BJ108)),0)</f>
        <v>0</v>
      </c>
      <c r="BM108" s="50"/>
      <c r="BN108" s="22">
        <f t="array" ref="BN108">IF(SUMPRODUCT((O108:O$439=O108)*1)&gt;1,0,1)</f>
        <v>1</v>
      </c>
      <c r="BO108" s="46"/>
      <c r="BP108" s="46"/>
      <c r="BQ108" s="107"/>
      <c r="BR108" s="47">
        <f>IF(BP108-BO108=$A$3,$A$2,BP108-BO108)</f>
        <v>0</v>
      </c>
      <c r="BS108" s="47">
        <f>IFERROR(IF(BQ108=$D$4,BR108,BR108/($D$4/BQ108)),0)</f>
        <v>0</v>
      </c>
      <c r="BT108" s="48">
        <v>0.41666666666666669</v>
      </c>
      <c r="BU108" s="48">
        <v>0.45833333333333331</v>
      </c>
      <c r="BV108" s="41">
        <v>4</v>
      </c>
      <c r="BW108" s="47">
        <f>IF(BU108-BT108=$A$3,$A$2,BU108-BT108)</f>
        <v>4.166666666666663E-2</v>
      </c>
      <c r="BX108" s="47">
        <f>IFERROR(IF(BV108=$D$4,BW108,BW108/($D$4/BV108)),0)</f>
        <v>4.166666666666663E-2</v>
      </c>
      <c r="BY108" s="48">
        <v>0.41666666666666669</v>
      </c>
      <c r="BZ108" s="48">
        <v>0.45833333333333331</v>
      </c>
      <c r="CA108" s="41">
        <v>4</v>
      </c>
      <c r="CB108" s="47">
        <f>IF(BZ108-BY108=$A$3,$A$2,BZ108-BY108)</f>
        <v>4.166666666666663E-2</v>
      </c>
      <c r="CC108" s="47">
        <f>IFERROR(IF(CA108=$D$4,CB108,CB108/($D$4/CA108)),0)</f>
        <v>4.166666666666663E-2</v>
      </c>
      <c r="CD108" s="48">
        <v>0.41666666666666669</v>
      </c>
      <c r="CE108" s="48">
        <v>0.45833333333333331</v>
      </c>
      <c r="CF108" s="41">
        <v>4</v>
      </c>
      <c r="CG108" s="47">
        <f>IF(CE108-CD108=$A$3,$A$2,CE108-CD108)</f>
        <v>4.166666666666663E-2</v>
      </c>
      <c r="CH108" s="47">
        <f>IFERROR(IF(CF108=$D$4,CG108,CG108/($D$4/CF108)),0)</f>
        <v>4.166666666666663E-2</v>
      </c>
      <c r="CI108" s="48">
        <v>0.41666666666666669</v>
      </c>
      <c r="CJ108" s="48">
        <v>0.45833333333333331</v>
      </c>
      <c r="CK108" s="41">
        <v>4</v>
      </c>
      <c r="CL108" s="47">
        <f>IF(CJ108-CI108=$A$3,$A$2,CJ108-CI108)</f>
        <v>4.166666666666663E-2</v>
      </c>
      <c r="CM108" s="47">
        <f>IFERROR(IF(CK108=$D$4,CL108,CL108/($D$4/CK108)),0)</f>
        <v>4.166666666666663E-2</v>
      </c>
      <c r="CN108" s="48"/>
      <c r="CO108" s="48"/>
      <c r="CP108" s="41"/>
      <c r="CQ108" s="47">
        <f>IF(CO108-CN108=$A$3,$A$2,CO108-CN108)</f>
        <v>0</v>
      </c>
      <c r="CR108" s="47">
        <f>IFERROR(IF(CP108=$D$4,CQ108,CQ108/($D$4/CP108)),0)</f>
        <v>0</v>
      </c>
      <c r="CS108" s="48"/>
      <c r="CT108" s="48"/>
      <c r="CU108" s="41"/>
      <c r="CV108" s="47">
        <f>IF(CT108-CS108=$A$3,$A$2,CT108-CS108)</f>
        <v>0</v>
      </c>
      <c r="CW108" s="47">
        <f>IFERROR(IF(CU108=$D$4,CV108,CV108/($D$4/CU108)),0)</f>
        <v>0</v>
      </c>
      <c r="CX108" s="1"/>
      <c r="CZ108" s="156"/>
      <c r="DA108" s="156"/>
    </row>
    <row r="109" spans="1:105" s="18" customFormat="1" ht="13.8" x14ac:dyDescent="0.3">
      <c r="B109" s="39" t="str">
        <f>CONCATENATE(IF(AD109&lt;&gt;"","L",""),IF(AI109&lt;&gt;"","M",""),IF(AN109&lt;&gt;"","W",""),IF(AS109&lt;&gt;"","J",""),IF(AX109&lt;&gt;"","V",""),IF(BC109&lt;&gt;"","S",""),IF(BH109&lt;&gt;"","D",""))</f>
        <v>MJ</v>
      </c>
      <c r="C109" s="104">
        <v>891</v>
      </c>
      <c r="D109" s="40" t="s">
        <v>1703</v>
      </c>
      <c r="E109" s="40" t="s">
        <v>1264</v>
      </c>
      <c r="F109" s="40" t="s">
        <v>2155</v>
      </c>
      <c r="G109" s="36" t="s">
        <v>1236</v>
      </c>
      <c r="H109" s="36" t="s">
        <v>2211</v>
      </c>
      <c r="I109" s="36" t="s">
        <v>2124</v>
      </c>
      <c r="J109" s="36" t="s">
        <v>2125</v>
      </c>
      <c r="K109" s="36" t="s">
        <v>2262</v>
      </c>
      <c r="L109" s="99" t="s">
        <v>897</v>
      </c>
      <c r="M109" s="99">
        <f>IF(L109=L108,0,1)</f>
        <v>1</v>
      </c>
      <c r="N109" s="107">
        <v>926106089</v>
      </c>
      <c r="O109" s="106" t="str">
        <f>PROPER(TRIM(UPPER(CONCATENATE(P109," ",Q109))))</f>
        <v>Maria Jose Segovia</v>
      </c>
      <c r="P109" s="106" t="s">
        <v>2478</v>
      </c>
      <c r="Q109" s="106" t="s">
        <v>2487</v>
      </c>
      <c r="R109" s="106" t="s">
        <v>2394</v>
      </c>
      <c r="S109" s="106" t="s">
        <v>2506</v>
      </c>
      <c r="T109" s="106" t="s">
        <v>2467</v>
      </c>
      <c r="U109" s="107" t="s">
        <v>2472</v>
      </c>
      <c r="V109" s="133">
        <v>68062.876666666678</v>
      </c>
      <c r="W109" s="39">
        <f>COUNTA(AD109,AI109,AN109,AS109,AX109,BH109,BC109)</f>
        <v>2</v>
      </c>
      <c r="X109" s="42">
        <f>Y109/AC109</f>
        <v>9.9999999999999992E-2</v>
      </c>
      <c r="Y109" s="43">
        <f>(AH109+AM109+AR109+AW109+BB109+BL109+BG109)*24</f>
        <v>3.9999999999999991</v>
      </c>
      <c r="Z109" s="44">
        <f>+W109*$D$4</f>
        <v>8</v>
      </c>
      <c r="AA109" s="42">
        <f>AB109/(AC109*$D$4)</f>
        <v>9.9999999999999992E-2</v>
      </c>
      <c r="AB109" s="44">
        <f>((AG109*24)*AF109)+((AL109*24)*AK109)+((AQ109*24)*AP109)+((AV109*24)*AU109)+((BA109*24)*AZ109)+((BF109*24)*BE109)+((BK109*24)*BJ109)</f>
        <v>15.999999999999996</v>
      </c>
      <c r="AC109" s="45">
        <f>SUMIFS(Y:Y,O:O,O109)</f>
        <v>39.999999999999993</v>
      </c>
      <c r="AD109" s="127"/>
      <c r="AE109" s="127"/>
      <c r="AF109" s="107"/>
      <c r="AG109" s="47">
        <f>IF(AE109-AD109=$A$3,$A$2,AE109-AD109)</f>
        <v>0</v>
      </c>
      <c r="AH109" s="47">
        <f>IFERROR(IF(AF109=$D$4,AG109,AG109/($D$4/AF109)),0)</f>
        <v>0</v>
      </c>
      <c r="AI109" s="49">
        <v>0.41666666666666669</v>
      </c>
      <c r="AJ109" s="49">
        <v>0.5</v>
      </c>
      <c r="AK109" s="41">
        <v>4</v>
      </c>
      <c r="AL109" s="47">
        <f>IF(AJ109-AI109=$A$3,$A$2,AJ109-AI109)</f>
        <v>8.3333333333333315E-2</v>
      </c>
      <c r="AM109" s="47">
        <f>IFERROR(IF(AK109=$D$4,AL109,AL109/($D$4/AK109)),0)</f>
        <v>8.3333333333333315E-2</v>
      </c>
      <c r="AN109" s="49"/>
      <c r="AO109" s="49"/>
      <c r="AP109" s="41"/>
      <c r="AQ109" s="47">
        <f>IF(AO109-AN109=$A$3,$A$2,AO109-AN109)</f>
        <v>0</v>
      </c>
      <c r="AR109" s="47">
        <f>IFERROR(IF(AP109=$D$4,AQ109,AQ109/($D$4/AP109)),0)</f>
        <v>0</v>
      </c>
      <c r="AS109" s="49">
        <v>0.41666666666666669</v>
      </c>
      <c r="AT109" s="49">
        <v>0.5</v>
      </c>
      <c r="AU109" s="41">
        <v>4</v>
      </c>
      <c r="AV109" s="47">
        <f>IF(AT109-AS109=$A$3,$A$2,AT109-AS109)</f>
        <v>8.3333333333333315E-2</v>
      </c>
      <c r="AW109" s="47">
        <f>IFERROR(IF(AU109=$D$4,AV109,AV109/($D$4/AU109)),0)</f>
        <v>8.3333333333333315E-2</v>
      </c>
      <c r="AX109" s="49"/>
      <c r="AY109" s="49"/>
      <c r="AZ109" s="41"/>
      <c r="BA109" s="47">
        <f>IF(AY109-AX109=$A$3,$A$2,AY109-AX109)</f>
        <v>0</v>
      </c>
      <c r="BB109" s="47">
        <f>IFERROR(IF(AZ109=$D$4,BA109,BA109/($D$4/AZ109)),0)</f>
        <v>0</v>
      </c>
      <c r="BC109" s="49"/>
      <c r="BD109" s="49"/>
      <c r="BE109" s="41"/>
      <c r="BF109" s="47">
        <f>IF(BD109-BC109=$A$3,$A$2,BD109-BC109)</f>
        <v>0</v>
      </c>
      <c r="BG109" s="47">
        <f>IFERROR(IF(BE109=$D$4,BF109,BF109/($D$4/BE109)),0)</f>
        <v>0</v>
      </c>
      <c r="BH109" s="49"/>
      <c r="BI109" s="49"/>
      <c r="BJ109" s="41"/>
      <c r="BK109" s="47">
        <f>IF(BI109-BH109=$A$3,$A$2,BI109-BH109)</f>
        <v>0</v>
      </c>
      <c r="BL109" s="47">
        <f>IFERROR(IF(BJ109=$D$4,BK109,BK109/($D$4/BJ109)),0)</f>
        <v>0</v>
      </c>
      <c r="BM109" s="50"/>
      <c r="BN109" s="22">
        <f t="array" ref="BN109">IF(SUMPRODUCT((O109:O$439=O109)*1)&gt;1,0,1)</f>
        <v>0</v>
      </c>
      <c r="BO109" s="46"/>
      <c r="BP109" s="46"/>
      <c r="BQ109" s="107"/>
      <c r="BR109" s="47">
        <f>IF(BP109-BO109=$A$3,$A$2,BP109-BO109)</f>
        <v>0</v>
      </c>
      <c r="BS109" s="47">
        <f>IFERROR(IF(BQ109=$D$4,BR109,BR109/($D$4/BQ109)),0)</f>
        <v>0</v>
      </c>
      <c r="BT109" s="48">
        <v>0.41666666666666669</v>
      </c>
      <c r="BU109" s="48">
        <v>0.5</v>
      </c>
      <c r="BV109" s="41">
        <v>4</v>
      </c>
      <c r="BW109" s="47">
        <f>IF(BU109-BT109=$A$3,$A$2,BU109-BT109)</f>
        <v>8.3333333333333315E-2</v>
      </c>
      <c r="BX109" s="47">
        <f>IFERROR(IF(BV109=$D$4,BW109,BW109/($D$4/BV109)),0)</f>
        <v>8.3333333333333315E-2</v>
      </c>
      <c r="BY109" s="48"/>
      <c r="BZ109" s="48"/>
      <c r="CA109" s="41"/>
      <c r="CB109" s="47">
        <f>IF(BZ109-BY109=$A$3,$A$2,BZ109-BY109)</f>
        <v>0</v>
      </c>
      <c r="CC109" s="47">
        <f>IFERROR(IF(CA109=$D$4,CB109,CB109/($D$4/CA109)),0)</f>
        <v>0</v>
      </c>
      <c r="CD109" s="48">
        <v>0.41666666666666669</v>
      </c>
      <c r="CE109" s="49">
        <v>0.5</v>
      </c>
      <c r="CF109" s="41">
        <v>4</v>
      </c>
      <c r="CG109" s="47">
        <f>IF(CE109-CD109=$A$3,$A$2,CE109-CD109)</f>
        <v>8.3333333333333315E-2</v>
      </c>
      <c r="CH109" s="47">
        <f>IFERROR(IF(CF109=$D$4,CG109,CG109/($D$4/CF109)),0)</f>
        <v>8.3333333333333315E-2</v>
      </c>
      <c r="CI109" s="48"/>
      <c r="CJ109" s="48"/>
      <c r="CK109" s="41"/>
      <c r="CL109" s="47">
        <f>IF(CJ109-CI109=$A$3,$A$2,CJ109-CI109)</f>
        <v>0</v>
      </c>
      <c r="CM109" s="47">
        <f>IFERROR(IF(CK109=$D$4,CL109,CL109/($D$4/CK109)),0)</f>
        <v>0</v>
      </c>
      <c r="CN109" s="48"/>
      <c r="CO109" s="49"/>
      <c r="CP109" s="41"/>
      <c r="CQ109" s="47">
        <f>IF(CO109-CN109=$A$3,$A$2,CO109-CN109)</f>
        <v>0</v>
      </c>
      <c r="CR109" s="47">
        <f>IFERROR(IF(CP109=$D$4,CQ109,CQ109/($D$4/CP109)),0)</f>
        <v>0</v>
      </c>
      <c r="CS109" s="48"/>
      <c r="CT109" s="48"/>
      <c r="CU109" s="41"/>
      <c r="CV109" s="47">
        <f>IF(CT109-CS109=$A$3,$A$2,CT109-CS109)</f>
        <v>0</v>
      </c>
      <c r="CW109" s="47">
        <f>IFERROR(IF(CU109=$D$4,CV109,CV109/($D$4/CU109)),0)</f>
        <v>0</v>
      </c>
      <c r="CZ109" s="157">
        <f>IFERROR(VLOOKUP(Tabla5[[#This Row],[NOMBRE PDV HMPDV]],#REF!,10,0),0)</f>
        <v>0</v>
      </c>
      <c r="DA109" s="156"/>
    </row>
    <row r="110" spans="1:105" s="18" customFormat="1" ht="13.8" x14ac:dyDescent="0.3">
      <c r="B110" s="39" t="str">
        <f>CONCATENATE(IF(AD110&lt;&gt;"","L",""),IF(AI110&lt;&gt;"","M",""),IF(AN110&lt;&gt;"","W",""),IF(AS110&lt;&gt;"","J",""),IF(AX110&lt;&gt;"","V",""),IF(BC110&lt;&gt;"","S",""),IF(BH110&lt;&gt;"","D",""))</f>
        <v>MWJVS</v>
      </c>
      <c r="C110" s="104">
        <v>462</v>
      </c>
      <c r="D110" s="40" t="s">
        <v>1711</v>
      </c>
      <c r="E110" s="40" t="s">
        <v>1272</v>
      </c>
      <c r="F110" s="40" t="s">
        <v>2156</v>
      </c>
      <c r="G110" s="36" t="s">
        <v>1241</v>
      </c>
      <c r="H110" s="36" t="s">
        <v>2211</v>
      </c>
      <c r="I110" s="36" t="s">
        <v>2124</v>
      </c>
      <c r="J110" s="36" t="s">
        <v>2125</v>
      </c>
      <c r="K110" s="36" t="s">
        <v>2262</v>
      </c>
      <c r="L110" s="99" t="s">
        <v>897</v>
      </c>
      <c r="M110" s="99">
        <f>IF(L110=L109,0,1)</f>
        <v>0</v>
      </c>
      <c r="N110" s="107">
        <v>926106089</v>
      </c>
      <c r="O110" s="106" t="str">
        <f>PROPER(TRIM(UPPER(CONCATENATE(P110," ",Q110))))</f>
        <v>Maria Jose Segovia</v>
      </c>
      <c r="P110" s="106" t="s">
        <v>2478</v>
      </c>
      <c r="Q110" s="106" t="s">
        <v>2487</v>
      </c>
      <c r="R110" s="106" t="s">
        <v>2394</v>
      </c>
      <c r="S110" s="106" t="s">
        <v>2506</v>
      </c>
      <c r="T110" s="106" t="s">
        <v>2468</v>
      </c>
      <c r="U110" s="107" t="s">
        <v>2472</v>
      </c>
      <c r="V110" s="133">
        <v>113802.30636363637</v>
      </c>
      <c r="W110" s="39">
        <f>COUNTA(AD110,AI110,AN110,AS110,AX110,BH110,BC110)</f>
        <v>5</v>
      </c>
      <c r="X110" s="42">
        <f>Y110/AC110</f>
        <v>0.9</v>
      </c>
      <c r="Y110" s="43">
        <f>(AH110+AM110+AR110+AW110+BB110+BL110+BG110)*24</f>
        <v>35.999999999999993</v>
      </c>
      <c r="Z110" s="44">
        <f>+W110*$D$4</f>
        <v>20</v>
      </c>
      <c r="AA110" s="42">
        <f>AB110/(AC110*$D$4)</f>
        <v>0.90000000000000013</v>
      </c>
      <c r="AB110" s="44">
        <f>((AG110*24)*AF110)+((AL110*24)*AK110)+((AQ110*24)*AP110)+((AV110*24)*AU110)+((BA110*24)*AZ110)+((BF110*24)*BE110)+((BK110*24)*BJ110)</f>
        <v>144</v>
      </c>
      <c r="AC110" s="45">
        <f>SUMIFS(Y:Y,O:O,O110)</f>
        <v>39.999999999999993</v>
      </c>
      <c r="AD110" s="127"/>
      <c r="AE110" s="127"/>
      <c r="AF110" s="107"/>
      <c r="AG110" s="47">
        <f>IF(AE110-AD110=$A$3,$A$2,AE110-AD110)</f>
        <v>0</v>
      </c>
      <c r="AH110" s="47">
        <f>IFERROR(IF(AF110=$D$4,AG110,AG110/($D$4/AF110)),0)</f>
        <v>0</v>
      </c>
      <c r="AI110" s="49">
        <v>0.54166666666666663</v>
      </c>
      <c r="AJ110" s="49">
        <v>0.79166666666666663</v>
      </c>
      <c r="AK110" s="41">
        <v>4</v>
      </c>
      <c r="AL110" s="47">
        <f>IF(AJ110-AI110=$A$3,$A$2,AJ110-AI110)</f>
        <v>0.25</v>
      </c>
      <c r="AM110" s="47">
        <f>IFERROR(IF(AK110=$D$4,AL110,AL110/($D$4/AK110)),0)</f>
        <v>0.25</v>
      </c>
      <c r="AN110" s="49">
        <v>0.41666666666666669</v>
      </c>
      <c r="AO110" s="49">
        <v>0.75</v>
      </c>
      <c r="AP110" s="41">
        <v>4</v>
      </c>
      <c r="AQ110" s="47">
        <f>IF(AO110-AN110=$A$3,$A$2,AO110-AN110)</f>
        <v>0.33333333333333331</v>
      </c>
      <c r="AR110" s="47">
        <f>IFERROR(IF(AP110=$D$4,AQ110,AQ110/($D$4/AP110)),0)</f>
        <v>0.33333333333333331</v>
      </c>
      <c r="AS110" s="49">
        <v>0.54166666666666663</v>
      </c>
      <c r="AT110" s="49">
        <v>0.79166666666666663</v>
      </c>
      <c r="AU110" s="41">
        <v>4</v>
      </c>
      <c r="AV110" s="47">
        <f>IF(AT110-AS110=$A$3,$A$2,AT110-AS110)</f>
        <v>0.25</v>
      </c>
      <c r="AW110" s="47">
        <f>IFERROR(IF(AU110=$D$4,AV110,AV110/($D$4/AU110)),0)</f>
        <v>0.25</v>
      </c>
      <c r="AX110" s="49">
        <v>0.41666666666666669</v>
      </c>
      <c r="AY110" s="49">
        <v>0.75</v>
      </c>
      <c r="AZ110" s="41">
        <v>4</v>
      </c>
      <c r="BA110" s="47">
        <f>IF(AY110-AX110=$A$3,$A$2,AY110-AX110)</f>
        <v>0.33333333333333331</v>
      </c>
      <c r="BB110" s="47">
        <f>IFERROR(IF(AZ110=$D$4,BA110,BA110/($D$4/AZ110)),0)</f>
        <v>0.33333333333333331</v>
      </c>
      <c r="BC110" s="49">
        <v>0.41666666666666669</v>
      </c>
      <c r="BD110" s="49">
        <v>0.75</v>
      </c>
      <c r="BE110" s="41">
        <v>4</v>
      </c>
      <c r="BF110" s="47">
        <f>IF(BD110-BC110=$A$3,$A$2,BD110-BC110)</f>
        <v>0.33333333333333331</v>
      </c>
      <c r="BG110" s="47">
        <f>IFERROR(IF(BE110=$D$4,BF110,BF110/($D$4/BE110)),0)</f>
        <v>0.33333333333333331</v>
      </c>
      <c r="BH110" s="49"/>
      <c r="BI110" s="49"/>
      <c r="BJ110" s="41"/>
      <c r="BK110" s="47">
        <f>IF(BI110-BH110=$A$3,$A$2,BI110-BH110)</f>
        <v>0</v>
      </c>
      <c r="BL110" s="47">
        <f>IFERROR(IF(BJ110=$D$4,BK110,BK110/($D$4/BJ110)),0)</f>
        <v>0</v>
      </c>
      <c r="BM110" s="50"/>
      <c r="BN110" s="22">
        <f t="array" ref="BN110">IF(SUMPRODUCT((O110:O$439=O110)*1)&gt;1,0,1)</f>
        <v>1</v>
      </c>
      <c r="BO110" s="46"/>
      <c r="BP110" s="46"/>
      <c r="BQ110" s="107"/>
      <c r="BR110" s="47">
        <f>IF(BP110-BO110=$A$3,$A$2,BP110-BO110)</f>
        <v>0</v>
      </c>
      <c r="BS110" s="47">
        <f>IFERROR(IF(BQ110=$D$4,BR110,BR110/($D$4/BQ110)),0)</f>
        <v>0</v>
      </c>
      <c r="BT110" s="48">
        <v>0.54166666666666663</v>
      </c>
      <c r="BU110" s="48">
        <v>0.79166666666666663</v>
      </c>
      <c r="BV110" s="41">
        <v>4</v>
      </c>
      <c r="BW110" s="47">
        <f>IF(BU110-BT110=$A$3,$A$2,BU110-BT110)</f>
        <v>0.25</v>
      </c>
      <c r="BX110" s="47">
        <f>IFERROR(IF(BV110=$D$4,BW110,BW110/($D$4/BV110)),0)</f>
        <v>0.25</v>
      </c>
      <c r="BY110" s="48"/>
      <c r="BZ110" s="48"/>
      <c r="CA110" s="41"/>
      <c r="CB110" s="47">
        <f>IF(BZ110-BY110=$A$3,$A$2,BZ110-BY110)</f>
        <v>0</v>
      </c>
      <c r="CC110" s="47">
        <f>IFERROR(IF(CA110=$D$4,CB110,CB110/($D$4/CA110)),0)</f>
        <v>0</v>
      </c>
      <c r="CD110" s="48">
        <v>0.54166666666666663</v>
      </c>
      <c r="CE110" s="49">
        <v>0.79166666666666663</v>
      </c>
      <c r="CF110" s="41">
        <v>4</v>
      </c>
      <c r="CG110" s="47">
        <f>IF(CE110-CD110=$A$3,$A$2,CE110-CD110)</f>
        <v>0.25</v>
      </c>
      <c r="CH110" s="47">
        <f>IFERROR(IF(CF110=$D$4,CG110,CG110/($D$4/CF110)),0)</f>
        <v>0.25</v>
      </c>
      <c r="CI110" s="48">
        <v>0.41666666666666669</v>
      </c>
      <c r="CJ110" s="48">
        <v>0.75</v>
      </c>
      <c r="CK110" s="41">
        <v>4</v>
      </c>
      <c r="CL110" s="47">
        <f>IF(CJ110-CI110=$A$3,$A$2,CJ110-CI110)</f>
        <v>0.33333333333333331</v>
      </c>
      <c r="CM110" s="47">
        <f>IFERROR(IF(CK110=$D$4,CL110,CL110/($D$4/CK110)),0)</f>
        <v>0.33333333333333331</v>
      </c>
      <c r="CN110" s="48">
        <v>0.41666666666666669</v>
      </c>
      <c r="CO110" s="48">
        <v>0.75</v>
      </c>
      <c r="CP110" s="41">
        <v>4</v>
      </c>
      <c r="CQ110" s="47">
        <f>IF(CO110-CN110=$A$3,$A$2,CO110-CN110)</f>
        <v>0.33333333333333331</v>
      </c>
      <c r="CR110" s="47">
        <f>IFERROR(IF(CP110=$D$4,CQ110,CQ110/($D$4/CP110)),0)</f>
        <v>0.33333333333333331</v>
      </c>
      <c r="CS110" s="48">
        <v>0.41666666666666669</v>
      </c>
      <c r="CT110" s="48">
        <v>0.75</v>
      </c>
      <c r="CU110" s="41">
        <v>4</v>
      </c>
      <c r="CV110" s="47">
        <f>IF(CT110-CS110=$A$3,$A$2,CT110-CS110)</f>
        <v>0.33333333333333331</v>
      </c>
      <c r="CW110" s="47">
        <f>IFERROR(IF(CU110=$D$4,CV110,CV110/($D$4/CU110)),0)</f>
        <v>0.33333333333333331</v>
      </c>
      <c r="CZ110" s="157">
        <f>IFERROR(VLOOKUP(Tabla5[[#This Row],[NOMBRE PDV HMPDV]],#REF!,10,0),0)</f>
        <v>0</v>
      </c>
      <c r="DA110" s="156"/>
    </row>
    <row r="111" spans="1:105" s="18" customFormat="1" ht="13.8" x14ac:dyDescent="0.3">
      <c r="B111" s="39" t="str">
        <f>CONCATENATE(IF(AD111&lt;&gt;"","L",""),IF(AI111&lt;&gt;"","M",""),IF(AN111&lt;&gt;"","W",""),IF(AS111&lt;&gt;"","J",""),IF(AX111&lt;&gt;"","V",""),IF(BC111&lt;&gt;"","S",""),IF(BH111&lt;&gt;"","D",""))</f>
        <v>MWJVS</v>
      </c>
      <c r="C111" s="104">
        <v>509</v>
      </c>
      <c r="D111" s="40" t="s">
        <v>1739</v>
      </c>
      <c r="E111" s="40" t="s">
        <v>240</v>
      </c>
      <c r="F111" s="40" t="s">
        <v>2156</v>
      </c>
      <c r="G111" s="36" t="s">
        <v>1239</v>
      </c>
      <c r="H111" s="36" t="s">
        <v>2212</v>
      </c>
      <c r="I111" s="36" t="s">
        <v>2124</v>
      </c>
      <c r="J111" s="36" t="s">
        <v>2125</v>
      </c>
      <c r="K111" s="36" t="s">
        <v>2262</v>
      </c>
      <c r="L111" s="99" t="s">
        <v>907</v>
      </c>
      <c r="M111" s="99">
        <f>IF(L111=L110,0,1)</f>
        <v>1</v>
      </c>
      <c r="N111" s="107">
        <v>3050496136</v>
      </c>
      <c r="O111" s="106" t="str">
        <f>PROPER(TRIM(UPPER(CONCATENATE(P111," ",Q111))))</f>
        <v>Johanna Maria Delgado</v>
      </c>
      <c r="P111" s="106" t="s">
        <v>2282</v>
      </c>
      <c r="Q111" s="106" t="s">
        <v>2358</v>
      </c>
      <c r="R111" s="106" t="s">
        <v>2415</v>
      </c>
      <c r="S111" s="106" t="s">
        <v>2506</v>
      </c>
      <c r="T111" s="106" t="s">
        <v>2465</v>
      </c>
      <c r="U111" s="107" t="s">
        <v>2472</v>
      </c>
      <c r="V111" s="133">
        <v>100847.68968000001</v>
      </c>
      <c r="W111" s="39">
        <f>COUNTA(AD111,AI111,AN111,AS111,AX111,BH111,BC111)</f>
        <v>5</v>
      </c>
      <c r="X111" s="42">
        <f>Y111/AC111</f>
        <v>1</v>
      </c>
      <c r="Y111" s="43">
        <f>(AH111+AM111+AR111+AW111+BB111+BL111+BG111)*24</f>
        <v>40</v>
      </c>
      <c r="Z111" s="44">
        <f>+W111*$D$4</f>
        <v>20</v>
      </c>
      <c r="AA111" s="42">
        <f>AB111/(AC111*$D$4)</f>
        <v>1</v>
      </c>
      <c r="AB111" s="44">
        <f>((AG111*24)*AF111)+((AL111*24)*AK111)+((AQ111*24)*AP111)+((AV111*24)*AU111)+((BA111*24)*AZ111)+((BF111*24)*BE111)+((BK111*24)*BJ111)</f>
        <v>160</v>
      </c>
      <c r="AC111" s="45">
        <f>SUMIFS(Y:Y,O:O,O111)</f>
        <v>40</v>
      </c>
      <c r="AD111" s="127"/>
      <c r="AE111" s="127"/>
      <c r="AF111" s="107"/>
      <c r="AG111" s="47">
        <f>IF(AE111-AD111=$A$3,$A$2,AE111-AD111)</f>
        <v>0</v>
      </c>
      <c r="AH111" s="47">
        <f>IFERROR(IF(AF111=$D$4,AG111,AG111/($D$4/AF111)),0)</f>
        <v>0</v>
      </c>
      <c r="AI111" s="49">
        <v>0.41666666666666669</v>
      </c>
      <c r="AJ111" s="49">
        <v>0.75</v>
      </c>
      <c r="AK111" s="41">
        <v>4</v>
      </c>
      <c r="AL111" s="47">
        <f>IF(AJ111-AI111=$A$3,$A$2,AJ111-AI111)</f>
        <v>0.33333333333333331</v>
      </c>
      <c r="AM111" s="47">
        <f>IFERROR(IF(AK111=$D$4,AL111,AL111/($D$4/AK111)),0)</f>
        <v>0.33333333333333331</v>
      </c>
      <c r="AN111" s="49">
        <v>0.41666666666666669</v>
      </c>
      <c r="AO111" s="49">
        <v>0.75</v>
      </c>
      <c r="AP111" s="41">
        <v>4</v>
      </c>
      <c r="AQ111" s="47">
        <f>IF(AO111-AN111=$A$3,$A$2,AO111-AN111)</f>
        <v>0.33333333333333331</v>
      </c>
      <c r="AR111" s="47">
        <f>IFERROR(IF(AP111=$D$4,AQ111,AQ111/($D$4/AP111)),0)</f>
        <v>0.33333333333333331</v>
      </c>
      <c r="AS111" s="49">
        <v>0.41666666666666669</v>
      </c>
      <c r="AT111" s="49">
        <v>0.75</v>
      </c>
      <c r="AU111" s="41">
        <v>4</v>
      </c>
      <c r="AV111" s="47">
        <f>IF(AT111-AS111=$A$3,$A$2,AT111-AS111)</f>
        <v>0.33333333333333331</v>
      </c>
      <c r="AW111" s="47">
        <f>IFERROR(IF(AU111=$D$4,AV111,AV111/($D$4/AU111)),0)</f>
        <v>0.33333333333333331</v>
      </c>
      <c r="AX111" s="49">
        <v>0.41666666666666669</v>
      </c>
      <c r="AY111" s="49">
        <v>0.75</v>
      </c>
      <c r="AZ111" s="41">
        <v>4</v>
      </c>
      <c r="BA111" s="47">
        <f>IF(AY111-AX111=$A$3,$A$2,AY111-AX111)</f>
        <v>0.33333333333333331</v>
      </c>
      <c r="BB111" s="47">
        <f>IFERROR(IF(AZ111=$D$4,BA111,BA111/($D$4/AZ111)),0)</f>
        <v>0.33333333333333331</v>
      </c>
      <c r="BC111" s="49">
        <v>0.41666666666666669</v>
      </c>
      <c r="BD111" s="49">
        <v>0.75</v>
      </c>
      <c r="BE111" s="41">
        <v>4</v>
      </c>
      <c r="BF111" s="47">
        <f>IF(BD111-BC111=$A$3,$A$2,BD111-BC111)</f>
        <v>0.33333333333333331</v>
      </c>
      <c r="BG111" s="47">
        <f>IFERROR(IF(BE111=$D$4,BF111,BF111/($D$4/BE111)),0)</f>
        <v>0.33333333333333331</v>
      </c>
      <c r="BH111" s="49"/>
      <c r="BI111" s="49"/>
      <c r="BJ111" s="41"/>
      <c r="BK111" s="47">
        <f>IF(BI111-BH111=$A$3,$A$2,BI111-BH111)</f>
        <v>0</v>
      </c>
      <c r="BL111" s="47">
        <f>IFERROR(IF(BJ111=$D$4,BK111,BK111/($D$4/BJ111)),0)</f>
        <v>0</v>
      </c>
      <c r="BM111" s="50"/>
      <c r="BN111" s="22">
        <f t="array" ref="BN111">IF(SUMPRODUCT((O111:O$439=O111)*1)&gt;1,0,1)</f>
        <v>1</v>
      </c>
      <c r="BO111" s="46"/>
      <c r="BP111" s="46"/>
      <c r="BQ111" s="107"/>
      <c r="BR111" s="47">
        <f>IF(BP111-BO111=$A$3,$A$2,BP111-BO111)</f>
        <v>0</v>
      </c>
      <c r="BS111" s="47">
        <f>IFERROR(IF(BQ111=$D$4,BR111,BR111/($D$4/BQ111)),0)</f>
        <v>0</v>
      </c>
      <c r="BT111" s="48">
        <v>0.41666666666666669</v>
      </c>
      <c r="BU111" s="48">
        <v>0.75</v>
      </c>
      <c r="BV111" s="41">
        <v>4</v>
      </c>
      <c r="BW111" s="47">
        <f>IF(BU111-BT111=$A$3,$A$2,BU111-BT111)</f>
        <v>0.33333333333333331</v>
      </c>
      <c r="BX111" s="47">
        <f>IFERROR(IF(BV111=$D$4,BW111,BW111/($D$4/BV111)),0)</f>
        <v>0.33333333333333331</v>
      </c>
      <c r="BY111" s="48">
        <v>0.41666666666666669</v>
      </c>
      <c r="BZ111" s="48">
        <v>0.75</v>
      </c>
      <c r="CA111" s="41">
        <v>4</v>
      </c>
      <c r="CB111" s="47">
        <f>IF(BZ111-BY111=$A$3,$A$2,BZ111-BY111)</f>
        <v>0.33333333333333331</v>
      </c>
      <c r="CC111" s="47">
        <f>IFERROR(IF(CA111=$D$4,CB111,CB111/($D$4/CA111)),0)</f>
        <v>0.33333333333333331</v>
      </c>
      <c r="CD111" s="48">
        <v>0.41666666666666669</v>
      </c>
      <c r="CE111" s="49">
        <v>0.75</v>
      </c>
      <c r="CF111" s="41">
        <v>4</v>
      </c>
      <c r="CG111" s="47">
        <f>IF(CE111-CD111=$A$3,$A$2,CE111-CD111)</f>
        <v>0.33333333333333331</v>
      </c>
      <c r="CH111" s="47">
        <f>IFERROR(IF(CF111=$D$4,CG111,CG111/($D$4/CF111)),0)</f>
        <v>0.33333333333333331</v>
      </c>
      <c r="CI111" s="48">
        <v>0.41666666666666669</v>
      </c>
      <c r="CJ111" s="48">
        <v>0.75</v>
      </c>
      <c r="CK111" s="41">
        <v>4</v>
      </c>
      <c r="CL111" s="47">
        <f>IF(CJ111-CI111=$A$3,$A$2,CJ111-CI111)</f>
        <v>0.33333333333333331</v>
      </c>
      <c r="CM111" s="47">
        <f>IFERROR(IF(CK111=$D$4,CL111,CL111/($D$4/CK111)),0)</f>
        <v>0.33333333333333331</v>
      </c>
      <c r="CN111" s="48">
        <v>0.41666666666666669</v>
      </c>
      <c r="CO111" s="49">
        <v>0.75</v>
      </c>
      <c r="CP111" s="41">
        <v>4</v>
      </c>
      <c r="CQ111" s="47">
        <f>IF(CO111-CN111=$A$3,$A$2,CO111-CN111)</f>
        <v>0.33333333333333331</v>
      </c>
      <c r="CR111" s="47">
        <f>IFERROR(IF(CP111=$D$4,CQ111,CQ111/($D$4/CP111)),0)</f>
        <v>0.33333333333333331</v>
      </c>
      <c r="CS111" s="48"/>
      <c r="CT111" s="48"/>
      <c r="CU111" s="41"/>
      <c r="CV111" s="47">
        <f>IF(CT111-CS111=$A$3,$A$2,CT111-CS111)</f>
        <v>0</v>
      </c>
      <c r="CW111" s="47">
        <f>IFERROR(IF(CU111=$D$4,CV111,CV111/($D$4/CU111)),0)</f>
        <v>0</v>
      </c>
      <c r="CZ111" s="156"/>
      <c r="DA111" s="156"/>
    </row>
    <row r="112" spans="1:105" s="18" customFormat="1" ht="13.8" x14ac:dyDescent="0.3">
      <c r="B112" s="39" t="str">
        <f>CONCATENATE(IF(AD112&lt;&gt;"","L",""),IF(AI112&lt;&gt;"","M",""),IF(AN112&lt;&gt;"","W",""),IF(AS112&lt;&gt;"","J",""),IF(AX112&lt;&gt;"","V",""),IF(BC112&lt;&gt;"","S",""),IF(BH112&lt;&gt;"","D",""))</f>
        <v>MJ</v>
      </c>
      <c r="C112" s="104">
        <v>614</v>
      </c>
      <c r="D112" s="40" t="s">
        <v>1706</v>
      </c>
      <c r="E112" s="40" t="s">
        <v>1267</v>
      </c>
      <c r="F112" s="40" t="s">
        <v>2155</v>
      </c>
      <c r="G112" s="36" t="s">
        <v>1238</v>
      </c>
      <c r="H112" s="36" t="s">
        <v>2211</v>
      </c>
      <c r="I112" s="36" t="s">
        <v>2124</v>
      </c>
      <c r="J112" s="36" t="s">
        <v>2125</v>
      </c>
      <c r="K112" s="36" t="s">
        <v>2262</v>
      </c>
      <c r="L112" s="99" t="s">
        <v>899</v>
      </c>
      <c r="M112" s="99">
        <f>IF(L112=L111,0,1)</f>
        <v>1</v>
      </c>
      <c r="N112" s="107">
        <v>920507712</v>
      </c>
      <c r="O112" s="106" t="str">
        <f>PROPER(TRIM(UPPER(CONCATENATE(P112," ",Q112))))</f>
        <v>Erika Livisaca</v>
      </c>
      <c r="P112" s="106" t="s">
        <v>2284</v>
      </c>
      <c r="Q112" s="106" t="s">
        <v>2360</v>
      </c>
      <c r="R112" s="106" t="s">
        <v>2416</v>
      </c>
      <c r="S112" s="106" t="s">
        <v>2506</v>
      </c>
      <c r="T112" s="106" t="s">
        <v>2469</v>
      </c>
      <c r="U112" s="107" t="s">
        <v>2472</v>
      </c>
      <c r="V112" s="133">
        <v>38747.047546904258</v>
      </c>
      <c r="W112" s="39">
        <f>COUNTA(AD112,AI112,AN112,AS112,AX112,BH112,BC112)</f>
        <v>2</v>
      </c>
      <c r="X112" s="42">
        <f>Y112/AC112</f>
        <v>7.4999999999999969E-2</v>
      </c>
      <c r="Y112" s="43">
        <f>(AH112+AM112+AR112+AW112+BB112+BL112+BG112)*24</f>
        <v>2.9999999999999987</v>
      </c>
      <c r="Z112" s="44">
        <f>+W112*$D$4</f>
        <v>8</v>
      </c>
      <c r="AA112" s="42">
        <f>AB112/(AC112*$D$4)</f>
        <v>7.4999999999999969E-2</v>
      </c>
      <c r="AB112" s="44">
        <f>((AG112*24)*AF112)+((AL112*24)*AK112)+((AQ112*24)*AP112)+((AV112*24)*AU112)+((BA112*24)*AZ112)+((BF112*24)*BE112)+((BK112*24)*BJ112)</f>
        <v>11.999999999999995</v>
      </c>
      <c r="AC112" s="45">
        <f>SUMIFS(Y:Y,O:O,O112)</f>
        <v>40</v>
      </c>
      <c r="AD112" s="127"/>
      <c r="AE112" s="127"/>
      <c r="AF112" s="107"/>
      <c r="AG112" s="47">
        <f>IF(AE112-AD112=$A$3,$A$2,AE112-AD112)</f>
        <v>0</v>
      </c>
      <c r="AH112" s="47">
        <f>IFERROR(IF(AF112=$D$4,AG112,AG112/($D$4/AF112)),0)</f>
        <v>0</v>
      </c>
      <c r="AI112" s="49">
        <v>0.41666666666666669</v>
      </c>
      <c r="AJ112" s="49">
        <v>0.45833333333333331</v>
      </c>
      <c r="AK112" s="41">
        <v>4</v>
      </c>
      <c r="AL112" s="47">
        <f>IF(AJ112-AI112=$A$3,$A$2,AJ112-AI112)</f>
        <v>4.166666666666663E-2</v>
      </c>
      <c r="AM112" s="47">
        <f>IFERROR(IF(AK112=$D$4,AL112,AL112/($D$4/AK112)),0)</f>
        <v>4.166666666666663E-2</v>
      </c>
      <c r="AN112" s="49"/>
      <c r="AO112" s="49"/>
      <c r="AP112" s="41"/>
      <c r="AQ112" s="47">
        <f>IF(AO112-AN112=$A$3,$A$2,AO112-AN112)</f>
        <v>0</v>
      </c>
      <c r="AR112" s="47">
        <f>IFERROR(IF(AP112=$D$4,AQ112,AQ112/($D$4/AP112)),0)</f>
        <v>0</v>
      </c>
      <c r="AS112" s="49">
        <v>0.41666666666666669</v>
      </c>
      <c r="AT112" s="49">
        <v>0.5</v>
      </c>
      <c r="AU112" s="41">
        <v>4</v>
      </c>
      <c r="AV112" s="47">
        <f>IF(AT112-AS112=$A$3,$A$2,AT112-AS112)</f>
        <v>8.3333333333333315E-2</v>
      </c>
      <c r="AW112" s="47">
        <f>IFERROR(IF(AU112=$D$4,AV112,AV112/($D$4/AU112)),0)</f>
        <v>8.3333333333333315E-2</v>
      </c>
      <c r="AX112" s="49"/>
      <c r="AY112" s="49"/>
      <c r="AZ112" s="41"/>
      <c r="BA112" s="47">
        <f>IF(AY112-AX112=$A$3,$A$2,AY112-AX112)</f>
        <v>0</v>
      </c>
      <c r="BB112" s="47">
        <f>IFERROR(IF(AZ112=$D$4,BA112,BA112/($D$4/AZ112)),0)</f>
        <v>0</v>
      </c>
      <c r="BC112" s="49"/>
      <c r="BD112" s="49"/>
      <c r="BE112" s="41"/>
      <c r="BF112" s="47">
        <f>IF(BD112-BC112=$A$3,$A$2,BD112-BC112)</f>
        <v>0</v>
      </c>
      <c r="BG112" s="47">
        <f>IFERROR(IF(BE112=$D$4,BF112,BF112/($D$4/BE112)),0)</f>
        <v>0</v>
      </c>
      <c r="BH112" s="49"/>
      <c r="BI112" s="49"/>
      <c r="BJ112" s="41"/>
      <c r="BK112" s="47">
        <f>IF(BI112-BH112=$A$3,$A$2,BI112-BH112)</f>
        <v>0</v>
      </c>
      <c r="BL112" s="47">
        <f>IFERROR(IF(BJ112=$D$4,BK112,BK112/($D$4/BJ112)),0)</f>
        <v>0</v>
      </c>
      <c r="BM112" s="50"/>
      <c r="BN112" s="22">
        <f t="array" ref="BN112">IF(SUMPRODUCT((O112:O$439=O112)*1)&gt;1,0,1)</f>
        <v>0</v>
      </c>
      <c r="BO112" s="46"/>
      <c r="BP112" s="46"/>
      <c r="BQ112" s="107"/>
      <c r="BR112" s="47">
        <f>IF(BP112-BO112=$A$3,$A$2,BP112-BO112)</f>
        <v>0</v>
      </c>
      <c r="BS112" s="47">
        <f>IFERROR(IF(BQ112=$D$4,BR112,BR112/($D$4/BQ112)),0)</f>
        <v>0</v>
      </c>
      <c r="BT112" s="48">
        <v>0.41666666666666669</v>
      </c>
      <c r="BU112" s="48">
        <v>0.45833333333333331</v>
      </c>
      <c r="BV112" s="41">
        <v>4</v>
      </c>
      <c r="BW112" s="47">
        <f>IF(BU112-BT112=$A$3,$A$2,BU112-BT112)</f>
        <v>4.166666666666663E-2</v>
      </c>
      <c r="BX112" s="47">
        <f>IFERROR(IF(BV112=$D$4,BW112,BW112/($D$4/BV112)),0)</f>
        <v>4.166666666666663E-2</v>
      </c>
      <c r="BY112" s="48"/>
      <c r="BZ112" s="48"/>
      <c r="CA112" s="41"/>
      <c r="CB112" s="47">
        <f>IF(BZ112-BY112=$A$3,$A$2,BZ112-BY112)</f>
        <v>0</v>
      </c>
      <c r="CC112" s="47">
        <f>IFERROR(IF(CA112=$D$4,CB112,CB112/($D$4/CA112)),0)</f>
        <v>0</v>
      </c>
      <c r="CD112" s="48">
        <v>0.41666666666666669</v>
      </c>
      <c r="CE112" s="48">
        <v>0.5</v>
      </c>
      <c r="CF112" s="41">
        <v>4</v>
      </c>
      <c r="CG112" s="47">
        <f>IF(CE112-CD112=$A$3,$A$2,CE112-CD112)</f>
        <v>8.3333333333333315E-2</v>
      </c>
      <c r="CH112" s="47">
        <f>IFERROR(IF(CF112=$D$4,CG112,CG112/($D$4/CF112)),0)</f>
        <v>8.3333333333333315E-2</v>
      </c>
      <c r="CI112" s="48"/>
      <c r="CJ112" s="48"/>
      <c r="CK112" s="41"/>
      <c r="CL112" s="47">
        <f>IF(CJ112-CI112=$A$3,$A$2,CJ112-CI112)</f>
        <v>0</v>
      </c>
      <c r="CM112" s="47">
        <f>IFERROR(IF(CK112=$D$4,CL112,CL112/($D$4/CK112)),0)</f>
        <v>0</v>
      </c>
      <c r="CN112" s="48"/>
      <c r="CO112" s="48"/>
      <c r="CP112" s="41"/>
      <c r="CQ112" s="47">
        <f>IF(CO112-CN112=$A$3,$A$2,CO112-CN112)</f>
        <v>0</v>
      </c>
      <c r="CR112" s="47">
        <f>IFERROR(IF(CP112=$D$4,CQ112,CQ112/($D$4/CP112)),0)</f>
        <v>0</v>
      </c>
      <c r="CS112" s="48"/>
      <c r="CT112" s="48"/>
      <c r="CU112" s="41"/>
      <c r="CV112" s="47">
        <f>IF(CT112-CS112=$A$3,$A$2,CT112-CS112)</f>
        <v>0</v>
      </c>
      <c r="CW112" s="47">
        <f>IFERROR(IF(CU112=$D$4,CV112,CV112/($D$4/CU112)),0)</f>
        <v>0</v>
      </c>
      <c r="CZ112" s="156"/>
      <c r="DA112" s="156"/>
    </row>
    <row r="113" spans="1:105" s="18" customFormat="1" ht="13.8" x14ac:dyDescent="0.3">
      <c r="B113" s="39" t="str">
        <f>CONCATENATE(IF(AD113&lt;&gt;"","L",""),IF(AI113&lt;&gt;"","M",""),IF(AN113&lt;&gt;"","W",""),IF(AS113&lt;&gt;"","J",""),IF(AX113&lt;&gt;"","V",""),IF(BC113&lt;&gt;"","S",""),IF(BH113&lt;&gt;"","D",""))</f>
        <v>MWJVS</v>
      </c>
      <c r="C113" s="104">
        <v>560</v>
      </c>
      <c r="D113" s="40" t="s">
        <v>1707</v>
      </c>
      <c r="E113" s="40" t="s">
        <v>1268</v>
      </c>
      <c r="F113" s="40" t="s">
        <v>2156</v>
      </c>
      <c r="G113" s="36" t="s">
        <v>1239</v>
      </c>
      <c r="H113" s="36" t="s">
        <v>2211</v>
      </c>
      <c r="I113" s="36" t="s">
        <v>2124</v>
      </c>
      <c r="J113" s="36" t="s">
        <v>2125</v>
      </c>
      <c r="K113" s="36" t="s">
        <v>2262</v>
      </c>
      <c r="L113" s="99" t="s">
        <v>899</v>
      </c>
      <c r="M113" s="99">
        <f>IF(L113=L112,0,1)</f>
        <v>0</v>
      </c>
      <c r="N113" s="107">
        <v>920507712</v>
      </c>
      <c r="O113" s="106" t="str">
        <f>PROPER(TRIM(UPPER(CONCATENATE(P113," ",Q113))))</f>
        <v>Erika Livisaca</v>
      </c>
      <c r="P113" s="106" t="s">
        <v>2284</v>
      </c>
      <c r="Q113" s="106" t="s">
        <v>2360</v>
      </c>
      <c r="R113" s="106" t="s">
        <v>2416</v>
      </c>
      <c r="S113" s="106" t="s">
        <v>2506</v>
      </c>
      <c r="T113" s="106" t="s">
        <v>2465</v>
      </c>
      <c r="U113" s="107" t="s">
        <v>2472</v>
      </c>
      <c r="V113" s="133">
        <v>48489.426240000001</v>
      </c>
      <c r="W113" s="39">
        <f>COUNTA(AD113,AI113,AN113,AS113,AX113,BH113,BC113)</f>
        <v>5</v>
      </c>
      <c r="X113" s="42">
        <f>Y113/AC113</f>
        <v>0.92500000000000004</v>
      </c>
      <c r="Y113" s="43">
        <f>(AH113+AM113+AR113+AW113+BB113+BL113+BG113)*24</f>
        <v>37</v>
      </c>
      <c r="Z113" s="44">
        <f>+W113*$D$4</f>
        <v>20</v>
      </c>
      <c r="AA113" s="42">
        <f>AB113/(AC113*$D$4)</f>
        <v>0.92500000000000004</v>
      </c>
      <c r="AB113" s="44">
        <f>((AG113*24)*AF113)+((AL113*24)*AK113)+((AQ113*24)*AP113)+((AV113*24)*AU113)+((BA113*24)*AZ113)+((BF113*24)*BE113)+((BK113*24)*BJ113)</f>
        <v>148</v>
      </c>
      <c r="AC113" s="45">
        <f>SUMIFS(Y:Y,O:O,O113)</f>
        <v>40</v>
      </c>
      <c r="AD113" s="127"/>
      <c r="AE113" s="127"/>
      <c r="AF113" s="107"/>
      <c r="AG113" s="47">
        <f>IF(AE113-AD113=$A$3,$A$2,AE113-AD113)</f>
        <v>0</v>
      </c>
      <c r="AH113" s="47">
        <f>IFERROR(IF(AF113=$D$4,AG113,AG113/($D$4/AF113)),0)</f>
        <v>0</v>
      </c>
      <c r="AI113" s="49">
        <v>0.5</v>
      </c>
      <c r="AJ113" s="49">
        <v>0.79166666666666663</v>
      </c>
      <c r="AK113" s="41">
        <v>4</v>
      </c>
      <c r="AL113" s="47">
        <f>IF(AJ113-AI113=$A$3,$A$2,AJ113-AI113)</f>
        <v>0.29166666666666663</v>
      </c>
      <c r="AM113" s="47">
        <f>IFERROR(IF(AK113=$D$4,AL113,AL113/($D$4/AK113)),0)</f>
        <v>0.29166666666666663</v>
      </c>
      <c r="AN113" s="49">
        <v>0.41666666666666669</v>
      </c>
      <c r="AO113" s="49">
        <v>0.75</v>
      </c>
      <c r="AP113" s="41">
        <v>4</v>
      </c>
      <c r="AQ113" s="47">
        <f>IF(AO113-AN113=$A$3,$A$2,AO113-AN113)</f>
        <v>0.33333333333333331</v>
      </c>
      <c r="AR113" s="47">
        <f>IFERROR(IF(AP113=$D$4,AQ113,AQ113/($D$4/AP113)),0)</f>
        <v>0.33333333333333331</v>
      </c>
      <c r="AS113" s="49">
        <v>0.54166666666666663</v>
      </c>
      <c r="AT113" s="49">
        <v>0.79166666666666663</v>
      </c>
      <c r="AU113" s="41">
        <v>4</v>
      </c>
      <c r="AV113" s="47">
        <f>IF(AT113-AS113=$A$3,$A$2,AT113-AS113)</f>
        <v>0.25</v>
      </c>
      <c r="AW113" s="47">
        <f>IFERROR(IF(AU113=$D$4,AV113,AV113/($D$4/AU113)),0)</f>
        <v>0.25</v>
      </c>
      <c r="AX113" s="49">
        <v>0.41666666666666669</v>
      </c>
      <c r="AY113" s="49">
        <v>0.75</v>
      </c>
      <c r="AZ113" s="41">
        <v>4</v>
      </c>
      <c r="BA113" s="47">
        <f>IF(AY113-AX113=$A$3,$A$2,AY113-AX113)</f>
        <v>0.33333333333333331</v>
      </c>
      <c r="BB113" s="47">
        <f>IFERROR(IF(AZ113=$D$4,BA113,BA113/($D$4/AZ113)),0)</f>
        <v>0.33333333333333331</v>
      </c>
      <c r="BC113" s="49">
        <v>0.41666666666666669</v>
      </c>
      <c r="BD113" s="49">
        <v>0.75</v>
      </c>
      <c r="BE113" s="41">
        <v>4</v>
      </c>
      <c r="BF113" s="47">
        <f>IF(BD113-BC113=$A$3,$A$2,BD113-BC113)</f>
        <v>0.33333333333333331</v>
      </c>
      <c r="BG113" s="47">
        <f>IFERROR(IF(BE113=$D$4,BF113,BF113/($D$4/BE113)),0)</f>
        <v>0.33333333333333331</v>
      </c>
      <c r="BH113" s="49"/>
      <c r="BI113" s="49"/>
      <c r="BJ113" s="41"/>
      <c r="BK113" s="47">
        <f>IF(BI113-BH113=$A$3,$A$2,BI113-BH113)</f>
        <v>0</v>
      </c>
      <c r="BL113" s="47">
        <f>IFERROR(IF(BJ113=$D$4,BK113,BK113/($D$4/BJ113)),0)</f>
        <v>0</v>
      </c>
      <c r="BM113" s="50"/>
      <c r="BN113" s="22">
        <f t="array" ref="BN113">IF(SUMPRODUCT((O113:O$439=O113)*1)&gt;1,0,1)</f>
        <v>1</v>
      </c>
      <c r="BO113" s="46"/>
      <c r="BP113" s="46"/>
      <c r="BQ113" s="107"/>
      <c r="BR113" s="47">
        <f>IF(BP113-BO113=$A$3,$A$2,BP113-BO113)</f>
        <v>0</v>
      </c>
      <c r="BS113" s="47">
        <f>IFERROR(IF(BQ113=$D$4,BR113,BR113/($D$4/BQ113)),0)</f>
        <v>0</v>
      </c>
      <c r="BT113" s="48">
        <v>0.5</v>
      </c>
      <c r="BU113" s="48">
        <v>0.79166666666666663</v>
      </c>
      <c r="BV113" s="41">
        <v>4</v>
      </c>
      <c r="BW113" s="47">
        <f>IF(BU113-BT113=$A$3,$A$2,BU113-BT113)</f>
        <v>0.29166666666666663</v>
      </c>
      <c r="BX113" s="47">
        <f>IFERROR(IF(BV113=$D$4,BW113,BW113/($D$4/BV113)),0)</f>
        <v>0.29166666666666663</v>
      </c>
      <c r="BY113" s="48"/>
      <c r="BZ113" s="48"/>
      <c r="CA113" s="41"/>
      <c r="CB113" s="47">
        <f>IF(BZ113-BY113=$A$3,$A$2,BZ113-BY113)</f>
        <v>0</v>
      </c>
      <c r="CC113" s="47">
        <f>IFERROR(IF(CA113=$D$4,CB113,CB113/($D$4/CA113)),0)</f>
        <v>0</v>
      </c>
      <c r="CD113" s="48">
        <v>0.54166666666666663</v>
      </c>
      <c r="CE113" s="49">
        <v>0.79166666666666663</v>
      </c>
      <c r="CF113" s="41">
        <v>4</v>
      </c>
      <c r="CG113" s="47">
        <f>IF(CE113-CD113=$A$3,$A$2,CE113-CD113)</f>
        <v>0.25</v>
      </c>
      <c r="CH113" s="47">
        <f>IFERROR(IF(CF113=$D$4,CG113,CG113/($D$4/CF113)),0)</f>
        <v>0.25</v>
      </c>
      <c r="CI113" s="48">
        <v>0.41666666666666669</v>
      </c>
      <c r="CJ113" s="49">
        <v>0.75</v>
      </c>
      <c r="CK113" s="41">
        <v>4</v>
      </c>
      <c r="CL113" s="47">
        <f>IF(CJ113-CI113=$A$3,$A$2,CJ113-CI113)</f>
        <v>0.33333333333333331</v>
      </c>
      <c r="CM113" s="47">
        <f>IFERROR(IF(CK113=$D$4,CL113,CL113/($D$4/CK113)),0)</f>
        <v>0.33333333333333331</v>
      </c>
      <c r="CN113" s="48">
        <v>0.41666666666666669</v>
      </c>
      <c r="CO113" s="49">
        <v>0.75</v>
      </c>
      <c r="CP113" s="41">
        <v>4</v>
      </c>
      <c r="CQ113" s="47">
        <f>IF(CO113-CN113=$A$3,$A$2,CO113-CN113)</f>
        <v>0.33333333333333331</v>
      </c>
      <c r="CR113" s="47">
        <f>IFERROR(IF(CP113=$D$4,CQ113,CQ113/($D$4/CP113)),0)</f>
        <v>0.33333333333333331</v>
      </c>
      <c r="CS113" s="48">
        <v>0.41666666666666669</v>
      </c>
      <c r="CT113" s="48">
        <v>0.75</v>
      </c>
      <c r="CU113" s="41">
        <v>4</v>
      </c>
      <c r="CV113" s="47">
        <f>IF(CT113-CS113=$A$3,$A$2,CT113-CS113)</f>
        <v>0.33333333333333331</v>
      </c>
      <c r="CW113" s="47">
        <f>IFERROR(IF(CU113=$D$4,CV113,CV113/($D$4/CU113)),0)</f>
        <v>0.33333333333333331</v>
      </c>
      <c r="CZ113" s="157">
        <f>IFERROR(VLOOKUP(Tabla5[[#This Row],[NOMBRE PDV HMPDV]],#REF!,10,0),0)</f>
        <v>0</v>
      </c>
      <c r="DA113" s="156" t="s">
        <v>1662</v>
      </c>
    </row>
    <row r="114" spans="1:105" s="18" customFormat="1" ht="13.8" x14ac:dyDescent="0.3">
      <c r="B114" s="39" t="str">
        <f>CONCATENATE(IF(AD114&lt;&gt;"","L",""),IF(AI114&lt;&gt;"","M",""),IF(AN114&lt;&gt;"","W",""),IF(AS114&lt;&gt;"","J",""),IF(AX114&lt;&gt;"","V",""),IF(BC114&lt;&gt;"","S",""),IF(BH114&lt;&gt;"","D",""))</f>
        <v>WV</v>
      </c>
      <c r="C114" s="104">
        <v>626</v>
      </c>
      <c r="D114" s="40" t="s">
        <v>1878</v>
      </c>
      <c r="E114" s="40" t="s">
        <v>1405</v>
      </c>
      <c r="F114" s="40" t="s">
        <v>2155</v>
      </c>
      <c r="G114" s="36" t="s">
        <v>1238</v>
      </c>
      <c r="H114" s="36" t="s">
        <v>2208</v>
      </c>
      <c r="I114" s="36" t="s">
        <v>2124</v>
      </c>
      <c r="J114" s="36" t="s">
        <v>2125</v>
      </c>
      <c r="K114" s="36" t="s">
        <v>2262</v>
      </c>
      <c r="L114" s="99" t="s">
        <v>957</v>
      </c>
      <c r="M114" s="99">
        <f>IF(L114=L113,0,1)</f>
        <v>1</v>
      </c>
      <c r="N114" s="107">
        <v>924028749</v>
      </c>
      <c r="O114" s="106" t="str">
        <f>PROPER(TRIM(UPPER(CONCATENATE(P114," ",Q114))))</f>
        <v>Liliana Yadira Ayala</v>
      </c>
      <c r="P114" s="106" t="s">
        <v>2285</v>
      </c>
      <c r="Q114" s="106" t="s">
        <v>2361</v>
      </c>
      <c r="R114" s="106" t="s">
        <v>2417</v>
      </c>
      <c r="S114" s="106" t="s">
        <v>2506</v>
      </c>
      <c r="T114" s="106" t="s">
        <v>2469</v>
      </c>
      <c r="U114" s="107" t="s">
        <v>2472</v>
      </c>
      <c r="V114" s="133">
        <v>19639.439503005735</v>
      </c>
      <c r="W114" s="39">
        <f>COUNTA(AD114,AI114,AN114,AS114,AX114,BH114,BC114)</f>
        <v>2</v>
      </c>
      <c r="X114" s="42">
        <f>Y114/AC114</f>
        <v>0.14999999999999997</v>
      </c>
      <c r="Y114" s="43">
        <f>(AH114+AM114+AR114+AW114+BB114+BL114+BG114)*24</f>
        <v>5.9999999999999973</v>
      </c>
      <c r="Z114" s="44">
        <f>+W114*$D$4</f>
        <v>8</v>
      </c>
      <c r="AA114" s="42">
        <f>AB114/(AC114*$D$4)</f>
        <v>0.14999999999999997</v>
      </c>
      <c r="AB114" s="44">
        <f>((AG114*24)*AF114)+((AL114*24)*AK114)+((AQ114*24)*AP114)+((AV114*24)*AU114)+((BA114*24)*AZ114)+((BF114*24)*BE114)+((BK114*24)*BJ114)</f>
        <v>23.999999999999989</v>
      </c>
      <c r="AC114" s="45">
        <f>SUMIFS(Y:Y,O:O,O114)</f>
        <v>39.999999999999993</v>
      </c>
      <c r="AD114" s="127"/>
      <c r="AE114" s="127"/>
      <c r="AF114" s="107"/>
      <c r="AG114" s="47">
        <f>IF(AE114-AD114=$A$3,$A$2,AE114-AD114)</f>
        <v>0</v>
      </c>
      <c r="AH114" s="47">
        <f>IFERROR(IF(AF114=$D$4,AG114,AG114/($D$4/AF114)),0)</f>
        <v>0</v>
      </c>
      <c r="AI114" s="49"/>
      <c r="AJ114" s="49"/>
      <c r="AK114" s="41"/>
      <c r="AL114" s="47">
        <f>IF(AJ114-AI114=$A$3,$A$2,AJ114-AI114)</f>
        <v>0</v>
      </c>
      <c r="AM114" s="47">
        <f>IFERROR(IF(AK114=$D$4,AL114,AL114/($D$4/AK114)),0)</f>
        <v>0</v>
      </c>
      <c r="AN114" s="49">
        <v>0.41666666666666669</v>
      </c>
      <c r="AO114" s="49">
        <v>0.54166666666666663</v>
      </c>
      <c r="AP114" s="41">
        <v>4</v>
      </c>
      <c r="AQ114" s="47">
        <f>IF(AO114-AN114=$A$3,$A$2,AO114-AN114)</f>
        <v>0.12499999999999994</v>
      </c>
      <c r="AR114" s="47">
        <f>IFERROR(IF(AP114=$D$4,AQ114,AQ114/($D$4/AP114)),0)</f>
        <v>0.12499999999999994</v>
      </c>
      <c r="AS114" s="49"/>
      <c r="AT114" s="49"/>
      <c r="AU114" s="41"/>
      <c r="AV114" s="47">
        <f>IF(AT114-AS114=$A$3,$A$2,AT114-AS114)</f>
        <v>0</v>
      </c>
      <c r="AW114" s="47">
        <f>IFERROR(IF(AU114=$D$4,AV114,AV114/($D$4/AU114)),0)</f>
        <v>0</v>
      </c>
      <c r="AX114" s="49">
        <v>0.41666666666666669</v>
      </c>
      <c r="AY114" s="49">
        <v>0.54166666666666663</v>
      </c>
      <c r="AZ114" s="41">
        <v>4</v>
      </c>
      <c r="BA114" s="47">
        <f>IF(AY114-AX114=$A$3,$A$2,AY114-AX114)</f>
        <v>0.12499999999999994</v>
      </c>
      <c r="BB114" s="47">
        <f>IFERROR(IF(AZ114=$D$4,BA114,BA114/($D$4/AZ114)),0)</f>
        <v>0.12499999999999994</v>
      </c>
      <c r="BC114" s="49"/>
      <c r="BD114" s="49"/>
      <c r="BE114" s="41"/>
      <c r="BF114" s="47">
        <f>IF(BD114-BC114=$A$3,$A$2,BD114-BC114)</f>
        <v>0</v>
      </c>
      <c r="BG114" s="47">
        <f>IFERROR(IF(BE114=$D$4,BF114,BF114/($D$4/BE114)),0)</f>
        <v>0</v>
      </c>
      <c r="BH114" s="49"/>
      <c r="BI114" s="49"/>
      <c r="BJ114" s="41"/>
      <c r="BK114" s="47">
        <f>IF(BI114-BH114=$A$3,$A$2,BI114-BH114)</f>
        <v>0</v>
      </c>
      <c r="BL114" s="47">
        <f>IFERROR(IF(BJ114=$D$4,BK114,BK114/($D$4/BJ114)),0)</f>
        <v>0</v>
      </c>
      <c r="BM114" s="50"/>
      <c r="BN114" s="22">
        <f t="array" ref="BN114">IF(SUMPRODUCT((O114:O$439=O114)*1)&gt;1,0,1)</f>
        <v>0</v>
      </c>
      <c r="BO114" s="46"/>
      <c r="BP114" s="46"/>
      <c r="BQ114" s="107"/>
      <c r="BR114" s="47">
        <f>IF(BP114-BO114=$A$3,$A$2,BP114-BO114)</f>
        <v>0</v>
      </c>
      <c r="BS114" s="47">
        <f>IFERROR(IF(BQ114=$D$4,BR114,BR114/($D$4/BQ114)),0)</f>
        <v>0</v>
      </c>
      <c r="BT114" s="48"/>
      <c r="BU114" s="48"/>
      <c r="BV114" s="41"/>
      <c r="BW114" s="47">
        <f>IF(BU114-BT114=$A$3,$A$2,BU114-BT114)</f>
        <v>0</v>
      </c>
      <c r="BX114" s="47">
        <f>IFERROR(IF(BV114=$D$4,BW114,BW114/($D$4/BV114)),0)</f>
        <v>0</v>
      </c>
      <c r="BY114" s="48">
        <v>0.41666666666666669</v>
      </c>
      <c r="BZ114" s="48">
        <v>0.54166666666666663</v>
      </c>
      <c r="CA114" s="41">
        <v>4</v>
      </c>
      <c r="CB114" s="47">
        <f>IF(BZ114-BY114=$A$3,$A$2,BZ114-BY114)</f>
        <v>0.12499999999999994</v>
      </c>
      <c r="CC114" s="47">
        <f>IFERROR(IF(CA114=$D$4,CB114,CB114/($D$4/CA114)),0)</f>
        <v>0.12499999999999994</v>
      </c>
      <c r="CD114" s="48"/>
      <c r="CE114" s="49"/>
      <c r="CF114" s="41"/>
      <c r="CG114" s="47">
        <f>IF(CE114-CD114=$A$3,$A$2,CE114-CD114)</f>
        <v>0</v>
      </c>
      <c r="CH114" s="47">
        <f>IFERROR(IF(CF114=$D$4,CG114,CG114/($D$4/CF114)),0)</f>
        <v>0</v>
      </c>
      <c r="CI114" s="48">
        <v>0.41666666666666669</v>
      </c>
      <c r="CJ114" s="48">
        <v>0.54166666666666663</v>
      </c>
      <c r="CK114" s="41">
        <v>4</v>
      </c>
      <c r="CL114" s="47">
        <f>IF(CJ114-CI114=$A$3,$A$2,CJ114-CI114)</f>
        <v>0.12499999999999994</v>
      </c>
      <c r="CM114" s="47">
        <f>IFERROR(IF(CK114=$D$4,CL114,CL114/($D$4/CK114)),0)</f>
        <v>0.12499999999999994</v>
      </c>
      <c r="CN114" s="48"/>
      <c r="CO114" s="49"/>
      <c r="CP114" s="41"/>
      <c r="CQ114" s="47">
        <f>IF(CO114-CN114=$A$3,$A$2,CO114-CN114)</f>
        <v>0</v>
      </c>
      <c r="CR114" s="47">
        <f>IFERROR(IF(CP114=$D$4,CQ114,CQ114/($D$4/CP114)),0)</f>
        <v>0</v>
      </c>
      <c r="CS114" s="48"/>
      <c r="CT114" s="48"/>
      <c r="CU114" s="41"/>
      <c r="CV114" s="47">
        <f>IF(CT114-CS114=$A$3,$A$2,CT114-CS114)</f>
        <v>0</v>
      </c>
      <c r="CW114" s="47">
        <f>IFERROR(IF(CU114=$D$4,CV114,CV114/($D$4/CU114)),0)</f>
        <v>0</v>
      </c>
      <c r="CX114" s="1"/>
      <c r="CZ114" s="156"/>
      <c r="DA114" s="156"/>
    </row>
    <row r="115" spans="1:105" s="18" customFormat="1" ht="13.8" x14ac:dyDescent="0.3">
      <c r="A115" s="1"/>
      <c r="B115" s="39" t="str">
        <f>CONCATENATE(IF(AD115&lt;&gt;"","L",""),IF(AI115&lt;&gt;"","M",""),IF(AN115&lt;&gt;"","W",""),IF(AS115&lt;&gt;"","J",""),IF(AX115&lt;&gt;"","V",""),IF(BC115&lt;&gt;"","S",""),IF(BH115&lt;&gt;"","D",""))</f>
        <v>MWJVS</v>
      </c>
      <c r="C115" s="104">
        <v>469</v>
      </c>
      <c r="D115" s="40" t="s">
        <v>1881</v>
      </c>
      <c r="E115" s="40" t="s">
        <v>1408</v>
      </c>
      <c r="F115" s="40" t="s">
        <v>2155</v>
      </c>
      <c r="G115" s="36" t="s">
        <v>1241</v>
      </c>
      <c r="H115" s="36" t="s">
        <v>2208</v>
      </c>
      <c r="I115" s="36" t="s">
        <v>2124</v>
      </c>
      <c r="J115" s="36" t="s">
        <v>2125</v>
      </c>
      <c r="K115" s="36" t="s">
        <v>2262</v>
      </c>
      <c r="L115" s="99" t="s">
        <v>957</v>
      </c>
      <c r="M115" s="99">
        <f>IF(L115=L114,0,1)</f>
        <v>0</v>
      </c>
      <c r="N115" s="107">
        <v>924028749</v>
      </c>
      <c r="O115" s="106" t="str">
        <f>PROPER(TRIM(UPPER(CONCATENATE(P115," ",Q115))))</f>
        <v>Liliana Yadira Ayala</v>
      </c>
      <c r="P115" s="106" t="s">
        <v>2285</v>
      </c>
      <c r="Q115" s="106" t="s">
        <v>2361</v>
      </c>
      <c r="R115" s="106" t="s">
        <v>2417</v>
      </c>
      <c r="S115" s="106" t="s">
        <v>2506</v>
      </c>
      <c r="T115" s="106" t="s">
        <v>2468</v>
      </c>
      <c r="U115" s="107" t="s">
        <v>2472</v>
      </c>
      <c r="V115" s="133">
        <v>58177.529090909091</v>
      </c>
      <c r="W115" s="39">
        <f>COUNTA(AD115,AI115,AN115,AS115,AX115,BH115,BC115)</f>
        <v>5</v>
      </c>
      <c r="X115" s="42">
        <f>Y115/AC115</f>
        <v>0.85</v>
      </c>
      <c r="Y115" s="43">
        <f>(AH115+AM115+AR115+AW115+BB115+BL115+BG115)*24</f>
        <v>33.999999999999993</v>
      </c>
      <c r="Z115" s="44">
        <f>+W115*$D$4</f>
        <v>20</v>
      </c>
      <c r="AA115" s="42">
        <f>AB115/(AC115*$D$4)</f>
        <v>0.8500000000000002</v>
      </c>
      <c r="AB115" s="44">
        <f>((AG115*24)*AF115)+((AL115*24)*AK115)+((AQ115*24)*AP115)+((AV115*24)*AU115)+((BA115*24)*AZ115)+((BF115*24)*BE115)+((BK115*24)*BJ115)</f>
        <v>136</v>
      </c>
      <c r="AC115" s="45">
        <f>SUMIFS(Y:Y,O:O,O115)</f>
        <v>39.999999999999993</v>
      </c>
      <c r="AD115" s="127"/>
      <c r="AE115" s="127"/>
      <c r="AF115" s="107"/>
      <c r="AG115" s="47">
        <f>IF(AE115-AD115=$A$3,$A$2,AE115-AD115)</f>
        <v>0</v>
      </c>
      <c r="AH115" s="47">
        <f>IFERROR(IF(AF115=$D$4,AG115,AG115/($D$4/AF115)),0)</f>
        <v>0</v>
      </c>
      <c r="AI115" s="49">
        <v>0.41666666666666669</v>
      </c>
      <c r="AJ115" s="49">
        <v>0.75</v>
      </c>
      <c r="AK115" s="41">
        <v>4</v>
      </c>
      <c r="AL115" s="47">
        <f>IF(AJ115-AI115=$A$3,$A$2,AJ115-AI115)</f>
        <v>0.33333333333333331</v>
      </c>
      <c r="AM115" s="47">
        <f>IFERROR(IF(AK115=$D$4,AL115,AL115/($D$4/AK115)),0)</f>
        <v>0.33333333333333331</v>
      </c>
      <c r="AN115" s="49">
        <v>0.58333333333333337</v>
      </c>
      <c r="AO115" s="49">
        <v>0.79166666666666663</v>
      </c>
      <c r="AP115" s="41">
        <v>4</v>
      </c>
      <c r="AQ115" s="47">
        <f>IF(AO115-AN115=$A$3,$A$2,AO115-AN115)</f>
        <v>0.20833333333333326</v>
      </c>
      <c r="AR115" s="47">
        <f>IFERROR(IF(AP115=$D$4,AQ115,AQ115/($D$4/AP115)),0)</f>
        <v>0.20833333333333326</v>
      </c>
      <c r="AS115" s="49">
        <v>0.41666666666666669</v>
      </c>
      <c r="AT115" s="49">
        <v>0.75</v>
      </c>
      <c r="AU115" s="41">
        <v>4</v>
      </c>
      <c r="AV115" s="47">
        <f>IF(AT115-AS115=$A$3,$A$2,AT115-AS115)</f>
        <v>0.33333333333333331</v>
      </c>
      <c r="AW115" s="47">
        <f>IFERROR(IF(AU115=$D$4,AV115,AV115/($D$4/AU115)),0)</f>
        <v>0.33333333333333331</v>
      </c>
      <c r="AX115" s="49">
        <v>0.58333333333333337</v>
      </c>
      <c r="AY115" s="49">
        <v>0.79166666666666663</v>
      </c>
      <c r="AZ115" s="41">
        <v>4</v>
      </c>
      <c r="BA115" s="47">
        <f>IF(AY115-AX115=$A$3,$A$2,AY115-AX115)</f>
        <v>0.20833333333333326</v>
      </c>
      <c r="BB115" s="47">
        <f>IFERROR(IF(AZ115=$D$4,BA115,BA115/($D$4/AZ115)),0)</f>
        <v>0.20833333333333326</v>
      </c>
      <c r="BC115" s="49">
        <v>0.41666666666666669</v>
      </c>
      <c r="BD115" s="49">
        <v>0.75</v>
      </c>
      <c r="BE115" s="41">
        <v>4</v>
      </c>
      <c r="BF115" s="47">
        <f>IF(BD115-BC115=$A$3,$A$2,BD115-BC115)</f>
        <v>0.33333333333333331</v>
      </c>
      <c r="BG115" s="47">
        <f>IFERROR(IF(BE115=$D$4,BF115,BF115/($D$4/BE115)),0)</f>
        <v>0.33333333333333331</v>
      </c>
      <c r="BH115" s="49"/>
      <c r="BI115" s="49"/>
      <c r="BJ115" s="41"/>
      <c r="BK115" s="47">
        <f>IF(BI115-BH115=$A$3,$A$2,BI115-BH115)</f>
        <v>0</v>
      </c>
      <c r="BL115" s="47">
        <f>IFERROR(IF(BJ115=$D$4,BK115,BK115/($D$4/BJ115)),0)</f>
        <v>0</v>
      </c>
      <c r="BM115" s="50"/>
      <c r="BN115" s="22">
        <f t="array" ref="BN115">IF(SUMPRODUCT((O115:O$439=O115)*1)&gt;1,0,1)</f>
        <v>1</v>
      </c>
      <c r="BO115" s="46"/>
      <c r="BP115" s="46"/>
      <c r="BQ115" s="107"/>
      <c r="BR115" s="47">
        <f>IF(BP115-BO115=$A$3,$A$2,BP115-BO115)</f>
        <v>0</v>
      </c>
      <c r="BS115" s="47">
        <f>IFERROR(IF(BQ115=$D$4,BR115,BR115/($D$4/BQ115)),0)</f>
        <v>0</v>
      </c>
      <c r="BT115" s="48">
        <v>0.41666666666666669</v>
      </c>
      <c r="BU115" s="48">
        <v>0.75</v>
      </c>
      <c r="BV115" s="41">
        <v>4</v>
      </c>
      <c r="BW115" s="47">
        <f>IF(BU115-BT115=$A$3,$A$2,BU115-BT115)</f>
        <v>0.33333333333333331</v>
      </c>
      <c r="BX115" s="47">
        <f>IFERROR(IF(BV115=$D$4,BW115,BW115/($D$4/BV115)),0)</f>
        <v>0.33333333333333331</v>
      </c>
      <c r="BY115" s="48">
        <v>0.58333333333333337</v>
      </c>
      <c r="BZ115" s="48">
        <v>0.79166666666666663</v>
      </c>
      <c r="CA115" s="41">
        <v>4</v>
      </c>
      <c r="CB115" s="47">
        <f>IF(BZ115-BY115=$A$3,$A$2,BZ115-BY115)</f>
        <v>0.20833333333333326</v>
      </c>
      <c r="CC115" s="47">
        <f>IFERROR(IF(CA115=$D$4,CB115,CB115/($D$4/CA115)),0)</f>
        <v>0.20833333333333326</v>
      </c>
      <c r="CD115" s="48">
        <v>0.41666666666666669</v>
      </c>
      <c r="CE115" s="48">
        <v>0.75</v>
      </c>
      <c r="CF115" s="41">
        <v>4</v>
      </c>
      <c r="CG115" s="47">
        <f>IF(CE115-CD115=$A$3,$A$2,CE115-CD115)</f>
        <v>0.33333333333333331</v>
      </c>
      <c r="CH115" s="47">
        <f>IFERROR(IF(CF115=$D$4,CG115,CG115/($D$4/CF115)),0)</f>
        <v>0.33333333333333331</v>
      </c>
      <c r="CI115" s="48">
        <v>0.58333333333333337</v>
      </c>
      <c r="CJ115" s="48">
        <v>0.79166666666666663</v>
      </c>
      <c r="CK115" s="41">
        <v>4</v>
      </c>
      <c r="CL115" s="47">
        <f>IF(CJ115-CI115=$A$3,$A$2,CJ115-CI115)</f>
        <v>0.20833333333333326</v>
      </c>
      <c r="CM115" s="47">
        <f>IFERROR(IF(CK115=$D$4,CL115,CL115/($D$4/CK115)),0)</f>
        <v>0.20833333333333326</v>
      </c>
      <c r="CN115" s="48">
        <v>0.41666666666666669</v>
      </c>
      <c r="CO115" s="49">
        <v>0.75</v>
      </c>
      <c r="CP115" s="41">
        <v>4</v>
      </c>
      <c r="CQ115" s="47">
        <f>IF(CO115-CN115=$A$3,$A$2,CO115-CN115)</f>
        <v>0.33333333333333331</v>
      </c>
      <c r="CR115" s="47">
        <f>IFERROR(IF(CP115=$D$4,CQ115,CQ115/($D$4/CP115)),0)</f>
        <v>0.33333333333333331</v>
      </c>
      <c r="CS115" s="48"/>
      <c r="CT115" s="48"/>
      <c r="CU115" s="41"/>
      <c r="CV115" s="47">
        <f>IF(CT115-CS115=$A$3,$A$2,CT115-CS115)</f>
        <v>0</v>
      </c>
      <c r="CW115" s="47">
        <f>IFERROR(IF(CU115=$D$4,CV115,CV115/($D$4/CU115)),0)</f>
        <v>0</v>
      </c>
      <c r="CX115" s="1"/>
      <c r="CZ115" s="156"/>
      <c r="DA115" s="156"/>
    </row>
    <row r="116" spans="1:105" s="18" customFormat="1" ht="13.8" x14ac:dyDescent="0.3">
      <c r="B116" s="39" t="str">
        <f>CONCATENATE(IF(AD116&lt;&gt;"","L",""),IF(AI116&lt;&gt;"","M",""),IF(AN116&lt;&gt;"","W",""),IF(AS116&lt;&gt;"","J",""),IF(AX116&lt;&gt;"","V",""),IF(BC116&lt;&gt;"","S",""),IF(BH116&lt;&gt;"","D",""))</f>
        <v>MWJVS</v>
      </c>
      <c r="C116" s="104">
        <v>961</v>
      </c>
      <c r="D116" s="40" t="s">
        <v>1702</v>
      </c>
      <c r="E116" s="40" t="s">
        <v>1263</v>
      </c>
      <c r="F116" s="40" t="s">
        <v>2156</v>
      </c>
      <c r="G116" s="36" t="s">
        <v>1235</v>
      </c>
      <c r="H116" s="36" t="s">
        <v>2211</v>
      </c>
      <c r="I116" s="36" t="s">
        <v>2124</v>
      </c>
      <c r="J116" s="36" t="s">
        <v>2125</v>
      </c>
      <c r="K116" s="36" t="s">
        <v>2262</v>
      </c>
      <c r="L116" s="99" t="s">
        <v>896</v>
      </c>
      <c r="M116" s="99">
        <f>IF(L116=L115,0,1)</f>
        <v>1</v>
      </c>
      <c r="N116" s="107">
        <v>925376261</v>
      </c>
      <c r="O116" s="106" t="str">
        <f>PROPER(TRIM(UPPER(CONCATENATE(P116," ",Q116))))</f>
        <v>Lady Magaly Puma</v>
      </c>
      <c r="P116" s="106" t="s">
        <v>2297</v>
      </c>
      <c r="Q116" s="106" t="s">
        <v>2371</v>
      </c>
      <c r="R116" s="106" t="s">
        <v>2428</v>
      </c>
      <c r="S116" s="106" t="s">
        <v>2506</v>
      </c>
      <c r="T116" s="106" t="s">
        <v>2469</v>
      </c>
      <c r="U116" s="107" t="s">
        <v>2472</v>
      </c>
      <c r="V116" s="133">
        <v>87389.729166666672</v>
      </c>
      <c r="W116" s="39">
        <f>COUNTA(AD116,AI116,AN116,AS116,AX116,BH116,BC116)</f>
        <v>5</v>
      </c>
      <c r="X116" s="42">
        <f>Y116/AC116</f>
        <v>0.60000000000000009</v>
      </c>
      <c r="Y116" s="43">
        <f>(AH116+AM116+AR116+AW116+BB116+BL116+BG116)*24</f>
        <v>23.999999999999993</v>
      </c>
      <c r="Z116" s="44">
        <f>+W116*$D$4</f>
        <v>20</v>
      </c>
      <c r="AA116" s="42">
        <f>AB116/(AC116*$D$4)</f>
        <v>0.60000000000000009</v>
      </c>
      <c r="AB116" s="44">
        <f>((AG116*24)*AF116)+((AL116*24)*AK116)+((AQ116*24)*AP116)+((AV116*24)*AU116)+((BA116*24)*AZ116)+((BF116*24)*BE116)+((BK116*24)*BJ116)</f>
        <v>95.999999999999972</v>
      </c>
      <c r="AC116" s="45">
        <f>SUMIFS(Y:Y,O:O,O116)</f>
        <v>39.999999999999986</v>
      </c>
      <c r="AD116" s="127"/>
      <c r="AE116" s="127"/>
      <c r="AF116" s="107"/>
      <c r="AG116" s="47">
        <f>IF(AE116-AD116=$A$3,$A$2,AE116-AD116)</f>
        <v>0</v>
      </c>
      <c r="AH116" s="47">
        <f>IFERROR(IF(AF116=$D$4,AG116,AG116/($D$4/AF116)),0)</f>
        <v>0</v>
      </c>
      <c r="AI116" s="49">
        <v>0.58333333333333337</v>
      </c>
      <c r="AJ116" s="49">
        <v>0.79166666666666663</v>
      </c>
      <c r="AK116" s="41">
        <v>4</v>
      </c>
      <c r="AL116" s="47">
        <f>IF(AJ116-AI116=$A$3,$A$2,AJ116-AI116)</f>
        <v>0.20833333333333326</v>
      </c>
      <c r="AM116" s="47">
        <f>IFERROR(IF(AK116=$D$4,AL116,AL116/($D$4/AK116)),0)</f>
        <v>0.20833333333333326</v>
      </c>
      <c r="AN116" s="49">
        <v>0.58333333333333337</v>
      </c>
      <c r="AO116" s="49">
        <v>0.79166666666666663</v>
      </c>
      <c r="AP116" s="41">
        <v>4</v>
      </c>
      <c r="AQ116" s="47">
        <f>IF(AO116-AN116=$A$3,$A$2,AO116-AN116)</f>
        <v>0.20833333333333326</v>
      </c>
      <c r="AR116" s="47">
        <f>IFERROR(IF(AP116=$D$4,AQ116,AQ116/($D$4/AP116)),0)</f>
        <v>0.20833333333333326</v>
      </c>
      <c r="AS116" s="49">
        <v>0.58333333333333337</v>
      </c>
      <c r="AT116" s="49">
        <v>0.79166666666666663</v>
      </c>
      <c r="AU116" s="41">
        <v>4</v>
      </c>
      <c r="AV116" s="47">
        <f>IF(AT116-AS116=$A$3,$A$2,AT116-AS116)</f>
        <v>0.20833333333333326</v>
      </c>
      <c r="AW116" s="47">
        <f>IFERROR(IF(AU116=$D$4,AV116,AV116/($D$4/AU116)),0)</f>
        <v>0.20833333333333326</v>
      </c>
      <c r="AX116" s="49">
        <v>0.625</v>
      </c>
      <c r="AY116" s="49">
        <v>0.79166666666666663</v>
      </c>
      <c r="AZ116" s="41">
        <v>4</v>
      </c>
      <c r="BA116" s="47">
        <f>IF(AY116-AX116=$A$3,$A$2,AY116-AX116)</f>
        <v>0.16666666666666663</v>
      </c>
      <c r="BB116" s="47">
        <f>IFERROR(IF(AZ116=$D$4,BA116,BA116/($D$4/AZ116)),0)</f>
        <v>0.16666666666666663</v>
      </c>
      <c r="BC116" s="49">
        <v>0.58333333333333337</v>
      </c>
      <c r="BD116" s="49">
        <v>0.79166666666666663</v>
      </c>
      <c r="BE116" s="41">
        <v>4</v>
      </c>
      <c r="BF116" s="47">
        <f>IF(BD116-BC116=$A$3,$A$2,BD116-BC116)</f>
        <v>0.20833333333333326</v>
      </c>
      <c r="BG116" s="47">
        <f>IFERROR(IF(BE116=$D$4,BF116,BF116/($D$4/BE116)),0)</f>
        <v>0.20833333333333326</v>
      </c>
      <c r="BH116" s="49"/>
      <c r="BI116" s="49"/>
      <c r="BJ116" s="41"/>
      <c r="BK116" s="47">
        <f>IF(BI116-BH116=$A$3,$A$2,BI116-BH116)</f>
        <v>0</v>
      </c>
      <c r="BL116" s="47">
        <f>IFERROR(IF(BJ116=$D$4,BK116,BK116/($D$4/BJ116)),0)</f>
        <v>0</v>
      </c>
      <c r="BM116" s="50"/>
      <c r="BN116" s="22">
        <f t="array" ref="BN116">IF(SUMPRODUCT((O116:O$439=O116)*1)&gt;1,0,1)</f>
        <v>0</v>
      </c>
      <c r="BO116" s="46"/>
      <c r="BP116" s="46"/>
      <c r="BQ116" s="107"/>
      <c r="BR116" s="47">
        <f>IF(BP116-BO116=$A$3,$A$2,BP116-BO116)</f>
        <v>0</v>
      </c>
      <c r="BS116" s="47">
        <f>IFERROR(IF(BQ116=$D$4,BR116,BR116/($D$4/BQ116)),0)</f>
        <v>0</v>
      </c>
      <c r="BT116" s="48">
        <v>0.58333333333333337</v>
      </c>
      <c r="BU116" s="48">
        <v>0.79166666666666663</v>
      </c>
      <c r="BV116" s="41">
        <v>4</v>
      </c>
      <c r="BW116" s="47">
        <f>IF(BU116-BT116=$A$3,$A$2,BU116-BT116)</f>
        <v>0.20833333333333326</v>
      </c>
      <c r="BX116" s="47">
        <f>IFERROR(IF(BV116=$D$4,BW116,BW116/($D$4/BV116)),0)</f>
        <v>0.20833333333333326</v>
      </c>
      <c r="BY116" s="48"/>
      <c r="BZ116" s="48"/>
      <c r="CA116" s="41"/>
      <c r="CB116" s="47">
        <f>IF(BZ116-BY116=$A$3,$A$2,BZ116-BY116)</f>
        <v>0</v>
      </c>
      <c r="CC116" s="47">
        <f>IFERROR(IF(CA116=$D$4,CB116,CB116/($D$4/CA116)),0)</f>
        <v>0</v>
      </c>
      <c r="CD116" s="48">
        <v>0.58333333333333337</v>
      </c>
      <c r="CE116" s="49">
        <v>0.79166666666666663</v>
      </c>
      <c r="CF116" s="41">
        <v>4</v>
      </c>
      <c r="CG116" s="47">
        <f>IF(CE116-CD116=$A$3,$A$2,CE116-CD116)</f>
        <v>0.20833333333333326</v>
      </c>
      <c r="CH116" s="47">
        <f>IFERROR(IF(CF116=$D$4,CG116,CG116/($D$4/CF116)),0)</f>
        <v>0.20833333333333326</v>
      </c>
      <c r="CI116" s="48">
        <v>0.625</v>
      </c>
      <c r="CJ116" s="48">
        <v>0.79166666666666663</v>
      </c>
      <c r="CK116" s="41">
        <v>4</v>
      </c>
      <c r="CL116" s="47">
        <f>IF(CJ116-CI116=$A$3,$A$2,CJ116-CI116)</f>
        <v>0.16666666666666663</v>
      </c>
      <c r="CM116" s="47">
        <f>IFERROR(IF(CK116=$D$4,CL116,CL116/($D$4/CK116)),0)</f>
        <v>0.16666666666666663</v>
      </c>
      <c r="CN116" s="48">
        <v>0.58333333333333337</v>
      </c>
      <c r="CO116" s="49">
        <v>0.79166666666666663</v>
      </c>
      <c r="CP116" s="41">
        <v>4</v>
      </c>
      <c r="CQ116" s="47">
        <f>IF(CO116-CN116=$A$3,$A$2,CO116-CN116)</f>
        <v>0.20833333333333326</v>
      </c>
      <c r="CR116" s="47">
        <f>IFERROR(IF(CP116=$D$4,CQ116,CQ116/($D$4/CP116)),0)</f>
        <v>0.20833333333333326</v>
      </c>
      <c r="CS116" s="48">
        <v>0.58333333333333337</v>
      </c>
      <c r="CT116" s="48">
        <v>0.79166666666666663</v>
      </c>
      <c r="CU116" s="41">
        <v>4</v>
      </c>
      <c r="CV116" s="47">
        <f>IF(CT116-CS116=$A$3,$A$2,CT116-CS116)</f>
        <v>0.20833333333333326</v>
      </c>
      <c r="CW116" s="47">
        <f>IFERROR(IF(CU116=$D$4,CV116,CV116/($D$4/CU116)),0)</f>
        <v>0.20833333333333326</v>
      </c>
      <c r="CZ116" s="156"/>
      <c r="DA116" s="156"/>
    </row>
    <row r="117" spans="1:105" s="18" customFormat="1" ht="13.8" x14ac:dyDescent="0.3">
      <c r="B117" s="39" t="str">
        <f>CONCATENATE(IF(AD117&lt;&gt;"","L",""),IF(AI117&lt;&gt;"","M",""),IF(AN117&lt;&gt;"","W",""),IF(AS117&lt;&gt;"","J",""),IF(AX117&lt;&gt;"","V",""),IF(BC117&lt;&gt;"","S",""),IF(BH117&lt;&gt;"","D",""))</f>
        <v>MWJVS</v>
      </c>
      <c r="C117" s="104">
        <v>872</v>
      </c>
      <c r="D117" s="40" t="s">
        <v>1704</v>
      </c>
      <c r="E117" s="40" t="s">
        <v>1265</v>
      </c>
      <c r="F117" s="40" t="s">
        <v>2156</v>
      </c>
      <c r="G117" s="36" t="s">
        <v>1235</v>
      </c>
      <c r="H117" s="36" t="s">
        <v>2211</v>
      </c>
      <c r="I117" s="36" t="s">
        <v>2124</v>
      </c>
      <c r="J117" s="36" t="s">
        <v>2125</v>
      </c>
      <c r="K117" s="36" t="s">
        <v>2262</v>
      </c>
      <c r="L117" s="99" t="s">
        <v>896</v>
      </c>
      <c r="M117" s="99">
        <f>IF(L117=L116,0,1)</f>
        <v>0</v>
      </c>
      <c r="N117" s="107">
        <v>925376261</v>
      </c>
      <c r="O117" s="106" t="str">
        <f>PROPER(TRIM(UPPER(CONCATENATE(P117," ",Q117))))</f>
        <v>Lady Magaly Puma</v>
      </c>
      <c r="P117" s="106" t="s">
        <v>2297</v>
      </c>
      <c r="Q117" s="106" t="s">
        <v>2371</v>
      </c>
      <c r="R117" s="106" t="s">
        <v>2428</v>
      </c>
      <c r="S117" s="106" t="s">
        <v>2506</v>
      </c>
      <c r="T117" s="106" t="s">
        <v>2469</v>
      </c>
      <c r="U117" s="107" t="s">
        <v>2472</v>
      </c>
      <c r="V117" s="133">
        <v>43824.865833333337</v>
      </c>
      <c r="W117" s="39">
        <f>COUNTA(AD117,AI117,AN117,AS117,AX117,BH117,BC117)</f>
        <v>5</v>
      </c>
      <c r="X117" s="42">
        <f>Y117/AC117</f>
        <v>0.40000000000000008</v>
      </c>
      <c r="Y117" s="43">
        <f>(AH117+AM117+AR117+AW117+BB117+BL117+BG117)*24</f>
        <v>15.999999999999996</v>
      </c>
      <c r="Z117" s="44">
        <f>+W117*$D$4</f>
        <v>20</v>
      </c>
      <c r="AA117" s="42">
        <f>AB117/(AC117*$D$4)</f>
        <v>0.4</v>
      </c>
      <c r="AB117" s="44">
        <f>((AG117*24)*AF117)+((AL117*24)*AK117)+((AQ117*24)*AP117)+((AV117*24)*AU117)+((BA117*24)*AZ117)+((BF117*24)*BE117)+((BK117*24)*BJ117)</f>
        <v>63.999999999999979</v>
      </c>
      <c r="AC117" s="45">
        <f>SUMIFS(Y:Y,O:O,O117)</f>
        <v>39.999999999999986</v>
      </c>
      <c r="AD117" s="127"/>
      <c r="AE117" s="127"/>
      <c r="AF117" s="107"/>
      <c r="AG117" s="47">
        <f>IF(AE117-AD117=$A$3,$A$2,AE117-AD117)</f>
        <v>0</v>
      </c>
      <c r="AH117" s="47">
        <f>IFERROR(IF(AF117=$D$4,AG117,AG117/($D$4/AF117)),0)</f>
        <v>0</v>
      </c>
      <c r="AI117" s="49">
        <v>0.41666666666666669</v>
      </c>
      <c r="AJ117" s="49">
        <v>0.54166666666666663</v>
      </c>
      <c r="AK117" s="41">
        <v>4</v>
      </c>
      <c r="AL117" s="47">
        <f>IF(AJ117-AI117=$A$3,$A$2,AJ117-AI117)</f>
        <v>0.12499999999999994</v>
      </c>
      <c r="AM117" s="47">
        <f>IFERROR(IF(AK117=$D$4,AL117,AL117/($D$4/AK117)),0)</f>
        <v>0.12499999999999994</v>
      </c>
      <c r="AN117" s="49">
        <v>0.41666666666666669</v>
      </c>
      <c r="AO117" s="49">
        <v>0.54166666666666663</v>
      </c>
      <c r="AP117" s="41">
        <v>4</v>
      </c>
      <c r="AQ117" s="47">
        <f>IF(AO117-AN117=$A$3,$A$2,AO117-AN117)</f>
        <v>0.12499999999999994</v>
      </c>
      <c r="AR117" s="47">
        <f>IFERROR(IF(AP117=$D$4,AQ117,AQ117/($D$4/AP117)),0)</f>
        <v>0.12499999999999994</v>
      </c>
      <c r="AS117" s="49">
        <v>0.41666666666666669</v>
      </c>
      <c r="AT117" s="49">
        <v>0.54166666666666663</v>
      </c>
      <c r="AU117" s="41">
        <v>4</v>
      </c>
      <c r="AV117" s="47">
        <f>IF(AT117-AS117=$A$3,$A$2,AT117-AS117)</f>
        <v>0.12499999999999994</v>
      </c>
      <c r="AW117" s="47">
        <f>IFERROR(IF(AU117=$D$4,AV117,AV117/($D$4/AU117)),0)</f>
        <v>0.12499999999999994</v>
      </c>
      <c r="AX117" s="49">
        <v>0.41666666666666669</v>
      </c>
      <c r="AY117" s="49">
        <v>0.58333333333333337</v>
      </c>
      <c r="AZ117" s="41">
        <v>4</v>
      </c>
      <c r="BA117" s="47">
        <f>IF(AY117-AX117=$A$3,$A$2,AY117-AX117)</f>
        <v>0.16666666666666669</v>
      </c>
      <c r="BB117" s="47">
        <f>IFERROR(IF(AZ117=$D$4,BA117,BA117/($D$4/AZ117)),0)</f>
        <v>0.16666666666666669</v>
      </c>
      <c r="BC117" s="49">
        <v>0.41666666666666669</v>
      </c>
      <c r="BD117" s="49">
        <v>0.54166666666666663</v>
      </c>
      <c r="BE117" s="41">
        <v>4</v>
      </c>
      <c r="BF117" s="47">
        <f>IF(BD117-BC117=$A$3,$A$2,BD117-BC117)</f>
        <v>0.12499999999999994</v>
      </c>
      <c r="BG117" s="47">
        <f>IFERROR(IF(BE117=$D$4,BF117,BF117/($D$4/BE117)),0)</f>
        <v>0.12499999999999994</v>
      </c>
      <c r="BH117" s="49"/>
      <c r="BI117" s="49"/>
      <c r="BJ117" s="41"/>
      <c r="BK117" s="47">
        <f>IF(BI117-BH117=$A$3,$A$2,BI117-BH117)</f>
        <v>0</v>
      </c>
      <c r="BL117" s="47">
        <f>IFERROR(IF(BJ117=$D$4,BK117,BK117/($D$4/BJ117)),0)</f>
        <v>0</v>
      </c>
      <c r="BM117" s="50"/>
      <c r="BN117" s="22">
        <f t="array" ref="BN117">IF(SUMPRODUCT((O117:O$439=O117)*1)&gt;1,0,1)</f>
        <v>1</v>
      </c>
      <c r="BO117" s="46"/>
      <c r="BP117" s="46"/>
      <c r="BQ117" s="107"/>
      <c r="BR117" s="47">
        <f>IF(BP117-BO117=$A$3,$A$2,BP117-BO117)</f>
        <v>0</v>
      </c>
      <c r="BS117" s="47">
        <f>IFERROR(IF(BQ117=$D$4,BR117,BR117/($D$4/BQ117)),0)</f>
        <v>0</v>
      </c>
      <c r="BT117" s="48">
        <v>0.41666666666666669</v>
      </c>
      <c r="BU117" s="48">
        <v>0.54166666666666663</v>
      </c>
      <c r="BV117" s="41">
        <v>4</v>
      </c>
      <c r="BW117" s="47">
        <f>IF(BU117-BT117=$A$3,$A$2,BU117-BT117)</f>
        <v>0.12499999999999994</v>
      </c>
      <c r="BX117" s="47">
        <f>IFERROR(IF(BV117=$D$4,BW117,BW117/($D$4/BV117)),0)</f>
        <v>0.12499999999999994</v>
      </c>
      <c r="BY117" s="48"/>
      <c r="BZ117" s="48"/>
      <c r="CA117" s="41"/>
      <c r="CB117" s="47">
        <f>IF(BZ117-BY117=$A$3,$A$2,BZ117-BY117)</f>
        <v>0</v>
      </c>
      <c r="CC117" s="47">
        <f>IFERROR(IF(CA117=$D$4,CB117,CB117/($D$4/CA117)),0)</f>
        <v>0</v>
      </c>
      <c r="CD117" s="48">
        <v>0.41666666666666669</v>
      </c>
      <c r="CE117" s="49">
        <v>0.54166666666666663</v>
      </c>
      <c r="CF117" s="41">
        <v>4</v>
      </c>
      <c r="CG117" s="47">
        <f>IF(CE117-CD117=$A$3,$A$2,CE117-CD117)</f>
        <v>0.12499999999999994</v>
      </c>
      <c r="CH117" s="47">
        <f>IFERROR(IF(CF117=$D$4,CG117,CG117/($D$4/CF117)),0)</f>
        <v>0.12499999999999994</v>
      </c>
      <c r="CI117" s="48">
        <v>0.41666666666666669</v>
      </c>
      <c r="CJ117" s="48">
        <v>0.58333333333333337</v>
      </c>
      <c r="CK117" s="41">
        <v>4</v>
      </c>
      <c r="CL117" s="47">
        <f>IF(CJ117-CI117=$A$3,$A$2,CJ117-CI117)</f>
        <v>0.16666666666666669</v>
      </c>
      <c r="CM117" s="47">
        <f>IFERROR(IF(CK117=$D$4,CL117,CL117/($D$4/CK117)),0)</f>
        <v>0.16666666666666669</v>
      </c>
      <c r="CN117" s="48">
        <v>0.41666666666666669</v>
      </c>
      <c r="CO117" s="49">
        <v>0.54166666666666663</v>
      </c>
      <c r="CP117" s="41">
        <v>4</v>
      </c>
      <c r="CQ117" s="47">
        <f>IF(CO117-CN117=$A$3,$A$2,CO117-CN117)</f>
        <v>0.12499999999999994</v>
      </c>
      <c r="CR117" s="47">
        <f>IFERROR(IF(CP117=$D$4,CQ117,CQ117/($D$4/CP117)),0)</f>
        <v>0.12499999999999994</v>
      </c>
      <c r="CS117" s="48">
        <v>0.41666666666666669</v>
      </c>
      <c r="CT117" s="48">
        <v>0.54166666666666663</v>
      </c>
      <c r="CU117" s="41">
        <v>4</v>
      </c>
      <c r="CV117" s="47">
        <f>IF(CT117-CS117=$A$3,$A$2,CT117-CS117)</f>
        <v>0.12499999999999994</v>
      </c>
      <c r="CW117" s="47">
        <f>IFERROR(IF(CU117=$D$4,CV117,CV117/($D$4/CU117)),0)</f>
        <v>0.12499999999999994</v>
      </c>
      <c r="CZ117" s="157">
        <f>IFERROR(VLOOKUP(Tabla5[[#This Row],[NOMBRE PDV HMPDV]],#REF!,10,0),0)</f>
        <v>0</v>
      </c>
      <c r="DA117" s="156"/>
    </row>
    <row r="118" spans="1:105" s="18" customFormat="1" ht="13.8" x14ac:dyDescent="0.3">
      <c r="B118" s="39" t="str">
        <f>CONCATENATE(IF(AD118&lt;&gt;"","L",""),IF(AI118&lt;&gt;"","M",""),IF(AN118&lt;&gt;"","W",""),IF(AS118&lt;&gt;"","J",""),IF(AX118&lt;&gt;"","V",""),IF(BC118&lt;&gt;"","S",""),IF(BH118&lt;&gt;"","D",""))</f>
        <v>MWJVS</v>
      </c>
      <c r="C118" s="104">
        <v>483</v>
      </c>
      <c r="D118" s="40" t="s">
        <v>1709</v>
      </c>
      <c r="E118" s="40" t="s">
        <v>1270</v>
      </c>
      <c r="F118" s="40" t="s">
        <v>2156</v>
      </c>
      <c r="G118" s="36" t="s">
        <v>1240</v>
      </c>
      <c r="H118" s="36" t="s">
        <v>2211</v>
      </c>
      <c r="I118" s="36" t="s">
        <v>2124</v>
      </c>
      <c r="J118" s="36" t="s">
        <v>2125</v>
      </c>
      <c r="K118" s="36" t="s">
        <v>2262</v>
      </c>
      <c r="L118" s="99" t="s">
        <v>901</v>
      </c>
      <c r="M118" s="99">
        <f>IF(L118=L117,0,1)</f>
        <v>1</v>
      </c>
      <c r="N118" s="107">
        <v>958621179</v>
      </c>
      <c r="O118" s="106" t="str">
        <f>PROPER(TRIM(UPPER(CONCATENATE(P118," ",Q118))))</f>
        <v>Lisbeth Andrea Solari</v>
      </c>
      <c r="P118" s="106" t="s">
        <v>2288</v>
      </c>
      <c r="Q118" s="106" t="s">
        <v>2363</v>
      </c>
      <c r="R118" s="106" t="s">
        <v>2420</v>
      </c>
      <c r="S118" s="106" t="s">
        <v>2506</v>
      </c>
      <c r="T118" s="106" t="s">
        <v>2465</v>
      </c>
      <c r="U118" s="107" t="s">
        <v>2472</v>
      </c>
      <c r="V118" s="133">
        <v>32078.158945920746</v>
      </c>
      <c r="W118" s="39">
        <f>COUNTA(AD118,AI118,AN118,AS118,AX118,BH118,BC118)</f>
        <v>5</v>
      </c>
      <c r="X118" s="42">
        <f>Y118/AC118</f>
        <v>0.9</v>
      </c>
      <c r="Y118" s="43">
        <f>(AH118+AM118+AR118+AW118+BB118+BL118+BG118)*24</f>
        <v>35.999999999999993</v>
      </c>
      <c r="Z118" s="44">
        <f>+W118*$D$4</f>
        <v>20</v>
      </c>
      <c r="AA118" s="42">
        <f>AB118/(AC118*$D$4)</f>
        <v>0.90000000000000013</v>
      </c>
      <c r="AB118" s="44">
        <f>((AG118*24)*AF118)+((AL118*24)*AK118)+((AQ118*24)*AP118)+((AV118*24)*AU118)+((BA118*24)*AZ118)+((BF118*24)*BE118)+((BK118*24)*BJ118)</f>
        <v>144</v>
      </c>
      <c r="AC118" s="45">
        <f>SUMIFS(Y:Y,O:O,O118)</f>
        <v>39.999999999999993</v>
      </c>
      <c r="AD118" s="127"/>
      <c r="AE118" s="127"/>
      <c r="AF118" s="107"/>
      <c r="AG118" s="47">
        <f>IF(AE118-AD118=$A$3,$A$2,AE118-AD118)</f>
        <v>0</v>
      </c>
      <c r="AH118" s="47">
        <f>IFERROR(IF(AF118=$D$4,AG118,AG118/($D$4/AF118)),0)</f>
        <v>0</v>
      </c>
      <c r="AI118" s="49">
        <v>0.54166666666666663</v>
      </c>
      <c r="AJ118" s="49">
        <v>0.79166666666666663</v>
      </c>
      <c r="AK118" s="41">
        <v>4</v>
      </c>
      <c r="AL118" s="47">
        <f>IF(AJ118-AI118=$A$3,$A$2,AJ118-AI118)</f>
        <v>0.25</v>
      </c>
      <c r="AM118" s="47">
        <f>IFERROR(IF(AK118=$D$4,AL118,AL118/($D$4/AK118)),0)</f>
        <v>0.25</v>
      </c>
      <c r="AN118" s="49">
        <v>0.41666666666666669</v>
      </c>
      <c r="AO118" s="49">
        <v>0.75</v>
      </c>
      <c r="AP118" s="41">
        <v>4</v>
      </c>
      <c r="AQ118" s="47">
        <f>IF(AO118-AN118=$A$3,$A$2,AO118-AN118)</f>
        <v>0.33333333333333331</v>
      </c>
      <c r="AR118" s="47">
        <f>IFERROR(IF(AP118=$D$4,AQ118,AQ118/($D$4/AP118)),0)</f>
        <v>0.33333333333333331</v>
      </c>
      <c r="AS118" s="49">
        <v>0.41666666666666669</v>
      </c>
      <c r="AT118" s="49">
        <v>0.75</v>
      </c>
      <c r="AU118" s="41">
        <v>4</v>
      </c>
      <c r="AV118" s="47">
        <f>IF(AT118-AS118=$A$3,$A$2,AT118-AS118)</f>
        <v>0.33333333333333331</v>
      </c>
      <c r="AW118" s="47">
        <f>IFERROR(IF(AU118=$D$4,AV118,AV118/($D$4/AU118)),0)</f>
        <v>0.33333333333333331</v>
      </c>
      <c r="AX118" s="49">
        <v>0.54166666666666663</v>
      </c>
      <c r="AY118" s="49">
        <v>0.79166666666666663</v>
      </c>
      <c r="AZ118" s="41">
        <v>4</v>
      </c>
      <c r="BA118" s="47">
        <f>IF(AY118-AX118=$A$3,$A$2,AY118-AX118)</f>
        <v>0.25</v>
      </c>
      <c r="BB118" s="47">
        <f>IFERROR(IF(AZ118=$D$4,BA118,BA118/($D$4/AZ118)),0)</f>
        <v>0.25</v>
      </c>
      <c r="BC118" s="49">
        <v>0.41666666666666669</v>
      </c>
      <c r="BD118" s="49">
        <v>0.75</v>
      </c>
      <c r="BE118" s="41">
        <v>4</v>
      </c>
      <c r="BF118" s="47">
        <f>IF(BD118-BC118=$A$3,$A$2,BD118-BC118)</f>
        <v>0.33333333333333331</v>
      </c>
      <c r="BG118" s="47">
        <f>IFERROR(IF(BE118=$D$4,BF118,BF118/($D$4/BE118)),0)</f>
        <v>0.33333333333333331</v>
      </c>
      <c r="BH118" s="49"/>
      <c r="BI118" s="49"/>
      <c r="BJ118" s="41"/>
      <c r="BK118" s="47">
        <f>IF(BI118-BH118=$A$3,$A$2,BI118-BH118)</f>
        <v>0</v>
      </c>
      <c r="BL118" s="47">
        <f>IFERROR(IF(BJ118=$D$4,BK118,BK118/($D$4/BJ118)),0)</f>
        <v>0</v>
      </c>
      <c r="BM118" s="50"/>
      <c r="BN118" s="22">
        <f t="array" ref="BN118">IF(SUMPRODUCT((O118:O$439=O118)*1)&gt;1,0,1)</f>
        <v>0</v>
      </c>
      <c r="BO118" s="46"/>
      <c r="BP118" s="46"/>
      <c r="BQ118" s="107"/>
      <c r="BR118" s="47">
        <f>IF(BP118-BO118=$A$3,$A$2,BP118-BO118)</f>
        <v>0</v>
      </c>
      <c r="BS118" s="47">
        <f>IFERROR(IF(BQ118=$D$4,BR118,BR118/($D$4/BQ118)),0)</f>
        <v>0</v>
      </c>
      <c r="BT118" s="48">
        <v>0.5</v>
      </c>
      <c r="BU118" s="48">
        <v>0.79166666666666663</v>
      </c>
      <c r="BV118" s="41">
        <v>4</v>
      </c>
      <c r="BW118" s="47">
        <f>IF(BU118-BT118=$A$3,$A$2,BU118-BT118)</f>
        <v>0.29166666666666663</v>
      </c>
      <c r="BX118" s="47">
        <f>IFERROR(IF(BV118=$D$4,BW118,BW118/($D$4/BV118)),0)</f>
        <v>0.29166666666666663</v>
      </c>
      <c r="BY118" s="48"/>
      <c r="BZ118" s="48"/>
      <c r="CA118" s="41"/>
      <c r="CB118" s="47">
        <f>IF(BZ118-BY118=$A$3,$A$2,BZ118-BY118)</f>
        <v>0</v>
      </c>
      <c r="CC118" s="47">
        <f>IFERROR(IF(CA118=$D$4,CB118,CB118/($D$4/CA118)),0)</f>
        <v>0</v>
      </c>
      <c r="CD118" s="48">
        <v>0.5</v>
      </c>
      <c r="CE118" s="48">
        <v>0.79166666666666663</v>
      </c>
      <c r="CF118" s="41">
        <v>4</v>
      </c>
      <c r="CG118" s="47">
        <f>IF(CE118-CD118=$A$3,$A$2,CE118-CD118)</f>
        <v>0.29166666666666663</v>
      </c>
      <c r="CH118" s="47">
        <f>IFERROR(IF(CF118=$D$4,CG118,CG118/($D$4/CF118)),0)</f>
        <v>0.29166666666666663</v>
      </c>
      <c r="CI118" s="48">
        <v>0.5</v>
      </c>
      <c r="CJ118" s="48">
        <v>0.79166666666666663</v>
      </c>
      <c r="CK118" s="41">
        <v>4</v>
      </c>
      <c r="CL118" s="47">
        <f>IF(CJ118-CI118=$A$3,$A$2,CJ118-CI118)</f>
        <v>0.29166666666666663</v>
      </c>
      <c r="CM118" s="47">
        <f>IFERROR(IF(CK118=$D$4,CL118,CL118/($D$4/CK118)),0)</f>
        <v>0.29166666666666663</v>
      </c>
      <c r="CN118" s="48">
        <v>0.5</v>
      </c>
      <c r="CO118" s="48">
        <v>0.79166666666666663</v>
      </c>
      <c r="CP118" s="41">
        <v>4</v>
      </c>
      <c r="CQ118" s="47">
        <f>IF(CO118-CN118=$A$3,$A$2,CO118-CN118)</f>
        <v>0.29166666666666663</v>
      </c>
      <c r="CR118" s="47">
        <f>IFERROR(IF(CP118=$D$4,CQ118,CQ118/($D$4/CP118)),0)</f>
        <v>0.29166666666666663</v>
      </c>
      <c r="CS118" s="48">
        <v>0.41666666666666669</v>
      </c>
      <c r="CT118" s="48">
        <v>0.75</v>
      </c>
      <c r="CU118" s="41">
        <v>4</v>
      </c>
      <c r="CV118" s="47">
        <f>IF(CT118-CS118=$A$3,$A$2,CT118-CS118)</f>
        <v>0.33333333333333331</v>
      </c>
      <c r="CW118" s="47">
        <f>IFERROR(IF(CU118=$D$4,CV118,CV118/($D$4/CU118)),0)</f>
        <v>0.33333333333333331</v>
      </c>
      <c r="CZ118" s="156"/>
      <c r="DA118" s="156"/>
    </row>
    <row r="119" spans="1:105" s="18" customFormat="1" ht="13.8" x14ac:dyDescent="0.3">
      <c r="B119" s="39" t="str">
        <f>CONCATENATE(IF(AD119&lt;&gt;"","L",""),IF(AI119&lt;&gt;"","M",""),IF(AN119&lt;&gt;"","W",""),IF(AS119&lt;&gt;"","J",""),IF(AX119&lt;&gt;"","V",""),IF(BC119&lt;&gt;"","S",""),IF(BH119&lt;&gt;"","D",""))</f>
        <v>MV</v>
      </c>
      <c r="C119" s="104">
        <v>406</v>
      </c>
      <c r="D119" s="40" t="s">
        <v>1712</v>
      </c>
      <c r="E119" s="40" t="s">
        <v>1273</v>
      </c>
      <c r="F119" s="40" t="s">
        <v>2122</v>
      </c>
      <c r="G119" s="36" t="s">
        <v>1241</v>
      </c>
      <c r="H119" s="36" t="s">
        <v>2211</v>
      </c>
      <c r="I119" s="36" t="s">
        <v>2124</v>
      </c>
      <c r="J119" s="36" t="s">
        <v>2125</v>
      </c>
      <c r="K119" s="36" t="s">
        <v>2262</v>
      </c>
      <c r="L119" s="99" t="s">
        <v>901</v>
      </c>
      <c r="M119" s="99">
        <f>IF(L119=L118,0,1)</f>
        <v>0</v>
      </c>
      <c r="N119" s="107">
        <v>958621179</v>
      </c>
      <c r="O119" s="106" t="str">
        <f>PROPER(TRIM(UPPER(CONCATENATE(P119," ",Q119))))</f>
        <v>Lisbeth Andrea Solari</v>
      </c>
      <c r="P119" s="106" t="s">
        <v>2288</v>
      </c>
      <c r="Q119" s="106" t="s">
        <v>2363</v>
      </c>
      <c r="R119" s="106" t="s">
        <v>2420</v>
      </c>
      <c r="S119" s="106" t="s">
        <v>2506</v>
      </c>
      <c r="T119" s="106" t="s">
        <v>2468</v>
      </c>
      <c r="U119" s="107" t="s">
        <v>2472</v>
      </c>
      <c r="V119" s="133">
        <v>16923.799090909091</v>
      </c>
      <c r="W119" s="39">
        <f>COUNTA(AD119,AI119,AN119,AS119,AX119,BH119,BC119)</f>
        <v>2</v>
      </c>
      <c r="X119" s="42">
        <f>Y119/AC119</f>
        <v>9.9999999999999992E-2</v>
      </c>
      <c r="Y119" s="43">
        <f>(AH119+AM119+AR119+AW119+BB119+BL119+BG119)*24</f>
        <v>3.9999999999999991</v>
      </c>
      <c r="Z119" s="44">
        <f>+W119*$D$4</f>
        <v>8</v>
      </c>
      <c r="AA119" s="42">
        <f>AB119/(AC119*$D$4)</f>
        <v>9.9999999999999992E-2</v>
      </c>
      <c r="AB119" s="44">
        <f>((AG119*24)*AF119)+((AL119*24)*AK119)+((AQ119*24)*AP119)+((AV119*24)*AU119)+((BA119*24)*AZ119)+((BF119*24)*BE119)+((BK119*24)*BJ119)</f>
        <v>15.999999999999996</v>
      </c>
      <c r="AC119" s="45">
        <f>SUMIFS(Y:Y,O:O,O119)</f>
        <v>39.999999999999993</v>
      </c>
      <c r="AD119" s="127"/>
      <c r="AE119" s="127"/>
      <c r="AF119" s="107"/>
      <c r="AG119" s="47">
        <f>IF(AE119-AD119=$A$3,$A$2,AE119-AD119)</f>
        <v>0</v>
      </c>
      <c r="AH119" s="47">
        <f>IFERROR(IF(AF119=$D$4,AG119,AG119/($D$4/AF119)),0)</f>
        <v>0</v>
      </c>
      <c r="AI119" s="49">
        <v>0.41666666666666669</v>
      </c>
      <c r="AJ119" s="49">
        <v>0.5</v>
      </c>
      <c r="AK119" s="41">
        <v>4</v>
      </c>
      <c r="AL119" s="47">
        <f>IF(AJ119-AI119=$A$3,$A$2,AJ119-AI119)</f>
        <v>8.3333333333333315E-2</v>
      </c>
      <c r="AM119" s="47">
        <f>IFERROR(IF(AK119=$D$4,AL119,AL119/($D$4/AK119)),0)</f>
        <v>8.3333333333333315E-2</v>
      </c>
      <c r="AN119" s="49"/>
      <c r="AO119" s="49"/>
      <c r="AP119" s="41"/>
      <c r="AQ119" s="47">
        <f>IF(AO119-AN119=$A$3,$A$2,AO119-AN119)</f>
        <v>0</v>
      </c>
      <c r="AR119" s="47">
        <f>IFERROR(IF(AP119=$D$4,AQ119,AQ119/($D$4/AP119)),0)</f>
        <v>0</v>
      </c>
      <c r="AS119" s="49"/>
      <c r="AT119" s="49"/>
      <c r="AU119" s="41"/>
      <c r="AV119" s="47">
        <f>IF(AT119-AS119=$A$3,$A$2,AT119-AS119)</f>
        <v>0</v>
      </c>
      <c r="AW119" s="47">
        <f>IFERROR(IF(AU119=$D$4,AV119,AV119/($D$4/AU119)),0)</f>
        <v>0</v>
      </c>
      <c r="AX119" s="49">
        <v>0.41666666666666669</v>
      </c>
      <c r="AY119" s="49">
        <v>0.5</v>
      </c>
      <c r="AZ119" s="41">
        <v>4</v>
      </c>
      <c r="BA119" s="47">
        <f>IF(AY119-AX119=$A$3,$A$2,AY119-AX119)</f>
        <v>8.3333333333333315E-2</v>
      </c>
      <c r="BB119" s="47">
        <f>IFERROR(IF(AZ119=$D$4,BA119,BA119/($D$4/AZ119)),0)</f>
        <v>8.3333333333333315E-2</v>
      </c>
      <c r="BC119" s="49"/>
      <c r="BD119" s="49"/>
      <c r="BE119" s="41"/>
      <c r="BF119" s="47">
        <f>IF(BD119-BC119=$A$3,$A$2,BD119-BC119)</f>
        <v>0</v>
      </c>
      <c r="BG119" s="47">
        <f>IFERROR(IF(BE119=$D$4,BF119,BF119/($D$4/BE119)),0)</f>
        <v>0</v>
      </c>
      <c r="BH119" s="49"/>
      <c r="BI119" s="49"/>
      <c r="BJ119" s="41"/>
      <c r="BK119" s="47">
        <f>IF(BI119-BH119=$A$3,$A$2,BI119-BH119)</f>
        <v>0</v>
      </c>
      <c r="BL119" s="47">
        <f>IFERROR(IF(BJ119=$D$4,BK119,BK119/($D$4/BJ119)),0)</f>
        <v>0</v>
      </c>
      <c r="BM119" s="50"/>
      <c r="BN119" s="22">
        <f t="array" ref="BN119">IF(SUMPRODUCT((O119:O$439=O119)*1)&gt;1,0,1)</f>
        <v>1</v>
      </c>
      <c r="BO119" s="46"/>
      <c r="BP119" s="46"/>
      <c r="BQ119" s="107"/>
      <c r="BR119" s="47">
        <f>IF(BP119-BO119=$A$3,$A$2,BP119-BO119)</f>
        <v>0</v>
      </c>
      <c r="BS119" s="47">
        <f>IFERROR(IF(BQ119=$D$4,BR119,BR119/($D$4/BQ119)),0)</f>
        <v>0</v>
      </c>
      <c r="BT119" s="48">
        <v>0.41666666666666669</v>
      </c>
      <c r="BU119" s="48">
        <v>0.5</v>
      </c>
      <c r="BV119" s="41">
        <v>4</v>
      </c>
      <c r="BW119" s="47">
        <f>IF(BU119-BT119=$A$3,$A$2,BU119-BT119)</f>
        <v>8.3333333333333315E-2</v>
      </c>
      <c r="BX119" s="47">
        <f>IFERROR(IF(BV119=$D$4,BW119,BW119/($D$4/BV119)),0)</f>
        <v>8.3333333333333315E-2</v>
      </c>
      <c r="BY119" s="48"/>
      <c r="BZ119" s="48"/>
      <c r="CA119" s="41"/>
      <c r="CB119" s="47">
        <f>IF(BZ119-BY119=$A$3,$A$2,BZ119-BY119)</f>
        <v>0</v>
      </c>
      <c r="CC119" s="47">
        <f>IFERROR(IF(CA119=$D$4,CB119,CB119/($D$4/CA119)),0)</f>
        <v>0</v>
      </c>
      <c r="CD119" s="48"/>
      <c r="CE119" s="49"/>
      <c r="CF119" s="41"/>
      <c r="CG119" s="47">
        <f>IF(CE119-CD119=$A$3,$A$2,CE119-CD119)</f>
        <v>0</v>
      </c>
      <c r="CH119" s="47">
        <f>IFERROR(IF(CF119=$D$4,CG119,CG119/($D$4/CF119)),0)</f>
        <v>0</v>
      </c>
      <c r="CI119" s="48">
        <v>0.41666666666666669</v>
      </c>
      <c r="CJ119" s="48">
        <v>0.5</v>
      </c>
      <c r="CK119" s="41">
        <v>4</v>
      </c>
      <c r="CL119" s="47">
        <f>IF(CJ119-CI119=$A$3,$A$2,CJ119-CI119)</f>
        <v>8.3333333333333315E-2</v>
      </c>
      <c r="CM119" s="47">
        <f>IFERROR(IF(CK119=$D$4,CL119,CL119/($D$4/CK119)),0)</f>
        <v>8.3333333333333315E-2</v>
      </c>
      <c r="CN119" s="48"/>
      <c r="CO119" s="49"/>
      <c r="CP119" s="41"/>
      <c r="CQ119" s="47">
        <f>IF(CO119-CN119=$A$3,$A$2,CO119-CN119)</f>
        <v>0</v>
      </c>
      <c r="CR119" s="47">
        <f>IFERROR(IF(CP119=$D$4,CQ119,CQ119/($D$4/CP119)),0)</f>
        <v>0</v>
      </c>
      <c r="CS119" s="48"/>
      <c r="CT119" s="48"/>
      <c r="CU119" s="41"/>
      <c r="CV119" s="47">
        <f>IF(CT119-CS119=$A$3,$A$2,CT119-CS119)</f>
        <v>0</v>
      </c>
      <c r="CW119" s="47">
        <f>IFERROR(IF(CU119=$D$4,CV119,CV119/($D$4/CU119)),0)</f>
        <v>0</v>
      </c>
      <c r="CZ119" s="156"/>
      <c r="DA119" s="156"/>
    </row>
    <row r="120" spans="1:105" s="18" customFormat="1" ht="13.8" x14ac:dyDescent="0.3">
      <c r="B120" s="39" t="str">
        <f>CONCATENATE(IF(AD120&lt;&gt;"","L",""),IF(AI120&lt;&gt;"","M",""),IF(AN120&lt;&gt;"","W",""),IF(AS120&lt;&gt;"","J",""),IF(AX120&lt;&gt;"","V",""),IF(BC120&lt;&gt;"","S",""),IF(BH120&lt;&gt;"","D",""))</f>
        <v>MWJVS</v>
      </c>
      <c r="C120" s="104">
        <v>645</v>
      </c>
      <c r="D120" s="40" t="s">
        <v>1705</v>
      </c>
      <c r="E120" s="40" t="s">
        <v>1266</v>
      </c>
      <c r="F120" s="40" t="s">
        <v>2155</v>
      </c>
      <c r="G120" s="36" t="s">
        <v>1237</v>
      </c>
      <c r="H120" s="36" t="s">
        <v>2211</v>
      </c>
      <c r="I120" s="36" t="s">
        <v>2124</v>
      </c>
      <c r="J120" s="36" t="s">
        <v>2125</v>
      </c>
      <c r="K120" s="36" t="s">
        <v>2262</v>
      </c>
      <c r="L120" s="99" t="s">
        <v>898</v>
      </c>
      <c r="M120" s="99">
        <f>IF(L120=L119,0,1)</f>
        <v>1</v>
      </c>
      <c r="N120" s="107">
        <v>953577160</v>
      </c>
      <c r="O120" s="106" t="str">
        <f>PROPER(TRIM(UPPER(CONCATENATE(P120," ",Q120))))</f>
        <v>Kevin Sisalema</v>
      </c>
      <c r="P120" s="106" t="s">
        <v>2287</v>
      </c>
      <c r="Q120" s="106" t="s">
        <v>2362</v>
      </c>
      <c r="R120" s="106" t="s">
        <v>2419</v>
      </c>
      <c r="S120" s="106" t="s">
        <v>2506</v>
      </c>
      <c r="T120" s="106" t="s">
        <v>2466</v>
      </c>
      <c r="U120" s="107" t="s">
        <v>2472</v>
      </c>
      <c r="V120" s="133">
        <v>45799.578621142791</v>
      </c>
      <c r="W120" s="39">
        <f>COUNTA(AD120,AI120,AN120,AS120,AX120,BH120,BC120)</f>
        <v>5</v>
      </c>
      <c r="X120" s="42">
        <f>Y120/AC120</f>
        <v>0.44999999999999996</v>
      </c>
      <c r="Y120" s="43">
        <f>(AH120+AM120+AR120+AW120+BB120+BL120+BG120)*24</f>
        <v>17.999999999999993</v>
      </c>
      <c r="Z120" s="44">
        <f>+W120*$D$4</f>
        <v>20</v>
      </c>
      <c r="AA120" s="42">
        <f>AB120/(AC120*$D$4)</f>
        <v>0.44999999999999996</v>
      </c>
      <c r="AB120" s="44">
        <f>((AG120*24)*AF120)+((AL120*24)*AK120)+((AQ120*24)*AP120)+((AV120*24)*AU120)+((BA120*24)*AZ120)+((BF120*24)*BE120)+((BK120*24)*BJ120)</f>
        <v>71.999999999999972</v>
      </c>
      <c r="AC120" s="45">
        <f>SUMIFS(Y:Y,O:O,O120)</f>
        <v>39.999999999999986</v>
      </c>
      <c r="AD120" s="127"/>
      <c r="AE120" s="127"/>
      <c r="AF120" s="107"/>
      <c r="AG120" s="47">
        <f>IF(AE120-AD120=$A$3,$A$2,AE120-AD120)</f>
        <v>0</v>
      </c>
      <c r="AH120" s="47">
        <f>IFERROR(IF(AF120=$D$4,AG120,AG120/($D$4/AF120)),0)</f>
        <v>0</v>
      </c>
      <c r="AI120" s="49">
        <v>0.58333333333333337</v>
      </c>
      <c r="AJ120" s="49">
        <v>0.79166666666666663</v>
      </c>
      <c r="AK120" s="41">
        <v>4</v>
      </c>
      <c r="AL120" s="47">
        <f>IF(AJ120-AI120=$A$3,$A$2,AJ120-AI120)</f>
        <v>0.20833333333333326</v>
      </c>
      <c r="AM120" s="47">
        <f>IFERROR(IF(AK120=$D$4,AL120,AL120/($D$4/AK120)),0)</f>
        <v>0.20833333333333326</v>
      </c>
      <c r="AN120" s="49">
        <v>0.41666666666666669</v>
      </c>
      <c r="AO120" s="49">
        <v>0.5</v>
      </c>
      <c r="AP120" s="41">
        <v>4</v>
      </c>
      <c r="AQ120" s="47">
        <f>IF(AO120-AN120=$A$3,$A$2,AO120-AN120)</f>
        <v>8.3333333333333315E-2</v>
      </c>
      <c r="AR120" s="47">
        <f>IFERROR(IF(AP120=$D$4,AQ120,AQ120/($D$4/AP120)),0)</f>
        <v>8.3333333333333315E-2</v>
      </c>
      <c r="AS120" s="49">
        <v>0.41666666666666669</v>
      </c>
      <c r="AT120" s="49">
        <v>0.54166666666666663</v>
      </c>
      <c r="AU120" s="41">
        <v>4</v>
      </c>
      <c r="AV120" s="47">
        <f>IF(AT120-AS120=$A$3,$A$2,AT120-AS120)</f>
        <v>0.12499999999999994</v>
      </c>
      <c r="AW120" s="47">
        <f>IFERROR(IF(AU120=$D$4,AV120,AV120/($D$4/AU120)),0)</f>
        <v>0.12499999999999994</v>
      </c>
      <c r="AX120" s="49">
        <v>0.58333333333333337</v>
      </c>
      <c r="AY120" s="49">
        <v>0.79166666666666663</v>
      </c>
      <c r="AZ120" s="41">
        <v>4</v>
      </c>
      <c r="BA120" s="47">
        <f>IF(AY120-AX120=$A$3,$A$2,AY120-AX120)</f>
        <v>0.20833333333333326</v>
      </c>
      <c r="BB120" s="47">
        <f>IFERROR(IF(AZ120=$D$4,BA120,BA120/($D$4/AZ120)),0)</f>
        <v>0.20833333333333326</v>
      </c>
      <c r="BC120" s="49">
        <v>0.41666666666666669</v>
      </c>
      <c r="BD120" s="49">
        <v>0.54166666666666663</v>
      </c>
      <c r="BE120" s="41">
        <v>4</v>
      </c>
      <c r="BF120" s="47">
        <f>IF(BD120-BC120=$A$3,$A$2,BD120-BC120)</f>
        <v>0.12499999999999994</v>
      </c>
      <c r="BG120" s="47">
        <f>IFERROR(IF(BE120=$D$4,BF120,BF120/($D$4/BE120)),0)</f>
        <v>0.12499999999999994</v>
      </c>
      <c r="BH120" s="49"/>
      <c r="BI120" s="49"/>
      <c r="BJ120" s="41"/>
      <c r="BK120" s="47">
        <f>IF(BI120-BH120=$A$3,$A$2,BI120-BH120)</f>
        <v>0</v>
      </c>
      <c r="BL120" s="47">
        <f>IFERROR(IF(BJ120=$D$4,BK120,BK120/($D$4/BJ120)),0)</f>
        <v>0</v>
      </c>
      <c r="BM120" s="50"/>
      <c r="BN120" s="22">
        <f t="array" ref="BN120">IF(SUMPRODUCT((O120:O$439=O120)*1)&gt;1,0,1)</f>
        <v>0</v>
      </c>
      <c r="BO120" s="46"/>
      <c r="BP120" s="46"/>
      <c r="BQ120" s="107"/>
      <c r="BR120" s="47">
        <f>IF(BP120-BO120=$A$3,$A$2,BP120-BO120)</f>
        <v>0</v>
      </c>
      <c r="BS120" s="47">
        <f>IFERROR(IF(BQ120=$D$4,BR120,BR120/($D$4/BQ120)),0)</f>
        <v>0</v>
      </c>
      <c r="BT120" s="48">
        <v>0.58333333333333337</v>
      </c>
      <c r="BU120" s="48">
        <v>0.79166666666666663</v>
      </c>
      <c r="BV120" s="41">
        <v>4</v>
      </c>
      <c r="BW120" s="47">
        <f>IF(BU120-BT120=$A$3,$A$2,BU120-BT120)</f>
        <v>0.20833333333333326</v>
      </c>
      <c r="BX120" s="47">
        <f>IFERROR(IF(BV120=$D$4,BW120,BW120/($D$4/BV120)),0)</f>
        <v>0.20833333333333326</v>
      </c>
      <c r="BY120" s="48"/>
      <c r="BZ120" s="48"/>
      <c r="CA120" s="41"/>
      <c r="CB120" s="47">
        <f>IF(BZ120-BY120=$A$3,$A$2,BZ120-BY120)</f>
        <v>0</v>
      </c>
      <c r="CC120" s="47">
        <f>IFERROR(IF(CA120=$D$4,CB120,CB120/($D$4/CA120)),0)</f>
        <v>0</v>
      </c>
      <c r="CD120" s="48">
        <v>0.41666666666666669</v>
      </c>
      <c r="CE120" s="49">
        <v>0.54166666666666663</v>
      </c>
      <c r="CF120" s="41">
        <v>4</v>
      </c>
      <c r="CG120" s="47">
        <f>IF(CE120-CD120=$A$3,$A$2,CE120-CD120)</f>
        <v>0.12499999999999994</v>
      </c>
      <c r="CH120" s="47">
        <f>IFERROR(IF(CF120=$D$4,CG120,CG120/($D$4/CF120)),0)</f>
        <v>0.12499999999999994</v>
      </c>
      <c r="CI120" s="48">
        <v>0.58333333333333337</v>
      </c>
      <c r="CJ120" s="48">
        <v>0.79166666666666663</v>
      </c>
      <c r="CK120" s="41">
        <v>4</v>
      </c>
      <c r="CL120" s="47">
        <f>IF(CJ120-CI120=$A$3,$A$2,CJ120-CI120)</f>
        <v>0.20833333333333326</v>
      </c>
      <c r="CM120" s="47">
        <f>IFERROR(IF(CK120=$D$4,CL120,CL120/($D$4/CK120)),0)</f>
        <v>0.20833333333333326</v>
      </c>
      <c r="CN120" s="48">
        <v>0.41666666666666669</v>
      </c>
      <c r="CO120" s="49">
        <v>0.54166666666666663</v>
      </c>
      <c r="CP120" s="41">
        <v>4</v>
      </c>
      <c r="CQ120" s="47">
        <f>IF(CO120-CN120=$A$3,$A$2,CO120-CN120)</f>
        <v>0.12499999999999994</v>
      </c>
      <c r="CR120" s="47">
        <f>IFERROR(IF(CP120=$D$4,CQ120,CQ120/($D$4/CP120)),0)</f>
        <v>0.12499999999999994</v>
      </c>
      <c r="CS120" s="48">
        <v>0.41666666666666669</v>
      </c>
      <c r="CT120" s="48">
        <v>0.5</v>
      </c>
      <c r="CU120" s="41">
        <v>4</v>
      </c>
      <c r="CV120" s="47">
        <f>IF(CT120-CS120=$A$3,$A$2,CT120-CS120)</f>
        <v>8.3333333333333315E-2</v>
      </c>
      <c r="CW120" s="47">
        <f>IFERROR(IF(CU120=$D$4,CV120,CV120/($D$4/CU120)),0)</f>
        <v>8.3333333333333315E-2</v>
      </c>
      <c r="CZ120" s="157">
        <f>IFERROR(VLOOKUP(Tabla5[[#This Row],[NOMBRE PDV HMPDV]],#REF!,10,0),0)</f>
        <v>0</v>
      </c>
      <c r="DA120" s="156"/>
    </row>
    <row r="121" spans="1:105" s="18" customFormat="1" ht="13.8" x14ac:dyDescent="0.3">
      <c r="B121" s="39" t="str">
        <f>CONCATENATE(IF(AD121&lt;&gt;"","L",""),IF(AI121&lt;&gt;"","M",""),IF(AN121&lt;&gt;"","W",""),IF(AS121&lt;&gt;"","J",""),IF(AX121&lt;&gt;"","V",""),IF(BC121&lt;&gt;"","S",""),IF(BH121&lt;&gt;"","D",""))</f>
        <v>MWJVS</v>
      </c>
      <c r="C121" s="104">
        <v>520</v>
      </c>
      <c r="D121" s="40" t="s">
        <v>1708</v>
      </c>
      <c r="E121" s="40" t="s">
        <v>1269</v>
      </c>
      <c r="F121" s="40" t="s">
        <v>2156</v>
      </c>
      <c r="G121" s="36" t="s">
        <v>1239</v>
      </c>
      <c r="H121" s="36" t="s">
        <v>2211</v>
      </c>
      <c r="I121" s="36" t="s">
        <v>2124</v>
      </c>
      <c r="J121" s="36" t="s">
        <v>2125</v>
      </c>
      <c r="K121" s="36" t="s">
        <v>2262</v>
      </c>
      <c r="L121" s="99" t="s">
        <v>898</v>
      </c>
      <c r="M121" s="99">
        <f>IF(L121=L120,0,1)</f>
        <v>0</v>
      </c>
      <c r="N121" s="107">
        <v>953577160</v>
      </c>
      <c r="O121" s="106" t="str">
        <f>PROPER(TRIM(UPPER(CONCATENATE(P121," ",Q121))))</f>
        <v>Kevin Sisalema</v>
      </c>
      <c r="P121" s="106" t="s">
        <v>2287</v>
      </c>
      <c r="Q121" s="106" t="s">
        <v>2362</v>
      </c>
      <c r="R121" s="106" t="s">
        <v>2419</v>
      </c>
      <c r="S121" s="106" t="s">
        <v>2506</v>
      </c>
      <c r="T121" s="106" t="s">
        <v>2465</v>
      </c>
      <c r="U121" s="107" t="s">
        <v>2472</v>
      </c>
      <c r="V121" s="133">
        <v>21568.767390000001</v>
      </c>
      <c r="W121" s="39">
        <f>COUNTA(AD121,AI121,AN121,AS121,AX121,BH121,BC121)</f>
        <v>5</v>
      </c>
      <c r="X121" s="42">
        <f>Y121/AC121</f>
        <v>0.55000000000000016</v>
      </c>
      <c r="Y121" s="43">
        <f>(AH121+AM121+AR121+AW121+BB121+BL121+BG121)*24</f>
        <v>21.999999999999996</v>
      </c>
      <c r="Z121" s="44">
        <f>+W121*$D$4</f>
        <v>20</v>
      </c>
      <c r="AA121" s="42">
        <f>AB121/(AC121*$D$4)</f>
        <v>0.55000000000000004</v>
      </c>
      <c r="AB121" s="44">
        <f>((AG121*24)*AF121)+((AL121*24)*AK121)+((AQ121*24)*AP121)+((AV121*24)*AU121)+((BA121*24)*AZ121)+((BF121*24)*BE121)+((BK121*24)*BJ121)</f>
        <v>87.999999999999972</v>
      </c>
      <c r="AC121" s="45">
        <f>SUMIFS(Y:Y,O:O,O121)</f>
        <v>39.999999999999986</v>
      </c>
      <c r="AD121" s="127"/>
      <c r="AE121" s="127"/>
      <c r="AF121" s="107"/>
      <c r="AG121" s="47">
        <f>IF(AE121-AD121=$A$3,$A$2,AE121-AD121)</f>
        <v>0</v>
      </c>
      <c r="AH121" s="47">
        <f>IFERROR(IF(AF121=$D$4,AG121,AG121/($D$4/AF121)),0)</f>
        <v>0</v>
      </c>
      <c r="AI121" s="49">
        <v>0.41666666666666669</v>
      </c>
      <c r="AJ121" s="49">
        <v>0.54166666666666663</v>
      </c>
      <c r="AK121" s="41">
        <v>4</v>
      </c>
      <c r="AL121" s="47">
        <f>IF(AJ121-AI121=$A$3,$A$2,AJ121-AI121)</f>
        <v>0.12499999999999994</v>
      </c>
      <c r="AM121" s="47">
        <f>IFERROR(IF(AK121=$D$4,AL121,AL121/($D$4/AK121)),0)</f>
        <v>0.12499999999999994</v>
      </c>
      <c r="AN121" s="49">
        <v>0.54166666666666663</v>
      </c>
      <c r="AO121" s="49">
        <v>0.79166666666666663</v>
      </c>
      <c r="AP121" s="41">
        <v>4</v>
      </c>
      <c r="AQ121" s="47">
        <f>IF(AO121-AN121=$A$3,$A$2,AO121-AN121)</f>
        <v>0.25</v>
      </c>
      <c r="AR121" s="47">
        <f>IFERROR(IF(AP121=$D$4,AQ121,AQ121/($D$4/AP121)),0)</f>
        <v>0.25</v>
      </c>
      <c r="AS121" s="49">
        <v>0.58333333333333337</v>
      </c>
      <c r="AT121" s="49">
        <v>0.79166666666666663</v>
      </c>
      <c r="AU121" s="41">
        <v>4</v>
      </c>
      <c r="AV121" s="47">
        <f>IF(AT121-AS121=$A$3,$A$2,AT121-AS121)</f>
        <v>0.20833333333333326</v>
      </c>
      <c r="AW121" s="47">
        <f>IFERROR(IF(AU121=$D$4,AV121,AV121/($D$4/AU121)),0)</f>
        <v>0.20833333333333326</v>
      </c>
      <c r="AX121" s="49">
        <v>0.41666666666666669</v>
      </c>
      <c r="AY121" s="49">
        <v>0.54166666666666663</v>
      </c>
      <c r="AZ121" s="41">
        <v>4</v>
      </c>
      <c r="BA121" s="47">
        <f>IF(AY121-AX121=$A$3,$A$2,AY121-AX121)</f>
        <v>0.12499999999999994</v>
      </c>
      <c r="BB121" s="47">
        <f>IFERROR(IF(AZ121=$D$4,BA121,BA121/($D$4/AZ121)),0)</f>
        <v>0.12499999999999994</v>
      </c>
      <c r="BC121" s="49">
        <v>0.58333333333333337</v>
      </c>
      <c r="BD121" s="49">
        <v>0.79166666666666663</v>
      </c>
      <c r="BE121" s="41">
        <v>4</v>
      </c>
      <c r="BF121" s="47">
        <f>IF(BD121-BC121=$A$3,$A$2,BD121-BC121)</f>
        <v>0.20833333333333326</v>
      </c>
      <c r="BG121" s="47">
        <f>IFERROR(IF(BE121=$D$4,BF121,BF121/($D$4/BE121)),0)</f>
        <v>0.20833333333333326</v>
      </c>
      <c r="BH121" s="49"/>
      <c r="BI121" s="49"/>
      <c r="BJ121" s="41"/>
      <c r="BK121" s="47">
        <f>IF(BI121-BH121=$A$3,$A$2,BI121-BH121)</f>
        <v>0</v>
      </c>
      <c r="BL121" s="47">
        <f>IFERROR(IF(BJ121=$D$4,BK121,BK121/($D$4/BJ121)),0)</f>
        <v>0</v>
      </c>
      <c r="BM121" s="50"/>
      <c r="BN121" s="22">
        <f t="array" ref="BN121">IF(SUMPRODUCT((O121:O$439=O121)*1)&gt;1,0,1)</f>
        <v>1</v>
      </c>
      <c r="BO121" s="46"/>
      <c r="BP121" s="46"/>
      <c r="BQ121" s="107"/>
      <c r="BR121" s="47">
        <f>IF(BP121-BO121=$A$3,$A$2,BP121-BO121)</f>
        <v>0</v>
      </c>
      <c r="BS121" s="47">
        <f>IFERROR(IF(BQ121=$D$4,BR121,BR121/($D$4/BQ121)),0)</f>
        <v>0</v>
      </c>
      <c r="BT121" s="48">
        <v>0.41666666666666669</v>
      </c>
      <c r="BU121" s="48">
        <v>0.54166666666666663</v>
      </c>
      <c r="BV121" s="41">
        <v>4</v>
      </c>
      <c r="BW121" s="47">
        <f>IF(BU121-BT121=$A$3,$A$2,BU121-BT121)</f>
        <v>0.12499999999999994</v>
      </c>
      <c r="BX121" s="47">
        <f>IFERROR(IF(BV121=$D$4,BW121,BW121/($D$4/BV121)),0)</f>
        <v>0.12499999999999994</v>
      </c>
      <c r="BY121" s="48"/>
      <c r="BZ121" s="48"/>
      <c r="CA121" s="41"/>
      <c r="CB121" s="47">
        <f>IF(BZ121-BY121=$A$3,$A$2,BZ121-BY121)</f>
        <v>0</v>
      </c>
      <c r="CC121" s="47">
        <f>IFERROR(IF(CA121=$D$4,CB121,CB121/($D$4/CA121)),0)</f>
        <v>0</v>
      </c>
      <c r="CD121" s="48">
        <v>0.58333333333333337</v>
      </c>
      <c r="CE121" s="49">
        <v>0.79166666666666663</v>
      </c>
      <c r="CF121" s="41">
        <v>4</v>
      </c>
      <c r="CG121" s="47">
        <f>IF(CE121-CD121=$A$3,$A$2,CE121-CD121)</f>
        <v>0.20833333333333326</v>
      </c>
      <c r="CH121" s="47">
        <f>IFERROR(IF(CF121=$D$4,CG121,CG121/($D$4/CF121)),0)</f>
        <v>0.20833333333333326</v>
      </c>
      <c r="CI121" s="48">
        <v>0.41666666666666669</v>
      </c>
      <c r="CJ121" s="48">
        <v>0.54166666666666663</v>
      </c>
      <c r="CK121" s="41">
        <v>4</v>
      </c>
      <c r="CL121" s="47">
        <f>IF(CJ121-CI121=$A$3,$A$2,CJ121-CI121)</f>
        <v>0.12499999999999994</v>
      </c>
      <c r="CM121" s="47">
        <f>IFERROR(IF(CK121=$D$4,CL121,CL121/($D$4/CK121)),0)</f>
        <v>0.12499999999999994</v>
      </c>
      <c r="CN121" s="48">
        <v>0.58333333333333337</v>
      </c>
      <c r="CO121" s="49">
        <v>0.79166666666666663</v>
      </c>
      <c r="CP121" s="41">
        <v>4</v>
      </c>
      <c r="CQ121" s="47">
        <f>IF(CO121-CN121=$A$3,$A$2,CO121-CN121)</f>
        <v>0.20833333333333326</v>
      </c>
      <c r="CR121" s="47">
        <f>IFERROR(IF(CP121=$D$4,CQ121,CQ121/($D$4/CP121)),0)</f>
        <v>0.20833333333333326</v>
      </c>
      <c r="CS121" s="48">
        <v>0.54166666666666663</v>
      </c>
      <c r="CT121" s="48">
        <v>0.79166666666666663</v>
      </c>
      <c r="CU121" s="41">
        <v>4</v>
      </c>
      <c r="CV121" s="47">
        <f>IF(CT121-CS121=$A$3,$A$2,CT121-CS121)</f>
        <v>0.25</v>
      </c>
      <c r="CW121" s="47">
        <f>IFERROR(IF(CU121=$D$4,CV121,CV121/($D$4/CU121)),0)</f>
        <v>0.25</v>
      </c>
      <c r="CZ121" s="156"/>
      <c r="DA121" s="156"/>
    </row>
    <row r="122" spans="1:105" s="18" customFormat="1" ht="13.8" x14ac:dyDescent="0.3">
      <c r="B122" s="39" t="str">
        <f>CONCATENATE(IF(AD122&lt;&gt;"","L",""),IF(AI122&lt;&gt;"","M",""),IF(AN122&lt;&gt;"","W",""),IF(AS122&lt;&gt;"","J",""),IF(AX122&lt;&gt;"","V",""),IF(BC122&lt;&gt;"","S",""),IF(BH122&lt;&gt;"","D",""))</f>
        <v>MWJVS</v>
      </c>
      <c r="C122" s="104">
        <v>482</v>
      </c>
      <c r="D122" s="40" t="s">
        <v>1710</v>
      </c>
      <c r="E122" s="40" t="s">
        <v>1271</v>
      </c>
      <c r="F122" s="40" t="s">
        <v>2156</v>
      </c>
      <c r="G122" s="36" t="s">
        <v>1240</v>
      </c>
      <c r="H122" s="36" t="s">
        <v>2211</v>
      </c>
      <c r="I122" s="36" t="s">
        <v>2124</v>
      </c>
      <c r="J122" s="36" t="s">
        <v>2125</v>
      </c>
      <c r="K122" s="36" t="s">
        <v>2262</v>
      </c>
      <c r="L122" s="99" t="s">
        <v>900</v>
      </c>
      <c r="M122" s="99">
        <f>IF(L122=L121,0,1)</f>
        <v>1</v>
      </c>
      <c r="N122" s="172">
        <v>1313744128</v>
      </c>
      <c r="O122" s="106" t="str">
        <f>PROPER(TRIM(UPPER(CONCATENATE(P122," ",Q122))))</f>
        <v>Juan Carlos Castillo</v>
      </c>
      <c r="P122" s="106" t="s">
        <v>2500</v>
      </c>
      <c r="Q122" s="173" t="s">
        <v>2501</v>
      </c>
      <c r="R122" s="173" t="s">
        <v>2394</v>
      </c>
      <c r="S122" s="106" t="s">
        <v>2506</v>
      </c>
      <c r="T122" s="106" t="s">
        <v>2465</v>
      </c>
      <c r="U122" s="107" t="s">
        <v>2472</v>
      </c>
      <c r="V122" s="133">
        <v>60345.145403203933</v>
      </c>
      <c r="W122" s="39">
        <f>COUNTA(AD122,AI122,AN122,AS122,AX122,BH122,BC122)</f>
        <v>5</v>
      </c>
      <c r="X122" s="42">
        <f>Y122/AC122</f>
        <v>0.82499999999999996</v>
      </c>
      <c r="Y122" s="43">
        <f>(AH122+AM122+AR122+AW122+BB122+BL122+BG122)*24</f>
        <v>33</v>
      </c>
      <c r="Z122" s="44">
        <f>+W122*$D$4</f>
        <v>20</v>
      </c>
      <c r="AA122" s="42">
        <f>AB122/(AC122*$D$4)</f>
        <v>0.82499999999999996</v>
      </c>
      <c r="AB122" s="44">
        <f>((AG122*24)*AF122)+((AL122*24)*AK122)+((AQ122*24)*AP122)+((AV122*24)*AU122)+((BA122*24)*AZ122)+((BF122*24)*BE122)+((BK122*24)*BJ122)</f>
        <v>132</v>
      </c>
      <c r="AC122" s="45">
        <f>SUMIFS(Y:Y,O:O,O122)</f>
        <v>40</v>
      </c>
      <c r="AD122" s="127"/>
      <c r="AE122" s="127"/>
      <c r="AF122" s="107"/>
      <c r="AG122" s="47">
        <f>IF(AE122-AD122=$A$3,$A$2,AE122-AD122)</f>
        <v>0</v>
      </c>
      <c r="AH122" s="47">
        <f>IFERROR(IF(AF122=$D$4,AG122,AG122/($D$4/AF122)),0)</f>
        <v>0</v>
      </c>
      <c r="AI122" s="49">
        <v>0.54166666666666663</v>
      </c>
      <c r="AJ122" s="49">
        <v>0.79166666666666663</v>
      </c>
      <c r="AK122" s="41">
        <v>4</v>
      </c>
      <c r="AL122" s="47">
        <f>IF(AJ122-AI122=$A$3,$A$2,AJ122-AI122)</f>
        <v>0.25</v>
      </c>
      <c r="AM122" s="47">
        <f>IFERROR(IF(AK122=$D$4,AL122,AL122/($D$4/AK122)),0)</f>
        <v>0.25</v>
      </c>
      <c r="AN122" s="49">
        <v>0.41666666666666669</v>
      </c>
      <c r="AO122" s="49">
        <v>0.75</v>
      </c>
      <c r="AP122" s="41">
        <v>4</v>
      </c>
      <c r="AQ122" s="47">
        <f>IF(AO122-AN122=$A$3,$A$2,AO122-AN122)</f>
        <v>0.33333333333333331</v>
      </c>
      <c r="AR122" s="47">
        <f>IFERROR(IF(AP122=$D$4,AQ122,AQ122/($D$4/AP122)),0)</f>
        <v>0.33333333333333331</v>
      </c>
      <c r="AS122" s="49">
        <v>0.54166666666666663</v>
      </c>
      <c r="AT122" s="49">
        <v>0.79166666666666663</v>
      </c>
      <c r="AU122" s="41">
        <v>4</v>
      </c>
      <c r="AV122" s="47">
        <f>IF(AT122-AS122=$A$3,$A$2,AT122-AS122)</f>
        <v>0.25</v>
      </c>
      <c r="AW122" s="47">
        <f>IFERROR(IF(AU122=$D$4,AV122,AV122/($D$4/AU122)),0)</f>
        <v>0.25</v>
      </c>
      <c r="AX122" s="49">
        <v>0.54166666666666663</v>
      </c>
      <c r="AY122" s="49">
        <v>0.79166666666666663</v>
      </c>
      <c r="AZ122" s="41">
        <v>4</v>
      </c>
      <c r="BA122" s="47">
        <f>IF(AY122-AX122=$A$3,$A$2,AY122-AX122)</f>
        <v>0.25</v>
      </c>
      <c r="BB122" s="47">
        <f>IFERROR(IF(AZ122=$D$4,BA122,BA122/($D$4/AZ122)),0)</f>
        <v>0.25</v>
      </c>
      <c r="BC122" s="49">
        <v>0.5</v>
      </c>
      <c r="BD122" s="49">
        <v>0.79166666666666663</v>
      </c>
      <c r="BE122" s="41">
        <v>4</v>
      </c>
      <c r="BF122" s="47">
        <f>IF(BD122-BC122=$A$3,$A$2,BD122-BC122)</f>
        <v>0.29166666666666663</v>
      </c>
      <c r="BG122" s="47">
        <f>IFERROR(IF(BE122=$D$4,BF122,BF122/($D$4/BE122)),0)</f>
        <v>0.29166666666666663</v>
      </c>
      <c r="BH122" s="49"/>
      <c r="BI122" s="49"/>
      <c r="BJ122" s="41"/>
      <c r="BK122" s="47">
        <f>IF(BI122-BH122=$A$3,$A$2,BI122-BH122)</f>
        <v>0</v>
      </c>
      <c r="BL122" s="47">
        <f>IFERROR(IF(BJ122=$D$4,BK122,BK122/($D$4/BJ122)),0)</f>
        <v>0</v>
      </c>
      <c r="BM122" s="50"/>
      <c r="BN122" s="22">
        <f t="array" ref="BN122">IF(SUMPRODUCT((O122:O$439=O122)*1)&gt;1,0,1)</f>
        <v>0</v>
      </c>
      <c r="BO122" s="46"/>
      <c r="BP122" s="46"/>
      <c r="BQ122" s="107"/>
      <c r="BR122" s="47">
        <f>IF(BP122-BO122=$A$3,$A$2,BP122-BO122)</f>
        <v>0</v>
      </c>
      <c r="BS122" s="47">
        <f>IFERROR(IF(BQ122=$D$4,BR122,BR122/($D$4/BQ122)),0)</f>
        <v>0</v>
      </c>
      <c r="BT122" s="48">
        <v>0.54166666666666663</v>
      </c>
      <c r="BU122" s="48">
        <v>0.79166666666666663</v>
      </c>
      <c r="BV122" s="41">
        <v>4</v>
      </c>
      <c r="BW122" s="47">
        <f>IF(BU122-BT122=$A$3,$A$2,BU122-BT122)</f>
        <v>0.25</v>
      </c>
      <c r="BX122" s="47">
        <f>IFERROR(IF(BV122=$D$4,BW122,BW122/($D$4/BV122)),0)</f>
        <v>0.25</v>
      </c>
      <c r="BY122" s="48"/>
      <c r="BZ122" s="48"/>
      <c r="CA122" s="41"/>
      <c r="CB122" s="47">
        <f>IF(BZ122-BY122=$A$3,$A$2,BZ122-BY122)</f>
        <v>0</v>
      </c>
      <c r="CC122" s="47">
        <f>IFERROR(IF(CA122=$D$4,CB122,CB122/($D$4/CA122)),0)</f>
        <v>0</v>
      </c>
      <c r="CD122" s="48">
        <v>0.41666666666666669</v>
      </c>
      <c r="CE122" s="49">
        <v>0.75</v>
      </c>
      <c r="CF122" s="41">
        <v>4</v>
      </c>
      <c r="CG122" s="47">
        <f>IF(CE122-CD122=$A$3,$A$2,CE122-CD122)</f>
        <v>0.33333333333333331</v>
      </c>
      <c r="CH122" s="47">
        <f>IFERROR(IF(CF122=$D$4,CG122,CG122/($D$4/CF122)),0)</f>
        <v>0.33333333333333331</v>
      </c>
      <c r="CI122" s="48">
        <v>0.54166666666666663</v>
      </c>
      <c r="CJ122" s="48">
        <v>0.79166666666666663</v>
      </c>
      <c r="CK122" s="41">
        <v>4</v>
      </c>
      <c r="CL122" s="47">
        <f>IF(CJ122-CI122=$A$3,$A$2,CJ122-CI122)</f>
        <v>0.25</v>
      </c>
      <c r="CM122" s="47">
        <f>IFERROR(IF(CK122=$D$4,CL122,CL122/($D$4/CK122)),0)</f>
        <v>0.25</v>
      </c>
      <c r="CN122" s="48">
        <v>0.41666666666666669</v>
      </c>
      <c r="CO122" s="49">
        <v>0.75</v>
      </c>
      <c r="CP122" s="41">
        <v>4</v>
      </c>
      <c r="CQ122" s="47">
        <f>IF(CO122-CN122=$A$3,$A$2,CO122-CN122)</f>
        <v>0.33333333333333331</v>
      </c>
      <c r="CR122" s="47">
        <f>IFERROR(IF(CP122=$D$4,CQ122,CQ122/($D$4/CP122)),0)</f>
        <v>0.33333333333333331</v>
      </c>
      <c r="CS122" s="48">
        <v>0.41666666666666669</v>
      </c>
      <c r="CT122" s="48">
        <v>0.75</v>
      </c>
      <c r="CU122" s="41">
        <v>4</v>
      </c>
      <c r="CV122" s="47">
        <f>IF(CT122-CS122=$A$3,$A$2,CT122-CS122)</f>
        <v>0.33333333333333331</v>
      </c>
      <c r="CW122" s="47">
        <f>IFERROR(IF(CU122=$D$4,CV122,CV122/($D$4/CU122)),0)</f>
        <v>0.33333333333333331</v>
      </c>
      <c r="CZ122" s="157">
        <f>IFERROR(VLOOKUP(Tabla5[[#This Row],[NOMBRE PDV HMPDV]],#REF!,10,0),0)</f>
        <v>0</v>
      </c>
      <c r="DA122" s="156"/>
    </row>
    <row r="123" spans="1:105" s="18" customFormat="1" ht="13.8" x14ac:dyDescent="0.3">
      <c r="B123" s="39" t="str">
        <f>CONCATENATE(IF(AD123&lt;&gt;"","L",""),IF(AI123&lt;&gt;"","M",""),IF(AN123&lt;&gt;"","W",""),IF(AS123&lt;&gt;"","J",""),IF(AX123&lt;&gt;"","V",""),IF(BC123&lt;&gt;"","S",""),IF(BH123&lt;&gt;"","D",""))</f>
        <v>MJVS</v>
      </c>
      <c r="C123" s="104">
        <v>385</v>
      </c>
      <c r="D123" s="40" t="s">
        <v>1713</v>
      </c>
      <c r="E123" s="40" t="s">
        <v>1274</v>
      </c>
      <c r="F123" s="40" t="s">
        <v>2122</v>
      </c>
      <c r="G123" s="36" t="s">
        <v>1242</v>
      </c>
      <c r="H123" s="36" t="s">
        <v>2211</v>
      </c>
      <c r="I123" s="36" t="s">
        <v>2124</v>
      </c>
      <c r="J123" s="36" t="s">
        <v>2125</v>
      </c>
      <c r="K123" s="36" t="s">
        <v>2262</v>
      </c>
      <c r="L123" s="99" t="s">
        <v>900</v>
      </c>
      <c r="M123" s="99">
        <f>IF(L123=L122,0,1)</f>
        <v>0</v>
      </c>
      <c r="N123" s="172">
        <v>1313744128</v>
      </c>
      <c r="O123" s="106" t="str">
        <f>PROPER(TRIM(UPPER(CONCATENATE(P123," ",Q123))))</f>
        <v>Juan Carlos Castillo</v>
      </c>
      <c r="P123" s="106" t="s">
        <v>2500</v>
      </c>
      <c r="Q123" s="173" t="s">
        <v>2501</v>
      </c>
      <c r="R123" s="173" t="s">
        <v>2394</v>
      </c>
      <c r="S123" s="106" t="s">
        <v>2506</v>
      </c>
      <c r="T123" s="106" t="s">
        <v>2467</v>
      </c>
      <c r="U123" s="107" t="s">
        <v>2472</v>
      </c>
      <c r="V123" s="133">
        <v>10608.537446189652</v>
      </c>
      <c r="W123" s="39">
        <f>COUNTA(AD123,AI123,AN123,AS123,AX123,BH123,BC123)</f>
        <v>4</v>
      </c>
      <c r="X123" s="42">
        <f>Y123/AC123</f>
        <v>0.17499999999999996</v>
      </c>
      <c r="Y123" s="43">
        <f>(AH123+AM123+AR123+AW123+BB123+BL123+BG123)*24</f>
        <v>6.9999999999999982</v>
      </c>
      <c r="Z123" s="44">
        <f>+W123*$D$4</f>
        <v>16</v>
      </c>
      <c r="AA123" s="42">
        <f>AB123/(AC123*$D$4)</f>
        <v>0.17499999999999993</v>
      </c>
      <c r="AB123" s="44">
        <f>((AG123*24)*AF123)+((AL123*24)*AK123)+((AQ123*24)*AP123)+((AV123*24)*AU123)+((BA123*24)*AZ123)+((BF123*24)*BE123)+((BK123*24)*BJ123)</f>
        <v>27.999999999999989</v>
      </c>
      <c r="AC123" s="45">
        <f>SUMIFS(Y:Y,O:O,O123)</f>
        <v>40</v>
      </c>
      <c r="AD123" s="127"/>
      <c r="AE123" s="127"/>
      <c r="AF123" s="107"/>
      <c r="AG123" s="47">
        <f>IF(AE123-AD123=$A$3,$A$2,AE123-AD123)</f>
        <v>0</v>
      </c>
      <c r="AH123" s="47">
        <f>IFERROR(IF(AF123=$D$4,AG123,AG123/($D$4/AF123)),0)</f>
        <v>0</v>
      </c>
      <c r="AI123" s="49">
        <v>0.41666666666666669</v>
      </c>
      <c r="AJ123" s="49">
        <v>0.5</v>
      </c>
      <c r="AK123" s="41">
        <v>4</v>
      </c>
      <c r="AL123" s="47">
        <f>IF(AJ123-AI123=$A$3,$A$2,AJ123-AI123)</f>
        <v>8.3333333333333315E-2</v>
      </c>
      <c r="AM123" s="47">
        <f>IFERROR(IF(AK123=$D$4,AL123,AL123/($D$4/AK123)),0)</f>
        <v>8.3333333333333315E-2</v>
      </c>
      <c r="AN123" s="49"/>
      <c r="AO123" s="49"/>
      <c r="AP123" s="41"/>
      <c r="AQ123" s="47">
        <f>IF(AO123-AN123=$A$3,$A$2,AO123-AN123)</f>
        <v>0</v>
      </c>
      <c r="AR123" s="47">
        <f>IFERROR(IF(AP123=$D$4,AQ123,AQ123/($D$4/AP123)),0)</f>
        <v>0</v>
      </c>
      <c r="AS123" s="49">
        <v>0.41666666666666669</v>
      </c>
      <c r="AT123" s="49">
        <v>0.5</v>
      </c>
      <c r="AU123" s="41">
        <v>4</v>
      </c>
      <c r="AV123" s="47">
        <f>IF(AT123-AS123=$A$3,$A$2,AT123-AS123)</f>
        <v>8.3333333333333315E-2</v>
      </c>
      <c r="AW123" s="47">
        <f>IFERROR(IF(AU123=$D$4,AV123,AV123/($D$4/AU123)),0)</f>
        <v>8.3333333333333315E-2</v>
      </c>
      <c r="AX123" s="49">
        <v>0.41666666666666669</v>
      </c>
      <c r="AY123" s="49">
        <v>0.5</v>
      </c>
      <c r="AZ123" s="41">
        <v>4</v>
      </c>
      <c r="BA123" s="47">
        <f>IF(AY123-AX123=$A$3,$A$2,AY123-AX123)</f>
        <v>8.3333333333333315E-2</v>
      </c>
      <c r="BB123" s="47">
        <f>IFERROR(IF(AZ123=$D$4,BA123,BA123/($D$4/AZ123)),0)</f>
        <v>8.3333333333333315E-2</v>
      </c>
      <c r="BC123" s="49">
        <v>0.41666666666666669</v>
      </c>
      <c r="BD123" s="49">
        <v>0.45833333333333331</v>
      </c>
      <c r="BE123" s="41">
        <v>4</v>
      </c>
      <c r="BF123" s="47">
        <f>IF(BD123-BC123=$A$3,$A$2,BD123-BC123)</f>
        <v>4.166666666666663E-2</v>
      </c>
      <c r="BG123" s="47">
        <f>IFERROR(IF(BE123=$D$4,BF123,BF123/($D$4/BE123)),0)</f>
        <v>4.166666666666663E-2</v>
      </c>
      <c r="BH123" s="49"/>
      <c r="BI123" s="49"/>
      <c r="BJ123" s="41"/>
      <c r="BK123" s="47">
        <f>IF(BI123-BH123=$A$3,$A$2,BI123-BH123)</f>
        <v>0</v>
      </c>
      <c r="BL123" s="47">
        <f>IFERROR(IF(BJ123=$D$4,BK123,BK123/($D$4/BJ123)),0)</f>
        <v>0</v>
      </c>
      <c r="BM123" s="50"/>
      <c r="BN123" s="22">
        <f t="array" ref="BN123">IF(SUMPRODUCT((O123:O$439=O123)*1)&gt;1,0,1)</f>
        <v>1</v>
      </c>
      <c r="BO123" s="46"/>
      <c r="BP123" s="46"/>
      <c r="BQ123" s="107"/>
      <c r="BR123" s="47">
        <f>IF(BP123-BO123=$A$3,$A$2,BP123-BO123)</f>
        <v>0</v>
      </c>
      <c r="BS123" s="47">
        <f>IFERROR(IF(BQ123=$D$4,BR123,BR123/($D$4/BQ123)),0)</f>
        <v>0</v>
      </c>
      <c r="BT123" s="48">
        <v>0.41666666666666669</v>
      </c>
      <c r="BU123" s="48">
        <v>0.45833333333333331</v>
      </c>
      <c r="BV123" s="41">
        <v>4</v>
      </c>
      <c r="BW123" s="47">
        <f>IF(BU123-BT123=$A$3,$A$2,BU123-BT123)</f>
        <v>4.166666666666663E-2</v>
      </c>
      <c r="BX123" s="47">
        <f>IFERROR(IF(BV123=$D$4,BW123,BW123/($D$4/BV123)),0)</f>
        <v>4.166666666666663E-2</v>
      </c>
      <c r="BY123" s="48"/>
      <c r="BZ123" s="48"/>
      <c r="CA123" s="41"/>
      <c r="CB123" s="47">
        <f>IF(BZ123-BY123=$A$3,$A$2,BZ123-BY123)</f>
        <v>0</v>
      </c>
      <c r="CC123" s="47">
        <f>IFERROR(IF(CA123=$D$4,CB123,CB123/($D$4/CA123)),0)</f>
        <v>0</v>
      </c>
      <c r="CD123" s="48">
        <v>0.41666666666666669</v>
      </c>
      <c r="CE123" s="49">
        <v>0.45833333333333331</v>
      </c>
      <c r="CF123" s="41">
        <v>4</v>
      </c>
      <c r="CG123" s="47">
        <f>IF(CE123-CD123=$A$3,$A$2,CE123-CD123)</f>
        <v>4.166666666666663E-2</v>
      </c>
      <c r="CH123" s="47">
        <f>IFERROR(IF(CF123=$D$4,CG123,CG123/($D$4/CF123)),0)</f>
        <v>4.166666666666663E-2</v>
      </c>
      <c r="CI123" s="48">
        <v>0.41666666666666669</v>
      </c>
      <c r="CJ123" s="48">
        <v>0.45833333333333331</v>
      </c>
      <c r="CK123" s="41">
        <v>4</v>
      </c>
      <c r="CL123" s="47">
        <f>IF(CJ123-CI123=$A$3,$A$2,CJ123-CI123)</f>
        <v>4.166666666666663E-2</v>
      </c>
      <c r="CM123" s="47">
        <f>IFERROR(IF(CK123=$D$4,CL123,CL123/($D$4/CK123)),0)</f>
        <v>4.166666666666663E-2</v>
      </c>
      <c r="CN123" s="48">
        <v>0.41666666666666669</v>
      </c>
      <c r="CO123" s="49">
        <v>0.45833333333333331</v>
      </c>
      <c r="CP123" s="41">
        <v>4</v>
      </c>
      <c r="CQ123" s="47">
        <f>IF(CO123-CN123=$A$3,$A$2,CO123-CN123)</f>
        <v>4.166666666666663E-2</v>
      </c>
      <c r="CR123" s="47">
        <f>IFERROR(IF(CP123=$D$4,CQ123,CQ123/($D$4/CP123)),0)</f>
        <v>4.166666666666663E-2</v>
      </c>
      <c r="CS123" s="48"/>
      <c r="CT123" s="48"/>
      <c r="CU123" s="41"/>
      <c r="CV123" s="47">
        <f>IF(CT123-CS123=$A$3,$A$2,CT123-CS123)</f>
        <v>0</v>
      </c>
      <c r="CW123" s="47">
        <f>IFERROR(IF(CU123=$D$4,CV123,CV123/($D$4/CU123)),0)</f>
        <v>0</v>
      </c>
      <c r="CZ123" s="156"/>
      <c r="DA123" s="156"/>
    </row>
    <row r="124" spans="1:105" s="18" customFormat="1" ht="13.8" x14ac:dyDescent="0.3">
      <c r="B124" s="39" t="str">
        <f>CONCATENATE(IF(AD124&lt;&gt;"","L",""),IF(AI124&lt;&gt;"","M",""),IF(AN124&lt;&gt;"","W",""),IF(AS124&lt;&gt;"","J",""),IF(AX124&lt;&gt;"","V",""),IF(BC124&lt;&gt;"","S",""),IF(BH124&lt;&gt;"","D",""))</f>
        <v>MWJVS</v>
      </c>
      <c r="C124" s="104">
        <v>525</v>
      </c>
      <c r="D124" s="40" t="s">
        <v>1824</v>
      </c>
      <c r="E124" s="40" t="s">
        <v>1362</v>
      </c>
      <c r="F124" s="40" t="s">
        <v>2156</v>
      </c>
      <c r="G124" s="36" t="s">
        <v>1239</v>
      </c>
      <c r="H124" s="36" t="s">
        <v>2218</v>
      </c>
      <c r="I124" s="36" t="s">
        <v>2218</v>
      </c>
      <c r="J124" s="36" t="s">
        <v>2125</v>
      </c>
      <c r="K124" s="36" t="s">
        <v>2262</v>
      </c>
      <c r="L124" s="99" t="s">
        <v>939</v>
      </c>
      <c r="M124" s="99">
        <f>IF(L124=L123,0,1)</f>
        <v>1</v>
      </c>
      <c r="N124" s="172">
        <v>962091344</v>
      </c>
      <c r="O124" s="106" t="str">
        <f>PROPER(TRIM(UPPER(CONCATENATE(P124," ",Q124))))</f>
        <v>Carlos Enrique Sequera</v>
      </c>
      <c r="P124" s="106" t="s">
        <v>2300</v>
      </c>
      <c r="Q124" s="173" t="s">
        <v>2374</v>
      </c>
      <c r="R124" s="173" t="s">
        <v>2430</v>
      </c>
      <c r="S124" s="106" t="s">
        <v>2506</v>
      </c>
      <c r="T124" s="106" t="s">
        <v>2465</v>
      </c>
      <c r="U124" s="107" t="s">
        <v>2472</v>
      </c>
      <c r="V124" s="133">
        <v>27049.620089999997</v>
      </c>
      <c r="W124" s="39">
        <f>COUNTA(AD124,AI124,AN124,AS124,AX124,BH124,BC124)</f>
        <v>5</v>
      </c>
      <c r="X124" s="42">
        <f>Y124/AC124</f>
        <v>0.42499999999999999</v>
      </c>
      <c r="Y124" s="43">
        <f>(AH124+AM124+AR124+AW124+BB124+BL124+BG124)*24</f>
        <v>16.999999999999993</v>
      </c>
      <c r="Z124" s="44">
        <f>+W124*$D$4</f>
        <v>20</v>
      </c>
      <c r="AA124" s="42">
        <f>AB124/(AC124*$D$4)</f>
        <v>0.42499999999999999</v>
      </c>
      <c r="AB124" s="44">
        <f>((AG124*24)*AF124)+((AL124*24)*AK124)+((AQ124*24)*AP124)+((AV124*24)*AU124)+((BA124*24)*AZ124)+((BF124*24)*BE124)+((BK124*24)*BJ124)</f>
        <v>67.999999999999972</v>
      </c>
      <c r="AC124" s="45">
        <f>SUMIFS(Y:Y,O:O,O124)</f>
        <v>39.999999999999986</v>
      </c>
      <c r="AD124" s="127"/>
      <c r="AE124" s="127"/>
      <c r="AF124" s="107"/>
      <c r="AG124" s="47">
        <f>IF(AE124-AD124=$A$3,$A$2,AE124-AD124)</f>
        <v>0</v>
      </c>
      <c r="AH124" s="47">
        <f>IFERROR(IF(AF124=$D$4,AG124,AG124/($D$4/AF124)),0)</f>
        <v>0</v>
      </c>
      <c r="AI124" s="49">
        <v>0.41666666666666669</v>
      </c>
      <c r="AJ124" s="49">
        <v>0.54166666666666663</v>
      </c>
      <c r="AK124" s="41">
        <v>4</v>
      </c>
      <c r="AL124" s="47">
        <f>IF(AJ124-AI124=$A$3,$A$2,AJ124-AI124)</f>
        <v>0.12499999999999994</v>
      </c>
      <c r="AM124" s="47">
        <f>IFERROR(IF(AK124=$D$4,AL124,AL124/($D$4/AK124)),0)</f>
        <v>0.12499999999999994</v>
      </c>
      <c r="AN124" s="49">
        <v>0.58333333333333337</v>
      </c>
      <c r="AO124" s="49">
        <v>0.79166666666666663</v>
      </c>
      <c r="AP124" s="41">
        <v>4</v>
      </c>
      <c r="AQ124" s="47">
        <f>IF(AO124-AN124=$A$3,$A$2,AO124-AN124)</f>
        <v>0.20833333333333326</v>
      </c>
      <c r="AR124" s="47">
        <f>IFERROR(IF(AP124=$D$4,AQ124,AQ124/($D$4/AP124)),0)</f>
        <v>0.20833333333333326</v>
      </c>
      <c r="AS124" s="49">
        <v>0.41666666666666669</v>
      </c>
      <c r="AT124" s="49">
        <v>0.54166666666666663</v>
      </c>
      <c r="AU124" s="41">
        <v>4</v>
      </c>
      <c r="AV124" s="47">
        <f>IF(AT124-AS124=$A$3,$A$2,AT124-AS124)</f>
        <v>0.12499999999999994</v>
      </c>
      <c r="AW124" s="47">
        <f>IFERROR(IF(AU124=$D$4,AV124,AV124/($D$4/AU124)),0)</f>
        <v>0.12499999999999994</v>
      </c>
      <c r="AX124" s="49">
        <v>0.41666666666666669</v>
      </c>
      <c r="AY124" s="49">
        <v>0.54166666666666663</v>
      </c>
      <c r="AZ124" s="41">
        <v>4</v>
      </c>
      <c r="BA124" s="47">
        <f>IF(AY124-AX124=$A$3,$A$2,AY124-AX124)</f>
        <v>0.12499999999999994</v>
      </c>
      <c r="BB124" s="47">
        <f>IFERROR(IF(AZ124=$D$4,BA124,BA124/($D$4/AZ124)),0)</f>
        <v>0.12499999999999994</v>
      </c>
      <c r="BC124" s="49">
        <v>0.41666666666666669</v>
      </c>
      <c r="BD124" s="49">
        <v>0.54166666666666663</v>
      </c>
      <c r="BE124" s="41">
        <v>4</v>
      </c>
      <c r="BF124" s="47">
        <f>IF(BD124-BC124=$A$3,$A$2,BD124-BC124)</f>
        <v>0.12499999999999994</v>
      </c>
      <c r="BG124" s="47">
        <f>IFERROR(IF(BE124=$D$4,BF124,BF124/($D$4/BE124)),0)</f>
        <v>0.12499999999999994</v>
      </c>
      <c r="BH124" s="49"/>
      <c r="BI124" s="49"/>
      <c r="BJ124" s="41"/>
      <c r="BK124" s="47">
        <f>IF(BI124-BH124=$A$3,$A$2,BI124-BH124)</f>
        <v>0</v>
      </c>
      <c r="BL124" s="47">
        <f>IFERROR(IF(BJ124=$D$4,BK124,BK124/($D$4/BJ124)),0)</f>
        <v>0</v>
      </c>
      <c r="BM124" s="50" t="s">
        <v>1638</v>
      </c>
      <c r="BN124" s="22">
        <f t="array" ref="BN124">IF(SUMPRODUCT((O124:O$439=O124)*1)&gt;1,0,1)</f>
        <v>0</v>
      </c>
      <c r="BO124" s="46"/>
      <c r="BP124" s="46"/>
      <c r="BQ124" s="107"/>
      <c r="BR124" s="47">
        <f>IF(BP124-BO124=$A$3,$A$2,BP124-BO124)</f>
        <v>0</v>
      </c>
      <c r="BS124" s="47">
        <f>IFERROR(IF(BQ124=$D$4,BR124,BR124/($D$4/BQ124)),0)</f>
        <v>0</v>
      </c>
      <c r="BT124" s="48">
        <v>0.41666666666666669</v>
      </c>
      <c r="BU124" s="48">
        <v>0.54166666666666663</v>
      </c>
      <c r="BV124" s="41">
        <v>4</v>
      </c>
      <c r="BW124" s="47">
        <f>IF(BU124-BT124=$A$3,$A$2,BU124-BT124)</f>
        <v>0.12499999999999994</v>
      </c>
      <c r="BX124" s="47">
        <f>IFERROR(IF(BV124=$D$4,BW124,BW124/($D$4/BV124)),0)</f>
        <v>0.12499999999999994</v>
      </c>
      <c r="BY124" s="48">
        <v>0.66666666666666663</v>
      </c>
      <c r="BZ124" s="48">
        <v>0.79166666666666663</v>
      </c>
      <c r="CA124" s="41">
        <v>4</v>
      </c>
      <c r="CB124" s="47">
        <f>IF(BZ124-BY124=$A$3,$A$2,BZ124-BY124)</f>
        <v>0.125</v>
      </c>
      <c r="CC124" s="47">
        <f>IFERROR(IF(CA124=$D$4,CB124,CB124/($D$4/CA124)),0)</f>
        <v>0.125</v>
      </c>
      <c r="CD124" s="48">
        <v>0.41666666666666669</v>
      </c>
      <c r="CE124" s="48">
        <v>0.54166666666666663</v>
      </c>
      <c r="CF124" s="41">
        <v>4</v>
      </c>
      <c r="CG124" s="47">
        <f>IF(CE124-CD124=$A$3,$A$2,CE124-CD124)</f>
        <v>0.12499999999999994</v>
      </c>
      <c r="CH124" s="47">
        <f>IFERROR(IF(CF124=$D$4,CG124,CG124/($D$4/CF124)),0)</f>
        <v>0.12499999999999994</v>
      </c>
      <c r="CI124" s="48">
        <v>0.66666666666666663</v>
      </c>
      <c r="CJ124" s="48">
        <v>0.79166666666666663</v>
      </c>
      <c r="CK124" s="41">
        <v>4</v>
      </c>
      <c r="CL124" s="47">
        <f>IF(CJ124-CI124=$A$3,$A$2,CJ124-CI124)</f>
        <v>0.125</v>
      </c>
      <c r="CM124" s="47">
        <f>IFERROR(IF(CK124=$D$4,CL124,CL124/($D$4/CK124)),0)</f>
        <v>0.125</v>
      </c>
      <c r="CN124" s="48">
        <v>0.41666666666666669</v>
      </c>
      <c r="CO124" s="48">
        <v>0.54166666666666663</v>
      </c>
      <c r="CP124" s="41">
        <v>4</v>
      </c>
      <c r="CQ124" s="47">
        <f>IF(CO124-CN124=$A$3,$A$2,CO124-CN124)</f>
        <v>0.12499999999999994</v>
      </c>
      <c r="CR124" s="47">
        <f>IFERROR(IF(CP124=$D$4,CQ124,CQ124/($D$4/CP124)),0)</f>
        <v>0.12499999999999994</v>
      </c>
      <c r="CS124" s="48"/>
      <c r="CT124" s="48"/>
      <c r="CU124" s="41"/>
      <c r="CV124" s="47">
        <f>IF(CT124-CS124=$A$3,$A$2,CT124-CS124)</f>
        <v>0</v>
      </c>
      <c r="CW124" s="47">
        <f>IFERROR(IF(CU124=$D$4,CV124,CV124/($D$4/CU124)),0)</f>
        <v>0</v>
      </c>
      <c r="CZ124" s="157">
        <f>IFERROR(VLOOKUP(Tabla5[[#This Row],[NOMBRE PDV HMPDV]],#REF!,10,0),0)</f>
        <v>0</v>
      </c>
      <c r="DA124" s="156"/>
    </row>
    <row r="125" spans="1:105" s="18" customFormat="1" ht="13.8" x14ac:dyDescent="0.3">
      <c r="B125" s="39" t="str">
        <f>CONCATENATE(IF(AD125&lt;&gt;"","L",""),IF(AI125&lt;&gt;"","M",""),IF(AN125&lt;&gt;"","W",""),IF(AS125&lt;&gt;"","J",""),IF(AX125&lt;&gt;"","V",""),IF(BC125&lt;&gt;"","S",""),IF(BH125&lt;&gt;"","D",""))</f>
        <v>MWJVS</v>
      </c>
      <c r="C125" s="104">
        <v>472</v>
      </c>
      <c r="D125" s="40" t="s">
        <v>1829</v>
      </c>
      <c r="E125" s="40" t="s">
        <v>1366</v>
      </c>
      <c r="F125" s="40" t="s">
        <v>2156</v>
      </c>
      <c r="G125" s="36" t="s">
        <v>1241</v>
      </c>
      <c r="H125" s="36" t="s">
        <v>2218</v>
      </c>
      <c r="I125" s="36" t="s">
        <v>2218</v>
      </c>
      <c r="J125" s="36" t="s">
        <v>2125</v>
      </c>
      <c r="K125" s="36" t="s">
        <v>2262</v>
      </c>
      <c r="L125" s="99" t="s">
        <v>939</v>
      </c>
      <c r="M125" s="99">
        <f>IF(L125=L124,0,1)</f>
        <v>0</v>
      </c>
      <c r="N125" s="172">
        <v>962091344</v>
      </c>
      <c r="O125" s="106" t="str">
        <f>PROPER(TRIM(UPPER(CONCATENATE(P125," ",Q125))))</f>
        <v>Carlos Enrique Sequera</v>
      </c>
      <c r="P125" s="106" t="s">
        <v>2300</v>
      </c>
      <c r="Q125" s="173" t="s">
        <v>2374</v>
      </c>
      <c r="R125" s="173" t="s">
        <v>2430</v>
      </c>
      <c r="S125" s="106" t="s">
        <v>2506</v>
      </c>
      <c r="T125" s="106" t="s">
        <v>2468</v>
      </c>
      <c r="U125" s="107" t="s">
        <v>2472</v>
      </c>
      <c r="V125" s="133">
        <v>64701.22818181818</v>
      </c>
      <c r="W125" s="39">
        <f>COUNTA(AD125,AI125,AN125,AS125,AX125,BH125,BC125)</f>
        <v>5</v>
      </c>
      <c r="X125" s="42">
        <f>Y125/AC125</f>
        <v>0.57500000000000007</v>
      </c>
      <c r="Y125" s="43">
        <f>(AH125+AM125+AR125+AW125+BB125+BL125+BG125)*24</f>
        <v>22.999999999999993</v>
      </c>
      <c r="Z125" s="44">
        <f>+W125*$D$4</f>
        <v>20</v>
      </c>
      <c r="AA125" s="42">
        <f>AB125/(AC125*$D$4)</f>
        <v>0.57500000000000007</v>
      </c>
      <c r="AB125" s="44">
        <f>((AG125*24)*AF125)+((AL125*24)*AK125)+((AQ125*24)*AP125)+((AV125*24)*AU125)+((BA125*24)*AZ125)+((BF125*24)*BE125)+((BK125*24)*BJ125)</f>
        <v>91.999999999999972</v>
      </c>
      <c r="AC125" s="45">
        <f>SUMIFS(Y:Y,O:O,O125)</f>
        <v>39.999999999999986</v>
      </c>
      <c r="AD125" s="127"/>
      <c r="AE125" s="127"/>
      <c r="AF125" s="107"/>
      <c r="AG125" s="47">
        <f>IF(AE125-AD125=$A$3,$A$2,AE125-AD125)</f>
        <v>0</v>
      </c>
      <c r="AH125" s="47">
        <f>IFERROR(IF(AF125=$D$4,AG125,AG125/($D$4/AF125)),0)</f>
        <v>0</v>
      </c>
      <c r="AI125" s="49">
        <v>0.58333333333333337</v>
      </c>
      <c r="AJ125" s="49">
        <v>0.79166666666666663</v>
      </c>
      <c r="AK125" s="41">
        <v>4</v>
      </c>
      <c r="AL125" s="47">
        <f>IF(AJ125-AI125=$A$3,$A$2,AJ125-AI125)</f>
        <v>0.20833333333333326</v>
      </c>
      <c r="AM125" s="47">
        <f>IFERROR(IF(AK125=$D$4,AL125,AL125/($D$4/AK125)),0)</f>
        <v>0.20833333333333326</v>
      </c>
      <c r="AN125" s="49">
        <v>0.41666666666666669</v>
      </c>
      <c r="AO125" s="49">
        <v>0.54166666666666663</v>
      </c>
      <c r="AP125" s="41">
        <v>4</v>
      </c>
      <c r="AQ125" s="47">
        <f>IF(AO125-AN125=$A$3,$A$2,AO125-AN125)</f>
        <v>0.12499999999999994</v>
      </c>
      <c r="AR125" s="47">
        <f>IFERROR(IF(AP125=$D$4,AQ125,AQ125/($D$4/AP125)),0)</f>
        <v>0.12499999999999994</v>
      </c>
      <c r="AS125" s="49">
        <v>0.58333333333333337</v>
      </c>
      <c r="AT125" s="49">
        <v>0.79166666666666663</v>
      </c>
      <c r="AU125" s="41">
        <v>4</v>
      </c>
      <c r="AV125" s="47">
        <f>IF(AT125-AS125=$A$3,$A$2,AT125-AS125)</f>
        <v>0.20833333333333326</v>
      </c>
      <c r="AW125" s="47">
        <f>IFERROR(IF(AU125=$D$4,AV125,AV125/($D$4/AU125)),0)</f>
        <v>0.20833333333333326</v>
      </c>
      <c r="AX125" s="49">
        <v>0.58333333333333337</v>
      </c>
      <c r="AY125" s="49">
        <v>0.79166666666666663</v>
      </c>
      <c r="AZ125" s="41">
        <v>4</v>
      </c>
      <c r="BA125" s="47">
        <f>IF(AY125-AX125=$A$3,$A$2,AY125-AX125)</f>
        <v>0.20833333333333326</v>
      </c>
      <c r="BB125" s="47">
        <f>IFERROR(IF(AZ125=$D$4,BA125,BA125/($D$4/AZ125)),0)</f>
        <v>0.20833333333333326</v>
      </c>
      <c r="BC125" s="49">
        <v>0.58333333333333337</v>
      </c>
      <c r="BD125" s="49">
        <v>0.79166666666666663</v>
      </c>
      <c r="BE125" s="41">
        <v>4</v>
      </c>
      <c r="BF125" s="47">
        <f>IF(BD125-BC125=$A$3,$A$2,BD125-BC125)</f>
        <v>0.20833333333333326</v>
      </c>
      <c r="BG125" s="47">
        <f>IFERROR(IF(BE125=$D$4,BF125,BF125/($D$4/BE125)),0)</f>
        <v>0.20833333333333326</v>
      </c>
      <c r="BH125" s="49"/>
      <c r="BI125" s="49"/>
      <c r="BJ125" s="41"/>
      <c r="BK125" s="47">
        <f>IF(BI125-BH125=$A$3,$A$2,BI125-BH125)</f>
        <v>0</v>
      </c>
      <c r="BL125" s="47">
        <f>IFERROR(IF(BJ125=$D$4,BK125,BK125/($D$4/BJ125)),0)</f>
        <v>0</v>
      </c>
      <c r="BM125" s="50" t="s">
        <v>1638</v>
      </c>
      <c r="BN125" s="22">
        <f t="array" ref="BN125">IF(SUMPRODUCT((O125:O$439=O125)*1)&gt;1,0,1)</f>
        <v>1</v>
      </c>
      <c r="BO125" s="46"/>
      <c r="BP125" s="46"/>
      <c r="BQ125" s="107"/>
      <c r="BR125" s="47">
        <f>IF(BP125-BO125=$A$3,$A$2,BP125-BO125)</f>
        <v>0</v>
      </c>
      <c r="BS125" s="47">
        <f>IFERROR(IF(BQ125=$D$4,BR125,BR125/($D$4/BQ125)),0)</f>
        <v>0</v>
      </c>
      <c r="BT125" s="48">
        <v>0.54166666666666663</v>
      </c>
      <c r="BU125" s="48">
        <v>0.79166666666666663</v>
      </c>
      <c r="BV125" s="41">
        <v>4</v>
      </c>
      <c r="BW125" s="47">
        <f>IF(BU125-BT125=$A$3,$A$2,BU125-BT125)</f>
        <v>0.25</v>
      </c>
      <c r="BX125" s="47">
        <f>IFERROR(IF(BV125=$D$4,BW125,BW125/($D$4/BV125)),0)</f>
        <v>0.25</v>
      </c>
      <c r="BY125" s="48">
        <v>0.41666666666666669</v>
      </c>
      <c r="BZ125" s="48">
        <v>0.75</v>
      </c>
      <c r="CA125" s="41">
        <v>4</v>
      </c>
      <c r="CB125" s="47">
        <f>IF(BZ125-BY125=$A$3,$A$2,BZ125-BY125)</f>
        <v>0.33333333333333331</v>
      </c>
      <c r="CC125" s="47">
        <f>IFERROR(IF(CA125=$D$4,CB125,CB125/($D$4/CA125)),0)</f>
        <v>0.33333333333333331</v>
      </c>
      <c r="CD125" s="48">
        <v>0.54166666666666663</v>
      </c>
      <c r="CE125" s="49">
        <v>0.79166666666666663</v>
      </c>
      <c r="CF125" s="41">
        <v>4</v>
      </c>
      <c r="CG125" s="47">
        <f>IF(CE125-CD125=$A$3,$A$2,CE125-CD125)</f>
        <v>0.25</v>
      </c>
      <c r="CH125" s="47">
        <f>IFERROR(IF(CF125=$D$4,CG125,CG125/($D$4/CF125)),0)</f>
        <v>0.25</v>
      </c>
      <c r="CI125" s="48">
        <v>0.54166666666666663</v>
      </c>
      <c r="CJ125" s="48">
        <v>0.79166666666666663</v>
      </c>
      <c r="CK125" s="41">
        <v>4</v>
      </c>
      <c r="CL125" s="47">
        <f>IF(CJ125-CI125=$A$3,$A$2,CJ125-CI125)</f>
        <v>0.25</v>
      </c>
      <c r="CM125" s="47">
        <f>IFERROR(IF(CK125=$D$4,CL125,CL125/($D$4/CK125)),0)</f>
        <v>0.25</v>
      </c>
      <c r="CN125" s="48">
        <v>0.41666666666666669</v>
      </c>
      <c r="CO125" s="49">
        <v>0.75</v>
      </c>
      <c r="CP125" s="41">
        <v>4</v>
      </c>
      <c r="CQ125" s="47">
        <f>IF(CO125-CN125=$A$3,$A$2,CO125-CN125)</f>
        <v>0.33333333333333331</v>
      </c>
      <c r="CR125" s="47">
        <f>IFERROR(IF(CP125=$D$4,CQ125,CQ125/($D$4/CP125)),0)</f>
        <v>0.33333333333333331</v>
      </c>
      <c r="CS125" s="48"/>
      <c r="CT125" s="48"/>
      <c r="CU125" s="41"/>
      <c r="CV125" s="47">
        <f>IF(CT125-CS125=$A$3,$A$2,CT125-CS125)</f>
        <v>0</v>
      </c>
      <c r="CW125" s="47">
        <f>IFERROR(IF(CU125=$D$4,CV125,CV125/($D$4/CU125)),0)</f>
        <v>0</v>
      </c>
      <c r="CZ125" s="157">
        <f>IFERROR(VLOOKUP(Tabla5[[#This Row],[NOMBRE PDV HMPDV]],#REF!,10,0),0)</f>
        <v>0</v>
      </c>
      <c r="DA125" s="156"/>
    </row>
    <row r="126" spans="1:105" s="18" customFormat="1" ht="13.8" x14ac:dyDescent="0.3">
      <c r="B126" s="39" t="str">
        <f>CONCATENATE(IF(AD126&lt;&gt;"","L",""),IF(AI126&lt;&gt;"","M",""),IF(AN126&lt;&gt;"","W",""),IF(AS126&lt;&gt;"","J",""),IF(AX126&lt;&gt;"","V",""),IF(BC126&lt;&gt;"","S",""),IF(BH126&lt;&gt;"","D",""))</f>
        <v>MWJVS</v>
      </c>
      <c r="C126" s="104">
        <v>524</v>
      </c>
      <c r="D126" s="40" t="s">
        <v>1825</v>
      </c>
      <c r="E126" s="40" t="s">
        <v>1363</v>
      </c>
      <c r="F126" s="40" t="s">
        <v>2156</v>
      </c>
      <c r="G126" s="36" t="s">
        <v>1239</v>
      </c>
      <c r="H126" s="36" t="s">
        <v>2218</v>
      </c>
      <c r="I126" s="36" t="s">
        <v>2218</v>
      </c>
      <c r="J126" s="36" t="s">
        <v>2125</v>
      </c>
      <c r="K126" s="36" t="s">
        <v>2262</v>
      </c>
      <c r="L126" s="99" t="s">
        <v>938</v>
      </c>
      <c r="M126" s="99">
        <f>IF(L126=L125,0,1)</f>
        <v>1</v>
      </c>
      <c r="N126" s="172">
        <v>924087000</v>
      </c>
      <c r="O126" s="106" t="str">
        <f>PROPER(TRIM(UPPER(CONCATENATE(P126," ",Q126))))</f>
        <v>Mayra Erika Espinal</v>
      </c>
      <c r="P126" s="106" t="s">
        <v>2301</v>
      </c>
      <c r="Q126" s="173" t="s">
        <v>2375</v>
      </c>
      <c r="R126" s="173" t="s">
        <v>2431</v>
      </c>
      <c r="S126" s="106" t="s">
        <v>2506</v>
      </c>
      <c r="T126" s="106" t="s">
        <v>2465</v>
      </c>
      <c r="U126" s="107" t="s">
        <v>2472</v>
      </c>
      <c r="V126" s="133">
        <v>28274.75187</v>
      </c>
      <c r="W126" s="39">
        <f>COUNTA(AD126,AI126,AN126,AS126,AX126,BH126,BC126)</f>
        <v>5</v>
      </c>
      <c r="X126" s="42">
        <f>Y126/AC126</f>
        <v>0.50000000000000011</v>
      </c>
      <c r="Y126" s="43">
        <f>(AH126+AM126+AR126+AW126+BB126+BL126+BG126)*24</f>
        <v>19.999999999999996</v>
      </c>
      <c r="Z126" s="44">
        <f>+W126*$D$4</f>
        <v>20</v>
      </c>
      <c r="AA126" s="42">
        <f>AB126/(AC126*$D$4)</f>
        <v>0.50000000000000011</v>
      </c>
      <c r="AB126" s="44">
        <f>((AG126*24)*AF126)+((AL126*24)*AK126)+((AQ126*24)*AP126)+((AV126*24)*AU126)+((BA126*24)*AZ126)+((BF126*24)*BE126)+((BK126*24)*BJ126)</f>
        <v>79.999999999999986</v>
      </c>
      <c r="AC126" s="45">
        <f>SUMIFS(Y:Y,O:O,O126)</f>
        <v>39.999999999999986</v>
      </c>
      <c r="AD126" s="127"/>
      <c r="AE126" s="127"/>
      <c r="AF126" s="107"/>
      <c r="AG126" s="47">
        <f>IF(AE126-AD126=$A$3,$A$2,AE126-AD126)</f>
        <v>0</v>
      </c>
      <c r="AH126" s="47">
        <f>IFERROR(IF(AF126=$D$4,AG126,AG126/($D$4/AF126)),0)</f>
        <v>0</v>
      </c>
      <c r="AI126" s="49">
        <v>0.375</v>
      </c>
      <c r="AJ126" s="49">
        <v>0.54166666666666663</v>
      </c>
      <c r="AK126" s="41">
        <v>4</v>
      </c>
      <c r="AL126" s="47">
        <f>IF(AJ126-AI126=$A$3,$A$2,AJ126-AI126)</f>
        <v>0.16666666666666663</v>
      </c>
      <c r="AM126" s="47">
        <f>IFERROR(IF(AK126=$D$4,AL126,AL126/($D$4/AK126)),0)</f>
        <v>0.16666666666666663</v>
      </c>
      <c r="AN126" s="49">
        <v>0.375</v>
      </c>
      <c r="AO126" s="49">
        <v>0.54166666666666663</v>
      </c>
      <c r="AP126" s="41">
        <v>4</v>
      </c>
      <c r="AQ126" s="47">
        <f>IF(AO126-AN126=$A$3,$A$2,AO126-AN126)</f>
        <v>0.16666666666666663</v>
      </c>
      <c r="AR126" s="47">
        <f>IFERROR(IF(AP126=$D$4,AQ126,AQ126/($D$4/AP126)),0)</f>
        <v>0.16666666666666663</v>
      </c>
      <c r="AS126" s="49">
        <v>0.375</v>
      </c>
      <c r="AT126" s="49">
        <v>0.54166666666666663</v>
      </c>
      <c r="AU126" s="41">
        <v>4</v>
      </c>
      <c r="AV126" s="47">
        <f>IF(AT126-AS126=$A$3,$A$2,AT126-AS126)</f>
        <v>0.16666666666666663</v>
      </c>
      <c r="AW126" s="47">
        <f>IFERROR(IF(AU126=$D$4,AV126,AV126/($D$4/AU126)),0)</f>
        <v>0.16666666666666663</v>
      </c>
      <c r="AX126" s="49">
        <v>0.375</v>
      </c>
      <c r="AY126" s="49">
        <v>0.54166666666666663</v>
      </c>
      <c r="AZ126" s="41">
        <v>4</v>
      </c>
      <c r="BA126" s="47">
        <f>IF(AY126-AX126=$A$3,$A$2,AY126-AX126)</f>
        <v>0.16666666666666663</v>
      </c>
      <c r="BB126" s="47">
        <f>IFERROR(IF(AZ126=$D$4,BA126,BA126/($D$4/AZ126)),0)</f>
        <v>0.16666666666666663</v>
      </c>
      <c r="BC126" s="49">
        <v>0.375</v>
      </c>
      <c r="BD126" s="49">
        <v>0.54166666666666663</v>
      </c>
      <c r="BE126" s="41">
        <v>4</v>
      </c>
      <c r="BF126" s="47">
        <f>IF(BD126-BC126=$A$3,$A$2,BD126-BC126)</f>
        <v>0.16666666666666663</v>
      </c>
      <c r="BG126" s="47">
        <f>IFERROR(IF(BE126=$D$4,BF126,BF126/($D$4/BE126)),0)</f>
        <v>0.16666666666666663</v>
      </c>
      <c r="BH126" s="49"/>
      <c r="BI126" s="49"/>
      <c r="BJ126" s="41"/>
      <c r="BK126" s="47">
        <f>IF(BI126-BH126=$A$3,$A$2,BI126-BH126)</f>
        <v>0</v>
      </c>
      <c r="BL126" s="47">
        <f>IFERROR(IF(BJ126=$D$4,BK126,BK126/($D$4/BJ126)),0)</f>
        <v>0</v>
      </c>
      <c r="BM126" s="50" t="s">
        <v>1638</v>
      </c>
      <c r="BN126" s="22">
        <f t="array" ref="BN126">IF(SUMPRODUCT((O126:O$439=O126)*1)&gt;1,0,1)</f>
        <v>0</v>
      </c>
      <c r="BO126" s="46"/>
      <c r="BP126" s="46"/>
      <c r="BQ126" s="107"/>
      <c r="BR126" s="47">
        <f>IF(BP126-BO126=$A$3,$A$2,BP126-BO126)</f>
        <v>0</v>
      </c>
      <c r="BS126" s="47">
        <f>IFERROR(IF(BQ126=$D$4,BR126,BR126/($D$4/BQ126)),0)</f>
        <v>0</v>
      </c>
      <c r="BT126" s="48">
        <v>0.58333333333333337</v>
      </c>
      <c r="BU126" s="48">
        <v>0.79166666666666663</v>
      </c>
      <c r="BV126" s="41">
        <v>4</v>
      </c>
      <c r="BW126" s="47">
        <f>IF(BU126-BT126=$A$3,$A$2,BU126-BT126)</f>
        <v>0.20833333333333326</v>
      </c>
      <c r="BX126" s="47">
        <f>IFERROR(IF(BV126=$D$4,BW126,BW126/($D$4/BV126)),0)</f>
        <v>0.20833333333333326</v>
      </c>
      <c r="BY126" s="48">
        <v>0.41666666666666669</v>
      </c>
      <c r="BZ126" s="48">
        <v>0.625</v>
      </c>
      <c r="CA126" s="41">
        <v>4</v>
      </c>
      <c r="CB126" s="47">
        <f>IF(BZ126-BY126=$A$3,$A$2,BZ126-BY126)</f>
        <v>0.20833333333333331</v>
      </c>
      <c r="CC126" s="47">
        <f>IFERROR(IF(CA126=$D$4,CB126,CB126/($D$4/CA126)),0)</f>
        <v>0.20833333333333331</v>
      </c>
      <c r="CD126" s="48">
        <v>0.58333333333333337</v>
      </c>
      <c r="CE126" s="48">
        <v>0.79166666666666663</v>
      </c>
      <c r="CF126" s="41">
        <v>4</v>
      </c>
      <c r="CG126" s="47">
        <f>IF(CE126-CD126=$A$3,$A$2,CE126-CD126)</f>
        <v>0.20833333333333326</v>
      </c>
      <c r="CH126" s="47">
        <f>IFERROR(IF(CF126=$D$4,CG126,CG126/($D$4/CF126)),0)</f>
        <v>0.20833333333333326</v>
      </c>
      <c r="CI126" s="48">
        <v>0.41666666666666669</v>
      </c>
      <c r="CJ126" s="48">
        <v>0.625</v>
      </c>
      <c r="CK126" s="41">
        <v>4</v>
      </c>
      <c r="CL126" s="47">
        <f>IF(CJ126-CI126=$A$3,$A$2,CJ126-CI126)</f>
        <v>0.20833333333333331</v>
      </c>
      <c r="CM126" s="47">
        <f>IFERROR(IF(CK126=$D$4,CL126,CL126/($D$4/CK126)),0)</f>
        <v>0.20833333333333331</v>
      </c>
      <c r="CN126" s="48">
        <v>0.58333333333333337</v>
      </c>
      <c r="CO126" s="48">
        <v>0.79166666666666663</v>
      </c>
      <c r="CP126" s="41">
        <v>4</v>
      </c>
      <c r="CQ126" s="47">
        <f>IF(CO126-CN126=$A$3,$A$2,CO126-CN126)</f>
        <v>0.20833333333333326</v>
      </c>
      <c r="CR126" s="47">
        <f>IFERROR(IF(CP126=$D$4,CQ126,CQ126/($D$4/CP126)),0)</f>
        <v>0.20833333333333326</v>
      </c>
      <c r="CS126" s="48"/>
      <c r="CT126" s="48"/>
      <c r="CU126" s="41"/>
      <c r="CV126" s="47">
        <f>IF(CT126-CS126=$A$3,$A$2,CT126-CS126)</f>
        <v>0</v>
      </c>
      <c r="CW126" s="47">
        <f>IFERROR(IF(CU126=$D$4,CV126,CV126/($D$4/CU126)),0)</f>
        <v>0</v>
      </c>
      <c r="CZ126" s="156"/>
      <c r="DA126" s="156"/>
    </row>
    <row r="127" spans="1:105" s="18" customFormat="1" ht="13.8" x14ac:dyDescent="0.3">
      <c r="B127" s="39" t="str">
        <f>CONCATENATE(IF(AD127&lt;&gt;"","L",""),IF(AI127&lt;&gt;"","M",""),IF(AN127&lt;&gt;"","W",""),IF(AS127&lt;&gt;"","J",""),IF(AX127&lt;&gt;"","V",""),IF(BC127&lt;&gt;"","S",""),IF(BH127&lt;&gt;"","D",""))</f>
        <v>MWJVS</v>
      </c>
      <c r="C127" s="104">
        <v>507</v>
      </c>
      <c r="D127" s="40" t="s">
        <v>1827</v>
      </c>
      <c r="E127" s="40" t="s">
        <v>1365</v>
      </c>
      <c r="F127" s="40" t="s">
        <v>2156</v>
      </c>
      <c r="G127" s="36" t="s">
        <v>1240</v>
      </c>
      <c r="H127" s="36" t="s">
        <v>2218</v>
      </c>
      <c r="I127" s="36" t="s">
        <v>2218</v>
      </c>
      <c r="J127" s="36" t="s">
        <v>2125</v>
      </c>
      <c r="K127" s="36" t="s">
        <v>2262</v>
      </c>
      <c r="L127" s="99" t="s">
        <v>941</v>
      </c>
      <c r="M127" s="99">
        <f>IF(L127=L126,0,1)</f>
        <v>1</v>
      </c>
      <c r="N127" s="107">
        <v>920951779</v>
      </c>
      <c r="O127" s="106" t="str">
        <f>PROPER(TRIM(UPPER(CONCATENATE(P127," ",Q127))))</f>
        <v>Erika Vanessa Matias</v>
      </c>
      <c r="P127" s="106" t="s">
        <v>2303</v>
      </c>
      <c r="Q127" s="106" t="s">
        <v>2377</v>
      </c>
      <c r="R127" s="106" t="s">
        <v>2433</v>
      </c>
      <c r="S127" s="106" t="s">
        <v>2506</v>
      </c>
      <c r="T127" s="106" t="s">
        <v>2465</v>
      </c>
      <c r="U127" s="107" t="s">
        <v>2472</v>
      </c>
      <c r="V127" s="133">
        <v>22093.346633116886</v>
      </c>
      <c r="W127" s="39">
        <f>COUNTA(AD127,AI127,AN127,AS127,AX127,BH127,BC127)</f>
        <v>5</v>
      </c>
      <c r="X127" s="42">
        <f>Y127/AC127</f>
        <v>0.5</v>
      </c>
      <c r="Y127" s="43">
        <f>(AH127+AM127+AR127+AW127+BB127+BL127+BG127)*24</f>
        <v>19.999999999999996</v>
      </c>
      <c r="Z127" s="44">
        <f>+W127*$D$4</f>
        <v>20</v>
      </c>
      <c r="AA127" s="42">
        <f>AB127/(AC127*$D$4)</f>
        <v>0.5</v>
      </c>
      <c r="AB127" s="44">
        <f>((AG127*24)*AF127)+((AL127*24)*AK127)+((AQ127*24)*AP127)+((AV127*24)*AU127)+((BA127*24)*AZ127)+((BF127*24)*BE127)+((BK127*24)*BJ127)</f>
        <v>79.999999999999986</v>
      </c>
      <c r="AC127" s="45">
        <f>SUMIFS(Y:Y,O:O,O127)</f>
        <v>39.999999999999993</v>
      </c>
      <c r="AD127" s="127"/>
      <c r="AE127" s="127"/>
      <c r="AF127" s="107"/>
      <c r="AG127" s="47">
        <f>IF(AE127-AD127=$A$3,$A$2,AE127-AD127)</f>
        <v>0</v>
      </c>
      <c r="AH127" s="47">
        <f>IFERROR(IF(AF127=$D$4,AG127,AG127/($D$4/AF127)),0)</f>
        <v>0</v>
      </c>
      <c r="AI127" s="49">
        <v>0.375</v>
      </c>
      <c r="AJ127" s="49">
        <v>0.54166666666666663</v>
      </c>
      <c r="AK127" s="41">
        <v>4</v>
      </c>
      <c r="AL127" s="47">
        <f>IF(AJ127-AI127=$A$3,$A$2,AJ127-AI127)</f>
        <v>0.16666666666666663</v>
      </c>
      <c r="AM127" s="47">
        <f>IFERROR(IF(AK127=$D$4,AL127,AL127/($D$4/AK127)),0)</f>
        <v>0.16666666666666663</v>
      </c>
      <c r="AN127" s="49">
        <v>0.375</v>
      </c>
      <c r="AO127" s="49">
        <v>0.54166666666666663</v>
      </c>
      <c r="AP127" s="41">
        <v>4</v>
      </c>
      <c r="AQ127" s="47">
        <f>IF(AO127-AN127=$A$3,$A$2,AO127-AN127)</f>
        <v>0.16666666666666663</v>
      </c>
      <c r="AR127" s="47">
        <f>IFERROR(IF(AP127=$D$4,AQ127,AQ127/($D$4/AP127)),0)</f>
        <v>0.16666666666666663</v>
      </c>
      <c r="AS127" s="49">
        <v>0.375</v>
      </c>
      <c r="AT127" s="49">
        <v>0.54166666666666663</v>
      </c>
      <c r="AU127" s="41">
        <v>4</v>
      </c>
      <c r="AV127" s="47">
        <f>IF(AT127-AS127=$A$3,$A$2,AT127-AS127)</f>
        <v>0.16666666666666663</v>
      </c>
      <c r="AW127" s="47">
        <f>IFERROR(IF(AU127=$D$4,AV127,AV127/($D$4/AU127)),0)</f>
        <v>0.16666666666666663</v>
      </c>
      <c r="AX127" s="49">
        <v>0.375</v>
      </c>
      <c r="AY127" s="49">
        <v>0.54166666666666663</v>
      </c>
      <c r="AZ127" s="41">
        <v>4</v>
      </c>
      <c r="BA127" s="47">
        <f>IF(AY127-AX127=$A$3,$A$2,AY127-AX127)</f>
        <v>0.16666666666666663</v>
      </c>
      <c r="BB127" s="47">
        <f>IFERROR(IF(AZ127=$D$4,BA127,BA127/($D$4/AZ127)),0)</f>
        <v>0.16666666666666663</v>
      </c>
      <c r="BC127" s="49">
        <v>0.375</v>
      </c>
      <c r="BD127" s="49">
        <v>0.54166666666666663</v>
      </c>
      <c r="BE127" s="41">
        <v>4</v>
      </c>
      <c r="BF127" s="47">
        <f>IF(BD127-BC127=$A$3,$A$2,BD127-BC127)</f>
        <v>0.16666666666666663</v>
      </c>
      <c r="BG127" s="47">
        <f>IFERROR(IF(BE127=$D$4,BF127,BF127/($D$4/BE127)),0)</f>
        <v>0.16666666666666663</v>
      </c>
      <c r="BH127" s="49"/>
      <c r="BI127" s="49"/>
      <c r="BJ127" s="41"/>
      <c r="BK127" s="47">
        <f>IF(BI127-BH127=$A$3,$A$2,BI127-BH127)</f>
        <v>0</v>
      </c>
      <c r="BL127" s="47">
        <f>IFERROR(IF(BJ127=$D$4,BK127,BK127/($D$4/BJ127)),0)</f>
        <v>0</v>
      </c>
      <c r="BM127" s="50" t="s">
        <v>1638</v>
      </c>
      <c r="BN127" s="22">
        <f t="array" ref="BN127">IF(SUMPRODUCT((O127:O$439=O127)*1)&gt;1,0,1)</f>
        <v>0</v>
      </c>
      <c r="BO127" s="46"/>
      <c r="BP127" s="46"/>
      <c r="BQ127" s="107"/>
      <c r="BR127" s="47">
        <f>IF(BP127-BO127=$A$3,$A$2,BP127-BO127)</f>
        <v>0</v>
      </c>
      <c r="BS127" s="47">
        <f>IFERROR(IF(BQ127=$D$4,BR127,BR127/($D$4/BQ127)),0)</f>
        <v>0</v>
      </c>
      <c r="BT127" s="48">
        <v>0.41666666666666669</v>
      </c>
      <c r="BU127" s="48">
        <v>0.54166666666666663</v>
      </c>
      <c r="BV127" s="41">
        <v>4</v>
      </c>
      <c r="BW127" s="47">
        <f>IF(BU127-BT127=$A$3,$A$2,BU127-BT127)</f>
        <v>0.12499999999999994</v>
      </c>
      <c r="BX127" s="47">
        <f>IFERROR(IF(BV127=$D$4,BW127,BW127/($D$4/BV127)),0)</f>
        <v>0.12499999999999994</v>
      </c>
      <c r="BY127" s="48">
        <v>0.66666666666666663</v>
      </c>
      <c r="BZ127" s="48">
        <v>0.79166666666666663</v>
      </c>
      <c r="CA127" s="41">
        <v>4</v>
      </c>
      <c r="CB127" s="47">
        <f>IF(BZ127-BY127=$A$3,$A$2,BZ127-BY127)</f>
        <v>0.125</v>
      </c>
      <c r="CC127" s="47">
        <f>IFERROR(IF(CA127=$D$4,CB127,CB127/($D$4/CA127)),0)</f>
        <v>0.125</v>
      </c>
      <c r="CD127" s="48">
        <v>0.41666666666666669</v>
      </c>
      <c r="CE127" s="48">
        <v>0.54166666666666663</v>
      </c>
      <c r="CF127" s="41">
        <v>4</v>
      </c>
      <c r="CG127" s="47">
        <f>IF(CE127-CD127=$A$3,$A$2,CE127-CD127)</f>
        <v>0.12499999999999994</v>
      </c>
      <c r="CH127" s="47">
        <f>IFERROR(IF(CF127=$D$4,CG127,CG127/($D$4/CF127)),0)</f>
        <v>0.12499999999999994</v>
      </c>
      <c r="CI127" s="48">
        <v>0.66666666666666663</v>
      </c>
      <c r="CJ127" s="48">
        <v>0.79166666666666663</v>
      </c>
      <c r="CK127" s="41">
        <v>4</v>
      </c>
      <c r="CL127" s="47">
        <f>IF(CJ127-CI127=$A$3,$A$2,CJ127-CI127)</f>
        <v>0.125</v>
      </c>
      <c r="CM127" s="47">
        <f>IFERROR(IF(CK127=$D$4,CL127,CL127/($D$4/CK127)),0)</f>
        <v>0.125</v>
      </c>
      <c r="CN127" s="48">
        <v>0.41666666666666669</v>
      </c>
      <c r="CO127" s="48">
        <v>0.54166666666666663</v>
      </c>
      <c r="CP127" s="41">
        <v>4</v>
      </c>
      <c r="CQ127" s="47">
        <f>IF(CO127-CN127=$A$3,$A$2,CO127-CN127)</f>
        <v>0.12499999999999994</v>
      </c>
      <c r="CR127" s="47">
        <f>IFERROR(IF(CP127=$D$4,CQ127,CQ127/($D$4/CP127)),0)</f>
        <v>0.12499999999999994</v>
      </c>
      <c r="CS127" s="48"/>
      <c r="CT127" s="48"/>
      <c r="CU127" s="41"/>
      <c r="CV127" s="47">
        <f>IF(CT127-CS127=$A$3,$A$2,CT127-CS127)</f>
        <v>0</v>
      </c>
      <c r="CW127" s="47">
        <f>IFERROR(IF(CU127=$D$4,CV127,CV127/($D$4/CU127)),0)</f>
        <v>0</v>
      </c>
      <c r="CZ127" s="156"/>
      <c r="DA127" s="156"/>
    </row>
    <row r="128" spans="1:105" s="18" customFormat="1" ht="13.8" x14ac:dyDescent="0.3">
      <c r="B128" s="39" t="str">
        <f>CONCATENATE(IF(AD128&lt;&gt;"","L",""),IF(AI128&lt;&gt;"","M",""),IF(AN128&lt;&gt;"","W",""),IF(AS128&lt;&gt;"","J",""),IF(AX128&lt;&gt;"","V",""),IF(BC128&lt;&gt;"","S",""),IF(BH128&lt;&gt;"","D",""))</f>
        <v>MWJVS</v>
      </c>
      <c r="C128" s="104">
        <v>962</v>
      </c>
      <c r="D128" s="40" t="s">
        <v>1823</v>
      </c>
      <c r="E128" s="40" t="s">
        <v>1361</v>
      </c>
      <c r="F128" s="40" t="s">
        <v>2156</v>
      </c>
      <c r="G128" s="36" t="s">
        <v>1235</v>
      </c>
      <c r="H128" s="36" t="s">
        <v>2218</v>
      </c>
      <c r="I128" s="36" t="s">
        <v>2218</v>
      </c>
      <c r="J128" s="36" t="s">
        <v>2125</v>
      </c>
      <c r="K128" s="36" t="s">
        <v>2262</v>
      </c>
      <c r="L128" s="99" t="s">
        <v>940</v>
      </c>
      <c r="M128" s="99">
        <f>IF(L128=L127,0,1)</f>
        <v>1</v>
      </c>
      <c r="N128" s="172">
        <v>924486780</v>
      </c>
      <c r="O128" s="106" t="str">
        <f>PROPER(TRIM(UPPER(CONCATENATE(P128," ",Q128))))</f>
        <v>Ivan David Calero</v>
      </c>
      <c r="P128" s="106" t="s">
        <v>2302</v>
      </c>
      <c r="Q128" s="173" t="s">
        <v>2376</v>
      </c>
      <c r="R128" s="173" t="s">
        <v>2432</v>
      </c>
      <c r="S128" s="106" t="s">
        <v>2506</v>
      </c>
      <c r="T128" s="106" t="s">
        <v>2467</v>
      </c>
      <c r="U128" s="107" t="s">
        <v>2472</v>
      </c>
      <c r="V128" s="133">
        <v>27126.927500000002</v>
      </c>
      <c r="W128" s="39">
        <f>COUNTA(AD128,AI128,AN128,AS128,AX128,BH128,BC128)</f>
        <v>5</v>
      </c>
      <c r="X128" s="42">
        <f>Y128/AC128</f>
        <v>0.5</v>
      </c>
      <c r="Y128" s="43">
        <f>(AH128+AM128+AR128+AW128+BB128+BL128+BG128)*24</f>
        <v>19.999999999999996</v>
      </c>
      <c r="Z128" s="44">
        <f>+W128*$D$4</f>
        <v>20</v>
      </c>
      <c r="AA128" s="42">
        <f>AB128/(AC128*$D$4)</f>
        <v>0.5</v>
      </c>
      <c r="AB128" s="44">
        <f>((AG128*24)*AF128)+((AL128*24)*AK128)+((AQ128*24)*AP128)+((AV128*24)*AU128)+((BA128*24)*AZ128)+((BF128*24)*BE128)+((BK128*24)*BJ128)</f>
        <v>79.999999999999986</v>
      </c>
      <c r="AC128" s="45">
        <f>SUMIFS(Y:Y,O:O,O128)</f>
        <v>39.999999999999993</v>
      </c>
      <c r="AD128" s="127"/>
      <c r="AE128" s="127"/>
      <c r="AF128" s="107"/>
      <c r="AG128" s="47">
        <f>IF(AE128-AD128=$A$3,$A$2,AE128-AD128)</f>
        <v>0</v>
      </c>
      <c r="AH128" s="47">
        <f>IFERROR(IF(AF128=$D$4,AG128,AG128/($D$4/AF128)),0)</f>
        <v>0</v>
      </c>
      <c r="AI128" s="49">
        <v>0.375</v>
      </c>
      <c r="AJ128" s="49">
        <v>0.54166666666666663</v>
      </c>
      <c r="AK128" s="41">
        <v>4</v>
      </c>
      <c r="AL128" s="47">
        <f>IF(AJ128-AI128=$A$3,$A$2,AJ128-AI128)</f>
        <v>0.16666666666666663</v>
      </c>
      <c r="AM128" s="47">
        <f>IFERROR(IF(AK128=$D$4,AL128,AL128/($D$4/AK128)),0)</f>
        <v>0.16666666666666663</v>
      </c>
      <c r="AN128" s="49">
        <v>0.375</v>
      </c>
      <c r="AO128" s="49">
        <v>0.54166666666666663</v>
      </c>
      <c r="AP128" s="41">
        <v>4</v>
      </c>
      <c r="AQ128" s="47">
        <f>IF(AO128-AN128=$A$3,$A$2,AO128-AN128)</f>
        <v>0.16666666666666663</v>
      </c>
      <c r="AR128" s="47">
        <f>IFERROR(IF(AP128=$D$4,AQ128,AQ128/($D$4/AP128)),0)</f>
        <v>0.16666666666666663</v>
      </c>
      <c r="AS128" s="49">
        <v>0.375</v>
      </c>
      <c r="AT128" s="49">
        <v>0.54166666666666663</v>
      </c>
      <c r="AU128" s="41">
        <v>4</v>
      </c>
      <c r="AV128" s="47">
        <f>IF(AT128-AS128=$A$3,$A$2,AT128-AS128)</f>
        <v>0.16666666666666663</v>
      </c>
      <c r="AW128" s="47">
        <f>IFERROR(IF(AU128=$D$4,AV128,AV128/($D$4/AU128)),0)</f>
        <v>0.16666666666666663</v>
      </c>
      <c r="AX128" s="49">
        <v>0.375</v>
      </c>
      <c r="AY128" s="49">
        <v>0.54166666666666663</v>
      </c>
      <c r="AZ128" s="41">
        <v>4</v>
      </c>
      <c r="BA128" s="47">
        <f>IF(AY128-AX128=$A$3,$A$2,AY128-AX128)</f>
        <v>0.16666666666666663</v>
      </c>
      <c r="BB128" s="47">
        <f>IFERROR(IF(AZ128=$D$4,BA128,BA128/($D$4/AZ128)),0)</f>
        <v>0.16666666666666663</v>
      </c>
      <c r="BC128" s="49">
        <v>0.375</v>
      </c>
      <c r="BD128" s="49">
        <v>0.54166666666666663</v>
      </c>
      <c r="BE128" s="41">
        <v>4</v>
      </c>
      <c r="BF128" s="47">
        <f>IF(BD128-BC128=$A$3,$A$2,BD128-BC128)</f>
        <v>0.16666666666666663</v>
      </c>
      <c r="BG128" s="47">
        <f>IFERROR(IF(BE128=$D$4,BF128,BF128/($D$4/BE128)),0)</f>
        <v>0.16666666666666663</v>
      </c>
      <c r="BH128" s="49"/>
      <c r="BI128" s="49"/>
      <c r="BJ128" s="41"/>
      <c r="BK128" s="47">
        <f>IF(BI128-BH128=$A$3,$A$2,BI128-BH128)</f>
        <v>0</v>
      </c>
      <c r="BL128" s="47">
        <f>IFERROR(IF(BJ128=$D$4,BK128,BK128/($D$4/BJ128)),0)</f>
        <v>0</v>
      </c>
      <c r="BM128" s="50" t="s">
        <v>1638</v>
      </c>
      <c r="BN128" s="22">
        <f t="array" ref="BN128">IF(SUMPRODUCT((O128:O$439=O128)*1)&gt;1,0,1)</f>
        <v>0</v>
      </c>
      <c r="BO128" s="46"/>
      <c r="BP128" s="46"/>
      <c r="BQ128" s="107"/>
      <c r="BR128" s="47">
        <f>IF(BP128-BO128=$A$3,$A$2,BP128-BO128)</f>
        <v>0</v>
      </c>
      <c r="BS128" s="47">
        <f>IFERROR(IF(BQ128=$D$4,BR128,BR128/($D$4/BQ128)),0)</f>
        <v>0</v>
      </c>
      <c r="BT128" s="48">
        <v>0.41666666666666669</v>
      </c>
      <c r="BU128" s="48">
        <v>0.5</v>
      </c>
      <c r="BV128" s="41">
        <v>4</v>
      </c>
      <c r="BW128" s="47">
        <f>IF(BU128-BT128=$A$3,$A$2,BU128-BT128)</f>
        <v>8.3333333333333315E-2</v>
      </c>
      <c r="BX128" s="47">
        <f>IFERROR(IF(BV128=$D$4,BW128,BW128/($D$4/BV128)),0)</f>
        <v>8.3333333333333315E-2</v>
      </c>
      <c r="BY128" s="48"/>
      <c r="BZ128" s="48"/>
      <c r="CA128" s="41"/>
      <c r="CB128" s="47">
        <f>IF(BZ128-BY128=$A$3,$A$2,BZ128-BY128)</f>
        <v>0</v>
      </c>
      <c r="CC128" s="47">
        <f>IFERROR(IF(CA128=$D$4,CB128,CB128/($D$4/CA128)),0)</f>
        <v>0</v>
      </c>
      <c r="CD128" s="48">
        <v>0.41666666666666669</v>
      </c>
      <c r="CE128" s="49">
        <v>0.5</v>
      </c>
      <c r="CF128" s="41">
        <v>4</v>
      </c>
      <c r="CG128" s="47">
        <f>IF(CE128-CD128=$A$3,$A$2,CE128-CD128)</f>
        <v>8.3333333333333315E-2</v>
      </c>
      <c r="CH128" s="47">
        <f>IFERROR(IF(CF128=$D$4,CG128,CG128/($D$4/CF128)),0)</f>
        <v>8.3333333333333315E-2</v>
      </c>
      <c r="CI128" s="48">
        <v>0.41666666666666669</v>
      </c>
      <c r="CJ128" s="48">
        <v>0.5</v>
      </c>
      <c r="CK128" s="41">
        <v>4</v>
      </c>
      <c r="CL128" s="47">
        <f>IF(CJ128-CI128=$A$3,$A$2,CJ128-CI128)</f>
        <v>8.3333333333333315E-2</v>
      </c>
      <c r="CM128" s="47">
        <f>IFERROR(IF(CK128=$D$4,CL128,CL128/($D$4/CK128)),0)</f>
        <v>8.3333333333333315E-2</v>
      </c>
      <c r="CN128" s="48"/>
      <c r="CO128" s="49"/>
      <c r="CP128" s="41"/>
      <c r="CQ128" s="47">
        <f>IF(CO128-CN128=$A$3,$A$2,CO128-CN128)</f>
        <v>0</v>
      </c>
      <c r="CR128" s="47">
        <f>IFERROR(IF(CP128=$D$4,CQ128,CQ128/($D$4/CP128)),0)</f>
        <v>0</v>
      </c>
      <c r="CS128" s="48"/>
      <c r="CT128" s="48"/>
      <c r="CU128" s="41"/>
      <c r="CV128" s="47">
        <f>IF(CT128-CS128=$A$3,$A$2,CT128-CS128)</f>
        <v>0</v>
      </c>
      <c r="CW128" s="47">
        <f>IFERROR(IF(CU128=$D$4,CV128,CV128/($D$4/CU128)),0)</f>
        <v>0</v>
      </c>
      <c r="CZ128" s="156"/>
      <c r="DA128" s="156"/>
    </row>
    <row r="129" spans="1:105" s="18" customFormat="1" ht="13.8" x14ac:dyDescent="0.3">
      <c r="B129" s="39" t="str">
        <f>CONCATENATE(IF(AD129&lt;&gt;"","L",""),IF(AI129&lt;&gt;"","M",""),IF(AN129&lt;&gt;"","W",""),IF(AS129&lt;&gt;"","J",""),IF(AX129&lt;&gt;"","V",""),IF(BC129&lt;&gt;"","S",""),IF(BH129&lt;&gt;"","D",""))</f>
        <v>MWJVS</v>
      </c>
      <c r="C129" s="104">
        <v>513</v>
      </c>
      <c r="D129" s="40" t="s">
        <v>1826</v>
      </c>
      <c r="E129" s="40" t="s">
        <v>1364</v>
      </c>
      <c r="F129" s="40" t="s">
        <v>2156</v>
      </c>
      <c r="G129" s="36" t="s">
        <v>1240</v>
      </c>
      <c r="H129" s="36" t="s">
        <v>2218</v>
      </c>
      <c r="I129" s="36" t="s">
        <v>2258</v>
      </c>
      <c r="J129" s="36" t="s">
        <v>2125</v>
      </c>
      <c r="K129" s="36" t="s">
        <v>2262</v>
      </c>
      <c r="L129" s="99" t="s">
        <v>941</v>
      </c>
      <c r="M129" s="99">
        <f>IF(L129=L128,0,1)</f>
        <v>1</v>
      </c>
      <c r="N129" s="107">
        <v>920951779</v>
      </c>
      <c r="O129" s="106" t="str">
        <f>PROPER(TRIM(UPPER(CONCATENATE(P129," ",Q129))))</f>
        <v>Erika Vanessa Matias</v>
      </c>
      <c r="P129" s="106" t="s">
        <v>2303</v>
      </c>
      <c r="Q129" s="106" t="s">
        <v>2377</v>
      </c>
      <c r="R129" s="106" t="s">
        <v>2433</v>
      </c>
      <c r="S129" s="106" t="s">
        <v>2506</v>
      </c>
      <c r="T129" s="106" t="s">
        <v>2465</v>
      </c>
      <c r="U129" s="107" t="s">
        <v>2472</v>
      </c>
      <c r="V129" s="133">
        <v>26212.215307162536</v>
      </c>
      <c r="W129" s="39">
        <f>COUNTA(AD129,AI129,AN129,AS129,AX129,BH129,BC129)</f>
        <v>5</v>
      </c>
      <c r="X129" s="42">
        <f>Y129/AC129</f>
        <v>0.5</v>
      </c>
      <c r="Y129" s="43">
        <f>(AH129+AM129+AR129+AW129+BB129+BL129+BG129)*24</f>
        <v>19.999999999999996</v>
      </c>
      <c r="Z129" s="44">
        <f>+W129*$D$4</f>
        <v>20</v>
      </c>
      <c r="AA129" s="42">
        <f>AB129/(AC129*$D$4)</f>
        <v>0.5</v>
      </c>
      <c r="AB129" s="44">
        <f>((AG129*24)*AF129)+((AL129*24)*AK129)+((AQ129*24)*AP129)+((AV129*24)*AU129)+((BA129*24)*AZ129)+((BF129*24)*BE129)+((BK129*24)*BJ129)</f>
        <v>79.999999999999986</v>
      </c>
      <c r="AC129" s="45">
        <f>SUMIFS(Y:Y,O:O,O129)</f>
        <v>39.999999999999993</v>
      </c>
      <c r="AD129" s="127"/>
      <c r="AE129" s="127"/>
      <c r="AF129" s="107"/>
      <c r="AG129" s="47">
        <f>IF(AE129-AD129=$A$3,$A$2,AE129-AD129)</f>
        <v>0</v>
      </c>
      <c r="AH129" s="47">
        <f>IFERROR(IF(AF129=$D$4,AG129,AG129/($D$4/AF129)),0)</f>
        <v>0</v>
      </c>
      <c r="AI129" s="49">
        <v>0.58333333333333337</v>
      </c>
      <c r="AJ129" s="49">
        <v>0.75</v>
      </c>
      <c r="AK129" s="41">
        <v>4</v>
      </c>
      <c r="AL129" s="47">
        <f>IF(AJ129-AI129=$A$3,$A$2,AJ129-AI129)</f>
        <v>0.16666666666666663</v>
      </c>
      <c r="AM129" s="47">
        <f>IFERROR(IF(AK129=$D$4,AL129,AL129/($D$4/AK129)),0)</f>
        <v>0.16666666666666663</v>
      </c>
      <c r="AN129" s="49">
        <v>0.58333333333333337</v>
      </c>
      <c r="AO129" s="49">
        <v>0.75</v>
      </c>
      <c r="AP129" s="41">
        <v>4</v>
      </c>
      <c r="AQ129" s="47">
        <f>IF(AO129-AN129=$A$3,$A$2,AO129-AN129)</f>
        <v>0.16666666666666663</v>
      </c>
      <c r="AR129" s="47">
        <f>IFERROR(IF(AP129=$D$4,AQ129,AQ129/($D$4/AP129)),0)</f>
        <v>0.16666666666666663</v>
      </c>
      <c r="AS129" s="49">
        <v>0.58333333333333337</v>
      </c>
      <c r="AT129" s="49">
        <v>0.75</v>
      </c>
      <c r="AU129" s="41">
        <v>4</v>
      </c>
      <c r="AV129" s="47">
        <f>IF(AT129-AS129=$A$3,$A$2,AT129-AS129)</f>
        <v>0.16666666666666663</v>
      </c>
      <c r="AW129" s="47">
        <f>IFERROR(IF(AU129=$D$4,AV129,AV129/($D$4/AU129)),0)</f>
        <v>0.16666666666666663</v>
      </c>
      <c r="AX129" s="49">
        <v>0.58333333333333337</v>
      </c>
      <c r="AY129" s="49">
        <v>0.75</v>
      </c>
      <c r="AZ129" s="41">
        <v>4</v>
      </c>
      <c r="BA129" s="47">
        <f>IF(AY129-AX129=$A$3,$A$2,AY129-AX129)</f>
        <v>0.16666666666666663</v>
      </c>
      <c r="BB129" s="47">
        <f>IFERROR(IF(AZ129=$D$4,BA129,BA129/($D$4/AZ129)),0)</f>
        <v>0.16666666666666663</v>
      </c>
      <c r="BC129" s="49">
        <v>0.58333333333333337</v>
      </c>
      <c r="BD129" s="49">
        <v>0.75</v>
      </c>
      <c r="BE129" s="41">
        <v>4</v>
      </c>
      <c r="BF129" s="47">
        <f>IF(BD129-BC129=$A$3,$A$2,BD129-BC129)</f>
        <v>0.16666666666666663</v>
      </c>
      <c r="BG129" s="47">
        <f>IFERROR(IF(BE129=$D$4,BF129,BF129/($D$4/BE129)),0)</f>
        <v>0.16666666666666663</v>
      </c>
      <c r="BH129" s="49"/>
      <c r="BI129" s="49"/>
      <c r="BJ129" s="41"/>
      <c r="BK129" s="47">
        <f>IF(BI129-BH129=$A$3,$A$2,BI129-BH129)</f>
        <v>0</v>
      </c>
      <c r="BL129" s="47">
        <f>IFERROR(IF(BJ129=$D$4,BK129,BK129/($D$4/BJ129)),0)</f>
        <v>0</v>
      </c>
      <c r="BM129" s="50" t="s">
        <v>1638</v>
      </c>
      <c r="BN129" s="22">
        <f t="array" ref="BN129">IF(SUMPRODUCT((O129:O$439=O129)*1)&gt;1,0,1)</f>
        <v>1</v>
      </c>
      <c r="BO129" s="46"/>
      <c r="BP129" s="46"/>
      <c r="BQ129" s="107"/>
      <c r="BR129" s="47">
        <f>IF(BP129-BO129=$A$3,$A$2,BP129-BO129)</f>
        <v>0</v>
      </c>
      <c r="BS129" s="47">
        <f>IFERROR(IF(BQ129=$D$4,BR129,BR129/($D$4/BQ129)),0)</f>
        <v>0</v>
      </c>
      <c r="BT129" s="48">
        <v>0.58333333333333337</v>
      </c>
      <c r="BU129" s="48">
        <v>0.79166666666666663</v>
      </c>
      <c r="BV129" s="41">
        <v>4</v>
      </c>
      <c r="BW129" s="47">
        <f>IF(BU129-BT129=$A$3,$A$2,BU129-BT129)</f>
        <v>0.20833333333333326</v>
      </c>
      <c r="BX129" s="47">
        <f>IFERROR(IF(BV129=$D$4,BW129,BW129/($D$4/BV129)),0)</f>
        <v>0.20833333333333326</v>
      </c>
      <c r="BY129" s="48">
        <v>0.41666666666666669</v>
      </c>
      <c r="BZ129" s="48">
        <v>0.625</v>
      </c>
      <c r="CA129" s="41">
        <v>4</v>
      </c>
      <c r="CB129" s="47">
        <f>IF(BZ129-BY129=$A$3,$A$2,BZ129-BY129)</f>
        <v>0.20833333333333331</v>
      </c>
      <c r="CC129" s="47">
        <f>IFERROR(IF(CA129=$D$4,CB129,CB129/($D$4/CA129)),0)</f>
        <v>0.20833333333333331</v>
      </c>
      <c r="CD129" s="48">
        <v>0.58333333333333337</v>
      </c>
      <c r="CE129" s="48">
        <v>0.79166666666666663</v>
      </c>
      <c r="CF129" s="41">
        <v>4</v>
      </c>
      <c r="CG129" s="47">
        <f>IF(CE129-CD129=$A$3,$A$2,CE129-CD129)</f>
        <v>0.20833333333333326</v>
      </c>
      <c r="CH129" s="47">
        <f>IFERROR(IF(CF129=$D$4,CG129,CG129/($D$4/CF129)),0)</f>
        <v>0.20833333333333326</v>
      </c>
      <c r="CI129" s="48">
        <v>0.41666666666666669</v>
      </c>
      <c r="CJ129" s="48">
        <v>0.625</v>
      </c>
      <c r="CK129" s="41">
        <v>4</v>
      </c>
      <c r="CL129" s="47">
        <f>IF(CJ129-CI129=$A$3,$A$2,CJ129-CI129)</f>
        <v>0.20833333333333331</v>
      </c>
      <c r="CM129" s="47">
        <f>IFERROR(IF(CK129=$D$4,CL129,CL129/($D$4/CK129)),0)</f>
        <v>0.20833333333333331</v>
      </c>
      <c r="CN129" s="48">
        <v>0.58333333333333337</v>
      </c>
      <c r="CO129" s="48">
        <v>0.79166666666666663</v>
      </c>
      <c r="CP129" s="41">
        <v>4</v>
      </c>
      <c r="CQ129" s="47">
        <f>IF(CO129-CN129=$A$3,$A$2,CO129-CN129)</f>
        <v>0.20833333333333326</v>
      </c>
      <c r="CR129" s="47">
        <f>IFERROR(IF(CP129=$D$4,CQ129,CQ129/($D$4/CP129)),0)</f>
        <v>0.20833333333333326</v>
      </c>
      <c r="CS129" s="48"/>
      <c r="CT129" s="48"/>
      <c r="CU129" s="41"/>
      <c r="CV129" s="47">
        <f>IF(CT129-CS129=$A$3,$A$2,CT129-CS129)</f>
        <v>0</v>
      </c>
      <c r="CW129" s="47">
        <f>IFERROR(IF(CU129=$D$4,CV129,CV129/($D$4/CU129)),0)</f>
        <v>0</v>
      </c>
      <c r="CZ129" s="157">
        <f>IFERROR(VLOOKUP(Tabla5[[#This Row],[NOMBRE PDV HMPDV]],#REF!,10,0),0)</f>
        <v>0</v>
      </c>
      <c r="DA129" s="156"/>
    </row>
    <row r="130" spans="1:105" s="18" customFormat="1" ht="13.8" x14ac:dyDescent="0.3">
      <c r="B130" s="39" t="str">
        <f>CONCATENATE(IF(AD130&lt;&gt;"","L",""),IF(AI130&lt;&gt;"","M",""),IF(AN130&lt;&gt;"","W",""),IF(AS130&lt;&gt;"","J",""),IF(AX130&lt;&gt;"","V",""),IF(BC130&lt;&gt;"","S",""),IF(BH130&lt;&gt;"","D",""))</f>
        <v>MWJVS</v>
      </c>
      <c r="C130" s="104">
        <v>900</v>
      </c>
      <c r="D130" s="120" t="s">
        <v>1828</v>
      </c>
      <c r="E130" s="40" t="s">
        <v>1132</v>
      </c>
      <c r="F130" s="40" t="s">
        <v>2155</v>
      </c>
      <c r="G130" s="36" t="s">
        <v>1236</v>
      </c>
      <c r="H130" s="36" t="s">
        <v>2218</v>
      </c>
      <c r="I130" s="36" t="s">
        <v>2218</v>
      </c>
      <c r="J130" s="36" t="s">
        <v>2125</v>
      </c>
      <c r="K130" s="36" t="s">
        <v>2262</v>
      </c>
      <c r="L130" s="146" t="s">
        <v>938</v>
      </c>
      <c r="M130" s="99">
        <f>IF(L130=L129,0,1)</f>
        <v>1</v>
      </c>
      <c r="N130" s="172">
        <v>924087000</v>
      </c>
      <c r="O130" s="154" t="str">
        <f>PROPER(TRIM(UPPER(CONCATENATE(P130," ",Q130))))</f>
        <v>Mayra Erika Espinal</v>
      </c>
      <c r="P130" s="106" t="s">
        <v>2301</v>
      </c>
      <c r="Q130" s="173" t="s">
        <v>2375</v>
      </c>
      <c r="R130" s="173" t="s">
        <v>2431</v>
      </c>
      <c r="S130" s="106" t="s">
        <v>2506</v>
      </c>
      <c r="T130" s="106" t="s">
        <v>2467</v>
      </c>
      <c r="U130" s="107" t="s">
        <v>2472</v>
      </c>
      <c r="V130" s="133"/>
      <c r="W130" s="39">
        <f>COUNTA(AD130,AI130,AN130,AS130,AX130,BH130,BC130)</f>
        <v>5</v>
      </c>
      <c r="X130" s="42">
        <f>Y130/AC130</f>
        <v>0.24999999999999986</v>
      </c>
      <c r="Y130" s="43">
        <f>(AH130+AM130+AR130+AW130+BB130+BL130+BG130)*24</f>
        <v>9.9999999999999911</v>
      </c>
      <c r="Z130" s="44">
        <f>+W130*$D$4</f>
        <v>20</v>
      </c>
      <c r="AA130" s="42">
        <f>AB130/(AC130*$D$4)</f>
        <v>0.24999999999999986</v>
      </c>
      <c r="AB130" s="44">
        <f>((AG130*24)*AF130)+((AL130*24)*AK130)+((AQ130*24)*AP130)+((AV130*24)*AU130)+((BA130*24)*AZ130)+((BF130*24)*BE130)+((BK130*24)*BJ130)</f>
        <v>39.999999999999964</v>
      </c>
      <c r="AC130" s="45">
        <f>SUMIFS(Y:Y,O:O,O130)</f>
        <v>39.999999999999986</v>
      </c>
      <c r="AD130" s="127"/>
      <c r="AE130" s="127"/>
      <c r="AF130" s="107"/>
      <c r="AG130" s="47">
        <f>IF(AE130-AD130=$A$3,$A$2,AE130-AD130)</f>
        <v>0</v>
      </c>
      <c r="AH130" s="47">
        <f>IFERROR(IF(AF130=$D$4,AG130,AG130/($D$4/AF130)),0)</f>
        <v>0</v>
      </c>
      <c r="AI130" s="49">
        <v>0.58333333333333337</v>
      </c>
      <c r="AJ130" s="49">
        <v>0.66666666666666663</v>
      </c>
      <c r="AK130" s="41">
        <v>4</v>
      </c>
      <c r="AL130" s="47">
        <f>IF(AJ130-AI130=$A$3,$A$2,AJ130-AI130)</f>
        <v>8.3333333333333259E-2</v>
      </c>
      <c r="AM130" s="47">
        <f>IFERROR(IF(AK130=$D$4,AL130,AL130/($D$4/AK130)),0)</f>
        <v>8.3333333333333259E-2</v>
      </c>
      <c r="AN130" s="49">
        <v>0.58333333333333337</v>
      </c>
      <c r="AO130" s="49">
        <v>0.66666666666666663</v>
      </c>
      <c r="AP130" s="41">
        <v>4</v>
      </c>
      <c r="AQ130" s="47">
        <f>IF(AO130-AN130=$A$3,$A$2,AO130-AN130)</f>
        <v>8.3333333333333259E-2</v>
      </c>
      <c r="AR130" s="47">
        <f>IFERROR(IF(AP130=$D$4,AQ130,AQ130/($D$4/AP130)),0)</f>
        <v>8.3333333333333259E-2</v>
      </c>
      <c r="AS130" s="49">
        <v>0.58333333333333337</v>
      </c>
      <c r="AT130" s="49">
        <v>0.66666666666666663</v>
      </c>
      <c r="AU130" s="41">
        <v>4</v>
      </c>
      <c r="AV130" s="47">
        <f>IF(AT130-AS130=$A$3,$A$2,AT130-AS130)</f>
        <v>8.3333333333333259E-2</v>
      </c>
      <c r="AW130" s="47">
        <f>IFERROR(IF(AU130=$D$4,AV130,AV130/($D$4/AU130)),0)</f>
        <v>8.3333333333333259E-2</v>
      </c>
      <c r="AX130" s="49">
        <v>0.58333333333333337</v>
      </c>
      <c r="AY130" s="49">
        <v>0.66666666666666663</v>
      </c>
      <c r="AZ130" s="41">
        <v>4</v>
      </c>
      <c r="BA130" s="47">
        <f>IF(AY130-AX130=$A$3,$A$2,AY130-AX130)</f>
        <v>8.3333333333333259E-2</v>
      </c>
      <c r="BB130" s="47">
        <f>IFERROR(IF(AZ130=$D$4,BA130,BA130/($D$4/AZ130)),0)</f>
        <v>8.3333333333333259E-2</v>
      </c>
      <c r="BC130" s="49">
        <v>0.58333333333333337</v>
      </c>
      <c r="BD130" s="49">
        <v>0.66666666666666663</v>
      </c>
      <c r="BE130" s="41">
        <v>4</v>
      </c>
      <c r="BF130" s="47">
        <f>IF(BD130-BC130=$A$3,$A$2,BD130-BC130)</f>
        <v>8.3333333333333259E-2</v>
      </c>
      <c r="BG130" s="47">
        <f>IFERROR(IF(BE130=$D$4,BF130,BF130/($D$4/BE130)),0)</f>
        <v>8.3333333333333259E-2</v>
      </c>
      <c r="BH130" s="49"/>
      <c r="BI130" s="49"/>
      <c r="BJ130" s="41"/>
      <c r="BK130" s="47">
        <f>IF(BI130-BH130=$A$3,$A$2,BI130-BH130)</f>
        <v>0</v>
      </c>
      <c r="BL130" s="47">
        <f>IFERROR(IF(BJ130=$D$4,BK130,BK130/($D$4/BJ130)),0)</f>
        <v>0</v>
      </c>
      <c r="BM130" s="50" t="s">
        <v>1638</v>
      </c>
      <c r="BN130" s="22">
        <f t="array" ref="BN130">IF(SUMPRODUCT((O130:O$439=O130)*1)&gt;1,0,1)</f>
        <v>0</v>
      </c>
      <c r="BO130" s="46"/>
      <c r="BP130" s="46"/>
      <c r="BQ130" s="107"/>
      <c r="BR130" s="47">
        <f>IF(BP130-BO130=$A$3,$A$2,BP130-BO130)</f>
        <v>0</v>
      </c>
      <c r="BS130" s="47">
        <f>IFERROR(IF(BQ130=$D$4,BR130,BR130/($D$4/BQ130)),0)</f>
        <v>0</v>
      </c>
      <c r="BT130" s="48"/>
      <c r="BU130" s="48"/>
      <c r="BV130" s="41"/>
      <c r="BW130" s="47">
        <f>IF(BU130-BT130=$A$3,$A$2,BU130-BT130)</f>
        <v>0</v>
      </c>
      <c r="BX130" s="47">
        <f>IFERROR(IF(BV130=$D$4,BW130,BW130/($D$4/BV130)),0)</f>
        <v>0</v>
      </c>
      <c r="BY130" s="48"/>
      <c r="BZ130" s="48"/>
      <c r="CA130" s="41"/>
      <c r="CB130" s="47">
        <f>IF(BZ130-BY130=$A$3,$A$2,BZ130-BY130)</f>
        <v>0</v>
      </c>
      <c r="CC130" s="47">
        <f>IFERROR(IF(CA130=$D$4,CB130,CB130/($D$4/CA130)),0)</f>
        <v>0</v>
      </c>
      <c r="CD130" s="48"/>
      <c r="CE130" s="48"/>
      <c r="CF130" s="41"/>
      <c r="CG130" s="47">
        <f>IF(CE130-CD130=$A$3,$A$2,CE130-CD130)</f>
        <v>0</v>
      </c>
      <c r="CH130" s="47">
        <f>IFERROR(IF(CF130=$D$4,CG130,CG130/($D$4/CF130)),0)</f>
        <v>0</v>
      </c>
      <c r="CI130" s="48"/>
      <c r="CJ130" s="48"/>
      <c r="CK130" s="41"/>
      <c r="CL130" s="47">
        <f>IF(CJ130-CI130=$A$3,$A$2,CJ130-CI130)</f>
        <v>0</v>
      </c>
      <c r="CM130" s="47">
        <f>IFERROR(IF(CK130=$D$4,CL130,CL130/($D$4/CK130)),0)</f>
        <v>0</v>
      </c>
      <c r="CN130" s="48"/>
      <c r="CO130" s="48"/>
      <c r="CP130" s="41"/>
      <c r="CQ130" s="47">
        <f>IF(CO130-CN130=$A$3,$A$2,CO130-CN130)</f>
        <v>0</v>
      </c>
      <c r="CR130" s="47">
        <f>IFERROR(IF(CP130=$D$4,CQ130,CQ130/($D$4/CP130)),0)</f>
        <v>0</v>
      </c>
      <c r="CS130" s="48"/>
      <c r="CT130" s="48"/>
      <c r="CU130" s="41"/>
      <c r="CV130" s="47">
        <f>IF(CT130-CS130=$A$3,$A$2,CT130-CS130)</f>
        <v>0</v>
      </c>
      <c r="CW130" s="47">
        <f>IFERROR(IF(CU130=$D$4,CV130,CV130/($D$4/CU130)),0)</f>
        <v>0</v>
      </c>
      <c r="CZ130" s="156"/>
      <c r="DA130" s="156"/>
    </row>
    <row r="131" spans="1:105" s="18" customFormat="1" ht="13.8" x14ac:dyDescent="0.3">
      <c r="B131" s="39" t="str">
        <f>CONCATENATE(IF(AD131&lt;&gt;"","L",""),IF(AI131&lt;&gt;"","M",""),IF(AN131&lt;&gt;"","W",""),IF(AS131&lt;&gt;"","J",""),IF(AX131&lt;&gt;"","V",""),IF(BC131&lt;&gt;"","S",""),IF(BH131&lt;&gt;"","D",""))</f>
        <v>MWJVS</v>
      </c>
      <c r="C131" s="104">
        <v>439</v>
      </c>
      <c r="D131" s="40" t="s">
        <v>1830</v>
      </c>
      <c r="E131" s="40" t="s">
        <v>1367</v>
      </c>
      <c r="F131" s="40" t="s">
        <v>2156</v>
      </c>
      <c r="G131" s="36" t="s">
        <v>1241</v>
      </c>
      <c r="H131" s="36" t="s">
        <v>2218</v>
      </c>
      <c r="I131" s="36" t="s">
        <v>2218</v>
      </c>
      <c r="J131" s="36" t="s">
        <v>2125</v>
      </c>
      <c r="K131" s="36" t="s">
        <v>2262</v>
      </c>
      <c r="L131" s="146" t="s">
        <v>940</v>
      </c>
      <c r="M131" s="99">
        <f>IF(L131=L130,0,1)</f>
        <v>1</v>
      </c>
      <c r="N131" s="172">
        <v>924486780</v>
      </c>
      <c r="O131" s="154" t="str">
        <f>PROPER(TRIM(UPPER(CONCATENATE(P131," ",Q131))))</f>
        <v>Ivan David Calero</v>
      </c>
      <c r="P131" s="106" t="s">
        <v>2302</v>
      </c>
      <c r="Q131" s="173" t="s">
        <v>2376</v>
      </c>
      <c r="R131" s="173" t="s">
        <v>2432</v>
      </c>
      <c r="S131" s="106" t="s">
        <v>2506</v>
      </c>
      <c r="T131" s="106" t="s">
        <v>2468</v>
      </c>
      <c r="U131" s="107" t="s">
        <v>2472</v>
      </c>
      <c r="V131" s="133">
        <v>50960.490000000005</v>
      </c>
      <c r="W131" s="39">
        <f>COUNTA(AD131,AI131,AN131,AS131,AX131,BH131,BC131)</f>
        <v>5</v>
      </c>
      <c r="X131" s="42">
        <f>Y131/AC131</f>
        <v>0.5</v>
      </c>
      <c r="Y131" s="43">
        <f>(AH131+AM131+AR131+AW131+BB131+BL131+BG131)*24</f>
        <v>19.999999999999996</v>
      </c>
      <c r="Z131" s="44">
        <f>+W131*$D$4</f>
        <v>20</v>
      </c>
      <c r="AA131" s="42">
        <f>AB131/(AC131*$D$4)</f>
        <v>0.5</v>
      </c>
      <c r="AB131" s="44">
        <f>((AG131*24)*AF131)+((AL131*24)*AK131)+((AQ131*24)*AP131)+((AV131*24)*AU131)+((BA131*24)*AZ131)+((BF131*24)*BE131)+((BK131*24)*BJ131)</f>
        <v>79.999999999999986</v>
      </c>
      <c r="AC131" s="45">
        <f>SUMIFS(Y:Y,O:O,O131)</f>
        <v>39.999999999999993</v>
      </c>
      <c r="AD131" s="127"/>
      <c r="AE131" s="127"/>
      <c r="AF131" s="107"/>
      <c r="AG131" s="47">
        <f>IF(AE131-AD131=$A$3,$A$2,AE131-AD131)</f>
        <v>0</v>
      </c>
      <c r="AH131" s="47">
        <f>IFERROR(IF(AF131=$D$4,AG131,AG131/($D$4/AF131)),0)</f>
        <v>0</v>
      </c>
      <c r="AI131" s="49">
        <v>0.58333333333333337</v>
      </c>
      <c r="AJ131" s="49">
        <v>0.75</v>
      </c>
      <c r="AK131" s="41">
        <v>4</v>
      </c>
      <c r="AL131" s="47">
        <f>IF(AJ131-AI131=$A$3,$A$2,AJ131-AI131)</f>
        <v>0.16666666666666663</v>
      </c>
      <c r="AM131" s="47">
        <f>IFERROR(IF(AK131=$D$4,AL131,AL131/($D$4/AK131)),0)</f>
        <v>0.16666666666666663</v>
      </c>
      <c r="AN131" s="49">
        <v>0.58333333333333337</v>
      </c>
      <c r="AO131" s="49">
        <v>0.75</v>
      </c>
      <c r="AP131" s="41">
        <v>4</v>
      </c>
      <c r="AQ131" s="47">
        <f>IF(AO131-AN131=$A$3,$A$2,AO131-AN131)</f>
        <v>0.16666666666666663</v>
      </c>
      <c r="AR131" s="47">
        <f>IFERROR(IF(AP131=$D$4,AQ131,AQ131/($D$4/AP131)),0)</f>
        <v>0.16666666666666663</v>
      </c>
      <c r="AS131" s="49">
        <v>0.58333333333333337</v>
      </c>
      <c r="AT131" s="49">
        <v>0.75</v>
      </c>
      <c r="AU131" s="41">
        <v>4</v>
      </c>
      <c r="AV131" s="47">
        <f>IF(AT131-AS131=$A$3,$A$2,AT131-AS131)</f>
        <v>0.16666666666666663</v>
      </c>
      <c r="AW131" s="47">
        <f>IFERROR(IF(AU131=$D$4,AV131,AV131/($D$4/AU131)),0)</f>
        <v>0.16666666666666663</v>
      </c>
      <c r="AX131" s="49">
        <v>0.58333333333333337</v>
      </c>
      <c r="AY131" s="49">
        <v>0.75</v>
      </c>
      <c r="AZ131" s="41">
        <v>4</v>
      </c>
      <c r="BA131" s="47">
        <f>IF(AY131-AX131=$A$3,$A$2,AY131-AX131)</f>
        <v>0.16666666666666663</v>
      </c>
      <c r="BB131" s="47">
        <f>IFERROR(IF(AZ131=$D$4,BA131,BA131/($D$4/AZ131)),0)</f>
        <v>0.16666666666666663</v>
      </c>
      <c r="BC131" s="49">
        <v>0.58333333333333337</v>
      </c>
      <c r="BD131" s="49">
        <v>0.75</v>
      </c>
      <c r="BE131" s="41">
        <v>4</v>
      </c>
      <c r="BF131" s="47">
        <f>IF(BD131-BC131=$A$3,$A$2,BD131-BC131)</f>
        <v>0.16666666666666663</v>
      </c>
      <c r="BG131" s="47">
        <f>IFERROR(IF(BE131=$D$4,BF131,BF131/($D$4/BE131)),0)</f>
        <v>0.16666666666666663</v>
      </c>
      <c r="BH131" s="49"/>
      <c r="BI131" s="49"/>
      <c r="BJ131" s="41"/>
      <c r="BK131" s="47">
        <f>IF(BI131-BH131=$A$3,$A$2,BI131-BH131)</f>
        <v>0</v>
      </c>
      <c r="BL131" s="47">
        <f>IFERROR(IF(BJ131=$D$4,BK131,BK131/($D$4/BJ131)),0)</f>
        <v>0</v>
      </c>
      <c r="BM131" s="50"/>
      <c r="BN131" s="22">
        <f t="array" ref="BN131">IF(SUMPRODUCT((O131:O$439=O131)*1)&gt;1,0,1)</f>
        <v>1</v>
      </c>
      <c r="BO131" s="46"/>
      <c r="BP131" s="46"/>
      <c r="BQ131" s="107"/>
      <c r="BR131" s="47">
        <f>IF(BP131-BO131=$A$3,$A$2,BP131-BO131)</f>
        <v>0</v>
      </c>
      <c r="BS131" s="47">
        <f>IFERROR(IF(BQ131=$D$4,BR131,BR131/($D$4/BQ131)),0)</f>
        <v>0</v>
      </c>
      <c r="BT131" s="48">
        <v>0.58333333333333337</v>
      </c>
      <c r="BU131" s="48">
        <v>0.79166666666666663</v>
      </c>
      <c r="BV131" s="41">
        <v>4</v>
      </c>
      <c r="BW131" s="47">
        <f>IF(BU131-BT131=$A$3,$A$2,BU131-BT131)</f>
        <v>0.20833333333333326</v>
      </c>
      <c r="BX131" s="47">
        <f>IFERROR(IF(BV131=$D$4,BW131,BW131/($D$4/BV131)),0)</f>
        <v>0.20833333333333326</v>
      </c>
      <c r="BY131" s="48">
        <v>0.41666666666666669</v>
      </c>
      <c r="BZ131" s="48">
        <v>0.625</v>
      </c>
      <c r="CA131" s="41">
        <v>4</v>
      </c>
      <c r="CB131" s="47">
        <f>IF(BZ131-BY131=$A$3,$A$2,BZ131-BY131)</f>
        <v>0.20833333333333331</v>
      </c>
      <c r="CC131" s="47">
        <f>IFERROR(IF(CA131=$D$4,CB131,CB131/($D$4/CA131)),0)</f>
        <v>0.20833333333333331</v>
      </c>
      <c r="CD131" s="48">
        <v>0.58333333333333337</v>
      </c>
      <c r="CE131" s="49">
        <v>0.79166666666666663</v>
      </c>
      <c r="CF131" s="41">
        <v>4</v>
      </c>
      <c r="CG131" s="47">
        <f>IF(CE131-CD131=$A$3,$A$2,CE131-CD131)</f>
        <v>0.20833333333333326</v>
      </c>
      <c r="CH131" s="47">
        <f>IFERROR(IF(CF131=$D$4,CG131,CG131/($D$4/CF131)),0)</f>
        <v>0.20833333333333326</v>
      </c>
      <c r="CI131" s="48">
        <v>0.41666666666666669</v>
      </c>
      <c r="CJ131" s="48">
        <v>0.54166666666666663</v>
      </c>
      <c r="CK131" s="41">
        <v>4</v>
      </c>
      <c r="CL131" s="47">
        <f>IF(CJ131-CI131=$A$3,$A$2,CJ131-CI131)</f>
        <v>0.12499999999999994</v>
      </c>
      <c r="CM131" s="47">
        <f>IFERROR(IF(CK131=$D$4,CL131,CL131/($D$4/CK131)),0)</f>
        <v>0.12499999999999994</v>
      </c>
      <c r="CN131" s="48">
        <v>0.58333333333333337</v>
      </c>
      <c r="CO131" s="49">
        <v>0.79166666666666663</v>
      </c>
      <c r="CP131" s="41">
        <v>4</v>
      </c>
      <c r="CQ131" s="47">
        <f>IF(CO131-CN131=$A$3,$A$2,CO131-CN131)</f>
        <v>0.20833333333333326</v>
      </c>
      <c r="CR131" s="47">
        <f>IFERROR(IF(CP131=$D$4,CQ131,CQ131/($D$4/CP131)),0)</f>
        <v>0.20833333333333326</v>
      </c>
      <c r="CS131" s="48"/>
      <c r="CT131" s="48"/>
      <c r="CU131" s="41"/>
      <c r="CV131" s="47">
        <f>IF(CT131-CS131=$A$3,$A$2,CT131-CS131)</f>
        <v>0</v>
      </c>
      <c r="CW131" s="47">
        <f>IFERROR(IF(CU131=$D$4,CV131,CV131/($D$4/CU131)),0)</f>
        <v>0</v>
      </c>
      <c r="CZ131" s="156"/>
      <c r="DA131" s="156"/>
    </row>
    <row r="132" spans="1:105" s="18" customFormat="1" ht="15" customHeight="1" x14ac:dyDescent="0.3">
      <c r="A132" s="1"/>
      <c r="B132" s="39" t="str">
        <f>CONCATENATE(IF(AD132&lt;&gt;"","L",""),IF(AI132&lt;&gt;"","M",""),IF(AN132&lt;&gt;"","W",""),IF(AS132&lt;&gt;"","J",""),IF(AX132&lt;&gt;"","V",""),IF(BC132&lt;&gt;"","S",""),IF(BH132&lt;&gt;"","D",""))</f>
        <v>MWJVS</v>
      </c>
      <c r="C132" s="104">
        <v>394</v>
      </c>
      <c r="D132" s="40" t="s">
        <v>1831</v>
      </c>
      <c r="E132" s="40" t="s">
        <v>1368</v>
      </c>
      <c r="F132" s="40" t="s">
        <v>2122</v>
      </c>
      <c r="G132" s="36" t="s">
        <v>1242</v>
      </c>
      <c r="H132" s="36" t="s">
        <v>2218</v>
      </c>
      <c r="I132" s="36" t="s">
        <v>2218</v>
      </c>
      <c r="J132" s="36" t="s">
        <v>2125</v>
      </c>
      <c r="K132" s="36" t="s">
        <v>2262</v>
      </c>
      <c r="L132" s="146" t="s">
        <v>938</v>
      </c>
      <c r="M132" s="99">
        <f>IF(L132=L131,0,1)</f>
        <v>1</v>
      </c>
      <c r="N132" s="172">
        <v>924087000</v>
      </c>
      <c r="O132" s="154" t="str">
        <f>PROPER(TRIM(UPPER(CONCATENATE(P132," ",Q132))))</f>
        <v>Mayra Erika Espinal</v>
      </c>
      <c r="P132" s="106" t="s">
        <v>2301</v>
      </c>
      <c r="Q132" s="173" t="s">
        <v>2375</v>
      </c>
      <c r="R132" s="173" t="s">
        <v>2431</v>
      </c>
      <c r="S132" s="106" t="s">
        <v>2506</v>
      </c>
      <c r="T132" s="106" t="s">
        <v>2467</v>
      </c>
      <c r="U132" s="107" t="s">
        <v>2472</v>
      </c>
      <c r="V132" s="133">
        <v>17534.627327897189</v>
      </c>
      <c r="W132" s="39">
        <f>COUNTA(AD132,AI132,AN132,AS132,AX132,BH132,BC132)</f>
        <v>5</v>
      </c>
      <c r="X132" s="42">
        <f>Y132/AC132</f>
        <v>0.25000000000000017</v>
      </c>
      <c r="Y132" s="43">
        <f>(AH132+AM132+AR132+AW132+BB132+BL132+BG132)*24</f>
        <v>10.000000000000004</v>
      </c>
      <c r="Z132" s="44">
        <f>+W132*$D$4</f>
        <v>20</v>
      </c>
      <c r="AA132" s="42">
        <f>AB132/(AC132*$D$4)</f>
        <v>0.25000000000000017</v>
      </c>
      <c r="AB132" s="44">
        <f>((AG132*24)*AF132)+((AL132*24)*AK132)+((AQ132*24)*AP132)+((AV132*24)*AU132)+((BA132*24)*AZ132)+((BF132*24)*BE132)+((BK132*24)*BJ132)</f>
        <v>40.000000000000014</v>
      </c>
      <c r="AC132" s="45">
        <f>SUMIFS(Y:Y,O:O,O132)</f>
        <v>39.999999999999986</v>
      </c>
      <c r="AD132" s="127"/>
      <c r="AE132" s="127"/>
      <c r="AF132" s="107"/>
      <c r="AG132" s="47">
        <f>IF(AE132-AD132=$A$3,$A$2,AE132-AD132)</f>
        <v>0</v>
      </c>
      <c r="AH132" s="47">
        <f>IFERROR(IF(AF132=$D$4,AG132,AG132/($D$4/AF132)),0)</f>
        <v>0</v>
      </c>
      <c r="AI132" s="49">
        <v>0.66666666666666663</v>
      </c>
      <c r="AJ132" s="49">
        <v>0.75</v>
      </c>
      <c r="AK132" s="41">
        <v>4</v>
      </c>
      <c r="AL132" s="47">
        <f>IF(AJ132-AI132=$A$3,$A$2,AJ132-AI132)</f>
        <v>8.333333333333337E-2</v>
      </c>
      <c r="AM132" s="47">
        <f>IFERROR(IF(AK132=$D$4,AL132,AL132/($D$4/AK132)),0)</f>
        <v>8.333333333333337E-2</v>
      </c>
      <c r="AN132" s="49">
        <v>0.66666666666666663</v>
      </c>
      <c r="AO132" s="49">
        <v>0.75</v>
      </c>
      <c r="AP132" s="41">
        <v>4</v>
      </c>
      <c r="AQ132" s="47">
        <f>IF(AO132-AN132=$A$3,$A$2,AO132-AN132)</f>
        <v>8.333333333333337E-2</v>
      </c>
      <c r="AR132" s="47">
        <f>IFERROR(IF(AP132=$D$4,AQ132,AQ132/($D$4/AP132)),0)</f>
        <v>8.333333333333337E-2</v>
      </c>
      <c r="AS132" s="49">
        <v>0.66666666666666663</v>
      </c>
      <c r="AT132" s="49">
        <v>0.75</v>
      </c>
      <c r="AU132" s="41">
        <v>4</v>
      </c>
      <c r="AV132" s="47">
        <f>IF(AT132-AS132=$A$3,$A$2,AT132-AS132)</f>
        <v>8.333333333333337E-2</v>
      </c>
      <c r="AW132" s="47">
        <f>IFERROR(IF(AU132=$D$4,AV132,AV132/($D$4/AU132)),0)</f>
        <v>8.333333333333337E-2</v>
      </c>
      <c r="AX132" s="49">
        <v>0.66666666666666663</v>
      </c>
      <c r="AY132" s="49">
        <v>0.75</v>
      </c>
      <c r="AZ132" s="41">
        <v>4</v>
      </c>
      <c r="BA132" s="47">
        <f>IF(AY132-AX132=$A$3,$A$2,AY132-AX132)</f>
        <v>8.333333333333337E-2</v>
      </c>
      <c r="BB132" s="47">
        <f>IFERROR(IF(AZ132=$D$4,BA132,BA132/($D$4/AZ132)),0)</f>
        <v>8.333333333333337E-2</v>
      </c>
      <c r="BC132" s="49">
        <v>0.66666666666666663</v>
      </c>
      <c r="BD132" s="49">
        <v>0.75</v>
      </c>
      <c r="BE132" s="41">
        <v>4</v>
      </c>
      <c r="BF132" s="47">
        <f>IF(BD132-BC132=$A$3,$A$2,BD132-BC132)</f>
        <v>8.333333333333337E-2</v>
      </c>
      <c r="BG132" s="47">
        <f>IFERROR(IF(BE132=$D$4,BF132,BF132/($D$4/BE132)),0)</f>
        <v>8.333333333333337E-2</v>
      </c>
      <c r="BH132" s="49"/>
      <c r="BI132" s="49"/>
      <c r="BJ132" s="41"/>
      <c r="BK132" s="47">
        <f>IF(BI132-BH132=$A$3,$A$2,BI132-BH132)</f>
        <v>0</v>
      </c>
      <c r="BL132" s="47">
        <f>IFERROR(IF(BJ132=$D$4,BK132,BK132/($D$4/BJ132)),0)</f>
        <v>0</v>
      </c>
      <c r="BM132" s="50"/>
      <c r="BN132" s="22">
        <f t="array" ref="BN132">IF(SUMPRODUCT((O132:O$439=O132)*1)&gt;1,0,1)</f>
        <v>1</v>
      </c>
      <c r="BO132" s="46"/>
      <c r="BP132" s="46"/>
      <c r="BQ132" s="107"/>
      <c r="BR132" s="47">
        <f>IF(BP132-BO132=$A$3,$A$2,BP132-BO132)</f>
        <v>0</v>
      </c>
      <c r="BS132" s="47">
        <f>IFERROR(IF(BQ132=$D$4,BR132,BR132/($D$4/BQ132)),0)</f>
        <v>0</v>
      </c>
      <c r="BT132" s="48">
        <v>0.41666666666666669</v>
      </c>
      <c r="BU132" s="48">
        <v>0.54166666666666663</v>
      </c>
      <c r="BV132" s="41">
        <v>4</v>
      </c>
      <c r="BW132" s="47">
        <f>IF(BU132-BT132=$A$3,$A$2,BU132-BT132)</f>
        <v>0.12499999999999994</v>
      </c>
      <c r="BX132" s="47">
        <f>IFERROR(IF(BV132=$D$4,BW132,BW132/($D$4/BV132)),0)</f>
        <v>0.12499999999999994</v>
      </c>
      <c r="BY132" s="48">
        <v>0.66666666666666663</v>
      </c>
      <c r="BZ132" s="48">
        <v>0.79166666666666663</v>
      </c>
      <c r="CA132" s="41">
        <v>4</v>
      </c>
      <c r="CB132" s="47">
        <f>IF(BZ132-BY132=$A$3,$A$2,BZ132-BY132)</f>
        <v>0.125</v>
      </c>
      <c r="CC132" s="47">
        <f>IFERROR(IF(CA132=$D$4,CB132,CB132/($D$4/CA132)),0)</f>
        <v>0.125</v>
      </c>
      <c r="CD132" s="48">
        <v>0.41666666666666669</v>
      </c>
      <c r="CE132" s="49">
        <v>0.54166666666666663</v>
      </c>
      <c r="CF132" s="41">
        <v>4</v>
      </c>
      <c r="CG132" s="47">
        <f>IF(CE132-CD132=$A$3,$A$2,CE132-CD132)</f>
        <v>0.12499999999999994</v>
      </c>
      <c r="CH132" s="47">
        <f>IFERROR(IF(CF132=$D$4,CG132,CG132/($D$4/CF132)),0)</f>
        <v>0.12499999999999994</v>
      </c>
      <c r="CI132" s="48">
        <v>0.58333333333333337</v>
      </c>
      <c r="CJ132" s="48">
        <v>0.79166666666666663</v>
      </c>
      <c r="CK132" s="41">
        <v>4</v>
      </c>
      <c r="CL132" s="47">
        <f>IF(CJ132-CI132=$A$3,$A$2,CJ132-CI132)</f>
        <v>0.20833333333333326</v>
      </c>
      <c r="CM132" s="47">
        <f>IFERROR(IF(CK132=$D$4,CL132,CL132/($D$4/CK132)),0)</f>
        <v>0.20833333333333326</v>
      </c>
      <c r="CN132" s="48">
        <v>0.41666666666666669</v>
      </c>
      <c r="CO132" s="49">
        <v>0.54166666666666663</v>
      </c>
      <c r="CP132" s="41">
        <v>4</v>
      </c>
      <c r="CQ132" s="47">
        <f>IF(CO132-CN132=$A$3,$A$2,CO132-CN132)</f>
        <v>0.12499999999999994</v>
      </c>
      <c r="CR132" s="47">
        <f>IFERROR(IF(CP132=$D$4,CQ132,CQ132/($D$4/CP132)),0)</f>
        <v>0.12499999999999994</v>
      </c>
      <c r="CS132" s="48"/>
      <c r="CT132" s="48"/>
      <c r="CU132" s="41"/>
      <c r="CV132" s="47">
        <f>IF(CT132-CS132=$A$3,$A$2,CT132-CS132)</f>
        <v>0</v>
      </c>
      <c r="CW132" s="47">
        <f>IFERROR(IF(CU132=$D$4,CV132,CV132/($D$4/CU132)),0)</f>
        <v>0</v>
      </c>
      <c r="CZ132" s="156"/>
      <c r="DA132" s="156"/>
    </row>
    <row r="133" spans="1:105" s="18" customFormat="1" ht="14.25" customHeight="1" x14ac:dyDescent="0.3">
      <c r="A133" s="1"/>
      <c r="B133" s="39" t="str">
        <f>CONCATENATE(IF(AD133&lt;&gt;"","L",""),IF(AI133&lt;&gt;"","M",""),IF(AN133&lt;&gt;"","W",""),IF(AS133&lt;&gt;"","J",""),IF(AX133&lt;&gt;"","V",""),IF(BC133&lt;&gt;"","S",""),IF(BH133&lt;&gt;"","D",""))</f>
        <v>MWJVS</v>
      </c>
      <c r="C133" s="104">
        <v>518</v>
      </c>
      <c r="D133" s="40" t="s">
        <v>1870</v>
      </c>
      <c r="E133" s="40" t="s">
        <v>1400</v>
      </c>
      <c r="F133" s="40" t="s">
        <v>2122</v>
      </c>
      <c r="G133" s="36" t="s">
        <v>1239</v>
      </c>
      <c r="H133" s="36" t="s">
        <v>2227</v>
      </c>
      <c r="I133" s="36" t="s">
        <v>2227</v>
      </c>
      <c r="J133" s="36" t="s">
        <v>2125</v>
      </c>
      <c r="K133" s="36" t="s">
        <v>2262</v>
      </c>
      <c r="L133" s="146" t="s">
        <v>980</v>
      </c>
      <c r="M133" s="99">
        <f>IF(L133=L132,0,1)</f>
        <v>1</v>
      </c>
      <c r="N133" s="107">
        <v>925015299</v>
      </c>
      <c r="O133" s="154" t="str">
        <f>PROPER(TRIM(UPPER(CONCATENATE(P133," ",Q133))))</f>
        <v>Diana Katerin Andrade</v>
      </c>
      <c r="P133" s="106" t="s">
        <v>2313</v>
      </c>
      <c r="Q133" s="106" t="s">
        <v>2384</v>
      </c>
      <c r="R133" s="106" t="s">
        <v>2439</v>
      </c>
      <c r="S133" s="106" t="s">
        <v>2506</v>
      </c>
      <c r="T133" s="106" t="s">
        <v>2465</v>
      </c>
      <c r="U133" s="107" t="s">
        <v>2472</v>
      </c>
      <c r="V133" s="133">
        <v>13669.891439999999</v>
      </c>
      <c r="W133" s="39">
        <f>COUNTA(AD133,AI133,AN133,AS133,AX133,BH133,BC133)</f>
        <v>5</v>
      </c>
      <c r="X133" s="42">
        <f>Y133/AC133</f>
        <v>0.49999999999999989</v>
      </c>
      <c r="Y133" s="43">
        <f>(AH133+AM133+AR133+AW133+BB133+BL133+BG133)*24</f>
        <v>19.999999999999996</v>
      </c>
      <c r="Z133" s="44">
        <f>+W133*$D$4</f>
        <v>20</v>
      </c>
      <c r="AA133" s="42">
        <f>AB133/(AC133*$D$4)</f>
        <v>0.49999999999999989</v>
      </c>
      <c r="AB133" s="44">
        <f>((AG133*24)*AF133)+((AL133*24)*AK133)+((AQ133*24)*AP133)+((AV133*24)*AU133)+((BA133*24)*AZ133)+((BF133*24)*BE133)+((BK133*24)*BJ133)</f>
        <v>79.999999999999986</v>
      </c>
      <c r="AC133" s="45">
        <f>SUMIFS(Y:Y,O:O,O133)</f>
        <v>40</v>
      </c>
      <c r="AD133" s="127"/>
      <c r="AE133" s="127"/>
      <c r="AF133" s="107"/>
      <c r="AG133" s="47">
        <f>IF(AE133-AD133=$A$3,$A$2,AE133-AD133)</f>
        <v>0</v>
      </c>
      <c r="AH133" s="47">
        <f>IFERROR(IF(AF133=$D$4,AG133,AG133/($D$4/AF133)),0)</f>
        <v>0</v>
      </c>
      <c r="AI133" s="49">
        <v>0.625</v>
      </c>
      <c r="AJ133" s="49">
        <v>0.79166666666666663</v>
      </c>
      <c r="AK133" s="41">
        <v>4</v>
      </c>
      <c r="AL133" s="47">
        <f>IF(AJ133-AI133=$A$3,$A$2,AJ133-AI133)</f>
        <v>0.16666666666666663</v>
      </c>
      <c r="AM133" s="47">
        <f>IFERROR(IF(AK133=$D$4,AL133,AL133/($D$4/AK133)),0)</f>
        <v>0.16666666666666663</v>
      </c>
      <c r="AN133" s="49">
        <v>0.625</v>
      </c>
      <c r="AO133" s="49">
        <v>0.79166666666666663</v>
      </c>
      <c r="AP133" s="41">
        <v>4</v>
      </c>
      <c r="AQ133" s="47">
        <f>IF(AO133-AN133=$A$3,$A$2,AO133-AN133)</f>
        <v>0.16666666666666663</v>
      </c>
      <c r="AR133" s="47">
        <f>IFERROR(IF(AP133=$D$4,AQ133,AQ133/($D$4/AP133)),0)</f>
        <v>0.16666666666666663</v>
      </c>
      <c r="AS133" s="49">
        <v>0.70833333333333337</v>
      </c>
      <c r="AT133" s="49">
        <v>0.79166666666666663</v>
      </c>
      <c r="AU133" s="41">
        <v>4</v>
      </c>
      <c r="AV133" s="47">
        <f>IF(AT133-AS133=$A$3,$A$2,AT133-AS133)</f>
        <v>8.3333333333333259E-2</v>
      </c>
      <c r="AW133" s="47">
        <f>IFERROR(IF(AU133=$D$4,AV133,AV133/($D$4/AU133)),0)</f>
        <v>8.3333333333333259E-2</v>
      </c>
      <c r="AX133" s="49">
        <v>0.625</v>
      </c>
      <c r="AY133" s="49">
        <v>0.79166666666666663</v>
      </c>
      <c r="AZ133" s="41">
        <v>4</v>
      </c>
      <c r="BA133" s="47">
        <f>IF(AY133-AX133=$A$3,$A$2,AY133-AX133)</f>
        <v>0.16666666666666663</v>
      </c>
      <c r="BB133" s="47">
        <f>IFERROR(IF(AZ133=$D$4,BA133,BA133/($D$4/AZ133)),0)</f>
        <v>0.16666666666666663</v>
      </c>
      <c r="BC133" s="49">
        <v>0.54166666666666663</v>
      </c>
      <c r="BD133" s="49">
        <v>0.79166666666666663</v>
      </c>
      <c r="BE133" s="41">
        <v>4</v>
      </c>
      <c r="BF133" s="47">
        <f>IF(BD133-BC133=$A$3,$A$2,BD133-BC133)</f>
        <v>0.25</v>
      </c>
      <c r="BG133" s="47">
        <f>IFERROR(IF(BE133=$D$4,BF133,BF133/($D$4/BE133)),0)</f>
        <v>0.25</v>
      </c>
      <c r="BH133" s="49"/>
      <c r="BI133" s="49"/>
      <c r="BJ133" s="41"/>
      <c r="BK133" s="47">
        <f>IF(BI133-BH133=$A$3,$A$2,BI133-BH133)</f>
        <v>0</v>
      </c>
      <c r="BL133" s="47">
        <f>IFERROR(IF(BJ133=$D$4,BK133,BK133/($D$4/BJ133)),0)</f>
        <v>0</v>
      </c>
      <c r="BM133" s="50"/>
      <c r="BN133" s="22">
        <f t="array" ref="BN133">IF(SUMPRODUCT((O133:O$439=O133)*1)&gt;1,0,1)</f>
        <v>0</v>
      </c>
      <c r="BO133" s="46"/>
      <c r="BP133" s="46"/>
      <c r="BQ133" s="107"/>
      <c r="BR133" s="47">
        <f>IF(BP133-BO133=$A$3,$A$2,BP133-BO133)</f>
        <v>0</v>
      </c>
      <c r="BS133" s="47">
        <f>IFERROR(IF(BQ133=$D$4,BR133,BR133/($D$4/BQ133)),0)</f>
        <v>0</v>
      </c>
      <c r="BT133" s="48">
        <v>0.625</v>
      </c>
      <c r="BU133" s="48">
        <v>0.79166666666666663</v>
      </c>
      <c r="BV133" s="41">
        <v>4</v>
      </c>
      <c r="BW133" s="47">
        <f>IF(BU133-BT133=$A$3,$A$2,BU133-BT133)</f>
        <v>0.16666666666666663</v>
      </c>
      <c r="BX133" s="47">
        <f>IFERROR(IF(BV133=$D$4,BW133,BW133/($D$4/BV133)),0)</f>
        <v>0.16666666666666663</v>
      </c>
      <c r="BY133" s="48">
        <v>0.625</v>
      </c>
      <c r="BZ133" s="48">
        <v>0.79166666666666663</v>
      </c>
      <c r="CA133" s="41">
        <v>4</v>
      </c>
      <c r="CB133" s="47">
        <f>IF(BZ133-BY133=$A$3,$A$2,BZ133-BY133)</f>
        <v>0.16666666666666663</v>
      </c>
      <c r="CC133" s="47">
        <f>IFERROR(IF(CA133=$D$4,CB133,CB133/($D$4/CA133)),0)</f>
        <v>0.16666666666666663</v>
      </c>
      <c r="CD133" s="48">
        <v>0.70833333333333337</v>
      </c>
      <c r="CE133" s="49">
        <v>0.79166666666666663</v>
      </c>
      <c r="CF133" s="41">
        <v>4</v>
      </c>
      <c r="CG133" s="47">
        <f>IF(CE133-CD133=$A$3,$A$2,CE133-CD133)</f>
        <v>8.3333333333333259E-2</v>
      </c>
      <c r="CH133" s="47">
        <f>IFERROR(IF(CF133=$D$4,CG133,CG133/($D$4/CF133)),0)</f>
        <v>8.3333333333333259E-2</v>
      </c>
      <c r="CI133" s="48">
        <v>0.625</v>
      </c>
      <c r="CJ133" s="48">
        <v>0.79166666666666663</v>
      </c>
      <c r="CK133" s="41">
        <v>4</v>
      </c>
      <c r="CL133" s="47">
        <f>IF(CJ133-CI133=$A$3,$A$2,CJ133-CI133)</f>
        <v>0.16666666666666663</v>
      </c>
      <c r="CM133" s="47">
        <f>IFERROR(IF(CK133=$D$4,CL133,CL133/($D$4/CK133)),0)</f>
        <v>0.16666666666666663</v>
      </c>
      <c r="CN133" s="48">
        <v>0.54166666666666663</v>
      </c>
      <c r="CO133" s="49">
        <v>0.79166666666666663</v>
      </c>
      <c r="CP133" s="41">
        <v>4</v>
      </c>
      <c r="CQ133" s="47">
        <f>IF(CO133-CN133=$A$3,$A$2,CO133-CN133)</f>
        <v>0.25</v>
      </c>
      <c r="CR133" s="47">
        <f>IFERROR(IF(CP133=$D$4,CQ133,CQ133/($D$4/CP133)),0)</f>
        <v>0.25</v>
      </c>
      <c r="CS133" s="48"/>
      <c r="CT133" s="48"/>
      <c r="CU133" s="41"/>
      <c r="CV133" s="47">
        <f>IF(CT133-CS133=$A$3,$A$2,CT133-CS133)</f>
        <v>0</v>
      </c>
      <c r="CW133" s="47">
        <f>IFERROR(IF(CU133=$D$4,CV133,CV133/($D$4/CU133)),0)</f>
        <v>0</v>
      </c>
      <c r="CZ133" s="156"/>
      <c r="DA133" s="156"/>
    </row>
    <row r="134" spans="1:105" s="18" customFormat="1" ht="15" customHeight="1" x14ac:dyDescent="0.3">
      <c r="B134" s="39" t="str">
        <f>CONCATENATE(IF(AD134&lt;&gt;"","L",""),IF(AI134&lt;&gt;"","M",""),IF(AN134&lt;&gt;"","W",""),IF(AS134&lt;&gt;"","J",""),IF(AX134&lt;&gt;"","V",""),IF(BC134&lt;&gt;"","S",""),IF(BH134&lt;&gt;"","D",""))</f>
        <v>MWJVS</v>
      </c>
      <c r="C134" s="104">
        <v>500</v>
      </c>
      <c r="D134" s="40" t="s">
        <v>1871</v>
      </c>
      <c r="E134" s="40" t="s">
        <v>1401</v>
      </c>
      <c r="F134" s="40" t="s">
        <v>2122</v>
      </c>
      <c r="G134" s="36" t="s">
        <v>1240</v>
      </c>
      <c r="H134" s="36" t="s">
        <v>2227</v>
      </c>
      <c r="I134" s="36" t="s">
        <v>2227</v>
      </c>
      <c r="J134" s="36" t="s">
        <v>2125</v>
      </c>
      <c r="K134" s="36" t="s">
        <v>2262</v>
      </c>
      <c r="L134" s="146" t="s">
        <v>980</v>
      </c>
      <c r="M134" s="99">
        <f>IF(L134=L133,0,1)</f>
        <v>0</v>
      </c>
      <c r="N134" s="107">
        <v>925015299</v>
      </c>
      <c r="O134" s="154" t="str">
        <f>PROPER(TRIM(UPPER(CONCATENATE(P134," ",Q134))))</f>
        <v>Diana Katerin Andrade</v>
      </c>
      <c r="P134" s="106" t="s">
        <v>2313</v>
      </c>
      <c r="Q134" s="106" t="s">
        <v>2384</v>
      </c>
      <c r="R134" s="106" t="s">
        <v>2439</v>
      </c>
      <c r="S134" s="106" t="s">
        <v>2506</v>
      </c>
      <c r="T134" s="106" t="s">
        <v>2465</v>
      </c>
      <c r="U134" s="107" t="s">
        <v>2472</v>
      </c>
      <c r="V134" s="133">
        <v>10392.221136363636</v>
      </c>
      <c r="W134" s="39">
        <f>COUNTA(AD134,AI134,AN134,AS134,AX134,BH134,BC134)</f>
        <v>5</v>
      </c>
      <c r="X134" s="42">
        <f>Y134/AC134</f>
        <v>0.25</v>
      </c>
      <c r="Y134" s="43">
        <f>(AH134+AM134+AR134+AW134+BB134+BL134+BG134)*24</f>
        <v>10</v>
      </c>
      <c r="Z134" s="44">
        <f>+W134*$D$4</f>
        <v>20</v>
      </c>
      <c r="AA134" s="42">
        <f>AB134/(AC134*$D$4)</f>
        <v>0.25</v>
      </c>
      <c r="AB134" s="44">
        <f>((AG134*24)*AF134)+((AL134*24)*AK134)+((AQ134*24)*AP134)+((AV134*24)*AU134)+((BA134*24)*AZ134)+((BF134*24)*BE134)+((BK134*24)*BJ134)</f>
        <v>40</v>
      </c>
      <c r="AC134" s="45">
        <f>SUMIFS(Y:Y,O:O,O134)</f>
        <v>40</v>
      </c>
      <c r="AD134" s="127"/>
      <c r="AE134" s="127"/>
      <c r="AF134" s="107"/>
      <c r="AG134" s="47">
        <f>IF(AE134-AD134=$A$3,$A$2,AE134-AD134)</f>
        <v>0</v>
      </c>
      <c r="AH134" s="47">
        <f>IFERROR(IF(AF134=$D$4,AG134,AG134/($D$4/AF134)),0)</f>
        <v>0</v>
      </c>
      <c r="AI134" s="49">
        <v>0.54166666666666663</v>
      </c>
      <c r="AJ134" s="49">
        <v>0.625</v>
      </c>
      <c r="AK134" s="41">
        <v>4</v>
      </c>
      <c r="AL134" s="47">
        <f>IF(AJ134-AI134=$A$3,$A$2,AJ134-AI134)</f>
        <v>8.333333333333337E-2</v>
      </c>
      <c r="AM134" s="47">
        <f>IFERROR(IF(AK134=$D$4,AL134,AL134/($D$4/AK134)),0)</f>
        <v>8.333333333333337E-2</v>
      </c>
      <c r="AN134" s="49">
        <v>0.41666666666666669</v>
      </c>
      <c r="AO134" s="49">
        <v>0.5</v>
      </c>
      <c r="AP134" s="41">
        <v>4</v>
      </c>
      <c r="AQ134" s="47">
        <f>IF(AO134-AN134=$A$3,$A$2,AO134-AN134)</f>
        <v>8.3333333333333315E-2</v>
      </c>
      <c r="AR134" s="47">
        <f>IFERROR(IF(AP134=$D$4,AQ134,AQ134/($D$4/AP134)),0)</f>
        <v>8.3333333333333315E-2</v>
      </c>
      <c r="AS134" s="49">
        <v>0.58333333333333337</v>
      </c>
      <c r="AT134" s="49">
        <v>0.70833333333333337</v>
      </c>
      <c r="AU134" s="41">
        <v>4</v>
      </c>
      <c r="AV134" s="47">
        <f>IF(AT134-AS134=$A$3,$A$2,AT134-AS134)</f>
        <v>0.125</v>
      </c>
      <c r="AW134" s="47">
        <f>IFERROR(IF(AU134=$D$4,AV134,AV134/($D$4/AU134)),0)</f>
        <v>0.125</v>
      </c>
      <c r="AX134" s="49">
        <v>0.41666666666666669</v>
      </c>
      <c r="AY134" s="49">
        <v>0.5</v>
      </c>
      <c r="AZ134" s="41">
        <v>4</v>
      </c>
      <c r="BA134" s="47">
        <f>IF(AY134-AX134=$A$3,$A$2,AY134-AX134)</f>
        <v>8.3333333333333315E-2</v>
      </c>
      <c r="BB134" s="47">
        <f>IFERROR(IF(AZ134=$D$4,BA134,BA134/($D$4/AZ134)),0)</f>
        <v>8.3333333333333315E-2</v>
      </c>
      <c r="BC134" s="49">
        <v>0.45833333333333331</v>
      </c>
      <c r="BD134" s="49">
        <v>0.5</v>
      </c>
      <c r="BE134" s="41">
        <v>4</v>
      </c>
      <c r="BF134" s="47">
        <f>IF(BD134-BC134=$A$3,$A$2,BD134-BC134)</f>
        <v>4.1666666666666685E-2</v>
      </c>
      <c r="BG134" s="47">
        <f>IFERROR(IF(BE134=$D$4,BF134,BF134/($D$4/BE134)),0)</f>
        <v>4.1666666666666685E-2</v>
      </c>
      <c r="BH134" s="49"/>
      <c r="BI134" s="49"/>
      <c r="BJ134" s="41"/>
      <c r="BK134" s="47">
        <f>IF(BI134-BH134=$A$3,$A$2,BI134-BH134)</f>
        <v>0</v>
      </c>
      <c r="BL134" s="47">
        <f>IFERROR(IF(BJ134=$D$4,BK134,BK134/($D$4/BJ134)),0)</f>
        <v>0</v>
      </c>
      <c r="BM134" s="50"/>
      <c r="BN134" s="22">
        <f t="array" ref="BN134">IF(SUMPRODUCT((O134:O$439=O134)*1)&gt;1,0,1)</f>
        <v>0</v>
      </c>
      <c r="BO134" s="46"/>
      <c r="BP134" s="46"/>
      <c r="BQ134" s="107"/>
      <c r="BR134" s="47">
        <f>IF(BP134-BO134=$A$3,$A$2,BP134-BO134)</f>
        <v>0</v>
      </c>
      <c r="BS134" s="47">
        <f>IFERROR(IF(BQ134=$D$4,BR134,BR134/($D$4/BQ134)),0)</f>
        <v>0</v>
      </c>
      <c r="BT134" s="48">
        <v>0.54166666666666663</v>
      </c>
      <c r="BU134" s="48">
        <v>0.625</v>
      </c>
      <c r="BV134" s="41">
        <v>4</v>
      </c>
      <c r="BW134" s="47">
        <f>IF(BU134-BT134=$A$3,$A$2,BU134-BT134)</f>
        <v>8.333333333333337E-2</v>
      </c>
      <c r="BX134" s="47">
        <f>IFERROR(IF(BV134=$D$4,BW134,BW134/($D$4/BV134)),0)</f>
        <v>8.333333333333337E-2</v>
      </c>
      <c r="BY134" s="48">
        <v>0.41666666666666669</v>
      </c>
      <c r="BZ134" s="48">
        <v>0.5</v>
      </c>
      <c r="CA134" s="41">
        <v>4</v>
      </c>
      <c r="CB134" s="47">
        <f>IF(BZ134-BY134=$A$3,$A$2,BZ134-BY134)</f>
        <v>8.3333333333333315E-2</v>
      </c>
      <c r="CC134" s="47">
        <f>IFERROR(IF(CA134=$D$4,CB134,CB134/($D$4/CA134)),0)</f>
        <v>8.3333333333333315E-2</v>
      </c>
      <c r="CD134" s="48">
        <v>0.58333333333333337</v>
      </c>
      <c r="CE134" s="49">
        <v>0.70833333333333337</v>
      </c>
      <c r="CF134" s="41">
        <v>4</v>
      </c>
      <c r="CG134" s="47">
        <f>IF(CE134-CD134=$A$3,$A$2,CE134-CD134)</f>
        <v>0.125</v>
      </c>
      <c r="CH134" s="47">
        <f>IFERROR(IF(CF134=$D$4,CG134,CG134/($D$4/CF134)),0)</f>
        <v>0.125</v>
      </c>
      <c r="CI134" s="48">
        <v>0.41666666666666669</v>
      </c>
      <c r="CJ134" s="48">
        <v>0.5</v>
      </c>
      <c r="CK134" s="41">
        <v>4</v>
      </c>
      <c r="CL134" s="47">
        <f>IF(CJ134-CI134=$A$3,$A$2,CJ134-CI134)</f>
        <v>8.3333333333333315E-2</v>
      </c>
      <c r="CM134" s="47">
        <f>IFERROR(IF(CK134=$D$4,CL134,CL134/($D$4/CK134)),0)</f>
        <v>8.3333333333333315E-2</v>
      </c>
      <c r="CN134" s="48">
        <v>0.45833333333333331</v>
      </c>
      <c r="CO134" s="49">
        <v>0.5</v>
      </c>
      <c r="CP134" s="41">
        <v>4</v>
      </c>
      <c r="CQ134" s="47">
        <f>IF(CO134-CN134=$A$3,$A$2,CO134-CN134)</f>
        <v>4.1666666666666685E-2</v>
      </c>
      <c r="CR134" s="47">
        <f>IFERROR(IF(CP134=$D$4,CQ134,CQ134/($D$4/CP134)),0)</f>
        <v>4.1666666666666685E-2</v>
      </c>
      <c r="CS134" s="48"/>
      <c r="CT134" s="48"/>
      <c r="CU134" s="41"/>
      <c r="CV134" s="47">
        <f>IF(CT134-CS134=$A$3,$A$2,CT134-CS134)</f>
        <v>0</v>
      </c>
      <c r="CW134" s="47">
        <f>IFERROR(IF(CU134=$D$4,CV134,CV134/($D$4/CU134)),0)</f>
        <v>0</v>
      </c>
      <c r="CZ134" s="156"/>
      <c r="DA134" s="156"/>
    </row>
    <row r="135" spans="1:105" s="18" customFormat="1" ht="15" customHeight="1" x14ac:dyDescent="0.3">
      <c r="B135" s="39" t="str">
        <f>CONCATENATE(IF(AD135&lt;&gt;"","L",""),IF(AI135&lt;&gt;"","M",""),IF(AN135&lt;&gt;"","W",""),IF(AS135&lt;&gt;"","J",""),IF(AX135&lt;&gt;"","V",""),IF(BC135&lt;&gt;"","S",""),IF(BH135&lt;&gt;"","D",""))</f>
        <v>MWJVS</v>
      </c>
      <c r="C135" s="104">
        <v>473</v>
      </c>
      <c r="D135" s="40" t="s">
        <v>1872</v>
      </c>
      <c r="E135" s="40" t="s">
        <v>1402</v>
      </c>
      <c r="F135" s="40" t="s">
        <v>2155</v>
      </c>
      <c r="G135" s="36" t="s">
        <v>1241</v>
      </c>
      <c r="H135" s="36" t="s">
        <v>2227</v>
      </c>
      <c r="I135" s="36" t="s">
        <v>2227</v>
      </c>
      <c r="J135" s="36" t="s">
        <v>2125</v>
      </c>
      <c r="K135" s="36" t="s">
        <v>2262</v>
      </c>
      <c r="L135" s="146" t="s">
        <v>980</v>
      </c>
      <c r="M135" s="99">
        <f>IF(L135=L134,0,1)</f>
        <v>0</v>
      </c>
      <c r="N135" s="107">
        <v>925015299</v>
      </c>
      <c r="O135" s="154" t="str">
        <f>PROPER(TRIM(UPPER(CONCATENATE(P135," ",Q135))))</f>
        <v>Diana Katerin Andrade</v>
      </c>
      <c r="P135" s="106" t="s">
        <v>2313</v>
      </c>
      <c r="Q135" s="106" t="s">
        <v>2384</v>
      </c>
      <c r="R135" s="106" t="s">
        <v>2439</v>
      </c>
      <c r="S135" s="106" t="s">
        <v>2506</v>
      </c>
      <c r="T135" s="106" t="s">
        <v>2468</v>
      </c>
      <c r="U135" s="107" t="s">
        <v>2472</v>
      </c>
      <c r="V135" s="133">
        <v>22911.735454545458</v>
      </c>
      <c r="W135" s="39">
        <f>COUNTA(AD135,AI135,AN135,AS135,AX135,BH135,BC135)</f>
        <v>5</v>
      </c>
      <c r="X135" s="42">
        <f>Y135/AC135</f>
        <v>0.25</v>
      </c>
      <c r="Y135" s="43">
        <f>(AH135+AM135+AR135+AW135+BB135+BL135+BG135)*24</f>
        <v>10</v>
      </c>
      <c r="Z135" s="44">
        <f>+W135*$D$4</f>
        <v>20</v>
      </c>
      <c r="AA135" s="42">
        <f>AB135/(AC135*$D$4)</f>
        <v>0.25</v>
      </c>
      <c r="AB135" s="44">
        <f>((AG135*24)*AF135)+((AL135*24)*AK135)+((AQ135*24)*AP135)+((AV135*24)*AU135)+((BA135*24)*AZ135)+((BF135*24)*BE135)+((BK135*24)*BJ135)</f>
        <v>40</v>
      </c>
      <c r="AC135" s="45">
        <f>SUMIFS(Y:Y,O:O,O135)</f>
        <v>40</v>
      </c>
      <c r="AD135" s="127"/>
      <c r="AE135" s="127"/>
      <c r="AF135" s="107"/>
      <c r="AG135" s="47">
        <f>IF(AE135-AD135=$A$3,$A$2,AE135-AD135)</f>
        <v>0</v>
      </c>
      <c r="AH135" s="47">
        <f>IFERROR(IF(AF135=$D$4,AG135,AG135/($D$4/AF135)),0)</f>
        <v>0</v>
      </c>
      <c r="AI135" s="49">
        <v>0.41666666666666669</v>
      </c>
      <c r="AJ135" s="49">
        <v>0.5</v>
      </c>
      <c r="AK135" s="41">
        <v>4</v>
      </c>
      <c r="AL135" s="47">
        <f>IF(AJ135-AI135=$A$3,$A$2,AJ135-AI135)</f>
        <v>8.3333333333333315E-2</v>
      </c>
      <c r="AM135" s="47">
        <f>IFERROR(IF(AK135=$D$4,AL135,AL135/($D$4/AK135)),0)</f>
        <v>8.3333333333333315E-2</v>
      </c>
      <c r="AN135" s="49">
        <v>0.54166666666666663</v>
      </c>
      <c r="AO135" s="49">
        <v>0.625</v>
      </c>
      <c r="AP135" s="41">
        <v>4</v>
      </c>
      <c r="AQ135" s="47">
        <f>IF(AO135-AN135=$A$3,$A$2,AO135-AN135)</f>
        <v>8.333333333333337E-2</v>
      </c>
      <c r="AR135" s="47">
        <f>IFERROR(IF(AP135=$D$4,AQ135,AQ135/($D$4/AP135)),0)</f>
        <v>8.333333333333337E-2</v>
      </c>
      <c r="AS135" s="49">
        <v>0.41666666666666669</v>
      </c>
      <c r="AT135" s="49">
        <v>0.54166666666666663</v>
      </c>
      <c r="AU135" s="41">
        <v>4</v>
      </c>
      <c r="AV135" s="47">
        <f>IF(AT135-AS135=$A$3,$A$2,AT135-AS135)</f>
        <v>0.12499999999999994</v>
      </c>
      <c r="AW135" s="47">
        <f>IFERROR(IF(AU135=$D$4,AV135,AV135/($D$4/AU135)),0)</f>
        <v>0.12499999999999994</v>
      </c>
      <c r="AX135" s="49">
        <v>0.54166666666666663</v>
      </c>
      <c r="AY135" s="49">
        <v>0.625</v>
      </c>
      <c r="AZ135" s="41">
        <v>4</v>
      </c>
      <c r="BA135" s="47">
        <f>IF(AY135-AX135=$A$3,$A$2,AY135-AX135)</f>
        <v>8.333333333333337E-2</v>
      </c>
      <c r="BB135" s="47">
        <f>IFERROR(IF(AZ135=$D$4,BA135,BA135/($D$4/AZ135)),0)</f>
        <v>8.333333333333337E-2</v>
      </c>
      <c r="BC135" s="49">
        <v>0.41666666666666669</v>
      </c>
      <c r="BD135" s="49">
        <v>0.45833333333333331</v>
      </c>
      <c r="BE135" s="41">
        <v>4</v>
      </c>
      <c r="BF135" s="47">
        <f>IF(BD135-BC135=$A$3,$A$2,BD135-BC135)</f>
        <v>4.166666666666663E-2</v>
      </c>
      <c r="BG135" s="47">
        <f>IFERROR(IF(BE135=$D$4,BF135,BF135/($D$4/BE135)),0)</f>
        <v>4.166666666666663E-2</v>
      </c>
      <c r="BH135" s="49"/>
      <c r="BI135" s="49"/>
      <c r="BJ135" s="41"/>
      <c r="BK135" s="47">
        <f>IF(BI135-BH135=$A$3,$A$2,BI135-BH135)</f>
        <v>0</v>
      </c>
      <c r="BL135" s="47">
        <f>IFERROR(IF(BJ135=$D$4,BK135,BK135/($D$4/BJ135)),0)</f>
        <v>0</v>
      </c>
      <c r="BM135" s="50"/>
      <c r="BN135" s="22">
        <f t="array" ref="BN135">IF(SUMPRODUCT((O135:O$439=O135)*1)&gt;1,0,1)</f>
        <v>1</v>
      </c>
      <c r="BO135" s="46"/>
      <c r="BP135" s="46"/>
      <c r="BQ135" s="107"/>
      <c r="BR135" s="47">
        <f>IF(BP135-BO135=$A$3,$A$2,BP135-BO135)</f>
        <v>0</v>
      </c>
      <c r="BS135" s="47">
        <f>IFERROR(IF(BQ135=$D$4,BR135,BR135/($D$4/BQ135)),0)</f>
        <v>0</v>
      </c>
      <c r="BT135" s="48">
        <v>0.41666666666666669</v>
      </c>
      <c r="BU135" s="48">
        <v>0.5</v>
      </c>
      <c r="BV135" s="41">
        <v>4</v>
      </c>
      <c r="BW135" s="47">
        <f>IF(BU135-BT135=$A$3,$A$2,BU135-BT135)</f>
        <v>8.3333333333333315E-2</v>
      </c>
      <c r="BX135" s="47">
        <f>IFERROR(IF(BV135=$D$4,BW135,BW135/($D$4/BV135)),0)</f>
        <v>8.3333333333333315E-2</v>
      </c>
      <c r="BY135" s="48">
        <v>0.54166666666666663</v>
      </c>
      <c r="BZ135" s="48">
        <v>0.625</v>
      </c>
      <c r="CA135" s="41">
        <v>4</v>
      </c>
      <c r="CB135" s="47">
        <f>IF(BZ135-BY135=$A$3,$A$2,BZ135-BY135)</f>
        <v>8.333333333333337E-2</v>
      </c>
      <c r="CC135" s="47">
        <f>IFERROR(IF(CA135=$D$4,CB135,CB135/($D$4/CA135)),0)</f>
        <v>8.333333333333337E-2</v>
      </c>
      <c r="CD135" s="48">
        <v>0.41666666666666669</v>
      </c>
      <c r="CE135" s="49">
        <v>0.54166666666666663</v>
      </c>
      <c r="CF135" s="41">
        <v>4</v>
      </c>
      <c r="CG135" s="47">
        <f>IF(CE135-CD135=$A$3,$A$2,CE135-CD135)</f>
        <v>0.12499999999999994</v>
      </c>
      <c r="CH135" s="47">
        <f>IFERROR(IF(CF135=$D$4,CG135,CG135/($D$4/CF135)),0)</f>
        <v>0.12499999999999994</v>
      </c>
      <c r="CI135" s="48">
        <v>0.54166666666666663</v>
      </c>
      <c r="CJ135" s="48">
        <v>0.625</v>
      </c>
      <c r="CK135" s="41">
        <v>4</v>
      </c>
      <c r="CL135" s="47">
        <f>IF(CJ135-CI135=$A$3,$A$2,CJ135-CI135)</f>
        <v>8.333333333333337E-2</v>
      </c>
      <c r="CM135" s="47">
        <f>IFERROR(IF(CK135=$D$4,CL135,CL135/($D$4/CK135)),0)</f>
        <v>8.333333333333337E-2</v>
      </c>
      <c r="CN135" s="48">
        <v>0.41666666666666669</v>
      </c>
      <c r="CO135" s="49">
        <v>0.45833333333333331</v>
      </c>
      <c r="CP135" s="41">
        <v>4</v>
      </c>
      <c r="CQ135" s="47">
        <f>IF(CO135-CN135=$A$3,$A$2,CO135-CN135)</f>
        <v>4.166666666666663E-2</v>
      </c>
      <c r="CR135" s="47">
        <f>IFERROR(IF(CP135=$D$4,CQ135,CQ135/($D$4/CP135)),0)</f>
        <v>4.166666666666663E-2</v>
      </c>
      <c r="CS135" s="48"/>
      <c r="CT135" s="48"/>
      <c r="CU135" s="41"/>
      <c r="CV135" s="47">
        <f>IF(CT135-CS135=$A$3,$A$2,CT135-CS135)</f>
        <v>0</v>
      </c>
      <c r="CW135" s="47">
        <f>IFERROR(IF(CU135=$D$4,CV135,CV135/($D$4/CU135)),0)</f>
        <v>0</v>
      </c>
      <c r="CZ135" s="156"/>
      <c r="DA135" s="156"/>
    </row>
    <row r="136" spans="1:105" s="18" customFormat="1" ht="13.8" x14ac:dyDescent="0.3">
      <c r="B136" s="39" t="str">
        <f>CONCATENATE(IF(AD136&lt;&gt;"","L",""),IF(AI136&lt;&gt;"","M",""),IF(AN136&lt;&gt;"","W",""),IF(AS136&lt;&gt;"","J",""),IF(AX136&lt;&gt;"","V",""),IF(BC136&lt;&gt;"","S",""),IF(BH136&lt;&gt;"","D",""))</f>
        <v>MWJVS</v>
      </c>
      <c r="C136" s="104">
        <v>502</v>
      </c>
      <c r="D136" s="40" t="s">
        <v>1880</v>
      </c>
      <c r="E136" s="40" t="s">
        <v>1407</v>
      </c>
      <c r="F136" s="40" t="s">
        <v>2156</v>
      </c>
      <c r="G136" s="36" t="s">
        <v>1240</v>
      </c>
      <c r="H136" s="36" t="s">
        <v>2208</v>
      </c>
      <c r="I136" s="36" t="s">
        <v>2124</v>
      </c>
      <c r="J136" s="36" t="s">
        <v>2125</v>
      </c>
      <c r="K136" s="36" t="s">
        <v>2262</v>
      </c>
      <c r="L136" s="146" t="s">
        <v>959</v>
      </c>
      <c r="M136" s="99">
        <f>IF(L136=L135,0,1)</f>
        <v>1</v>
      </c>
      <c r="N136" s="107">
        <v>955499553</v>
      </c>
      <c r="O136" s="154" t="str">
        <f>PROPER(TRIM(UPPER(CONCATENATE(P136," ",Q136))))</f>
        <v>Ruth Krystel Rosales</v>
      </c>
      <c r="P136" s="106" t="s">
        <v>2314</v>
      </c>
      <c r="Q136" s="106" t="s">
        <v>2385</v>
      </c>
      <c r="R136" s="106" t="s">
        <v>2440</v>
      </c>
      <c r="S136" s="106" t="s">
        <v>2506</v>
      </c>
      <c r="T136" s="106" t="s">
        <v>2465</v>
      </c>
      <c r="U136" s="107" t="s">
        <v>2472</v>
      </c>
      <c r="V136" s="133">
        <v>34203.118457129996</v>
      </c>
      <c r="W136" s="39">
        <f>COUNTA(AD136,AI136,AN136,AS136,AX136,BH136,BC136)</f>
        <v>5</v>
      </c>
      <c r="X136" s="42">
        <f>Y136/AC136</f>
        <v>0.75</v>
      </c>
      <c r="Y136" s="43">
        <f>(AH136+AM136+AR136+AW136+BB136+BL136+BG136)*24</f>
        <v>30</v>
      </c>
      <c r="Z136" s="44">
        <f>+W136*$D$4</f>
        <v>20</v>
      </c>
      <c r="AA136" s="42">
        <f>AB136/(AC136*$D$4)</f>
        <v>0.75</v>
      </c>
      <c r="AB136" s="44">
        <f>((AG136*24)*AF136)+((AL136*24)*AK136)+((AQ136*24)*AP136)+((AV136*24)*AU136)+((BA136*24)*AZ136)+((BF136*24)*BE136)+((BK136*24)*BJ136)</f>
        <v>120</v>
      </c>
      <c r="AC136" s="45">
        <f>SUMIFS(Y:Y,O:O,O136)</f>
        <v>40</v>
      </c>
      <c r="AD136" s="127"/>
      <c r="AE136" s="127"/>
      <c r="AF136" s="107"/>
      <c r="AG136" s="47">
        <f>IF(AE136-AD136=$A$3,$A$2,AE136-AD136)</f>
        <v>0</v>
      </c>
      <c r="AH136" s="47">
        <f>IFERROR(IF(AF136=$D$4,AG136,AG136/($D$4/AF136)),0)</f>
        <v>0</v>
      </c>
      <c r="AI136" s="49">
        <v>0.54166666666666663</v>
      </c>
      <c r="AJ136" s="49">
        <v>0.79166666666666663</v>
      </c>
      <c r="AK136" s="41">
        <v>4</v>
      </c>
      <c r="AL136" s="47">
        <f>IF(AJ136-AI136=$A$3,$A$2,AJ136-AI136)</f>
        <v>0.25</v>
      </c>
      <c r="AM136" s="47">
        <f>IFERROR(IF(AK136=$D$4,AL136,AL136/($D$4/AK136)),0)</f>
        <v>0.25</v>
      </c>
      <c r="AN136" s="49">
        <v>0.54166666666666663</v>
      </c>
      <c r="AO136" s="49">
        <v>0.79166666666666663</v>
      </c>
      <c r="AP136" s="41">
        <v>4</v>
      </c>
      <c r="AQ136" s="47">
        <f>IF(AO136-AN136=$A$3,$A$2,AO136-AN136)</f>
        <v>0.25</v>
      </c>
      <c r="AR136" s="47">
        <f>IFERROR(IF(AP136=$D$4,AQ136,AQ136/($D$4/AP136)),0)</f>
        <v>0.25</v>
      </c>
      <c r="AS136" s="49">
        <v>0.54166666666666663</v>
      </c>
      <c r="AT136" s="49">
        <v>0.79166666666666663</v>
      </c>
      <c r="AU136" s="41">
        <v>4</v>
      </c>
      <c r="AV136" s="47">
        <f>IF(AT136-AS136=$A$3,$A$2,AT136-AS136)</f>
        <v>0.25</v>
      </c>
      <c r="AW136" s="47">
        <f>IFERROR(IF(AU136=$D$4,AV136,AV136/($D$4/AU136)),0)</f>
        <v>0.25</v>
      </c>
      <c r="AX136" s="49">
        <v>0.54166666666666663</v>
      </c>
      <c r="AY136" s="49">
        <v>0.79166666666666663</v>
      </c>
      <c r="AZ136" s="41">
        <v>4</v>
      </c>
      <c r="BA136" s="47">
        <f>IF(AY136-AX136=$A$3,$A$2,AY136-AX136)</f>
        <v>0.25</v>
      </c>
      <c r="BB136" s="47">
        <f>IFERROR(IF(AZ136=$D$4,BA136,BA136/($D$4/AZ136)),0)</f>
        <v>0.25</v>
      </c>
      <c r="BC136" s="49">
        <v>0.54166666666666663</v>
      </c>
      <c r="BD136" s="49">
        <v>0.79166666666666663</v>
      </c>
      <c r="BE136" s="41">
        <v>4</v>
      </c>
      <c r="BF136" s="47">
        <f>IF(BD136-BC136=$A$3,$A$2,BD136-BC136)</f>
        <v>0.25</v>
      </c>
      <c r="BG136" s="47">
        <f>IFERROR(IF(BE136=$D$4,BF136,BF136/($D$4/BE136)),0)</f>
        <v>0.25</v>
      </c>
      <c r="BH136" s="49"/>
      <c r="BI136" s="49"/>
      <c r="BJ136" s="41"/>
      <c r="BK136" s="47">
        <f>IF(BI136-BH136=$A$3,$A$2,BI136-BH136)</f>
        <v>0</v>
      </c>
      <c r="BL136" s="47">
        <f>IFERROR(IF(BJ136=$D$4,BK136,BK136/($D$4/BJ136)),0)</f>
        <v>0</v>
      </c>
      <c r="BM136" s="50"/>
      <c r="BN136" s="22">
        <f t="array" ref="BN136">IF(SUMPRODUCT((O136:O$439=O136)*1)&gt;1,0,1)</f>
        <v>0</v>
      </c>
      <c r="BO136" s="46"/>
      <c r="BP136" s="46"/>
      <c r="BQ136" s="107"/>
      <c r="BR136" s="47">
        <f>IF(BP136-BO136=$A$3,$A$2,BP136-BO136)</f>
        <v>0</v>
      </c>
      <c r="BS136" s="47">
        <f>IFERROR(IF(BQ136=$D$4,BR136,BR136/($D$4/BQ136)),0)</f>
        <v>0</v>
      </c>
      <c r="BT136" s="48">
        <v>0.54166666666666663</v>
      </c>
      <c r="BU136" s="48">
        <v>0.79166666666666663</v>
      </c>
      <c r="BV136" s="41">
        <v>4</v>
      </c>
      <c r="BW136" s="47">
        <f>IF(BU136-BT136=$A$3,$A$2,BU136-BT136)</f>
        <v>0.25</v>
      </c>
      <c r="BX136" s="47">
        <f>IFERROR(IF(BV136=$D$4,BW136,BW136/($D$4/BV136)),0)</f>
        <v>0.25</v>
      </c>
      <c r="BY136" s="48">
        <v>0.54166666666666663</v>
      </c>
      <c r="BZ136" s="48">
        <v>0.79166666666666663</v>
      </c>
      <c r="CA136" s="41">
        <v>4</v>
      </c>
      <c r="CB136" s="47">
        <f>IF(BZ136-BY136=$A$3,$A$2,BZ136-BY136)</f>
        <v>0.25</v>
      </c>
      <c r="CC136" s="47">
        <f>IFERROR(IF(CA136=$D$4,CB136,CB136/($D$4/CA136)),0)</f>
        <v>0.25</v>
      </c>
      <c r="CD136" s="48">
        <v>0.54166666666666663</v>
      </c>
      <c r="CE136" s="48">
        <v>0.79166666666666663</v>
      </c>
      <c r="CF136" s="41">
        <v>4</v>
      </c>
      <c r="CG136" s="47">
        <f>IF(CE136-CD136=$A$3,$A$2,CE136-CD136)</f>
        <v>0.25</v>
      </c>
      <c r="CH136" s="47">
        <f>IFERROR(IF(CF136=$D$4,CG136,CG136/($D$4/CF136)),0)</f>
        <v>0.25</v>
      </c>
      <c r="CI136" s="48">
        <v>0.41666666666666669</v>
      </c>
      <c r="CJ136" s="48">
        <v>0.75</v>
      </c>
      <c r="CK136" s="41">
        <v>4</v>
      </c>
      <c r="CL136" s="47">
        <f>IF(CJ136-CI136=$A$3,$A$2,CJ136-CI136)</f>
        <v>0.33333333333333331</v>
      </c>
      <c r="CM136" s="47">
        <f>IFERROR(IF(CK136=$D$4,CL136,CL136/($D$4/CK136)),0)</f>
        <v>0.33333333333333331</v>
      </c>
      <c r="CN136" s="48">
        <v>0.41666666666666669</v>
      </c>
      <c r="CO136" s="48">
        <v>0.75</v>
      </c>
      <c r="CP136" s="41">
        <v>4</v>
      </c>
      <c r="CQ136" s="47">
        <f>IF(CO136-CN136=$A$3,$A$2,CO136-CN136)</f>
        <v>0.33333333333333331</v>
      </c>
      <c r="CR136" s="47">
        <f>IFERROR(IF(CP136=$D$4,CQ136,CQ136/($D$4/CP136)),0)</f>
        <v>0.33333333333333331</v>
      </c>
      <c r="CS136" s="48"/>
      <c r="CT136" s="48"/>
      <c r="CU136" s="41"/>
      <c r="CV136" s="47">
        <f>IF(CT136-CS136=$A$3,$A$2,CT136-CS136)</f>
        <v>0</v>
      </c>
      <c r="CW136" s="47">
        <f>IFERROR(IF(CU136=$D$4,CV136,CV136/($D$4/CU136)),0)</f>
        <v>0</v>
      </c>
      <c r="CX136" s="1"/>
      <c r="CZ136" s="156"/>
      <c r="DA136" s="156"/>
    </row>
    <row r="137" spans="1:105" s="18" customFormat="1" ht="13.8" x14ac:dyDescent="0.3">
      <c r="B137" s="39" t="str">
        <f>CONCATENATE(IF(AD137&lt;&gt;"","L",""),IF(AI137&lt;&gt;"","M",""),IF(AN137&lt;&gt;"","W",""),IF(AS137&lt;&gt;"","J",""),IF(AX137&lt;&gt;"","V",""),IF(BC137&lt;&gt;"","S",""),IF(BH137&lt;&gt;"","D",""))</f>
        <v>MJS</v>
      </c>
      <c r="C137" s="104">
        <v>896</v>
      </c>
      <c r="D137" s="120" t="s">
        <v>1882</v>
      </c>
      <c r="E137" s="120" t="s">
        <v>1126</v>
      </c>
      <c r="F137" s="40" t="s">
        <v>2155</v>
      </c>
      <c r="G137" s="36" t="s">
        <v>1236</v>
      </c>
      <c r="H137" s="36" t="s">
        <v>2208</v>
      </c>
      <c r="I137" s="36" t="s">
        <v>2124</v>
      </c>
      <c r="J137" s="36" t="s">
        <v>2125</v>
      </c>
      <c r="K137" s="36" t="s">
        <v>2262</v>
      </c>
      <c r="L137" s="99" t="s">
        <v>959</v>
      </c>
      <c r="M137" s="99">
        <f>IF(L137=L136,0,1)</f>
        <v>0</v>
      </c>
      <c r="N137" s="107">
        <v>955499553</v>
      </c>
      <c r="O137" s="106" t="str">
        <f>PROPER(TRIM(UPPER(CONCATENATE(P137," ",Q137))))</f>
        <v>Ruth Krystel Rosales</v>
      </c>
      <c r="P137" s="106" t="s">
        <v>2314</v>
      </c>
      <c r="Q137" s="106" t="s">
        <v>2385</v>
      </c>
      <c r="R137" s="106" t="s">
        <v>2440</v>
      </c>
      <c r="S137" s="106" t="s">
        <v>2506</v>
      </c>
      <c r="T137" s="106" t="s">
        <v>2467</v>
      </c>
      <c r="U137" s="107" t="s">
        <v>2472</v>
      </c>
      <c r="V137" s="133"/>
      <c r="W137" s="39">
        <f>COUNTA(AD137,AI137,AN137,AS137,AX137,BH137,BC137)</f>
        <v>3</v>
      </c>
      <c r="X137" s="42">
        <f>Y137/AC137</f>
        <v>0.14999999999999997</v>
      </c>
      <c r="Y137" s="43">
        <f>(AH137+AM137+AR137+AW137+BB137+BL137+BG137)*24</f>
        <v>5.9999999999999982</v>
      </c>
      <c r="Z137" s="44">
        <f>+W137*$D$4</f>
        <v>12</v>
      </c>
      <c r="AA137" s="42">
        <f>AB137/(AC137*$D$4)</f>
        <v>0.14999999999999997</v>
      </c>
      <c r="AB137" s="44">
        <f>((AG137*24)*AF137)+((AL137*24)*AK137)+((AQ137*24)*AP137)+((AV137*24)*AU137)+((BA137*24)*AZ137)+((BF137*24)*BE137)+((BK137*24)*BJ137)</f>
        <v>23.999999999999993</v>
      </c>
      <c r="AC137" s="45">
        <f>SUMIFS(Y:Y,O:O,O137)</f>
        <v>40</v>
      </c>
      <c r="AD137" s="127"/>
      <c r="AE137" s="127"/>
      <c r="AF137" s="107"/>
      <c r="AG137" s="47">
        <f>IF(AE137-AD137=$A$3,$A$2,AE137-AD137)</f>
        <v>0</v>
      </c>
      <c r="AH137" s="47">
        <f>IFERROR(IF(AF137=$D$4,AG137,AG137/($D$4/AF137)),0)</f>
        <v>0</v>
      </c>
      <c r="AI137" s="49">
        <v>0.41666666666666669</v>
      </c>
      <c r="AJ137" s="49">
        <v>0.5</v>
      </c>
      <c r="AK137" s="41">
        <v>4</v>
      </c>
      <c r="AL137" s="47">
        <f>IF(AJ137-AI137=$A$3,$A$2,AJ137-AI137)</f>
        <v>8.3333333333333315E-2</v>
      </c>
      <c r="AM137" s="47">
        <f>IFERROR(IF(AK137=$D$4,AL137,AL137/($D$4/AK137)),0)</f>
        <v>8.3333333333333315E-2</v>
      </c>
      <c r="AN137" s="49"/>
      <c r="AO137" s="49"/>
      <c r="AP137" s="41"/>
      <c r="AQ137" s="47">
        <f>IF(AO137-AN137=$A$3,$A$2,AO137-AN137)</f>
        <v>0</v>
      </c>
      <c r="AR137" s="47">
        <f>IFERROR(IF(AP137=$D$4,AQ137,AQ137/($D$4/AP137)),0)</f>
        <v>0</v>
      </c>
      <c r="AS137" s="49">
        <v>0.41666666666666669</v>
      </c>
      <c r="AT137" s="49">
        <v>0.5</v>
      </c>
      <c r="AU137" s="41">
        <v>4</v>
      </c>
      <c r="AV137" s="47">
        <f>IF(AT137-AS137=$A$3,$A$2,AT137-AS137)</f>
        <v>8.3333333333333315E-2</v>
      </c>
      <c r="AW137" s="47">
        <f>IFERROR(IF(AU137=$D$4,AV137,AV137/($D$4/AU137)),0)</f>
        <v>8.3333333333333315E-2</v>
      </c>
      <c r="AX137" s="49"/>
      <c r="AY137" s="49"/>
      <c r="AZ137" s="41"/>
      <c r="BA137" s="47">
        <f>IF(AY137-AX137=$A$3,$A$2,AY137-AX137)</f>
        <v>0</v>
      </c>
      <c r="BB137" s="47">
        <f>IFERROR(IF(AZ137=$D$4,BA137,BA137/($D$4/AZ137)),0)</f>
        <v>0</v>
      </c>
      <c r="BC137" s="49">
        <v>0.41666666666666669</v>
      </c>
      <c r="BD137" s="49">
        <v>0.5</v>
      </c>
      <c r="BE137" s="41">
        <v>4</v>
      </c>
      <c r="BF137" s="47">
        <f>IF(BD137-BC137=$A$3,$A$2,BD137-BC137)</f>
        <v>8.3333333333333315E-2</v>
      </c>
      <c r="BG137" s="47">
        <f>IFERROR(IF(BE137=$D$4,BF137,BF137/($D$4/BE137)),0)</f>
        <v>8.3333333333333315E-2</v>
      </c>
      <c r="BH137" s="49"/>
      <c r="BI137" s="49"/>
      <c r="BJ137" s="41"/>
      <c r="BK137" s="47">
        <f>IF(BI137-BH137=$A$3,$A$2,BI137-BH137)</f>
        <v>0</v>
      </c>
      <c r="BL137" s="47">
        <f>IFERROR(IF(BJ137=$D$4,BK137,BK137/($D$4/BJ137)),0)</f>
        <v>0</v>
      </c>
      <c r="BM137" s="50"/>
      <c r="BN137" s="22">
        <f t="array" ref="BN137">IF(SUMPRODUCT((O137:O$439=O137)*1)&gt;1,0,1)</f>
        <v>0</v>
      </c>
      <c r="BO137" s="46"/>
      <c r="BP137" s="46"/>
      <c r="BQ137" s="107"/>
      <c r="BR137" s="47">
        <f>IF(BP137-BO137=$A$3,$A$2,BP137-BO137)</f>
        <v>0</v>
      </c>
      <c r="BS137" s="47">
        <f>IFERROR(IF(BQ137=$D$4,BR137,BR137/($D$4/BQ137)),0)</f>
        <v>0</v>
      </c>
      <c r="BT137" s="48"/>
      <c r="BU137" s="48"/>
      <c r="BV137" s="41"/>
      <c r="BW137" s="47">
        <f>IF(BU137-BT137=$A$3,$A$2,BU137-BT137)</f>
        <v>0</v>
      </c>
      <c r="BX137" s="47">
        <f>IFERROR(IF(BV137=$D$4,BW137,BW137/($D$4/BV137)),0)</f>
        <v>0</v>
      </c>
      <c r="BY137" s="48"/>
      <c r="BZ137" s="48"/>
      <c r="CA137" s="41"/>
      <c r="CB137" s="47">
        <f>IF(BZ137-BY137=$A$3,$A$2,BZ137-BY137)</f>
        <v>0</v>
      </c>
      <c r="CC137" s="47">
        <f>IFERROR(IF(CA137=$D$4,CB137,CB137/($D$4/CA137)),0)</f>
        <v>0</v>
      </c>
      <c r="CD137" s="48"/>
      <c r="CE137" s="48"/>
      <c r="CF137" s="41"/>
      <c r="CG137" s="47">
        <f>IF(CE137-CD137=$A$3,$A$2,CE137-CD137)</f>
        <v>0</v>
      </c>
      <c r="CH137" s="47">
        <f>IFERROR(IF(CF137=$D$4,CG137,CG137/($D$4/CF137)),0)</f>
        <v>0</v>
      </c>
      <c r="CI137" s="48"/>
      <c r="CJ137" s="48"/>
      <c r="CK137" s="41"/>
      <c r="CL137" s="47">
        <f>IF(CJ137-CI137=$A$3,$A$2,CJ137-CI137)</f>
        <v>0</v>
      </c>
      <c r="CM137" s="47">
        <f>IFERROR(IF(CK137=$D$4,CL137,CL137/($D$4/CK137)),0)</f>
        <v>0</v>
      </c>
      <c r="CN137" s="48"/>
      <c r="CO137" s="49"/>
      <c r="CP137" s="41"/>
      <c r="CQ137" s="47">
        <f>IF(CO137-CN137=$A$3,$A$2,CO137-CN137)</f>
        <v>0</v>
      </c>
      <c r="CR137" s="47">
        <f>IFERROR(IF(CP137=$D$4,CQ137,CQ137/($D$4/CP137)),0)</f>
        <v>0</v>
      </c>
      <c r="CS137" s="48"/>
      <c r="CT137" s="48"/>
      <c r="CU137" s="41"/>
      <c r="CV137" s="47">
        <f>IF(CT137-CS137=$A$3,$A$2,CT137-CS137)</f>
        <v>0</v>
      </c>
      <c r="CW137" s="47">
        <f>IFERROR(IF(CU137=$D$4,CV137,CV137/($D$4/CU137)),0)</f>
        <v>0</v>
      </c>
      <c r="CX137" s="1"/>
      <c r="CZ137" s="156"/>
      <c r="DA137" s="156"/>
    </row>
    <row r="138" spans="1:105" s="18" customFormat="1" ht="13.8" x14ac:dyDescent="0.3">
      <c r="B138" s="39" t="str">
        <f>CONCATENATE(IF(AD138&lt;&gt;"","L",""),IF(AI138&lt;&gt;"","M",""),IF(AN138&lt;&gt;"","W",""),IF(AS138&lt;&gt;"","J",""),IF(AX138&lt;&gt;"","V",""),IF(BC138&lt;&gt;"","S",""),IF(BH138&lt;&gt;"","D",""))</f>
        <v>WV</v>
      </c>
      <c r="C138" s="104">
        <v>660</v>
      </c>
      <c r="D138" s="40" t="s">
        <v>1883</v>
      </c>
      <c r="E138" s="40" t="s">
        <v>1409</v>
      </c>
      <c r="F138" s="40" t="s">
        <v>2123</v>
      </c>
      <c r="G138" s="36" t="s">
        <v>1237</v>
      </c>
      <c r="H138" s="36" t="s">
        <v>2208</v>
      </c>
      <c r="I138" s="36" t="s">
        <v>2124</v>
      </c>
      <c r="J138" s="36" t="s">
        <v>2125</v>
      </c>
      <c r="K138" s="36" t="s">
        <v>2262</v>
      </c>
      <c r="L138" s="99" t="s">
        <v>959</v>
      </c>
      <c r="M138" s="99">
        <f>IF(L138=L137,0,1)</f>
        <v>0</v>
      </c>
      <c r="N138" s="107">
        <v>955499553</v>
      </c>
      <c r="O138" s="106" t="str">
        <f>PROPER(TRIM(UPPER(CONCATENATE(P138," ",Q138))))</f>
        <v>Ruth Krystel Rosales</v>
      </c>
      <c r="P138" s="106" t="s">
        <v>2314</v>
      </c>
      <c r="Q138" s="106" t="s">
        <v>2385</v>
      </c>
      <c r="R138" s="106" t="s">
        <v>2440</v>
      </c>
      <c r="S138" s="106" t="s">
        <v>2506</v>
      </c>
      <c r="T138" s="106" t="s">
        <v>2466</v>
      </c>
      <c r="U138" s="107" t="s">
        <v>2472</v>
      </c>
      <c r="V138" s="133">
        <v>4456.8712752737292</v>
      </c>
      <c r="W138" s="39">
        <f>COUNTA(AD138,AI138,AN138,AS138,AX138,BH138,BC138)</f>
        <v>2</v>
      </c>
      <c r="X138" s="42">
        <f>Y138/AC138</f>
        <v>9.9999999999999978E-2</v>
      </c>
      <c r="Y138" s="43">
        <f>(AH138+AM138+AR138+AW138+BB138+BL138+BG138)*24</f>
        <v>3.9999999999999991</v>
      </c>
      <c r="Z138" s="44">
        <f>+W138*$D$4</f>
        <v>8</v>
      </c>
      <c r="AA138" s="42">
        <f>AB138/(AC138*$D$4)</f>
        <v>9.9999999999999978E-2</v>
      </c>
      <c r="AB138" s="44">
        <f>((AG138*24)*AF138)+((AL138*24)*AK138)+((AQ138*24)*AP138)+((AV138*24)*AU138)+((BA138*24)*AZ138)+((BF138*24)*BE138)+((BK138*24)*BJ138)</f>
        <v>15.999999999999996</v>
      </c>
      <c r="AC138" s="45">
        <f>SUMIFS(Y:Y,O:O,O138)</f>
        <v>40</v>
      </c>
      <c r="AD138" s="127"/>
      <c r="AE138" s="127"/>
      <c r="AF138" s="107"/>
      <c r="AG138" s="47">
        <f>IF(AE138-AD138=$A$3,$A$2,AE138-AD138)</f>
        <v>0</v>
      </c>
      <c r="AH138" s="47">
        <f>IFERROR(IF(AF138=$D$4,AG138,AG138/($D$4/AF138)),0)</f>
        <v>0</v>
      </c>
      <c r="AI138" s="49"/>
      <c r="AJ138" s="49"/>
      <c r="AK138" s="41"/>
      <c r="AL138" s="47">
        <f>IF(AJ138-AI138=$A$3,$A$2,AJ138-AI138)</f>
        <v>0</v>
      </c>
      <c r="AM138" s="47">
        <f>IFERROR(IF(AK138=$D$4,AL138,AL138/($D$4/AK138)),0)</f>
        <v>0</v>
      </c>
      <c r="AN138" s="49">
        <v>0.41666666666666669</v>
      </c>
      <c r="AO138" s="49">
        <v>0.5</v>
      </c>
      <c r="AP138" s="41">
        <v>4</v>
      </c>
      <c r="AQ138" s="47">
        <f>IF(AO138-AN138=$A$3,$A$2,AO138-AN138)</f>
        <v>8.3333333333333315E-2</v>
      </c>
      <c r="AR138" s="47">
        <f>IFERROR(IF(AP138=$D$4,AQ138,AQ138/($D$4/AP138)),0)</f>
        <v>8.3333333333333315E-2</v>
      </c>
      <c r="AS138" s="49"/>
      <c r="AT138" s="49"/>
      <c r="AU138" s="41"/>
      <c r="AV138" s="47">
        <f>IF(AT138-AS138=$A$3,$A$2,AT138-AS138)</f>
        <v>0</v>
      </c>
      <c r="AW138" s="47">
        <f>IFERROR(IF(AU138=$D$4,AV138,AV138/($D$4/AU138)),0)</f>
        <v>0</v>
      </c>
      <c r="AX138" s="49">
        <v>0.41666666666666669</v>
      </c>
      <c r="AY138" s="49">
        <v>0.5</v>
      </c>
      <c r="AZ138" s="41">
        <v>4</v>
      </c>
      <c r="BA138" s="47">
        <f>IF(AY138-AX138=$A$3,$A$2,AY138-AX138)</f>
        <v>8.3333333333333315E-2</v>
      </c>
      <c r="BB138" s="47">
        <f>IFERROR(IF(AZ138=$D$4,BA138,BA138/($D$4/AZ138)),0)</f>
        <v>8.3333333333333315E-2</v>
      </c>
      <c r="BC138" s="49"/>
      <c r="BD138" s="49"/>
      <c r="BE138" s="41"/>
      <c r="BF138" s="47">
        <f>IF(BD138-BC138=$A$3,$A$2,BD138-BC138)</f>
        <v>0</v>
      </c>
      <c r="BG138" s="47">
        <f>IFERROR(IF(BE138=$D$4,BF138,BF138/($D$4/BE138)),0)</f>
        <v>0</v>
      </c>
      <c r="BH138" s="49"/>
      <c r="BI138" s="49"/>
      <c r="BJ138" s="41"/>
      <c r="BK138" s="47">
        <f>IF(BI138-BH138=$A$3,$A$2,BI138-BH138)</f>
        <v>0</v>
      </c>
      <c r="BL138" s="47">
        <f>IFERROR(IF(BJ138=$D$4,BK138,BK138/($D$4/BJ138)),0)</f>
        <v>0</v>
      </c>
      <c r="BM138" s="50"/>
      <c r="BN138" s="22">
        <f t="array" ref="BN138">IF(SUMPRODUCT((O138:O$439=O138)*1)&gt;1,0,1)</f>
        <v>1</v>
      </c>
      <c r="BO138" s="46"/>
      <c r="BP138" s="46"/>
      <c r="BQ138" s="107"/>
      <c r="BR138" s="47">
        <f>IF(BP138-BO138=$A$3,$A$2,BP138-BO138)</f>
        <v>0</v>
      </c>
      <c r="BS138" s="47">
        <f>IFERROR(IF(BQ138=$D$4,BR138,BR138/($D$4/BQ138)),0)</f>
        <v>0</v>
      </c>
      <c r="BT138" s="48">
        <v>0.41666666666666669</v>
      </c>
      <c r="BU138" s="48">
        <v>0.5</v>
      </c>
      <c r="BV138" s="41">
        <v>4</v>
      </c>
      <c r="BW138" s="47">
        <f>IF(BU138-BT138=$A$3,$A$2,BU138-BT138)</f>
        <v>8.3333333333333315E-2</v>
      </c>
      <c r="BX138" s="47">
        <f>IFERROR(IF(BV138=$D$4,BW138,BW138/($D$4/BV138)),0)</f>
        <v>8.3333333333333315E-2</v>
      </c>
      <c r="BY138" s="48">
        <v>0.41666666666666669</v>
      </c>
      <c r="BZ138" s="48">
        <v>0.5</v>
      </c>
      <c r="CA138" s="41">
        <v>4</v>
      </c>
      <c r="CB138" s="47">
        <f>IF(BZ138-BY138=$A$3,$A$2,BZ138-BY138)</f>
        <v>8.3333333333333315E-2</v>
      </c>
      <c r="CC138" s="47">
        <f>IFERROR(IF(CA138=$D$4,CB138,CB138/($D$4/CA138)),0)</f>
        <v>8.3333333333333315E-2</v>
      </c>
      <c r="CD138" s="48">
        <v>0.41666666666666669</v>
      </c>
      <c r="CE138" s="48">
        <v>0.5</v>
      </c>
      <c r="CF138" s="41">
        <v>4</v>
      </c>
      <c r="CG138" s="47">
        <f>IF(CE138-CD138=$A$3,$A$2,CE138-CD138)</f>
        <v>8.3333333333333315E-2</v>
      </c>
      <c r="CH138" s="47">
        <f>IFERROR(IF(CF138=$D$4,CG138,CG138/($D$4/CF138)),0)</f>
        <v>8.3333333333333315E-2</v>
      </c>
      <c r="CI138" s="48"/>
      <c r="CJ138" s="48"/>
      <c r="CK138" s="41"/>
      <c r="CL138" s="47">
        <f>IF(CJ138-CI138=$A$3,$A$2,CJ138-CI138)</f>
        <v>0</v>
      </c>
      <c r="CM138" s="47">
        <f>IFERROR(IF(CK138=$D$4,CL138,CL138/($D$4/CK138)),0)</f>
        <v>0</v>
      </c>
      <c r="CN138" s="48"/>
      <c r="CO138" s="48"/>
      <c r="CP138" s="41"/>
      <c r="CQ138" s="47">
        <f>IF(CO138-CN138=$A$3,$A$2,CO138-CN138)</f>
        <v>0</v>
      </c>
      <c r="CR138" s="47">
        <f>IFERROR(IF(CP138=$D$4,CQ138,CQ138/($D$4/CP138)),0)</f>
        <v>0</v>
      </c>
      <c r="CS138" s="48"/>
      <c r="CT138" s="48"/>
      <c r="CU138" s="41"/>
      <c r="CV138" s="47">
        <f>IF(CT138-CS138=$A$3,$A$2,CT138-CS138)</f>
        <v>0</v>
      </c>
      <c r="CW138" s="47">
        <f>IFERROR(IF(CU138=$D$4,CV138,CV138/($D$4/CU138)),0)</f>
        <v>0</v>
      </c>
      <c r="CX138" s="1"/>
      <c r="CZ138" s="156"/>
      <c r="DA138" s="156"/>
    </row>
    <row r="139" spans="1:105" s="18" customFormat="1" ht="13.8" x14ac:dyDescent="0.3">
      <c r="A139" s="1"/>
      <c r="B139" s="184" t="s">
        <v>1565</v>
      </c>
      <c r="C139" s="104" t="s">
        <v>2139</v>
      </c>
      <c r="D139" s="40" t="s">
        <v>2126</v>
      </c>
      <c r="E139" s="40" t="s">
        <v>1479</v>
      </c>
      <c r="F139" s="40" t="s">
        <v>2122</v>
      </c>
      <c r="G139" s="36" t="s">
        <v>1239</v>
      </c>
      <c r="H139" s="36"/>
      <c r="I139" s="36" t="s">
        <v>2124</v>
      </c>
      <c r="J139" s="36" t="s">
        <v>2125</v>
      </c>
      <c r="K139" s="178" t="s">
        <v>2473</v>
      </c>
      <c r="L139" s="188" t="s">
        <v>2473</v>
      </c>
      <c r="M139" s="99">
        <f>IF(L139=L138,0,1)</f>
        <v>1</v>
      </c>
      <c r="N139" s="41">
        <v>928529379</v>
      </c>
      <c r="O139" s="106" t="s">
        <v>2508</v>
      </c>
      <c r="P139" s="106" t="s">
        <v>2474</v>
      </c>
      <c r="Q139" s="106" t="s">
        <v>2475</v>
      </c>
      <c r="R139" s="106" t="s">
        <v>2476</v>
      </c>
      <c r="S139" s="106" t="s">
        <v>2506</v>
      </c>
      <c r="T139" s="106" t="s">
        <v>2465</v>
      </c>
      <c r="U139" s="107" t="s">
        <v>2472</v>
      </c>
      <c r="V139" s="137"/>
      <c r="W139" s="39">
        <f>COUNTA(AD139,AI139,AN139,AS139,AX139,BH139,BC139)</f>
        <v>2</v>
      </c>
      <c r="X139" s="42">
        <f>Y139/AC139</f>
        <v>7.4999999999999997E-2</v>
      </c>
      <c r="Y139" s="43">
        <f>(AH139+AM139+AR139+AW139+BB139+BL139+BG139)*24</f>
        <v>2.9999999999999991</v>
      </c>
      <c r="Z139" s="44">
        <f>+W139*$D$4</f>
        <v>8</v>
      </c>
      <c r="AA139" s="42">
        <f>AB139/(AC139*$D$4)</f>
        <v>7.4999999999999997E-2</v>
      </c>
      <c r="AB139" s="44">
        <f>((AG139*24)*AF139)+((AL139*24)*AK139)+((AQ139*24)*AP139)+((AV139*24)*AU139)+((BA139*24)*AZ139)+((BF139*24)*BE139)+((BK139*24)*BJ139)</f>
        <v>11.999999999999996</v>
      </c>
      <c r="AC139" s="45">
        <f>SUMIFS(Y:Y,O:O,O139)</f>
        <v>39.999999999999993</v>
      </c>
      <c r="AD139" s="185"/>
      <c r="AE139" s="185"/>
      <c r="AF139" s="185"/>
      <c r="AG139" s="47">
        <f>IF(AE139-AD139=$A$3,$A$2,AE139-AD139)</f>
        <v>0</v>
      </c>
      <c r="AH139" s="47">
        <f>IFERROR(IF(AF139=$D$4,AG139,AG139/($D$4/AF139)),0)</f>
        <v>0</v>
      </c>
      <c r="AI139" s="186">
        <v>0.375</v>
      </c>
      <c r="AJ139" s="186">
        <v>0.54166666666666663</v>
      </c>
      <c r="AK139" s="41">
        <v>2</v>
      </c>
      <c r="AL139" s="47">
        <v>0.16666666666666663</v>
      </c>
      <c r="AM139" s="47">
        <v>8.3333333333333315E-2</v>
      </c>
      <c r="AN139" s="186"/>
      <c r="AO139" s="186"/>
      <c r="AP139" s="186"/>
      <c r="AQ139" s="47">
        <f>IF(AO139-AN139=$A$3,$A$2,AO139-AN139)</f>
        <v>0</v>
      </c>
      <c r="AR139" s="47">
        <f>IFERROR(IF(AP139=$D$4,AQ139,AQ139/($D$4/AP139)),0)</f>
        <v>0</v>
      </c>
      <c r="AS139" s="186">
        <v>0.45833333333333331</v>
      </c>
      <c r="AT139" s="186">
        <v>0.54166666666666663</v>
      </c>
      <c r="AU139" s="41">
        <v>2</v>
      </c>
      <c r="AV139" s="47">
        <f>IF(AT139-AS139=$A$3,$A$2,AT139-AS139)</f>
        <v>8.3333333333333315E-2</v>
      </c>
      <c r="AW139" s="47">
        <f>IFERROR(IF(AU139=$D$4,AV139,AV139/($D$4/AU139)),0)</f>
        <v>4.1666666666666657E-2</v>
      </c>
      <c r="AX139" s="186"/>
      <c r="AY139" s="186"/>
      <c r="AZ139" s="186"/>
      <c r="BA139" s="47">
        <f>IF(AY139-AX139=$A$3,$A$2,AY139-AX139)</f>
        <v>0</v>
      </c>
      <c r="BB139" s="47">
        <f>IFERROR(IF(AZ139=$D$4,BA139,BA139/($D$4/AZ139)),0)</f>
        <v>0</v>
      </c>
      <c r="BC139" s="186"/>
      <c r="BD139" s="186"/>
      <c r="BE139" s="186"/>
      <c r="BF139" s="47">
        <f>IF(BD139-BC139=$A$3,$A$2,BD139-BC139)</f>
        <v>0</v>
      </c>
      <c r="BG139" s="47">
        <f>IFERROR(IF(BE139=$D$4,BF139,BF139/($D$4/BE139)),0)</f>
        <v>0</v>
      </c>
      <c r="BH139" s="186"/>
      <c r="BI139" s="186"/>
      <c r="BJ139" s="186"/>
      <c r="BK139" s="47">
        <v>0</v>
      </c>
      <c r="BL139" s="47">
        <v>0</v>
      </c>
      <c r="BM139" s="191">
        <f>IFERROR(IF(BK139=$D$4,BL139,BL139/($D$4/BK139)),0)</f>
        <v>0</v>
      </c>
      <c r="BN139" s="50">
        <v>1</v>
      </c>
      <c r="BO139" s="189"/>
      <c r="BP139" s="189"/>
      <c r="BQ139" s="107">
        <v>0</v>
      </c>
      <c r="BR139" s="47">
        <v>0</v>
      </c>
      <c r="BS139" s="47">
        <f>IFERROR(IF(BQ139=$D$4,BR139,BR139/($D$4/BQ139)),0)</f>
        <v>0</v>
      </c>
      <c r="BT139" s="190"/>
      <c r="BU139" s="190"/>
      <c r="BV139" s="41">
        <v>0</v>
      </c>
      <c r="BW139" s="47">
        <v>0</v>
      </c>
      <c r="BX139" s="47">
        <f>IFERROR(IF(BV139=$D$4,BW139,BW139/($D$4/BV139)),0)</f>
        <v>0</v>
      </c>
      <c r="BY139" s="190"/>
      <c r="BZ139" s="190"/>
      <c r="CA139" s="41">
        <v>0</v>
      </c>
      <c r="CB139" s="47">
        <v>0</v>
      </c>
      <c r="CC139" s="47">
        <f>IFERROR(IF(CA139=$D$4,CB139,CB139/($D$4/CA139)),0)</f>
        <v>0</v>
      </c>
      <c r="CD139" s="190"/>
      <c r="CE139" s="190"/>
      <c r="CF139" s="41">
        <v>0</v>
      </c>
      <c r="CG139" s="47">
        <v>0</v>
      </c>
      <c r="CH139" s="47">
        <f>IFERROR(IF(CF139=$D$4,CG139,CG139/($D$4/CF139)),0)</f>
        <v>0</v>
      </c>
      <c r="CI139" s="190"/>
      <c r="CJ139" s="190"/>
      <c r="CK139" s="41">
        <v>0</v>
      </c>
      <c r="CL139" s="47">
        <v>0</v>
      </c>
      <c r="CM139" s="47">
        <f>IFERROR(IF(CK139=$D$4,CL139,CL139/($D$4/CK139)),0)</f>
        <v>0</v>
      </c>
      <c r="CN139" s="190"/>
      <c r="CO139" s="190"/>
      <c r="CP139" s="41">
        <v>0</v>
      </c>
      <c r="CQ139" s="47">
        <v>0</v>
      </c>
      <c r="CR139" s="47">
        <f>IFERROR(IF(CP139=$D$4,CQ139,CQ139/($D$4/CP139)),0)</f>
        <v>0</v>
      </c>
      <c r="CS139" s="190"/>
      <c r="CT139" s="190"/>
      <c r="CU139" s="41">
        <v>0</v>
      </c>
      <c r="CV139" s="47">
        <v>0</v>
      </c>
      <c r="CW139" s="47">
        <f>IFERROR(IF(CU139=$D$4,CV139,CV139/($D$4/CU139)),0)</f>
        <v>0</v>
      </c>
      <c r="CX139" s="1"/>
      <c r="CZ139" s="156"/>
      <c r="DA139" s="156"/>
    </row>
    <row r="140" spans="1:105" s="18" customFormat="1" ht="13.8" x14ac:dyDescent="0.3">
      <c r="B140" s="184" t="s">
        <v>1565</v>
      </c>
      <c r="C140" s="104" t="s">
        <v>2140</v>
      </c>
      <c r="D140" s="40" t="s">
        <v>2127</v>
      </c>
      <c r="E140" s="40" t="s">
        <v>1483</v>
      </c>
      <c r="F140" s="40" t="s">
        <v>2122</v>
      </c>
      <c r="G140" s="36" t="s">
        <v>1239</v>
      </c>
      <c r="H140" s="36"/>
      <c r="I140" s="36" t="s">
        <v>2124</v>
      </c>
      <c r="J140" s="36" t="s">
        <v>2125</v>
      </c>
      <c r="K140" s="178" t="s">
        <v>2473</v>
      </c>
      <c r="L140" s="196" t="s">
        <v>2473</v>
      </c>
      <c r="M140" s="99" t="e">
        <f>IF(L140=#REF!,0,1)</f>
        <v>#REF!</v>
      </c>
      <c r="N140" s="41">
        <v>928529379</v>
      </c>
      <c r="O140" s="106" t="s">
        <v>2508</v>
      </c>
      <c r="P140" s="106" t="s">
        <v>2474</v>
      </c>
      <c r="Q140" s="106" t="s">
        <v>2475</v>
      </c>
      <c r="R140" s="106" t="s">
        <v>2476</v>
      </c>
      <c r="S140" s="106" t="s">
        <v>2506</v>
      </c>
      <c r="T140" s="106" t="s">
        <v>2465</v>
      </c>
      <c r="U140" s="107" t="s">
        <v>2472</v>
      </c>
      <c r="V140" s="137"/>
      <c r="W140" s="39">
        <f>COUNTA(AD140,AI140,AN140,AS140,AX140,BH140,BC140)</f>
        <v>3</v>
      </c>
      <c r="X140" s="42">
        <f>Y140/AC140</f>
        <v>0.15</v>
      </c>
      <c r="Y140" s="43">
        <f>(AH140+AM140+AR140+AW140+BB140+BL140+BG140)*24</f>
        <v>5.9999999999999982</v>
      </c>
      <c r="Z140" s="44">
        <f>+W140*$D$4</f>
        <v>12</v>
      </c>
      <c r="AA140" s="42">
        <f>AB140/(AC140*$D$4)</f>
        <v>0.15</v>
      </c>
      <c r="AB140" s="44">
        <f>((AG140*24)*AF140)+((AL140*24)*AK140)+((AQ140*24)*AP140)+((AV140*24)*AU140)+((BA140*24)*AZ140)+((BF140*24)*BE140)+((BK140*24)*BJ140)</f>
        <v>23.999999999999993</v>
      </c>
      <c r="AC140" s="45">
        <f>SUMIFS(Y:Y,O:O,O140)</f>
        <v>39.999999999999993</v>
      </c>
      <c r="AD140" s="185"/>
      <c r="AE140" s="185"/>
      <c r="AF140" s="185"/>
      <c r="AG140" s="47">
        <f>IF(AE140-AD140=$A$3,$A$2,AE140-AD140)</f>
        <v>0</v>
      </c>
      <c r="AH140" s="47">
        <f>IFERROR(IF(AF140=$D$4,AG140,AG140/($D$4/AF140)),0)</f>
        <v>0</v>
      </c>
      <c r="AI140" s="186">
        <v>0.58333333333333337</v>
      </c>
      <c r="AJ140" s="186">
        <v>0.75</v>
      </c>
      <c r="AK140" s="41">
        <v>2</v>
      </c>
      <c r="AL140" s="47">
        <v>0.16666666666666663</v>
      </c>
      <c r="AM140" s="47">
        <v>8.3333333333333315E-2</v>
      </c>
      <c r="AN140" s="199"/>
      <c r="AO140" s="199"/>
      <c r="AP140" s="199"/>
      <c r="AQ140" s="47">
        <f>IF(AO140-AN140=$A$3,$A$2,AO140-AN140)</f>
        <v>0</v>
      </c>
      <c r="AR140" s="47">
        <f>IFERROR(IF(AP140=$D$4,AQ140,AQ140/($D$4/AP140)),0)</f>
        <v>0</v>
      </c>
      <c r="AS140" s="199">
        <v>0.58333333333333337</v>
      </c>
      <c r="AT140" s="199">
        <v>0.75</v>
      </c>
      <c r="AU140" s="41">
        <v>2</v>
      </c>
      <c r="AV140" s="47">
        <f>IF(AT140-AS140=$A$3,$A$2,AT140-AS140)</f>
        <v>0.16666666666666663</v>
      </c>
      <c r="AW140" s="47">
        <f>IFERROR(IF(AU140=$D$4,AV140,AV140/($D$4/AU140)),0)</f>
        <v>8.3333333333333315E-2</v>
      </c>
      <c r="AX140" s="186">
        <v>0.58333333333333337</v>
      </c>
      <c r="AY140" s="186">
        <v>0.75</v>
      </c>
      <c r="AZ140" s="41">
        <v>2</v>
      </c>
      <c r="BA140" s="47">
        <f>IF(AY140-AX140=$A$3,$A$2,AY140-AX140)</f>
        <v>0.16666666666666663</v>
      </c>
      <c r="BB140" s="47">
        <f>IFERROR(IF(AZ140=$D$4,BA140,BA140/($D$4/AZ140)),0)</f>
        <v>8.3333333333333315E-2</v>
      </c>
      <c r="BC140" s="199"/>
      <c r="BD140" s="199"/>
      <c r="BE140" s="199"/>
      <c r="BF140" s="47">
        <f>IF(BD140-BC140=$A$3,$A$2,BD140-BC140)</f>
        <v>0</v>
      </c>
      <c r="BG140" s="47">
        <f>IFERROR(IF(BE140=$D$4,BF140,BF140/($D$4/BE140)),0)</f>
        <v>0</v>
      </c>
      <c r="BH140" s="186"/>
      <c r="BI140" s="186"/>
      <c r="BJ140" s="186"/>
      <c r="BK140" s="47">
        <v>0</v>
      </c>
      <c r="BL140" s="47">
        <v>0</v>
      </c>
      <c r="BM140" s="191">
        <f>IFERROR(IF(BK140=$D$4,BL140,BL140/($D$4/BK140)),0)</f>
        <v>0</v>
      </c>
      <c r="BN140" s="50">
        <v>1</v>
      </c>
      <c r="BO140" s="189"/>
      <c r="BP140" s="189"/>
      <c r="BQ140" s="107">
        <v>0</v>
      </c>
      <c r="BR140" s="47">
        <v>0</v>
      </c>
      <c r="BS140" s="47">
        <f>IFERROR(IF(BQ140=$D$4,BR140,BR140/($D$4/BQ140)),0)</f>
        <v>0</v>
      </c>
      <c r="BT140" s="190"/>
      <c r="BU140" s="190"/>
      <c r="BV140" s="41">
        <v>0</v>
      </c>
      <c r="BW140" s="47">
        <v>0</v>
      </c>
      <c r="BX140" s="47">
        <f>IFERROR(IF(BV140=$D$4,BW140,BW140/($D$4/BV140)),0)</f>
        <v>0</v>
      </c>
      <c r="BY140" s="201"/>
      <c r="BZ140" s="201"/>
      <c r="CA140" s="64">
        <v>0</v>
      </c>
      <c r="CB140" s="47">
        <v>0</v>
      </c>
      <c r="CC140" s="47">
        <f>IFERROR(IF(CA140=$D$4,CB140,CB140/($D$4/CA140)),0)</f>
        <v>0</v>
      </c>
      <c r="CD140" s="201"/>
      <c r="CE140" s="201"/>
      <c r="CF140" s="64">
        <v>0</v>
      </c>
      <c r="CG140" s="47">
        <v>0</v>
      </c>
      <c r="CH140" s="47">
        <f>IFERROR(IF(CF140=$D$4,CG140,CG140/($D$4/CF140)),0)</f>
        <v>0</v>
      </c>
      <c r="CI140" s="190"/>
      <c r="CJ140" s="190"/>
      <c r="CK140" s="41">
        <v>0</v>
      </c>
      <c r="CL140" s="47">
        <v>0</v>
      </c>
      <c r="CM140" s="47">
        <f>IFERROR(IF(CK140=$D$4,CL140,CL140/($D$4/CK140)),0)</f>
        <v>0</v>
      </c>
      <c r="CN140" s="201"/>
      <c r="CO140" s="201"/>
      <c r="CP140" s="64">
        <v>0</v>
      </c>
      <c r="CQ140" s="47">
        <v>0</v>
      </c>
      <c r="CR140" s="47">
        <f>IFERROR(IF(CP140=$D$4,CQ140,CQ140/($D$4/CP140)),0)</f>
        <v>0</v>
      </c>
      <c r="CS140" s="190"/>
      <c r="CT140" s="190"/>
      <c r="CU140" s="41">
        <v>0</v>
      </c>
      <c r="CV140" s="47">
        <v>0</v>
      </c>
      <c r="CW140" s="47">
        <f>IFERROR(IF(CU140=$D$4,CV140,CV140/($D$4/CU140)),0)</f>
        <v>0</v>
      </c>
      <c r="CX140" s="1"/>
      <c r="CZ140" s="156"/>
      <c r="DA140" s="156"/>
    </row>
    <row r="141" spans="1:105" s="18" customFormat="1" ht="13.8" x14ac:dyDescent="0.3">
      <c r="B141" s="184" t="s">
        <v>1609</v>
      </c>
      <c r="C141" s="104" t="s">
        <v>2141</v>
      </c>
      <c r="D141" s="40" t="s">
        <v>2128</v>
      </c>
      <c r="E141" s="40" t="s">
        <v>1639</v>
      </c>
      <c r="F141" s="40" t="s">
        <v>2122</v>
      </c>
      <c r="G141" s="36" t="s">
        <v>1239</v>
      </c>
      <c r="H141" s="36"/>
      <c r="I141" s="36" t="s">
        <v>2124</v>
      </c>
      <c r="J141" s="36" t="s">
        <v>2125</v>
      </c>
      <c r="K141" s="178" t="s">
        <v>2473</v>
      </c>
      <c r="L141" s="196" t="s">
        <v>2473</v>
      </c>
      <c r="M141" s="99">
        <f>IF(L141=L140,0,1)</f>
        <v>0</v>
      </c>
      <c r="N141" s="41">
        <v>928529379</v>
      </c>
      <c r="O141" s="106" t="s">
        <v>2508</v>
      </c>
      <c r="P141" s="106" t="s">
        <v>2474</v>
      </c>
      <c r="Q141" s="106" t="s">
        <v>2475</v>
      </c>
      <c r="R141" s="106" t="s">
        <v>2476</v>
      </c>
      <c r="S141" s="106" t="s">
        <v>2506</v>
      </c>
      <c r="T141" s="106" t="s">
        <v>2465</v>
      </c>
      <c r="U141" s="107" t="s">
        <v>2472</v>
      </c>
      <c r="V141" s="137"/>
      <c r="W141" s="39">
        <f>COUNTA(AD141,AI141,AN141,AS141,AX141,BH141,BC141)</f>
        <v>1</v>
      </c>
      <c r="X141" s="42">
        <f>Y141/AC141</f>
        <v>4.9999999999999996E-2</v>
      </c>
      <c r="Y141" s="43">
        <f>(AH141+AM141+AR141+AW141+BB141+BL141+BG141)*24</f>
        <v>1.9999999999999996</v>
      </c>
      <c r="Z141" s="44">
        <f>+W141*$D$4</f>
        <v>4</v>
      </c>
      <c r="AA141" s="42">
        <f>AB141/(AC141*$D$4)</f>
        <v>4.9999999999999996E-2</v>
      </c>
      <c r="AB141" s="44">
        <f>((AG141*24)*AF141)+((AL141*24)*AK141)+((AQ141*24)*AP141)+((AV141*24)*AU141)+((BA141*24)*AZ141)+((BF141*24)*BE141)+((BK141*24)*BJ141)</f>
        <v>7.9999999999999982</v>
      </c>
      <c r="AC141" s="45">
        <f>SUMIFS(Y:Y,O:O,O141)</f>
        <v>39.999999999999993</v>
      </c>
      <c r="AD141" s="185"/>
      <c r="AE141" s="185"/>
      <c r="AF141" s="185"/>
      <c r="AG141" s="47">
        <f>IF(AE141-AD141=$A$3,$A$2,AE141-AD141)</f>
        <v>0</v>
      </c>
      <c r="AH141" s="47">
        <f>IFERROR(IF(AF141=$D$4,AG141,AG141/($D$4/AF141)),0)</f>
        <v>0</v>
      </c>
      <c r="AI141" s="186"/>
      <c r="AJ141" s="186"/>
      <c r="AK141" s="41"/>
      <c r="AL141" s="47">
        <v>0</v>
      </c>
      <c r="AM141" s="47">
        <v>0</v>
      </c>
      <c r="AN141" s="186"/>
      <c r="AO141" s="186"/>
      <c r="AP141" s="186"/>
      <c r="AQ141" s="47">
        <f>IF(AO141-AN141=$A$3,$A$2,AO141-AN141)</f>
        <v>0</v>
      </c>
      <c r="AR141" s="47">
        <f>IFERROR(IF(AP141=$D$4,AQ141,AQ141/($D$4/AP141)),0)</f>
        <v>0</v>
      </c>
      <c r="AS141" s="186"/>
      <c r="AT141" s="186"/>
      <c r="AU141" s="186"/>
      <c r="AV141" s="47">
        <f>IF(AT141-AS141=$A$3,$A$2,AT141-AS141)</f>
        <v>0</v>
      </c>
      <c r="AW141" s="47">
        <f>IFERROR(IF(AU141=$D$4,AV141,AV141/($D$4/AU141)),0)</f>
        <v>0</v>
      </c>
      <c r="AX141" s="186"/>
      <c r="AY141" s="186"/>
      <c r="AZ141" s="186"/>
      <c r="BA141" s="47">
        <f>IF(AY141-AX141=$A$3,$A$2,AY141-AX141)</f>
        <v>0</v>
      </c>
      <c r="BB141" s="47">
        <f>IFERROR(IF(AZ141=$D$4,BA141,BA141/($D$4/AZ141)),0)</f>
        <v>0</v>
      </c>
      <c r="BC141" s="186">
        <v>0.375</v>
      </c>
      <c r="BD141" s="186">
        <v>0.54166666666666663</v>
      </c>
      <c r="BE141" s="41">
        <v>2</v>
      </c>
      <c r="BF141" s="47">
        <f>IF(BD141-BC141=$A$3,$A$2,BD141-BC141)</f>
        <v>0.16666666666666663</v>
      </c>
      <c r="BG141" s="47">
        <f>IFERROR(IF(BE141=$D$4,BF141,BF141/($D$4/BE141)),0)</f>
        <v>8.3333333333333315E-2</v>
      </c>
      <c r="BH141" s="186"/>
      <c r="BI141" s="186"/>
      <c r="BJ141" s="186"/>
      <c r="BK141" s="47">
        <v>0</v>
      </c>
      <c r="BL141" s="47">
        <v>0</v>
      </c>
      <c r="BM141" s="191">
        <f>IFERROR(IF(BK141=$D$4,BL141,BL141/($D$4/BK141)),0)</f>
        <v>0</v>
      </c>
      <c r="BN141" s="50">
        <v>1</v>
      </c>
      <c r="BO141" s="189"/>
      <c r="BP141" s="189"/>
      <c r="BQ141" s="107">
        <v>0</v>
      </c>
      <c r="BR141" s="47">
        <v>0</v>
      </c>
      <c r="BS141" s="47">
        <f>IFERROR(IF(BQ141=$D$4,BR141,BR141/($D$4/BQ141)),0)</f>
        <v>0</v>
      </c>
      <c r="BT141" s="190"/>
      <c r="BU141" s="190"/>
      <c r="BV141" s="41">
        <v>0</v>
      </c>
      <c r="BW141" s="47">
        <v>0</v>
      </c>
      <c r="BX141" s="47">
        <f>IFERROR(IF(BV141=$D$4,BW141,BW141/($D$4/BV141)),0)</f>
        <v>0</v>
      </c>
      <c r="BY141" s="190"/>
      <c r="BZ141" s="190"/>
      <c r="CA141" s="41">
        <v>0</v>
      </c>
      <c r="CB141" s="47">
        <v>0</v>
      </c>
      <c r="CC141" s="47">
        <f>IFERROR(IF(CA141=$D$4,CB141,CB141/($D$4/CA141)),0)</f>
        <v>0</v>
      </c>
      <c r="CD141" s="190"/>
      <c r="CE141" s="190"/>
      <c r="CF141" s="41">
        <v>0</v>
      </c>
      <c r="CG141" s="47">
        <v>0</v>
      </c>
      <c r="CH141" s="47">
        <f>IFERROR(IF(CF141=$D$4,CG141,CG141/($D$4/CF141)),0)</f>
        <v>0</v>
      </c>
      <c r="CI141" s="190"/>
      <c r="CJ141" s="190"/>
      <c r="CK141" s="41">
        <v>0</v>
      </c>
      <c r="CL141" s="47">
        <v>0</v>
      </c>
      <c r="CM141" s="47">
        <f>IFERROR(IF(CK141=$D$4,CL141,CL141/($D$4/CK141)),0)</f>
        <v>0</v>
      </c>
      <c r="CN141" s="190"/>
      <c r="CO141" s="190"/>
      <c r="CP141" s="41">
        <v>0</v>
      </c>
      <c r="CQ141" s="47">
        <v>0</v>
      </c>
      <c r="CR141" s="47">
        <f>IFERROR(IF(CP141=$D$4,CQ141,CQ141/($D$4/CP141)),0)</f>
        <v>0</v>
      </c>
      <c r="CS141" s="190"/>
      <c r="CT141" s="190"/>
      <c r="CU141" s="41">
        <v>0</v>
      </c>
      <c r="CV141" s="47">
        <v>0</v>
      </c>
      <c r="CW141" s="47">
        <f>IFERROR(IF(CU141=$D$4,CV141,CV141/($D$4/CU141)),0)</f>
        <v>0</v>
      </c>
      <c r="CX141" s="1"/>
      <c r="CZ141" s="156"/>
      <c r="DA141" s="156"/>
    </row>
    <row r="142" spans="1:105" s="18" customFormat="1" ht="13.8" x14ac:dyDescent="0.3">
      <c r="B142" s="184" t="s">
        <v>1606</v>
      </c>
      <c r="C142" s="104" t="s">
        <v>2142</v>
      </c>
      <c r="D142" s="40" t="s">
        <v>2129</v>
      </c>
      <c r="E142" s="40" t="s">
        <v>1640</v>
      </c>
      <c r="F142" s="40" t="s">
        <v>2122</v>
      </c>
      <c r="G142" s="36" t="s">
        <v>1239</v>
      </c>
      <c r="H142" s="36"/>
      <c r="I142" s="36" t="s">
        <v>2124</v>
      </c>
      <c r="J142" s="36" t="s">
        <v>2125</v>
      </c>
      <c r="K142" s="178" t="s">
        <v>2473</v>
      </c>
      <c r="L142" s="188" t="s">
        <v>2473</v>
      </c>
      <c r="M142" s="99">
        <f>IF(L142=L141,0,1)</f>
        <v>0</v>
      </c>
      <c r="N142" s="41">
        <v>928529379</v>
      </c>
      <c r="O142" s="106" t="s">
        <v>2508</v>
      </c>
      <c r="P142" s="106" t="s">
        <v>2474</v>
      </c>
      <c r="Q142" s="106" t="s">
        <v>2475</v>
      </c>
      <c r="R142" s="106" t="s">
        <v>2476</v>
      </c>
      <c r="S142" s="106" t="s">
        <v>2506</v>
      </c>
      <c r="T142" s="106" t="s">
        <v>2465</v>
      </c>
      <c r="U142" s="107" t="s">
        <v>2472</v>
      </c>
      <c r="V142" s="137"/>
      <c r="W142" s="39">
        <f>COUNTA(AD142,AI142,AN142,AS142,AX142,BH142,BC142)</f>
        <v>1</v>
      </c>
      <c r="X142" s="42">
        <f>Y142/AC142</f>
        <v>4.9999999999999996E-2</v>
      </c>
      <c r="Y142" s="43">
        <f>(AH142+AM142+AR142+AW142+BB142+BL142+BG142)*24</f>
        <v>1.9999999999999996</v>
      </c>
      <c r="Z142" s="44">
        <f>+W142*$D$4</f>
        <v>4</v>
      </c>
      <c r="AA142" s="42">
        <f>AB142/(AC142*$D$4)</f>
        <v>4.9999999999999996E-2</v>
      </c>
      <c r="AB142" s="44">
        <f>((AG142*24)*AF142)+((AL142*24)*AK142)+((AQ142*24)*AP142)+((AV142*24)*AU142)+((BA142*24)*AZ142)+((BF142*24)*BE142)+((BK142*24)*BJ142)</f>
        <v>7.9999999999999982</v>
      </c>
      <c r="AC142" s="45">
        <f>SUMIFS(Y:Y,O:O,O142)</f>
        <v>39.999999999999993</v>
      </c>
      <c r="AD142" s="185"/>
      <c r="AE142" s="185"/>
      <c r="AF142" s="185"/>
      <c r="AG142" s="47">
        <f>IF(AE142-AD142=$A$3,$A$2,AE142-AD142)</f>
        <v>0</v>
      </c>
      <c r="AH142" s="47">
        <f>IFERROR(IF(AF142=$D$4,AG142,AG142/($D$4/AF142)),0)</f>
        <v>0</v>
      </c>
      <c r="AI142" s="186"/>
      <c r="AJ142" s="186"/>
      <c r="AK142" s="41"/>
      <c r="AL142" s="47">
        <v>0</v>
      </c>
      <c r="AM142" s="47">
        <v>0</v>
      </c>
      <c r="AN142" s="186"/>
      <c r="AO142" s="186"/>
      <c r="AP142" s="186"/>
      <c r="AQ142" s="47">
        <f>IF(AO142-AN142=$A$3,$A$2,AO142-AN142)</f>
        <v>0</v>
      </c>
      <c r="AR142" s="47">
        <f>IFERROR(IF(AP142=$D$4,AQ142,AQ142/($D$4/AP142)),0)</f>
        <v>0</v>
      </c>
      <c r="AS142" s="186"/>
      <c r="AT142" s="186"/>
      <c r="AU142" s="186"/>
      <c r="AV142" s="47">
        <f>IF(AT142-AS142=$A$3,$A$2,AT142-AS142)</f>
        <v>0</v>
      </c>
      <c r="AW142" s="47">
        <f>IFERROR(IF(AU142=$D$4,AV142,AV142/($D$4/AU142)),0)</f>
        <v>0</v>
      </c>
      <c r="AX142" s="186">
        <v>0.375</v>
      </c>
      <c r="AY142" s="186">
        <v>0.54166666666666663</v>
      </c>
      <c r="AZ142" s="41">
        <v>2</v>
      </c>
      <c r="BA142" s="47">
        <f>IF(AY142-AX142=$A$3,$A$2,AY142-AX142)</f>
        <v>0.16666666666666663</v>
      </c>
      <c r="BB142" s="47">
        <f>IFERROR(IF(AZ142=$D$4,BA142,BA142/($D$4/AZ142)),0)</f>
        <v>8.3333333333333315E-2</v>
      </c>
      <c r="BC142" s="186"/>
      <c r="BD142" s="186"/>
      <c r="BE142" s="186"/>
      <c r="BF142" s="47">
        <f>IF(BD142-BC142=$A$3,$A$2,BD142-BC142)</f>
        <v>0</v>
      </c>
      <c r="BG142" s="47">
        <f>IFERROR(IF(BE142=$D$4,BF142,BF142/($D$4/BE142)),0)</f>
        <v>0</v>
      </c>
      <c r="BH142" s="186"/>
      <c r="BI142" s="186"/>
      <c r="BJ142" s="186"/>
      <c r="BK142" s="47">
        <v>0</v>
      </c>
      <c r="BL142" s="47">
        <v>0</v>
      </c>
      <c r="BM142" s="191">
        <f>IFERROR(IF(BK142=$D$4,BL142,BL142/($D$4/BK142)),0)</f>
        <v>0</v>
      </c>
      <c r="BN142" s="50">
        <v>1</v>
      </c>
      <c r="BO142" s="189"/>
      <c r="BP142" s="189"/>
      <c r="BQ142" s="107">
        <v>0</v>
      </c>
      <c r="BR142" s="47">
        <v>0</v>
      </c>
      <c r="BS142" s="47">
        <f>IFERROR(IF(BQ142=$D$4,BR142,BR142/($D$4/BQ142)),0)</f>
        <v>0</v>
      </c>
      <c r="BT142" s="190"/>
      <c r="BU142" s="190"/>
      <c r="BV142" s="41">
        <v>0</v>
      </c>
      <c r="BW142" s="47">
        <v>0</v>
      </c>
      <c r="BX142" s="47">
        <f>IFERROR(IF(BV142=$D$4,BW142,BW142/($D$4/BV142)),0)</f>
        <v>0</v>
      </c>
      <c r="BY142" s="190"/>
      <c r="BZ142" s="190"/>
      <c r="CA142" s="41">
        <v>0</v>
      </c>
      <c r="CB142" s="47">
        <v>0</v>
      </c>
      <c r="CC142" s="47">
        <f>IFERROR(IF(CA142=$D$4,CB142,CB142/($D$4/CA142)),0)</f>
        <v>0</v>
      </c>
      <c r="CD142" s="190"/>
      <c r="CE142" s="190"/>
      <c r="CF142" s="41">
        <v>0</v>
      </c>
      <c r="CG142" s="47">
        <v>0</v>
      </c>
      <c r="CH142" s="47">
        <f>IFERROR(IF(CF142=$D$4,CG142,CG142/($D$4/CF142)),0)</f>
        <v>0</v>
      </c>
      <c r="CI142" s="190"/>
      <c r="CJ142" s="190"/>
      <c r="CK142" s="41">
        <v>0</v>
      </c>
      <c r="CL142" s="47">
        <v>0</v>
      </c>
      <c r="CM142" s="47">
        <f>IFERROR(IF(CK142=$D$4,CL142,CL142/($D$4/CK142)),0)</f>
        <v>0</v>
      </c>
      <c r="CN142" s="190"/>
      <c r="CO142" s="190"/>
      <c r="CP142" s="41">
        <v>0</v>
      </c>
      <c r="CQ142" s="47">
        <v>0</v>
      </c>
      <c r="CR142" s="47">
        <f>IFERROR(IF(CP142=$D$4,CQ142,CQ142/($D$4/CP142)),0)</f>
        <v>0</v>
      </c>
      <c r="CS142" s="190"/>
      <c r="CT142" s="190"/>
      <c r="CU142" s="41">
        <v>0</v>
      </c>
      <c r="CV142" s="47">
        <v>0</v>
      </c>
      <c r="CW142" s="47">
        <f>IFERROR(IF(CU142=$D$4,CV142,CV142/($D$4/CU142)),0)</f>
        <v>0</v>
      </c>
      <c r="CX142" s="1"/>
      <c r="CZ142" s="156"/>
      <c r="DA142" s="156"/>
    </row>
    <row r="143" spans="1:105" s="18" customFormat="1" ht="13.8" x14ac:dyDescent="0.3">
      <c r="B143" s="184" t="s">
        <v>1592</v>
      </c>
      <c r="C143" s="104" t="s">
        <v>2143</v>
      </c>
      <c r="D143" s="40" t="s">
        <v>2130</v>
      </c>
      <c r="E143" s="40" t="s">
        <v>1641</v>
      </c>
      <c r="F143" s="40" t="s">
        <v>2123</v>
      </c>
      <c r="G143" s="36" t="s">
        <v>1239</v>
      </c>
      <c r="H143" s="36"/>
      <c r="I143" s="36" t="s">
        <v>2124</v>
      </c>
      <c r="J143" s="36" t="s">
        <v>2125</v>
      </c>
      <c r="K143" s="178" t="s">
        <v>2473</v>
      </c>
      <c r="L143" s="188" t="s">
        <v>2473</v>
      </c>
      <c r="M143" s="99">
        <f>IF(L143=L142,0,1)</f>
        <v>0</v>
      </c>
      <c r="N143" s="41">
        <v>928529379</v>
      </c>
      <c r="O143" s="106" t="s">
        <v>2508</v>
      </c>
      <c r="P143" s="106" t="s">
        <v>2474</v>
      </c>
      <c r="Q143" s="106" t="s">
        <v>2475</v>
      </c>
      <c r="R143" s="106" t="s">
        <v>2476</v>
      </c>
      <c r="S143" s="106" t="s">
        <v>2506</v>
      </c>
      <c r="T143" s="106" t="s">
        <v>2465</v>
      </c>
      <c r="U143" s="107" t="s">
        <v>2472</v>
      </c>
      <c r="V143" s="137"/>
      <c r="W143" s="39">
        <f>COUNTA(AD143,AI143,AN143,AS143,AX143,BH143,BC143)</f>
        <v>2</v>
      </c>
      <c r="X143" s="42">
        <f>Y143/AC143</f>
        <v>9.9999999999999992E-2</v>
      </c>
      <c r="Y143" s="43">
        <f>(AH143+AM143+AR143+AW143+BB143+BL143+BG143)*24</f>
        <v>3.9999999999999991</v>
      </c>
      <c r="Z143" s="44">
        <f>+W143*$D$4</f>
        <v>8</v>
      </c>
      <c r="AA143" s="42">
        <f>AB143/(AC143*$D$4)</f>
        <v>9.9999999999999992E-2</v>
      </c>
      <c r="AB143" s="44">
        <f>((AG143*24)*AF143)+((AL143*24)*AK143)+((AQ143*24)*AP143)+((AV143*24)*AU143)+((BA143*24)*AZ143)+((BF143*24)*BE143)+((BK143*24)*BJ143)</f>
        <v>15.999999999999996</v>
      </c>
      <c r="AC143" s="45">
        <f>SUMIFS(Y:Y,O:O,O143)</f>
        <v>39.999999999999993</v>
      </c>
      <c r="AD143" s="185"/>
      <c r="AE143" s="185"/>
      <c r="AF143" s="185"/>
      <c r="AG143" s="47">
        <f>IF(AE143-AD143=$A$3,$A$2,AE143-AD143)</f>
        <v>0</v>
      </c>
      <c r="AH143" s="47">
        <f>IFERROR(IF(AF143=$D$4,AG143,AG143/($D$4/AF143)),0)</f>
        <v>0</v>
      </c>
      <c r="AI143" s="186"/>
      <c r="AJ143" s="186"/>
      <c r="AK143" s="41"/>
      <c r="AL143" s="47">
        <v>0</v>
      </c>
      <c r="AM143" s="47">
        <v>0</v>
      </c>
      <c r="AN143" s="186">
        <v>0.58333333333333337</v>
      </c>
      <c r="AO143" s="186">
        <v>0.75</v>
      </c>
      <c r="AP143" s="41">
        <v>2</v>
      </c>
      <c r="AQ143" s="47">
        <f>IF(AO143-AN143=$A$3,$A$2,AO143-AN143)</f>
        <v>0.16666666666666663</v>
      </c>
      <c r="AR143" s="47">
        <f>IFERROR(IF(AP143=$D$4,AQ143,AQ143/($D$4/AP143)),0)</f>
        <v>8.3333333333333315E-2</v>
      </c>
      <c r="AS143" s="186"/>
      <c r="AT143" s="186"/>
      <c r="AU143" s="186"/>
      <c r="AV143" s="47">
        <f>IF(AT143-AS143=$A$3,$A$2,AT143-AS143)</f>
        <v>0</v>
      </c>
      <c r="AW143" s="47">
        <f>IFERROR(IF(AU143=$D$4,AV143,AV143/($D$4/AU143)),0)</f>
        <v>0</v>
      </c>
      <c r="AX143" s="186">
        <v>0.58333333333333337</v>
      </c>
      <c r="AY143" s="186">
        <v>0.75</v>
      </c>
      <c r="AZ143" s="41">
        <v>2</v>
      </c>
      <c r="BA143" s="47">
        <f>IF(AY143-AX143=$A$3,$A$2,AY143-AX143)</f>
        <v>0.16666666666666663</v>
      </c>
      <c r="BB143" s="47">
        <f>IFERROR(IF(AZ143=$D$4,BA143,BA143/($D$4/AZ143)),0)</f>
        <v>8.3333333333333315E-2</v>
      </c>
      <c r="BC143" s="186"/>
      <c r="BD143" s="186"/>
      <c r="BE143" s="186"/>
      <c r="BF143" s="47">
        <f>IF(BD143-BC143=$A$3,$A$2,BD143-BC143)</f>
        <v>0</v>
      </c>
      <c r="BG143" s="47">
        <f>IFERROR(IF(BE143=$D$4,BF143,BF143/($D$4/BE143)),0)</f>
        <v>0</v>
      </c>
      <c r="BH143" s="186"/>
      <c r="BI143" s="186"/>
      <c r="BJ143" s="186"/>
      <c r="BK143" s="47">
        <v>0</v>
      </c>
      <c r="BL143" s="47">
        <v>0</v>
      </c>
      <c r="BM143" s="191">
        <f>IFERROR(IF(BK143=$D$4,BL143,BL143/($D$4/BK143)),0)</f>
        <v>0</v>
      </c>
      <c r="BN143" s="50">
        <v>1</v>
      </c>
      <c r="BO143" s="189"/>
      <c r="BP143" s="189"/>
      <c r="BQ143" s="107">
        <v>0</v>
      </c>
      <c r="BR143" s="47">
        <v>0</v>
      </c>
      <c r="BS143" s="47">
        <f>IFERROR(IF(BQ143=$D$4,BR143,BR143/($D$4/BQ143)),0)</f>
        <v>0</v>
      </c>
      <c r="BT143" s="190"/>
      <c r="BU143" s="190"/>
      <c r="BV143" s="41">
        <v>0</v>
      </c>
      <c r="BW143" s="47">
        <v>0</v>
      </c>
      <c r="BX143" s="47">
        <f>IFERROR(IF(BV143=$D$4,BW143,BW143/($D$4/BV143)),0)</f>
        <v>0</v>
      </c>
      <c r="BY143" s="190"/>
      <c r="BZ143" s="190"/>
      <c r="CA143" s="41">
        <v>0</v>
      </c>
      <c r="CB143" s="47">
        <v>0</v>
      </c>
      <c r="CC143" s="47">
        <f>IFERROR(IF(CA143=$D$4,CB143,CB143/($D$4/CA143)),0)</f>
        <v>0</v>
      </c>
      <c r="CD143" s="190"/>
      <c r="CE143" s="190"/>
      <c r="CF143" s="41">
        <v>0</v>
      </c>
      <c r="CG143" s="47">
        <v>0</v>
      </c>
      <c r="CH143" s="47">
        <f>IFERROR(IF(CF143=$D$4,CG143,CG143/($D$4/CF143)),0)</f>
        <v>0</v>
      </c>
      <c r="CI143" s="190"/>
      <c r="CJ143" s="190"/>
      <c r="CK143" s="41">
        <v>0</v>
      </c>
      <c r="CL143" s="47">
        <v>0</v>
      </c>
      <c r="CM143" s="47">
        <f>IFERROR(IF(CK143=$D$4,CL143,CL143/($D$4/CK143)),0)</f>
        <v>0</v>
      </c>
      <c r="CN143" s="190"/>
      <c r="CO143" s="190"/>
      <c r="CP143" s="41">
        <v>0</v>
      </c>
      <c r="CQ143" s="47">
        <v>0</v>
      </c>
      <c r="CR143" s="47">
        <f>IFERROR(IF(CP143=$D$4,CQ143,CQ143/($D$4/CP143)),0)</f>
        <v>0</v>
      </c>
      <c r="CS143" s="190"/>
      <c r="CT143" s="190"/>
      <c r="CU143" s="41">
        <v>0</v>
      </c>
      <c r="CV143" s="47">
        <v>0</v>
      </c>
      <c r="CW143" s="47">
        <f>IFERROR(IF(CU143=$D$4,CV143,CV143/($D$4/CU143)),0)</f>
        <v>0</v>
      </c>
      <c r="CX143" s="1"/>
      <c r="CZ143" s="156"/>
      <c r="DA143" s="156"/>
    </row>
    <row r="144" spans="1:105" s="18" customFormat="1" ht="13.8" x14ac:dyDescent="0.3">
      <c r="B144" s="184" t="s">
        <v>1626</v>
      </c>
      <c r="C144" s="104" t="s">
        <v>2144</v>
      </c>
      <c r="D144" s="40" t="s">
        <v>2131</v>
      </c>
      <c r="E144" s="40" t="s">
        <v>1500</v>
      </c>
      <c r="F144" s="40" t="s">
        <v>2122</v>
      </c>
      <c r="G144" s="36" t="s">
        <v>1239</v>
      </c>
      <c r="H144" s="36"/>
      <c r="I144" s="36" t="s">
        <v>2124</v>
      </c>
      <c r="J144" s="36" t="s">
        <v>2125</v>
      </c>
      <c r="K144" s="178" t="s">
        <v>2473</v>
      </c>
      <c r="L144" s="188" t="s">
        <v>2473</v>
      </c>
      <c r="M144" s="99">
        <f>IF(L144=L143,0,1)</f>
        <v>0</v>
      </c>
      <c r="N144" s="41">
        <v>928529379</v>
      </c>
      <c r="O144" s="106" t="s">
        <v>2508</v>
      </c>
      <c r="P144" s="106" t="s">
        <v>2474</v>
      </c>
      <c r="Q144" s="106" t="s">
        <v>2475</v>
      </c>
      <c r="R144" s="106" t="s">
        <v>2476</v>
      </c>
      <c r="S144" s="106" t="s">
        <v>2506</v>
      </c>
      <c r="T144" s="106" t="s">
        <v>2465</v>
      </c>
      <c r="U144" s="107" t="s">
        <v>2472</v>
      </c>
      <c r="V144" s="137"/>
      <c r="W144" s="39">
        <f>COUNTA(AD144,AI144,AN144,AS144,AX144,BH144,BC144)</f>
        <v>2</v>
      </c>
      <c r="X144" s="42">
        <f>Y144/AC144</f>
        <v>7.4999999999999997E-2</v>
      </c>
      <c r="Y144" s="43">
        <f>(AH144+AM144+AR144+AW144+BB144+BL144+BG144)*24</f>
        <v>2.9999999999999991</v>
      </c>
      <c r="Z144" s="44">
        <f>+W144*$D$4</f>
        <v>8</v>
      </c>
      <c r="AA144" s="42">
        <f>AB144/(AC144*$D$4)</f>
        <v>7.4999999999999997E-2</v>
      </c>
      <c r="AB144" s="44">
        <f>((AG144*24)*AF144)+((AL144*24)*AK144)+((AQ144*24)*AP144)+((AV144*24)*AU144)+((BA144*24)*AZ144)+((BF144*24)*BE144)+((BK144*24)*BJ144)</f>
        <v>11.999999999999996</v>
      </c>
      <c r="AC144" s="45">
        <f>SUMIFS(Y:Y,O:O,O144)</f>
        <v>39.999999999999993</v>
      </c>
      <c r="AD144" s="185"/>
      <c r="AE144" s="185"/>
      <c r="AF144" s="185"/>
      <c r="AG144" s="47">
        <f>IF(AE144-AD144=$A$3,$A$2,AE144-AD144)</f>
        <v>0</v>
      </c>
      <c r="AH144" s="47">
        <f>IFERROR(IF(AF144=$D$4,AG144,AG144/($D$4/AF144)),0)</f>
        <v>0</v>
      </c>
      <c r="AI144" s="186">
        <v>0.375</v>
      </c>
      <c r="AJ144" s="186">
        <v>0.54166666666666663</v>
      </c>
      <c r="AK144" s="41">
        <v>2</v>
      </c>
      <c r="AL144" s="47">
        <v>0.16666666666666663</v>
      </c>
      <c r="AM144" s="47">
        <v>8.3333333333333315E-2</v>
      </c>
      <c r="AN144" s="186">
        <v>0.45833333333333331</v>
      </c>
      <c r="AO144" s="186">
        <v>0.54166666666666663</v>
      </c>
      <c r="AP144" s="41">
        <v>2</v>
      </c>
      <c r="AQ144" s="47">
        <f>IF(AO144-AN144=$A$3,$A$2,AO144-AN144)</f>
        <v>8.3333333333333315E-2</v>
      </c>
      <c r="AR144" s="47">
        <f>IFERROR(IF(AP144=$D$4,AQ144,AQ144/($D$4/AP144)),0)</f>
        <v>4.1666666666666657E-2</v>
      </c>
      <c r="AS144" s="186"/>
      <c r="AT144" s="186"/>
      <c r="AU144" s="186"/>
      <c r="AV144" s="47">
        <f>IF(AT144-AS144=$A$3,$A$2,AT144-AS144)</f>
        <v>0</v>
      </c>
      <c r="AW144" s="47">
        <f>IFERROR(IF(AU144=$D$4,AV144,AV144/($D$4/AU144)),0)</f>
        <v>0</v>
      </c>
      <c r="AX144" s="186"/>
      <c r="AY144" s="186"/>
      <c r="AZ144" s="186"/>
      <c r="BA144" s="47">
        <f>IF(AY144-AX144=$A$3,$A$2,AY144-AX144)</f>
        <v>0</v>
      </c>
      <c r="BB144" s="47">
        <f>IFERROR(IF(AZ144=$D$4,BA144,BA144/($D$4/AZ144)),0)</f>
        <v>0</v>
      </c>
      <c r="BC144" s="186"/>
      <c r="BD144" s="186"/>
      <c r="BE144" s="186"/>
      <c r="BF144" s="47">
        <f>IF(BD144-BC144=$A$3,$A$2,BD144-BC144)</f>
        <v>0</v>
      </c>
      <c r="BG144" s="47">
        <f>IFERROR(IF(BE144=$D$4,BF144,BF144/($D$4/BE144)),0)</f>
        <v>0</v>
      </c>
      <c r="BH144" s="186"/>
      <c r="BI144" s="186"/>
      <c r="BJ144" s="186"/>
      <c r="BK144" s="47">
        <v>0</v>
      </c>
      <c r="BL144" s="47">
        <v>0</v>
      </c>
      <c r="BM144" s="191">
        <f>IFERROR(IF(BK144=$D$4,BL144,BL144/($D$4/BK144)),0)</f>
        <v>0</v>
      </c>
      <c r="BN144" s="50">
        <v>1</v>
      </c>
      <c r="BO144" s="189"/>
      <c r="BP144" s="189"/>
      <c r="BQ144" s="107">
        <v>0</v>
      </c>
      <c r="BR144" s="47">
        <v>0</v>
      </c>
      <c r="BS144" s="47">
        <f>IFERROR(IF(BQ144=$D$4,BR144,BR144/($D$4/BQ144)),0)</f>
        <v>0</v>
      </c>
      <c r="BT144" s="190"/>
      <c r="BU144" s="190"/>
      <c r="BV144" s="41">
        <v>0</v>
      </c>
      <c r="BW144" s="47">
        <v>0</v>
      </c>
      <c r="BX144" s="47">
        <f>IFERROR(IF(BV144=$D$4,BW144,BW144/($D$4/BV144)),0)</f>
        <v>0</v>
      </c>
      <c r="BY144" s="190"/>
      <c r="BZ144" s="190"/>
      <c r="CA144" s="41">
        <v>0</v>
      </c>
      <c r="CB144" s="47">
        <v>0</v>
      </c>
      <c r="CC144" s="47">
        <f>IFERROR(IF(CA144=$D$4,CB144,CB144/($D$4/CA144)),0)</f>
        <v>0</v>
      </c>
      <c r="CD144" s="190"/>
      <c r="CE144" s="190"/>
      <c r="CF144" s="41">
        <v>0</v>
      </c>
      <c r="CG144" s="47">
        <v>0</v>
      </c>
      <c r="CH144" s="47">
        <f>IFERROR(IF(CF144=$D$4,CG144,CG144/($D$4/CF144)),0)</f>
        <v>0</v>
      </c>
      <c r="CI144" s="190"/>
      <c r="CJ144" s="190"/>
      <c r="CK144" s="41">
        <v>0</v>
      </c>
      <c r="CL144" s="47">
        <v>0</v>
      </c>
      <c r="CM144" s="47">
        <f>IFERROR(IF(CK144=$D$4,CL144,CL144/($D$4/CK144)),0)</f>
        <v>0</v>
      </c>
      <c r="CN144" s="190"/>
      <c r="CO144" s="190"/>
      <c r="CP144" s="41">
        <v>0</v>
      </c>
      <c r="CQ144" s="47">
        <v>0</v>
      </c>
      <c r="CR144" s="47">
        <f>IFERROR(IF(CP144=$D$4,CQ144,CQ144/($D$4/CP144)),0)</f>
        <v>0</v>
      </c>
      <c r="CS144" s="190"/>
      <c r="CT144" s="190"/>
      <c r="CU144" s="41">
        <v>0</v>
      </c>
      <c r="CV144" s="47">
        <v>0</v>
      </c>
      <c r="CW144" s="47">
        <f>IFERROR(IF(CU144=$D$4,CV144,CV144/($D$4/CU144)),0)</f>
        <v>0</v>
      </c>
      <c r="CX144" s="1"/>
      <c r="CZ144" s="156"/>
      <c r="DA144" s="156"/>
    </row>
    <row r="145" spans="1:105" s="18" customFormat="1" ht="13.8" x14ac:dyDescent="0.3">
      <c r="B145" s="184" t="s">
        <v>1606</v>
      </c>
      <c r="C145" s="104" t="s">
        <v>2145</v>
      </c>
      <c r="D145" s="40" t="s">
        <v>2132</v>
      </c>
      <c r="E145" s="40" t="s">
        <v>1499</v>
      </c>
      <c r="F145" s="40" t="s">
        <v>2122</v>
      </c>
      <c r="G145" s="36" t="s">
        <v>1239</v>
      </c>
      <c r="H145" s="36"/>
      <c r="I145" s="36" t="s">
        <v>2124</v>
      </c>
      <c r="J145" s="36" t="s">
        <v>2125</v>
      </c>
      <c r="K145" s="178" t="s">
        <v>2473</v>
      </c>
      <c r="L145" s="188" t="s">
        <v>2473</v>
      </c>
      <c r="M145" s="99">
        <f>IF(L145=L144,0,1)</f>
        <v>0</v>
      </c>
      <c r="N145" s="41">
        <v>928529379</v>
      </c>
      <c r="O145" s="106" t="s">
        <v>2508</v>
      </c>
      <c r="P145" s="106" t="s">
        <v>2474</v>
      </c>
      <c r="Q145" s="106" t="s">
        <v>2475</v>
      </c>
      <c r="R145" s="106" t="s">
        <v>2476</v>
      </c>
      <c r="S145" s="106" t="s">
        <v>2506</v>
      </c>
      <c r="T145" s="106" t="s">
        <v>2465</v>
      </c>
      <c r="U145" s="107" t="s">
        <v>2472</v>
      </c>
      <c r="V145" s="137"/>
      <c r="W145" s="39">
        <f>COUNTA(AD145,AI145,AN145,AS145,AX145,BH145,BC145)</f>
        <v>1</v>
      </c>
      <c r="X145" s="42">
        <f>Y145/AC145</f>
        <v>4.9999999999999996E-2</v>
      </c>
      <c r="Y145" s="43">
        <f>(AH145+AM145+AR145+AW145+BB145+BL145+BG145)*24</f>
        <v>1.9999999999999996</v>
      </c>
      <c r="Z145" s="44">
        <f>+W145*$D$4</f>
        <v>4</v>
      </c>
      <c r="AA145" s="42">
        <f>AB145/(AC145*$D$4)</f>
        <v>4.9999999999999996E-2</v>
      </c>
      <c r="AB145" s="44">
        <f>((AG145*24)*AF145)+((AL145*24)*AK145)+((AQ145*24)*AP145)+((AV145*24)*AU145)+((BA145*24)*AZ145)+((BF145*24)*BE145)+((BK145*24)*BJ145)</f>
        <v>7.9999999999999982</v>
      </c>
      <c r="AC145" s="45">
        <f>SUMIFS(Y:Y,O:O,O145)</f>
        <v>39.999999999999993</v>
      </c>
      <c r="AD145" s="185"/>
      <c r="AE145" s="185"/>
      <c r="AF145" s="185"/>
      <c r="AG145" s="47">
        <f>IF(AE145-AD145=$A$3,$A$2,AE145-AD145)</f>
        <v>0</v>
      </c>
      <c r="AH145" s="47">
        <f>IFERROR(IF(AF145=$D$4,AG145,AG145/($D$4/AF145)),0)</f>
        <v>0</v>
      </c>
      <c r="AI145" s="186"/>
      <c r="AJ145" s="186"/>
      <c r="AK145" s="41"/>
      <c r="AL145" s="47">
        <v>0</v>
      </c>
      <c r="AM145" s="47">
        <v>0</v>
      </c>
      <c r="AN145" s="186"/>
      <c r="AO145" s="186"/>
      <c r="AP145" s="186"/>
      <c r="AQ145" s="47">
        <f>IF(AO145-AN145=$A$3,$A$2,AO145-AN145)</f>
        <v>0</v>
      </c>
      <c r="AR145" s="47">
        <f>IFERROR(IF(AP145=$D$4,AQ145,AQ145/($D$4/AP145)),0)</f>
        <v>0</v>
      </c>
      <c r="AS145" s="186"/>
      <c r="AT145" s="186"/>
      <c r="AU145" s="186"/>
      <c r="AV145" s="47">
        <f>IF(AT145-AS145=$A$3,$A$2,AT145-AS145)</f>
        <v>0</v>
      </c>
      <c r="AW145" s="47">
        <f>IFERROR(IF(AU145=$D$4,AV145,AV145/($D$4/AU145)),0)</f>
        <v>0</v>
      </c>
      <c r="AX145" s="186">
        <v>0.375</v>
      </c>
      <c r="AY145" s="186">
        <v>0.54166666666666663</v>
      </c>
      <c r="AZ145" s="41">
        <v>2</v>
      </c>
      <c r="BA145" s="47">
        <f>IF(AY145-AX145=$A$3,$A$2,AY145-AX145)</f>
        <v>0.16666666666666663</v>
      </c>
      <c r="BB145" s="47">
        <f>IFERROR(IF(AZ145=$D$4,BA145,BA145/($D$4/AZ145)),0)</f>
        <v>8.3333333333333315E-2</v>
      </c>
      <c r="BC145" s="186"/>
      <c r="BD145" s="186"/>
      <c r="BE145" s="186"/>
      <c r="BF145" s="47">
        <f>IF(BD145-BC145=$A$3,$A$2,BD145-BC145)</f>
        <v>0</v>
      </c>
      <c r="BG145" s="47">
        <f>IFERROR(IF(BE145=$D$4,BF145,BF145/($D$4/BE145)),0)</f>
        <v>0</v>
      </c>
      <c r="BH145" s="186"/>
      <c r="BI145" s="186"/>
      <c r="BJ145" s="186"/>
      <c r="BK145" s="47">
        <v>0</v>
      </c>
      <c r="BL145" s="47">
        <v>0</v>
      </c>
      <c r="BM145" s="191">
        <f>IFERROR(IF(BK145=$D$4,BL145,BL145/($D$4/BK145)),0)</f>
        <v>0</v>
      </c>
      <c r="BN145" s="50">
        <v>1</v>
      </c>
      <c r="BO145" s="189"/>
      <c r="BP145" s="189"/>
      <c r="BQ145" s="107">
        <v>0</v>
      </c>
      <c r="BR145" s="47">
        <v>0</v>
      </c>
      <c r="BS145" s="47">
        <f>IFERROR(IF(BQ145=$D$4,BR145,BR145/($D$4/BQ145)),0)</f>
        <v>0</v>
      </c>
      <c r="BT145" s="190"/>
      <c r="BU145" s="190"/>
      <c r="BV145" s="41">
        <v>0</v>
      </c>
      <c r="BW145" s="47">
        <v>0</v>
      </c>
      <c r="BX145" s="47">
        <f>IFERROR(IF(BV145=$D$4,BW145,BW145/($D$4/BV145)),0)</f>
        <v>0</v>
      </c>
      <c r="BY145" s="190"/>
      <c r="BZ145" s="190"/>
      <c r="CA145" s="41">
        <v>0</v>
      </c>
      <c r="CB145" s="47">
        <v>0</v>
      </c>
      <c r="CC145" s="47">
        <f>IFERROR(IF(CA145=$D$4,CB145,CB145/($D$4/CA145)),0)</f>
        <v>0</v>
      </c>
      <c r="CD145" s="190"/>
      <c r="CE145" s="190"/>
      <c r="CF145" s="41">
        <v>0</v>
      </c>
      <c r="CG145" s="47">
        <v>0</v>
      </c>
      <c r="CH145" s="47">
        <f>IFERROR(IF(CF145=$D$4,CG145,CG145/($D$4/CF145)),0)</f>
        <v>0</v>
      </c>
      <c r="CI145" s="190"/>
      <c r="CJ145" s="190"/>
      <c r="CK145" s="41">
        <v>0</v>
      </c>
      <c r="CL145" s="47">
        <v>0</v>
      </c>
      <c r="CM145" s="47">
        <f>IFERROR(IF(CK145=$D$4,CL145,CL145/($D$4/CK145)),0)</f>
        <v>0</v>
      </c>
      <c r="CN145" s="190"/>
      <c r="CO145" s="190"/>
      <c r="CP145" s="41">
        <v>0</v>
      </c>
      <c r="CQ145" s="47">
        <v>0</v>
      </c>
      <c r="CR145" s="47">
        <f>IFERROR(IF(CP145=$D$4,CQ145,CQ145/($D$4/CP145)),0)</f>
        <v>0</v>
      </c>
      <c r="CS145" s="190"/>
      <c r="CT145" s="190"/>
      <c r="CU145" s="41">
        <v>0</v>
      </c>
      <c r="CV145" s="47">
        <v>0</v>
      </c>
      <c r="CW145" s="47">
        <f>IFERROR(IF(CU145=$D$4,CV145,CV145/($D$4/CU145)),0)</f>
        <v>0</v>
      </c>
      <c r="CX145" s="1"/>
      <c r="CZ145" s="156"/>
      <c r="DA145" s="156"/>
    </row>
    <row r="146" spans="1:105" s="18" customFormat="1" ht="13.8" x14ac:dyDescent="0.3">
      <c r="A146" s="1"/>
      <c r="B146" s="184" t="s">
        <v>2509</v>
      </c>
      <c r="C146" s="104" t="s">
        <v>2146</v>
      </c>
      <c r="D146" s="40" t="s">
        <v>2133</v>
      </c>
      <c r="E146" s="40" t="s">
        <v>1034</v>
      </c>
      <c r="F146" s="40" t="s">
        <v>2122</v>
      </c>
      <c r="G146" s="36" t="s">
        <v>1239</v>
      </c>
      <c r="H146" s="36"/>
      <c r="I146" s="36" t="s">
        <v>2124</v>
      </c>
      <c r="J146" s="36" t="s">
        <v>2125</v>
      </c>
      <c r="K146" s="178" t="s">
        <v>2473</v>
      </c>
      <c r="L146" s="188" t="s">
        <v>2473</v>
      </c>
      <c r="M146" s="99">
        <f>IF(L146=L145,0,1)</f>
        <v>0</v>
      </c>
      <c r="N146" s="41">
        <v>928529379</v>
      </c>
      <c r="O146" s="106" t="s">
        <v>2508</v>
      </c>
      <c r="P146" s="106" t="s">
        <v>2474</v>
      </c>
      <c r="Q146" s="106" t="s">
        <v>2475</v>
      </c>
      <c r="R146" s="106" t="s">
        <v>2476</v>
      </c>
      <c r="S146" s="106" t="s">
        <v>2506</v>
      </c>
      <c r="T146" s="106" t="s">
        <v>2465</v>
      </c>
      <c r="U146" s="107" t="s">
        <v>2472</v>
      </c>
      <c r="V146" s="137"/>
      <c r="W146" s="39">
        <f>COUNTA(AD146,AI146,AN146,AS146,AX146,BH146,BC146)</f>
        <v>3</v>
      </c>
      <c r="X146" s="42">
        <f>Y146/AC146</f>
        <v>0.125</v>
      </c>
      <c r="Y146" s="43">
        <f>(AH146+AM146+AR146+AW146+BB146+BL146+BG146)*24</f>
        <v>4.9999999999999991</v>
      </c>
      <c r="Z146" s="44">
        <f>+W146*$D$4</f>
        <v>12</v>
      </c>
      <c r="AA146" s="42">
        <f>AB146/(AC146*$D$4)</f>
        <v>0.12499999999999997</v>
      </c>
      <c r="AB146" s="44">
        <f>((AG146*24)*AF146)+((AL146*24)*AK146)+((AQ146*24)*AP146)+((AV146*24)*AU146)+((BA146*24)*AZ146)+((BF146*24)*BE146)+((BK146*24)*BJ146)</f>
        <v>19.999999999999993</v>
      </c>
      <c r="AC146" s="45">
        <f>SUMIFS(Y:Y,O:O,O146)</f>
        <v>39.999999999999993</v>
      </c>
      <c r="AD146" s="185"/>
      <c r="AE146" s="185"/>
      <c r="AF146" s="185"/>
      <c r="AG146" s="47">
        <f>IF(AE146-AD146=$A$3,$A$2,AE146-AD146)</f>
        <v>0</v>
      </c>
      <c r="AH146" s="47">
        <f>IFERROR(IF(AF146=$D$4,AG146,AG146/($D$4/AF146)),0)</f>
        <v>0</v>
      </c>
      <c r="AI146" s="186"/>
      <c r="AJ146" s="186"/>
      <c r="AK146" s="41"/>
      <c r="AL146" s="47">
        <v>0</v>
      </c>
      <c r="AM146" s="47">
        <v>0</v>
      </c>
      <c r="AN146" s="186">
        <v>0.375</v>
      </c>
      <c r="AO146" s="186">
        <v>0.45833333333333331</v>
      </c>
      <c r="AP146" s="41">
        <v>2</v>
      </c>
      <c r="AQ146" s="47">
        <f>IF(AO146-AN146=$A$3,$A$2,AO146-AN146)</f>
        <v>8.3333333333333315E-2</v>
      </c>
      <c r="AR146" s="47">
        <f>IFERROR(IF(AP146=$D$4,AQ146,AQ146/($D$4/AP146)),0)</f>
        <v>4.1666666666666657E-2</v>
      </c>
      <c r="AS146" s="186">
        <v>0.58333333333333337</v>
      </c>
      <c r="AT146" s="186">
        <v>0.75</v>
      </c>
      <c r="AU146" s="41">
        <v>2</v>
      </c>
      <c r="AV146" s="47">
        <f>IF(AT146-AS146=$A$3,$A$2,AT146-AS146)</f>
        <v>0.16666666666666663</v>
      </c>
      <c r="AW146" s="47">
        <f>IFERROR(IF(AU146=$D$4,AV146,AV146/($D$4/AU146)),0)</f>
        <v>8.3333333333333315E-2</v>
      </c>
      <c r="AX146" s="186"/>
      <c r="AY146" s="186"/>
      <c r="AZ146" s="186"/>
      <c r="BA146" s="47">
        <f>IF(AY146-AX146=$A$3,$A$2,AY146-AX146)</f>
        <v>0</v>
      </c>
      <c r="BB146" s="47">
        <f>IFERROR(IF(AZ146=$D$4,BA146,BA146/($D$4/AZ146)),0)</f>
        <v>0</v>
      </c>
      <c r="BC146" s="186">
        <v>0.58333333333333337</v>
      </c>
      <c r="BD146" s="186">
        <v>0.75</v>
      </c>
      <c r="BE146" s="41">
        <v>2</v>
      </c>
      <c r="BF146" s="47">
        <f>IF(BD146-BC146=$A$3,$A$2,BD146-BC146)</f>
        <v>0.16666666666666663</v>
      </c>
      <c r="BG146" s="47">
        <f>IFERROR(IF(BE146=$D$4,BF146,BF146/($D$4/BE146)),0)</f>
        <v>8.3333333333333315E-2</v>
      </c>
      <c r="BH146" s="186"/>
      <c r="BI146" s="186"/>
      <c r="BJ146" s="186"/>
      <c r="BK146" s="47">
        <v>0</v>
      </c>
      <c r="BL146" s="47">
        <v>0</v>
      </c>
      <c r="BM146" s="191">
        <f>IFERROR(IF(BK146=$D$4,BL146,BL146/($D$4/BK146)),0)</f>
        <v>0</v>
      </c>
      <c r="BN146" s="50">
        <v>1</v>
      </c>
      <c r="BO146" s="189"/>
      <c r="BP146" s="189"/>
      <c r="BQ146" s="107">
        <v>0</v>
      </c>
      <c r="BR146" s="47">
        <v>0</v>
      </c>
      <c r="BS146" s="47">
        <f>IFERROR(IF(BQ146=$D$4,BR146,BR146/($D$4/BQ146)),0)</f>
        <v>0</v>
      </c>
      <c r="BT146" s="190"/>
      <c r="BU146" s="190"/>
      <c r="BV146" s="41">
        <v>0</v>
      </c>
      <c r="BW146" s="47">
        <v>0</v>
      </c>
      <c r="BX146" s="47">
        <f>IFERROR(IF(BV146=$D$4,BW146,BW146/($D$4/BV146)),0)</f>
        <v>0</v>
      </c>
      <c r="BY146" s="190"/>
      <c r="BZ146" s="190"/>
      <c r="CA146" s="41">
        <v>0</v>
      </c>
      <c r="CB146" s="47">
        <v>0</v>
      </c>
      <c r="CC146" s="47">
        <f>IFERROR(IF(CA146=$D$4,CB146,CB146/($D$4/CA146)),0)</f>
        <v>0</v>
      </c>
      <c r="CD146" s="190"/>
      <c r="CE146" s="190"/>
      <c r="CF146" s="41">
        <v>0</v>
      </c>
      <c r="CG146" s="47">
        <v>0</v>
      </c>
      <c r="CH146" s="47">
        <f>IFERROR(IF(CF146=$D$4,CG146,CG146/($D$4/CF146)),0)</f>
        <v>0</v>
      </c>
      <c r="CI146" s="190"/>
      <c r="CJ146" s="190"/>
      <c r="CK146" s="41">
        <v>0</v>
      </c>
      <c r="CL146" s="47">
        <v>0</v>
      </c>
      <c r="CM146" s="47">
        <f>IFERROR(IF(CK146=$D$4,CL146,CL146/($D$4/CK146)),0)</f>
        <v>0</v>
      </c>
      <c r="CN146" s="190"/>
      <c r="CO146" s="190"/>
      <c r="CP146" s="41">
        <v>0</v>
      </c>
      <c r="CQ146" s="47">
        <v>0</v>
      </c>
      <c r="CR146" s="47">
        <f>IFERROR(IF(CP146=$D$4,CQ146,CQ146/($D$4/CP146)),0)</f>
        <v>0</v>
      </c>
      <c r="CS146" s="190"/>
      <c r="CT146" s="190"/>
      <c r="CU146" s="41">
        <v>0</v>
      </c>
      <c r="CV146" s="47">
        <v>0</v>
      </c>
      <c r="CW146" s="47">
        <f>IFERROR(IF(CU146=$D$4,CV146,CV146/($D$4/CU146)),0)</f>
        <v>0</v>
      </c>
      <c r="CX146" s="1"/>
      <c r="CZ146" s="156"/>
      <c r="DA146" s="156"/>
    </row>
    <row r="147" spans="1:105" s="18" customFormat="1" ht="13.8" x14ac:dyDescent="0.3">
      <c r="B147" s="184" t="s">
        <v>1565</v>
      </c>
      <c r="C147" s="104" t="s">
        <v>2147</v>
      </c>
      <c r="D147" s="40" t="s">
        <v>2134</v>
      </c>
      <c r="E147" s="40" t="s">
        <v>1642</v>
      </c>
      <c r="F147" s="40" t="s">
        <v>2123</v>
      </c>
      <c r="G147" s="36" t="s">
        <v>1239</v>
      </c>
      <c r="H147" s="36"/>
      <c r="I147" s="36" t="s">
        <v>2124</v>
      </c>
      <c r="J147" s="36" t="s">
        <v>2125</v>
      </c>
      <c r="K147" s="178" t="s">
        <v>2473</v>
      </c>
      <c r="L147" s="188" t="s">
        <v>2473</v>
      </c>
      <c r="M147" s="99">
        <f>IF(L147=L146,0,1)</f>
        <v>0</v>
      </c>
      <c r="N147" s="41">
        <v>928529379</v>
      </c>
      <c r="O147" s="106" t="s">
        <v>2508</v>
      </c>
      <c r="P147" s="106" t="s">
        <v>2474</v>
      </c>
      <c r="Q147" s="106" t="s">
        <v>2475</v>
      </c>
      <c r="R147" s="106" t="s">
        <v>2476</v>
      </c>
      <c r="S147" s="106" t="s">
        <v>2506</v>
      </c>
      <c r="T147" s="106" t="s">
        <v>2465</v>
      </c>
      <c r="U147" s="107" t="s">
        <v>2472</v>
      </c>
      <c r="V147" s="137"/>
      <c r="W147" s="39">
        <f>COUNTA(AD147,AI147,AN147,AS147,AX147,BH147,BC147)</f>
        <v>2</v>
      </c>
      <c r="X147" s="42">
        <f>Y147/AC147</f>
        <v>9.9999999999999992E-2</v>
      </c>
      <c r="Y147" s="43">
        <f>(AH147+AM147+AR147+AW147+BB147+BL147+BG147)*24</f>
        <v>3.9999999999999991</v>
      </c>
      <c r="Z147" s="44">
        <f>+W147*$D$4</f>
        <v>8</v>
      </c>
      <c r="AA147" s="42">
        <f>AB147/(AC147*$D$4)</f>
        <v>9.9999999999999992E-2</v>
      </c>
      <c r="AB147" s="44">
        <f>((AG147*24)*AF147)+((AL147*24)*AK147)+((AQ147*24)*AP147)+((AV147*24)*AU147)+((BA147*24)*AZ147)+((BF147*24)*BE147)+((BK147*24)*BJ147)</f>
        <v>15.999999999999996</v>
      </c>
      <c r="AC147" s="45">
        <f>SUMIFS(Y:Y,O:O,O147)</f>
        <v>39.999999999999993</v>
      </c>
      <c r="AD147" s="185"/>
      <c r="AE147" s="185"/>
      <c r="AF147" s="185"/>
      <c r="AG147" s="47">
        <f>IF(AE147-AD147=$A$3,$A$2,AE147-AD147)</f>
        <v>0</v>
      </c>
      <c r="AH147" s="47">
        <f>IFERROR(IF(AF147=$D$4,AG147,AG147/($D$4/AF147)),0)</f>
        <v>0</v>
      </c>
      <c r="AI147" s="186">
        <v>0.58333333333333337</v>
      </c>
      <c r="AJ147" s="186">
        <v>0.75</v>
      </c>
      <c r="AK147" s="41">
        <v>2</v>
      </c>
      <c r="AL147" s="47">
        <v>0.16666666666666663</v>
      </c>
      <c r="AM147" s="47">
        <v>8.3333333333333315E-2</v>
      </c>
      <c r="AN147" s="186"/>
      <c r="AO147" s="186"/>
      <c r="AP147" s="186"/>
      <c r="AQ147" s="47">
        <f>IF(AO147-AN147=$A$3,$A$2,AO147-AN147)</f>
        <v>0</v>
      </c>
      <c r="AR147" s="47">
        <f>IFERROR(IF(AP147=$D$4,AQ147,AQ147/($D$4/AP147)),0)</f>
        <v>0</v>
      </c>
      <c r="AS147" s="186">
        <v>0.375</v>
      </c>
      <c r="AT147" s="186">
        <v>0.54166666666666663</v>
      </c>
      <c r="AU147" s="41">
        <v>2</v>
      </c>
      <c r="AV147" s="47">
        <f>IF(AT147-AS147=$A$3,$A$2,AT147-AS147)</f>
        <v>0.16666666666666663</v>
      </c>
      <c r="AW147" s="47">
        <f>IFERROR(IF(AU147=$D$4,AV147,AV147/($D$4/AU147)),0)</f>
        <v>8.3333333333333315E-2</v>
      </c>
      <c r="AX147" s="186"/>
      <c r="AY147" s="186"/>
      <c r="AZ147" s="186"/>
      <c r="BA147" s="47">
        <f>IF(AY147-AX147=$A$3,$A$2,AY147-AX147)</f>
        <v>0</v>
      </c>
      <c r="BB147" s="47">
        <f>IFERROR(IF(AZ147=$D$4,BA147,BA147/($D$4/AZ147)),0)</f>
        <v>0</v>
      </c>
      <c r="BC147" s="186"/>
      <c r="BD147" s="186"/>
      <c r="BE147" s="186"/>
      <c r="BF147" s="47">
        <f>IF(BD147-BC147=$A$3,$A$2,BD147-BC147)</f>
        <v>0</v>
      </c>
      <c r="BG147" s="47">
        <f>IFERROR(IF(BE147=$D$4,BF147,BF147/($D$4/BE147)),0)</f>
        <v>0</v>
      </c>
      <c r="BH147" s="186"/>
      <c r="BI147" s="186"/>
      <c r="BJ147" s="186"/>
      <c r="BK147" s="47">
        <v>0</v>
      </c>
      <c r="BL147" s="47">
        <v>0</v>
      </c>
      <c r="BM147" s="191">
        <f>IFERROR(IF(BK147=$D$4,BL147,BL147/($D$4/BK147)),0)</f>
        <v>0</v>
      </c>
      <c r="BN147" s="50">
        <v>1</v>
      </c>
      <c r="BO147" s="189"/>
      <c r="BP147" s="189"/>
      <c r="BQ147" s="107">
        <v>0</v>
      </c>
      <c r="BR147" s="47">
        <v>0</v>
      </c>
      <c r="BS147" s="47">
        <f>IFERROR(IF(BQ147=$D$4,BR147,BR147/($D$4/BQ147)),0)</f>
        <v>0</v>
      </c>
      <c r="BT147" s="190"/>
      <c r="BU147" s="190"/>
      <c r="BV147" s="41">
        <v>0</v>
      </c>
      <c r="BW147" s="47">
        <v>0</v>
      </c>
      <c r="BX147" s="47">
        <f>IFERROR(IF(BV147=$D$4,BW147,BW147/($D$4/BV147)),0)</f>
        <v>0</v>
      </c>
      <c r="BY147" s="190"/>
      <c r="BZ147" s="190"/>
      <c r="CA147" s="41">
        <v>0</v>
      </c>
      <c r="CB147" s="47">
        <v>0</v>
      </c>
      <c r="CC147" s="47">
        <f>IFERROR(IF(CA147=$D$4,CB147,CB147/($D$4/CA147)),0)</f>
        <v>0</v>
      </c>
      <c r="CD147" s="190"/>
      <c r="CE147" s="190"/>
      <c r="CF147" s="41">
        <v>0</v>
      </c>
      <c r="CG147" s="47">
        <v>0</v>
      </c>
      <c r="CH147" s="47">
        <f>IFERROR(IF(CF147=$D$4,CG147,CG147/($D$4/CF147)),0)</f>
        <v>0</v>
      </c>
      <c r="CI147" s="190"/>
      <c r="CJ147" s="190"/>
      <c r="CK147" s="41">
        <v>0</v>
      </c>
      <c r="CL147" s="47">
        <v>0</v>
      </c>
      <c r="CM147" s="47">
        <f>IFERROR(IF(CK147=$D$4,CL147,CL147/($D$4/CK147)),0)</f>
        <v>0</v>
      </c>
      <c r="CN147" s="190"/>
      <c r="CO147" s="190"/>
      <c r="CP147" s="41">
        <v>0</v>
      </c>
      <c r="CQ147" s="47">
        <v>0</v>
      </c>
      <c r="CR147" s="47">
        <f>IFERROR(IF(CP147=$D$4,CQ147,CQ147/($D$4/CP147)),0)</f>
        <v>0</v>
      </c>
      <c r="CS147" s="190"/>
      <c r="CT147" s="190"/>
      <c r="CU147" s="41">
        <v>0</v>
      </c>
      <c r="CV147" s="47">
        <v>0</v>
      </c>
      <c r="CW147" s="47">
        <f>IFERROR(IF(CU147=$D$4,CV147,CV147/($D$4/CU147)),0)</f>
        <v>0</v>
      </c>
      <c r="CX147" s="1"/>
      <c r="CZ147" s="156"/>
      <c r="DA147" s="156"/>
    </row>
    <row r="148" spans="1:105" s="18" customFormat="1" ht="13.8" x14ac:dyDescent="0.3">
      <c r="B148" s="184" t="s">
        <v>1564</v>
      </c>
      <c r="C148" s="104" t="s">
        <v>2148</v>
      </c>
      <c r="D148" s="40" t="s">
        <v>2135</v>
      </c>
      <c r="E148" s="40" t="s">
        <v>1643</v>
      </c>
      <c r="F148" s="40" t="s">
        <v>2122</v>
      </c>
      <c r="G148" s="36" t="s">
        <v>1239</v>
      </c>
      <c r="H148" s="36"/>
      <c r="I148" s="36" t="s">
        <v>2124</v>
      </c>
      <c r="J148" s="36" t="s">
        <v>2125</v>
      </c>
      <c r="K148" s="178" t="s">
        <v>2473</v>
      </c>
      <c r="L148" s="188" t="s">
        <v>2473</v>
      </c>
      <c r="M148" s="99">
        <f>IF(L148=L147,0,1)</f>
        <v>0</v>
      </c>
      <c r="N148" s="41">
        <v>928529379</v>
      </c>
      <c r="O148" s="106" t="s">
        <v>2508</v>
      </c>
      <c r="P148" s="106" t="s">
        <v>2474</v>
      </c>
      <c r="Q148" s="106" t="s">
        <v>2475</v>
      </c>
      <c r="R148" s="106" t="s">
        <v>2476</v>
      </c>
      <c r="S148" s="106" t="s">
        <v>2506</v>
      </c>
      <c r="T148" s="106" t="s">
        <v>2465</v>
      </c>
      <c r="U148" s="107" t="s">
        <v>2472</v>
      </c>
      <c r="V148" s="137"/>
      <c r="W148" s="39">
        <f>COUNTA(AD148,AI148,AN148,AS148,AX148,BH148,BC148)</f>
        <v>1</v>
      </c>
      <c r="X148" s="42">
        <f>Y148/AC148</f>
        <v>4.9999999999999996E-2</v>
      </c>
      <c r="Y148" s="43">
        <f>(AH148+AM148+AR148+AW148+BB148+BL148+BG148)*24</f>
        <v>1.9999999999999996</v>
      </c>
      <c r="Z148" s="44">
        <f>+W148*$D$4</f>
        <v>4</v>
      </c>
      <c r="AA148" s="42">
        <f>AB148/(AC148*$D$4)</f>
        <v>4.9999999999999996E-2</v>
      </c>
      <c r="AB148" s="44">
        <f>((AG148*24)*AF148)+((AL148*24)*AK148)+((AQ148*24)*AP148)+((AV148*24)*AU148)+((BA148*24)*AZ148)+((BF148*24)*BE148)+((BK148*24)*BJ148)</f>
        <v>7.9999999999999982</v>
      </c>
      <c r="AC148" s="45">
        <f>SUMIFS(Y:Y,O:O,O148)</f>
        <v>39.999999999999993</v>
      </c>
      <c r="AD148" s="185"/>
      <c r="AE148" s="185"/>
      <c r="AF148" s="185"/>
      <c r="AG148" s="47">
        <f>IF(AE148-AD148=$A$3,$A$2,AE148-AD148)</f>
        <v>0</v>
      </c>
      <c r="AH148" s="47">
        <f>IFERROR(IF(AF148=$D$4,AG148,AG148/($D$4/AF148)),0)</f>
        <v>0</v>
      </c>
      <c r="AI148" s="186"/>
      <c r="AJ148" s="186"/>
      <c r="AK148" s="186"/>
      <c r="AL148" s="47">
        <v>0</v>
      </c>
      <c r="AM148" s="47">
        <v>0</v>
      </c>
      <c r="AN148" s="186">
        <v>0.375</v>
      </c>
      <c r="AO148" s="186">
        <v>0.54166666666666663</v>
      </c>
      <c r="AP148" s="41">
        <v>2</v>
      </c>
      <c r="AQ148" s="47">
        <f>IF(AO148-AN148=$A$3,$A$2,AO148-AN148)</f>
        <v>0.16666666666666663</v>
      </c>
      <c r="AR148" s="47">
        <f>IFERROR(IF(AP148=$D$4,AQ148,AQ148/($D$4/AP148)),0)</f>
        <v>8.3333333333333315E-2</v>
      </c>
      <c r="AS148" s="186"/>
      <c r="AT148" s="186"/>
      <c r="AU148" s="186"/>
      <c r="AV148" s="47">
        <f>IF(AT148-AS148=$A$3,$A$2,AT148-AS148)</f>
        <v>0</v>
      </c>
      <c r="AW148" s="47">
        <f>IFERROR(IF(AU148=$D$4,AV148,AV148/($D$4/AU148)),0)</f>
        <v>0</v>
      </c>
      <c r="AX148" s="186"/>
      <c r="AY148" s="186"/>
      <c r="AZ148" s="186"/>
      <c r="BA148" s="47">
        <f>IF(AY148-AX148=$A$3,$A$2,AY148-AX148)</f>
        <v>0</v>
      </c>
      <c r="BB148" s="47">
        <f>IFERROR(IF(AZ148=$D$4,BA148,BA148/($D$4/AZ148)),0)</f>
        <v>0</v>
      </c>
      <c r="BC148" s="186"/>
      <c r="BD148" s="186"/>
      <c r="BE148" s="186"/>
      <c r="BF148" s="47">
        <f>IF(BD148-BC148=$A$3,$A$2,BD148-BC148)</f>
        <v>0</v>
      </c>
      <c r="BG148" s="47">
        <f>IFERROR(IF(BE148=$D$4,BF148,BF148/($D$4/BE148)),0)</f>
        <v>0</v>
      </c>
      <c r="BH148" s="186"/>
      <c r="BI148" s="186"/>
      <c r="BJ148" s="186"/>
      <c r="BK148" s="47">
        <v>0</v>
      </c>
      <c r="BL148" s="47">
        <v>0</v>
      </c>
      <c r="BM148" s="191">
        <f>IFERROR(IF(BK148=$D$4,BL148,BL148/($D$4/BK148)),0)</f>
        <v>0</v>
      </c>
      <c r="BN148" s="50">
        <v>1</v>
      </c>
      <c r="BO148" s="189"/>
      <c r="BP148" s="189"/>
      <c r="BQ148" s="107">
        <v>0</v>
      </c>
      <c r="BR148" s="47">
        <v>0</v>
      </c>
      <c r="BS148" s="47">
        <f>IFERROR(IF(BQ148=$D$4,BR148,BR148/($D$4/BQ148)),0)</f>
        <v>0</v>
      </c>
      <c r="BT148" s="190"/>
      <c r="BU148" s="190"/>
      <c r="BV148" s="41">
        <v>0</v>
      </c>
      <c r="BW148" s="47">
        <v>0</v>
      </c>
      <c r="BX148" s="47">
        <f>IFERROR(IF(BV148=$D$4,BW148,BW148/($D$4/BV148)),0)</f>
        <v>0</v>
      </c>
      <c r="BY148" s="190"/>
      <c r="BZ148" s="190"/>
      <c r="CA148" s="41">
        <v>0</v>
      </c>
      <c r="CB148" s="47">
        <v>0</v>
      </c>
      <c r="CC148" s="47">
        <f>IFERROR(IF(CA148=$D$4,CB148,CB148/($D$4/CA148)),0)</f>
        <v>0</v>
      </c>
      <c r="CD148" s="190"/>
      <c r="CE148" s="190"/>
      <c r="CF148" s="41">
        <v>0</v>
      </c>
      <c r="CG148" s="47">
        <v>0</v>
      </c>
      <c r="CH148" s="47">
        <f>IFERROR(IF(CF148=$D$4,CG148,CG148/($D$4/CF148)),0)</f>
        <v>0</v>
      </c>
      <c r="CI148" s="190"/>
      <c r="CJ148" s="190"/>
      <c r="CK148" s="41">
        <v>0</v>
      </c>
      <c r="CL148" s="47">
        <v>0</v>
      </c>
      <c r="CM148" s="47">
        <f>IFERROR(IF(CK148=$D$4,CL148,CL148/($D$4/CK148)),0)</f>
        <v>0</v>
      </c>
      <c r="CN148" s="190"/>
      <c r="CO148" s="190"/>
      <c r="CP148" s="41">
        <v>0</v>
      </c>
      <c r="CQ148" s="47">
        <v>0</v>
      </c>
      <c r="CR148" s="47">
        <f>IFERROR(IF(CP148=$D$4,CQ148,CQ148/($D$4/CP148)),0)</f>
        <v>0</v>
      </c>
      <c r="CS148" s="190"/>
      <c r="CT148" s="190"/>
      <c r="CU148" s="41">
        <v>0</v>
      </c>
      <c r="CV148" s="47">
        <v>0</v>
      </c>
      <c r="CW148" s="47">
        <f>IFERROR(IF(CU148=$D$4,CV148,CV148/($D$4/CU148)),0)</f>
        <v>0</v>
      </c>
      <c r="CX148" s="1"/>
      <c r="CZ148" s="156"/>
      <c r="DA148" s="156"/>
    </row>
    <row r="149" spans="1:105" s="18" customFormat="1" ht="13.8" x14ac:dyDescent="0.3">
      <c r="B149" s="184" t="s">
        <v>1564</v>
      </c>
      <c r="C149" s="104" t="s">
        <v>2149</v>
      </c>
      <c r="D149" s="40" t="s">
        <v>2136</v>
      </c>
      <c r="E149" s="40" t="s">
        <v>1644</v>
      </c>
      <c r="F149" s="40" t="s">
        <v>2122</v>
      </c>
      <c r="G149" s="36" t="s">
        <v>1239</v>
      </c>
      <c r="H149" s="36"/>
      <c r="I149" s="36" t="s">
        <v>2124</v>
      </c>
      <c r="J149" s="36" t="s">
        <v>2125</v>
      </c>
      <c r="K149" s="178" t="s">
        <v>2473</v>
      </c>
      <c r="L149" s="188" t="s">
        <v>2473</v>
      </c>
      <c r="M149" s="99">
        <f>IF(L149=L148,0,1)</f>
        <v>0</v>
      </c>
      <c r="N149" s="41">
        <v>928529379</v>
      </c>
      <c r="O149" s="106" t="s">
        <v>2508</v>
      </c>
      <c r="P149" s="106" t="s">
        <v>2474</v>
      </c>
      <c r="Q149" s="106" t="s">
        <v>2475</v>
      </c>
      <c r="R149" s="106" t="s">
        <v>2476</v>
      </c>
      <c r="S149" s="106" t="s">
        <v>2506</v>
      </c>
      <c r="T149" s="106" t="s">
        <v>2465</v>
      </c>
      <c r="U149" s="107" t="s">
        <v>2472</v>
      </c>
      <c r="V149" s="137"/>
      <c r="W149" s="39">
        <f>COUNTA(AD149,AI149,AN149,AS149,AX149,BH149,BC149)</f>
        <v>1</v>
      </c>
      <c r="X149" s="42">
        <f>Y149/AC149</f>
        <v>4.9999999999999996E-2</v>
      </c>
      <c r="Y149" s="43">
        <f>(AH149+AM149+AR149+AW149+BB149+BL149+BG149)*24</f>
        <v>1.9999999999999996</v>
      </c>
      <c r="Z149" s="44">
        <f>+W149*$D$4</f>
        <v>4</v>
      </c>
      <c r="AA149" s="42">
        <f>AB149/(AC149*$D$4)</f>
        <v>4.9999999999999996E-2</v>
      </c>
      <c r="AB149" s="44">
        <f>((AG149*24)*AF149)+((AL149*24)*AK149)+((AQ149*24)*AP149)+((AV149*24)*AU149)+((BA149*24)*AZ149)+((BF149*24)*BE149)+((BK149*24)*BJ149)</f>
        <v>7.9999999999999982</v>
      </c>
      <c r="AC149" s="45">
        <f>SUMIFS(Y:Y,O:O,O149)</f>
        <v>39.999999999999993</v>
      </c>
      <c r="AD149" s="185"/>
      <c r="AE149" s="185"/>
      <c r="AF149" s="185"/>
      <c r="AG149" s="47">
        <f>IF(AE149-AD149=$A$3,$A$2,AE149-AD149)</f>
        <v>0</v>
      </c>
      <c r="AH149" s="47">
        <f>IFERROR(IF(AF149=$D$4,AG149,AG149/($D$4/AF149)),0)</f>
        <v>0</v>
      </c>
      <c r="AI149" s="186"/>
      <c r="AJ149" s="186"/>
      <c r="AK149" s="186"/>
      <c r="AL149" s="47">
        <v>0</v>
      </c>
      <c r="AM149" s="47">
        <v>0</v>
      </c>
      <c r="AN149" s="186">
        <v>0.58333333333333337</v>
      </c>
      <c r="AO149" s="186">
        <v>0.75</v>
      </c>
      <c r="AP149" s="41">
        <v>2</v>
      </c>
      <c r="AQ149" s="47">
        <f>IF(AO149-AN149=$A$3,$A$2,AO149-AN149)</f>
        <v>0.16666666666666663</v>
      </c>
      <c r="AR149" s="47">
        <f>IFERROR(IF(AP149=$D$4,AQ149,AQ149/($D$4/AP149)),0)</f>
        <v>8.3333333333333315E-2</v>
      </c>
      <c r="AS149" s="186"/>
      <c r="AT149" s="186"/>
      <c r="AU149" s="186"/>
      <c r="AV149" s="47">
        <f>IF(AT149-AS149=$A$3,$A$2,AT149-AS149)</f>
        <v>0</v>
      </c>
      <c r="AW149" s="47">
        <f>IFERROR(IF(AU149=$D$4,AV149,AV149/($D$4/AU149)),0)</f>
        <v>0</v>
      </c>
      <c r="AX149" s="186"/>
      <c r="AY149" s="186"/>
      <c r="AZ149" s="186"/>
      <c r="BA149" s="47">
        <f>IF(AY149-AX149=$A$3,$A$2,AY149-AX149)</f>
        <v>0</v>
      </c>
      <c r="BB149" s="47">
        <f>IFERROR(IF(AZ149=$D$4,BA149,BA149/($D$4/AZ149)),0)</f>
        <v>0</v>
      </c>
      <c r="BC149" s="186"/>
      <c r="BD149" s="186"/>
      <c r="BE149" s="186"/>
      <c r="BF149" s="47">
        <f>IF(BD149-BC149=$A$3,$A$2,BD149-BC149)</f>
        <v>0</v>
      </c>
      <c r="BG149" s="47">
        <f>IFERROR(IF(BE149=$D$4,BF149,BF149/($D$4/BE149)),0)</f>
        <v>0</v>
      </c>
      <c r="BH149" s="186"/>
      <c r="BI149" s="186"/>
      <c r="BJ149" s="186"/>
      <c r="BK149" s="47">
        <v>0</v>
      </c>
      <c r="BL149" s="47">
        <v>0</v>
      </c>
      <c r="BM149" s="191">
        <f>IFERROR(IF(BK149=$D$4,BL149,BL149/($D$4/BK149)),0)</f>
        <v>0</v>
      </c>
      <c r="BN149" s="50">
        <v>1</v>
      </c>
      <c r="BO149" s="189"/>
      <c r="BP149" s="189"/>
      <c r="BQ149" s="107">
        <v>0</v>
      </c>
      <c r="BR149" s="47">
        <v>0</v>
      </c>
      <c r="BS149" s="47">
        <f>IFERROR(IF(BQ149=$D$4,BR149,BR149/($D$4/BQ149)),0)</f>
        <v>0</v>
      </c>
      <c r="BT149" s="190"/>
      <c r="BU149" s="190"/>
      <c r="BV149" s="41">
        <v>0</v>
      </c>
      <c r="BW149" s="47">
        <v>0</v>
      </c>
      <c r="BX149" s="47">
        <f>IFERROR(IF(BV149=$D$4,BW149,BW149/($D$4/BV149)),0)</f>
        <v>0</v>
      </c>
      <c r="BY149" s="190"/>
      <c r="BZ149" s="190"/>
      <c r="CA149" s="41">
        <v>0</v>
      </c>
      <c r="CB149" s="47">
        <v>0</v>
      </c>
      <c r="CC149" s="47">
        <f>IFERROR(IF(CA149=$D$4,CB149,CB149/($D$4/CA149)),0)</f>
        <v>0</v>
      </c>
      <c r="CD149" s="190"/>
      <c r="CE149" s="190"/>
      <c r="CF149" s="41">
        <v>0</v>
      </c>
      <c r="CG149" s="47">
        <v>0</v>
      </c>
      <c r="CH149" s="47">
        <f>IFERROR(IF(CF149=$D$4,CG149,CG149/($D$4/CF149)),0)</f>
        <v>0</v>
      </c>
      <c r="CI149" s="190"/>
      <c r="CJ149" s="190"/>
      <c r="CK149" s="41">
        <v>0</v>
      </c>
      <c r="CL149" s="47">
        <v>0</v>
      </c>
      <c r="CM149" s="47">
        <f>IFERROR(IF(CK149=$D$4,CL149,CL149/($D$4/CK149)),0)</f>
        <v>0</v>
      </c>
      <c r="CN149" s="190"/>
      <c r="CO149" s="190"/>
      <c r="CP149" s="41">
        <v>0</v>
      </c>
      <c r="CQ149" s="47">
        <v>0</v>
      </c>
      <c r="CR149" s="47">
        <f>IFERROR(IF(CP149=$D$4,CQ149,CQ149/($D$4/CP149)),0)</f>
        <v>0</v>
      </c>
      <c r="CS149" s="190"/>
      <c r="CT149" s="190"/>
      <c r="CU149" s="41">
        <v>0</v>
      </c>
      <c r="CV149" s="47">
        <v>0</v>
      </c>
      <c r="CW149" s="47">
        <f>IFERROR(IF(CU149=$D$4,CV149,CV149/($D$4/CU149)),0)</f>
        <v>0</v>
      </c>
      <c r="CX149" s="1"/>
      <c r="CZ149" s="156"/>
      <c r="DA149" s="156"/>
    </row>
    <row r="150" spans="1:105" s="18" customFormat="1" ht="13.8" x14ac:dyDescent="0.3">
      <c r="B150" s="184" t="s">
        <v>1609</v>
      </c>
      <c r="C150" s="104" t="s">
        <v>2150</v>
      </c>
      <c r="D150" s="40" t="s">
        <v>2137</v>
      </c>
      <c r="E150" s="40" t="s">
        <v>1645</v>
      </c>
      <c r="F150" s="40" t="s">
        <v>2122</v>
      </c>
      <c r="G150" s="36" t="s">
        <v>1239</v>
      </c>
      <c r="H150" s="36"/>
      <c r="I150" s="36" t="s">
        <v>2124</v>
      </c>
      <c r="J150" s="36" t="s">
        <v>2125</v>
      </c>
      <c r="K150" s="178" t="s">
        <v>2473</v>
      </c>
      <c r="L150" s="188" t="s">
        <v>2473</v>
      </c>
      <c r="M150" s="99">
        <f>IF(L150=L149,0,1)</f>
        <v>0</v>
      </c>
      <c r="N150" s="41">
        <v>928529379</v>
      </c>
      <c r="O150" s="106" t="s">
        <v>2508</v>
      </c>
      <c r="P150" s="106" t="s">
        <v>2474</v>
      </c>
      <c r="Q150" s="106" t="s">
        <v>2475</v>
      </c>
      <c r="R150" s="106" t="s">
        <v>2476</v>
      </c>
      <c r="S150" s="106" t="s">
        <v>2506</v>
      </c>
      <c r="T150" s="106" t="s">
        <v>2465</v>
      </c>
      <c r="U150" s="107" t="s">
        <v>2472</v>
      </c>
      <c r="V150" s="137"/>
      <c r="W150" s="39">
        <f>COUNTA(AD150,AI150,AN150,AS150,AX150,BH150,BC150)</f>
        <v>1</v>
      </c>
      <c r="X150" s="42">
        <f>Y150/AC150</f>
        <v>4.9999999999999996E-2</v>
      </c>
      <c r="Y150" s="43">
        <f>(AH150+AM150+AR150+AW150+BB150+BL150+BG150)*24</f>
        <v>1.9999999999999996</v>
      </c>
      <c r="Z150" s="44">
        <f>+W150*$D$4</f>
        <v>4</v>
      </c>
      <c r="AA150" s="42">
        <f>AB150/(AC150*$D$4)</f>
        <v>4.9999999999999996E-2</v>
      </c>
      <c r="AB150" s="44">
        <f>((AG150*24)*AF150)+((AL150*24)*AK150)+((AQ150*24)*AP150)+((AV150*24)*AU150)+((BA150*24)*AZ150)+((BF150*24)*BE150)+((BK150*24)*BJ150)</f>
        <v>7.9999999999999982</v>
      </c>
      <c r="AC150" s="45">
        <f>SUMIFS(Y:Y,O:O,O150)</f>
        <v>39.999999999999993</v>
      </c>
      <c r="AD150" s="185"/>
      <c r="AE150" s="185"/>
      <c r="AF150" s="185"/>
      <c r="AG150" s="47">
        <f>IF(AE150-AD150=$A$3,$A$2,AE150-AD150)</f>
        <v>0</v>
      </c>
      <c r="AH150" s="47">
        <f>IFERROR(IF(AF150=$D$4,AG150,AG150/($D$4/AF150)),0)</f>
        <v>0</v>
      </c>
      <c r="AI150" s="186"/>
      <c r="AJ150" s="186"/>
      <c r="AK150" s="186"/>
      <c r="AL150" s="47">
        <v>0</v>
      </c>
      <c r="AM150" s="47">
        <v>0</v>
      </c>
      <c r="AN150" s="186"/>
      <c r="AO150" s="186"/>
      <c r="AP150" s="186"/>
      <c r="AQ150" s="47">
        <f>IF(AO150-AN150=$A$3,$A$2,AO150-AN150)</f>
        <v>0</v>
      </c>
      <c r="AR150" s="47">
        <f>IFERROR(IF(AP150=$D$4,AQ150,AQ150/($D$4/AP150)),0)</f>
        <v>0</v>
      </c>
      <c r="AS150" s="186"/>
      <c r="AT150" s="186"/>
      <c r="AU150" s="186"/>
      <c r="AV150" s="47">
        <f>IF(AT150-AS150=$A$3,$A$2,AT150-AS150)</f>
        <v>0</v>
      </c>
      <c r="AW150" s="47">
        <f>IFERROR(IF(AU150=$D$4,AV150,AV150/($D$4/AU150)),0)</f>
        <v>0</v>
      </c>
      <c r="AX150" s="186"/>
      <c r="AY150" s="186"/>
      <c r="AZ150" s="186"/>
      <c r="BA150" s="47">
        <f>IF(AY150-AX150=$A$3,$A$2,AY150-AX150)</f>
        <v>0</v>
      </c>
      <c r="BB150" s="47">
        <f>IFERROR(IF(AZ150=$D$4,BA150,BA150/($D$4/AZ150)),0)</f>
        <v>0</v>
      </c>
      <c r="BC150" s="186">
        <v>0.375</v>
      </c>
      <c r="BD150" s="186">
        <v>0.54166666666666663</v>
      </c>
      <c r="BE150" s="41">
        <v>2</v>
      </c>
      <c r="BF150" s="47">
        <f>IF(BD150-BC150=$A$3,$A$2,BD150-BC150)</f>
        <v>0.16666666666666663</v>
      </c>
      <c r="BG150" s="47">
        <f>IFERROR(IF(BE150=$D$4,BF150,BF150/($D$4/BE150)),0)</f>
        <v>8.3333333333333315E-2</v>
      </c>
      <c r="BH150" s="186"/>
      <c r="BI150" s="186"/>
      <c r="BJ150" s="186"/>
      <c r="BK150" s="47">
        <v>0</v>
      </c>
      <c r="BL150" s="47">
        <v>0</v>
      </c>
      <c r="BM150" s="191">
        <f>IFERROR(IF(BK150=$D$4,BL150,BL150/($D$4/BK150)),0)</f>
        <v>0</v>
      </c>
      <c r="BN150" s="50">
        <v>1</v>
      </c>
      <c r="BO150" s="189"/>
      <c r="BP150" s="189"/>
      <c r="BQ150" s="107">
        <v>0</v>
      </c>
      <c r="BR150" s="47">
        <v>0</v>
      </c>
      <c r="BS150" s="47">
        <f>IFERROR(IF(BQ150=$D$4,BR150,BR150/($D$4/BQ150)),0)</f>
        <v>0</v>
      </c>
      <c r="BT150" s="190"/>
      <c r="BU150" s="190"/>
      <c r="BV150" s="41">
        <v>0</v>
      </c>
      <c r="BW150" s="47">
        <v>0</v>
      </c>
      <c r="BX150" s="47">
        <f>IFERROR(IF(BV150=$D$4,BW150,BW150/($D$4/BV150)),0)</f>
        <v>0</v>
      </c>
      <c r="BY150" s="190"/>
      <c r="BZ150" s="190"/>
      <c r="CA150" s="41">
        <v>0</v>
      </c>
      <c r="CB150" s="47">
        <v>0</v>
      </c>
      <c r="CC150" s="47">
        <f>IFERROR(IF(CA150=$D$4,CB150,CB150/($D$4/CA150)),0)</f>
        <v>0</v>
      </c>
      <c r="CD150" s="190"/>
      <c r="CE150" s="190"/>
      <c r="CF150" s="41">
        <v>0</v>
      </c>
      <c r="CG150" s="47">
        <v>0</v>
      </c>
      <c r="CH150" s="47">
        <f>IFERROR(IF(CF150=$D$4,CG150,CG150/($D$4/CF150)),0)</f>
        <v>0</v>
      </c>
      <c r="CI150" s="190"/>
      <c r="CJ150" s="190"/>
      <c r="CK150" s="41">
        <v>0</v>
      </c>
      <c r="CL150" s="47">
        <v>0</v>
      </c>
      <c r="CM150" s="47">
        <f>IFERROR(IF(CK150=$D$4,CL150,CL150/($D$4/CK150)),0)</f>
        <v>0</v>
      </c>
      <c r="CN150" s="190"/>
      <c r="CO150" s="190"/>
      <c r="CP150" s="41">
        <v>0</v>
      </c>
      <c r="CQ150" s="47">
        <v>0</v>
      </c>
      <c r="CR150" s="47">
        <f>IFERROR(IF(CP150=$D$4,CQ150,CQ150/($D$4/CP150)),0)</f>
        <v>0</v>
      </c>
      <c r="CS150" s="190"/>
      <c r="CT150" s="190"/>
      <c r="CU150" s="41">
        <v>0</v>
      </c>
      <c r="CV150" s="47">
        <v>0</v>
      </c>
      <c r="CW150" s="47">
        <f>IFERROR(IF(CU150=$D$4,CV150,CV150/($D$4/CU150)),0)</f>
        <v>0</v>
      </c>
      <c r="CX150" s="1"/>
      <c r="CZ150" s="156"/>
      <c r="DA150" s="156"/>
    </row>
    <row r="151" spans="1:105" s="18" customFormat="1" ht="13.8" x14ac:dyDescent="0.3">
      <c r="B151" s="184" t="s">
        <v>1609</v>
      </c>
      <c r="C151" s="104" t="s">
        <v>2151</v>
      </c>
      <c r="D151" s="40" t="s">
        <v>2138</v>
      </c>
      <c r="E151" s="40" t="s">
        <v>1646</v>
      </c>
      <c r="F151" s="40" t="s">
        <v>2122</v>
      </c>
      <c r="G151" s="36" t="s">
        <v>1239</v>
      </c>
      <c r="H151" s="36"/>
      <c r="I151" s="36" t="s">
        <v>2124</v>
      </c>
      <c r="J151" s="36" t="s">
        <v>2125</v>
      </c>
      <c r="K151" s="178" t="s">
        <v>2473</v>
      </c>
      <c r="L151" s="188" t="s">
        <v>2473</v>
      </c>
      <c r="M151" s="99">
        <f>IF(L151=L150,0,1)</f>
        <v>0</v>
      </c>
      <c r="N151" s="41">
        <v>928529379</v>
      </c>
      <c r="O151" s="106" t="s">
        <v>2508</v>
      </c>
      <c r="P151" s="106" t="s">
        <v>2474</v>
      </c>
      <c r="Q151" s="106" t="s">
        <v>2475</v>
      </c>
      <c r="R151" s="106" t="s">
        <v>2476</v>
      </c>
      <c r="S151" s="106" t="s">
        <v>2506</v>
      </c>
      <c r="T151" s="106" t="s">
        <v>2465</v>
      </c>
      <c r="U151" s="107" t="s">
        <v>2472</v>
      </c>
      <c r="V151" s="137"/>
      <c r="W151" s="39">
        <f>COUNTA(AD151,AI151,AN151,AS151,AX151,BH151,BC151)</f>
        <v>1</v>
      </c>
      <c r="X151" s="42">
        <f>Y151/AC151</f>
        <v>4.9999999999999996E-2</v>
      </c>
      <c r="Y151" s="43">
        <f>(AH151+AM151+AR151+AW151+BB151+BL151+BG151)*24</f>
        <v>1.9999999999999996</v>
      </c>
      <c r="Z151" s="44">
        <f>+W151*$D$4</f>
        <v>4</v>
      </c>
      <c r="AA151" s="42">
        <f>AB151/(AC151*$D$4)</f>
        <v>4.9999999999999996E-2</v>
      </c>
      <c r="AB151" s="44">
        <f>((AG151*24)*AF151)+((AL151*24)*AK151)+((AQ151*24)*AP151)+((AV151*24)*AU151)+((BA151*24)*AZ151)+((BF151*24)*BE151)+((BK151*24)*BJ151)</f>
        <v>7.9999999999999982</v>
      </c>
      <c r="AC151" s="45">
        <f>SUMIFS(Y:Y,O:O,O151)</f>
        <v>39.999999999999993</v>
      </c>
      <c r="AD151" s="185"/>
      <c r="AE151" s="185"/>
      <c r="AF151" s="185"/>
      <c r="AG151" s="47">
        <f>IF(AE151-AD151=$A$3,$A$2,AE151-AD151)</f>
        <v>0</v>
      </c>
      <c r="AH151" s="47">
        <f>IFERROR(IF(AF151=$D$4,AG151,AG151/($D$4/AF151)),0)</f>
        <v>0</v>
      </c>
      <c r="AI151" s="186"/>
      <c r="AJ151" s="186"/>
      <c r="AK151" s="186"/>
      <c r="AL151" s="47">
        <v>0</v>
      </c>
      <c r="AM151" s="47">
        <v>0</v>
      </c>
      <c r="AN151" s="186"/>
      <c r="AO151" s="186"/>
      <c r="AP151" s="186"/>
      <c r="AQ151" s="47">
        <f>IF(AO151-AN151=$A$3,$A$2,AO151-AN151)</f>
        <v>0</v>
      </c>
      <c r="AR151" s="47">
        <f>IFERROR(IF(AP151=$D$4,AQ151,AQ151/($D$4/AP151)),0)</f>
        <v>0</v>
      </c>
      <c r="AS151" s="186"/>
      <c r="AT151" s="186"/>
      <c r="AU151" s="186"/>
      <c r="AV151" s="47">
        <f>IF(AT151-AS151=$A$3,$A$2,AT151-AS151)</f>
        <v>0</v>
      </c>
      <c r="AW151" s="47">
        <f>IFERROR(IF(AU151=$D$4,AV151,AV151/($D$4/AU151)),0)</f>
        <v>0</v>
      </c>
      <c r="AX151" s="186"/>
      <c r="AY151" s="186"/>
      <c r="AZ151" s="186"/>
      <c r="BA151" s="47">
        <f>IF(AY151-AX151=$A$3,$A$2,AY151-AX151)</f>
        <v>0</v>
      </c>
      <c r="BB151" s="47">
        <f>IFERROR(IF(AZ151=$D$4,BA151,BA151/($D$4/AZ151)),0)</f>
        <v>0</v>
      </c>
      <c r="BC151" s="186">
        <v>0.58333333333333337</v>
      </c>
      <c r="BD151" s="186">
        <v>0.75</v>
      </c>
      <c r="BE151" s="41">
        <v>2</v>
      </c>
      <c r="BF151" s="47">
        <f>IF(BD151-BC151=$A$3,$A$2,BD151-BC151)</f>
        <v>0.16666666666666663</v>
      </c>
      <c r="BG151" s="47">
        <f>IFERROR(IF(BE151=$D$4,BF151,BF151/($D$4/BE151)),0)</f>
        <v>8.3333333333333315E-2</v>
      </c>
      <c r="BH151" s="186"/>
      <c r="BI151" s="186"/>
      <c r="BJ151" s="186"/>
      <c r="BK151" s="47">
        <v>0</v>
      </c>
      <c r="BL151" s="47">
        <v>0</v>
      </c>
      <c r="BM151" s="191">
        <f>IFERROR(IF(BK151=$D$4,BL151,BL151/($D$4/BK151)),0)</f>
        <v>0</v>
      </c>
      <c r="BN151" s="50">
        <v>1</v>
      </c>
      <c r="BO151" s="189"/>
      <c r="BP151" s="189"/>
      <c r="BQ151" s="107">
        <v>0</v>
      </c>
      <c r="BR151" s="47">
        <v>0</v>
      </c>
      <c r="BS151" s="47">
        <f>IFERROR(IF(BQ151=$D$4,BR151,BR151/($D$4/BQ151)),0)</f>
        <v>0</v>
      </c>
      <c r="BT151" s="190"/>
      <c r="BU151" s="190"/>
      <c r="BV151" s="41">
        <v>0</v>
      </c>
      <c r="BW151" s="47">
        <v>0</v>
      </c>
      <c r="BX151" s="47">
        <f>IFERROR(IF(BV151=$D$4,BW151,BW151/($D$4/BV151)),0)</f>
        <v>0</v>
      </c>
      <c r="BY151" s="190"/>
      <c r="BZ151" s="190"/>
      <c r="CA151" s="41">
        <v>0</v>
      </c>
      <c r="CB151" s="47">
        <v>0</v>
      </c>
      <c r="CC151" s="47">
        <f>IFERROR(IF(CA151=$D$4,CB151,CB151/($D$4/CA151)),0)</f>
        <v>0</v>
      </c>
      <c r="CD151" s="190"/>
      <c r="CE151" s="190"/>
      <c r="CF151" s="41">
        <v>0</v>
      </c>
      <c r="CG151" s="47">
        <v>0</v>
      </c>
      <c r="CH151" s="47">
        <f>IFERROR(IF(CF151=$D$4,CG151,CG151/($D$4/CF151)),0)</f>
        <v>0</v>
      </c>
      <c r="CI151" s="190"/>
      <c r="CJ151" s="190"/>
      <c r="CK151" s="41">
        <v>0</v>
      </c>
      <c r="CL151" s="47">
        <v>0</v>
      </c>
      <c r="CM151" s="47">
        <f>IFERROR(IF(CK151=$D$4,CL151,CL151/($D$4/CK151)),0)</f>
        <v>0</v>
      </c>
      <c r="CN151" s="190"/>
      <c r="CO151" s="190"/>
      <c r="CP151" s="41">
        <v>0</v>
      </c>
      <c r="CQ151" s="47">
        <v>0</v>
      </c>
      <c r="CR151" s="47">
        <f>IFERROR(IF(CP151=$D$4,CQ151,CQ151/($D$4/CP151)),0)</f>
        <v>0</v>
      </c>
      <c r="CS151" s="190"/>
      <c r="CT151" s="190"/>
      <c r="CU151" s="41">
        <v>0</v>
      </c>
      <c r="CV151" s="47">
        <v>0</v>
      </c>
      <c r="CW151" s="47">
        <f>IFERROR(IF(CU151=$D$4,CV151,CV151/($D$4/CU151)),0)</f>
        <v>0</v>
      </c>
      <c r="CX151" s="1"/>
      <c r="CZ151" s="156"/>
      <c r="DA151" s="156"/>
    </row>
    <row r="152" spans="1:105" s="18" customFormat="1" ht="13.8" x14ac:dyDescent="0.3">
      <c r="B152" s="184" t="s">
        <v>1596</v>
      </c>
      <c r="C152" s="104">
        <v>595</v>
      </c>
      <c r="D152" s="40" t="s">
        <v>594</v>
      </c>
      <c r="E152" s="40" t="s">
        <v>1016</v>
      </c>
      <c r="F152" s="40" t="s">
        <v>2122</v>
      </c>
      <c r="G152" s="36" t="s">
        <v>1239</v>
      </c>
      <c r="H152" s="36"/>
      <c r="I152" s="36" t="s">
        <v>2124</v>
      </c>
      <c r="J152" s="36" t="s">
        <v>2125</v>
      </c>
      <c r="K152" s="178" t="s">
        <v>2473</v>
      </c>
      <c r="L152" s="188" t="s">
        <v>2473</v>
      </c>
      <c r="M152" s="99">
        <f>IF(L152=L151,0,1)</f>
        <v>0</v>
      </c>
      <c r="N152" s="41">
        <v>928529379</v>
      </c>
      <c r="O152" s="106" t="s">
        <v>2508</v>
      </c>
      <c r="P152" s="106" t="s">
        <v>2474</v>
      </c>
      <c r="Q152" s="106" t="s">
        <v>2475</v>
      </c>
      <c r="R152" s="106" t="s">
        <v>2476</v>
      </c>
      <c r="S152" s="106" t="s">
        <v>2506</v>
      </c>
      <c r="T152" s="106" t="s">
        <v>2465</v>
      </c>
      <c r="U152" s="107" t="s">
        <v>2472</v>
      </c>
      <c r="V152" s="137"/>
      <c r="W152" s="39">
        <f>COUNTA(AD152,AI152,AN152,AS152,AX152,BH152,BC152)</f>
        <v>1</v>
      </c>
      <c r="X152" s="42">
        <f>Y152/AC152</f>
        <v>2.4999999999999998E-2</v>
      </c>
      <c r="Y152" s="43">
        <f>(AH152+AM152+AR152+AW152+BB152+BL152+BG152)*24</f>
        <v>0.99999999999999978</v>
      </c>
      <c r="Z152" s="44">
        <f>+W152*$D$4</f>
        <v>4</v>
      </c>
      <c r="AA152" s="42">
        <f>AB152/(AC152*$D$4)</f>
        <v>2.4999999999999998E-2</v>
      </c>
      <c r="AB152" s="44">
        <f>((AG152*24)*AF152)+((AL152*24)*AK152)+((AQ152*24)*AP152)+((AV152*24)*AU152)+((BA152*24)*AZ152)+((BF152*24)*BE152)+((BK152*24)*BJ152)</f>
        <v>3.9999999999999991</v>
      </c>
      <c r="AC152" s="45">
        <f>SUMIFS(Y:Y,O:O,O152)</f>
        <v>39.999999999999993</v>
      </c>
      <c r="AD152" s="185"/>
      <c r="AE152" s="185"/>
      <c r="AF152" s="185"/>
      <c r="AG152" s="47">
        <f>IF(AE152-AD152=$A$3,$A$2,AE152-AD152)</f>
        <v>0</v>
      </c>
      <c r="AH152" s="47">
        <f>IFERROR(IF(AF152=$D$4,AG152,AG152/($D$4/AF152)),0)</f>
        <v>0</v>
      </c>
      <c r="AI152" s="186"/>
      <c r="AJ152" s="186"/>
      <c r="AK152" s="186"/>
      <c r="AL152" s="47">
        <v>0</v>
      </c>
      <c r="AM152" s="47">
        <v>0</v>
      </c>
      <c r="AN152" s="186"/>
      <c r="AO152" s="186"/>
      <c r="AP152" s="186"/>
      <c r="AQ152" s="47">
        <f>IF(AO152-AN152=$A$3,$A$2,AO152-AN152)</f>
        <v>0</v>
      </c>
      <c r="AR152" s="47">
        <f>IFERROR(IF(AP152=$D$4,AQ152,AQ152/($D$4/AP152)),0)</f>
        <v>0</v>
      </c>
      <c r="AS152" s="186">
        <v>0.375</v>
      </c>
      <c r="AT152" s="186">
        <v>0.45833333333333331</v>
      </c>
      <c r="AU152" s="41">
        <v>2</v>
      </c>
      <c r="AV152" s="47">
        <f>IF(AT152-AS152=$A$3,$A$2,AT152-AS152)</f>
        <v>8.3333333333333315E-2</v>
      </c>
      <c r="AW152" s="47">
        <f>IFERROR(IF(AU152=$D$4,AV152,AV152/($D$4/AU152)),0)</f>
        <v>4.1666666666666657E-2</v>
      </c>
      <c r="AX152" s="186"/>
      <c r="AY152" s="186"/>
      <c r="AZ152" s="186"/>
      <c r="BA152" s="47">
        <f>IF(AY152-AX152=$A$3,$A$2,AY152-AX152)</f>
        <v>0</v>
      </c>
      <c r="BB152" s="47">
        <f>IFERROR(IF(AZ152=$D$4,BA152,BA152/($D$4/AZ152)),0)</f>
        <v>0</v>
      </c>
      <c r="BC152" s="186"/>
      <c r="BD152" s="186"/>
      <c r="BE152" s="186"/>
      <c r="BF152" s="47">
        <f>IF(BD152-BC152=$A$3,$A$2,BD152-BC152)</f>
        <v>0</v>
      </c>
      <c r="BG152" s="47">
        <f>IFERROR(IF(BE152=$D$4,BF152,BF152/($D$4/BE152)),0)</f>
        <v>0</v>
      </c>
      <c r="BH152" s="186"/>
      <c r="BI152" s="186"/>
      <c r="BJ152" s="186"/>
      <c r="BK152" s="47">
        <v>0</v>
      </c>
      <c r="BL152" s="47">
        <v>0</v>
      </c>
      <c r="BM152" s="191">
        <f>IFERROR(IF(BK152=$D$4,BL152,BL152/($D$4/BK152)),0)</f>
        <v>0</v>
      </c>
      <c r="BN152" s="50">
        <v>1</v>
      </c>
      <c r="BO152" s="189"/>
      <c r="BP152" s="189"/>
      <c r="BQ152" s="107">
        <v>0</v>
      </c>
      <c r="BR152" s="47">
        <v>0</v>
      </c>
      <c r="BS152" s="47">
        <f>IFERROR(IF(BQ152=$D$4,BR152,BR152/($D$4/BQ152)),0)</f>
        <v>0</v>
      </c>
      <c r="BT152" s="190"/>
      <c r="BU152" s="190"/>
      <c r="BV152" s="41">
        <v>0</v>
      </c>
      <c r="BW152" s="47">
        <v>0</v>
      </c>
      <c r="BX152" s="47">
        <f>IFERROR(IF(BV152=$D$4,BW152,BW152/($D$4/BV152)),0)</f>
        <v>0</v>
      </c>
      <c r="BY152" s="190"/>
      <c r="BZ152" s="190"/>
      <c r="CA152" s="41">
        <v>0</v>
      </c>
      <c r="CB152" s="47">
        <v>0</v>
      </c>
      <c r="CC152" s="47">
        <f>IFERROR(IF(CA152=$D$4,CB152,CB152/($D$4/CA152)),0)</f>
        <v>0</v>
      </c>
      <c r="CD152" s="190"/>
      <c r="CE152" s="190"/>
      <c r="CF152" s="41">
        <v>0</v>
      </c>
      <c r="CG152" s="47">
        <v>0</v>
      </c>
      <c r="CH152" s="47">
        <f>IFERROR(IF(CF152=$D$4,CG152,CG152/($D$4/CF152)),0)</f>
        <v>0</v>
      </c>
      <c r="CI152" s="190"/>
      <c r="CJ152" s="190"/>
      <c r="CK152" s="41">
        <v>0</v>
      </c>
      <c r="CL152" s="47">
        <v>0</v>
      </c>
      <c r="CM152" s="47">
        <f>IFERROR(IF(CK152=$D$4,CL152,CL152/($D$4/CK152)),0)</f>
        <v>0</v>
      </c>
      <c r="CN152" s="190"/>
      <c r="CO152" s="190"/>
      <c r="CP152" s="41">
        <v>0</v>
      </c>
      <c r="CQ152" s="47">
        <v>0</v>
      </c>
      <c r="CR152" s="47">
        <f>IFERROR(IF(CP152=$D$4,CQ152,CQ152/($D$4/CP152)),0)</f>
        <v>0</v>
      </c>
      <c r="CS152" s="190"/>
      <c r="CT152" s="190"/>
      <c r="CU152" s="41">
        <v>0</v>
      </c>
      <c r="CV152" s="47">
        <v>0</v>
      </c>
      <c r="CW152" s="47">
        <f>IFERROR(IF(CU152=$D$4,CV152,CV152/($D$4/CU152)),0)</f>
        <v>0</v>
      </c>
      <c r="CX152" s="1"/>
      <c r="CZ152" s="156"/>
      <c r="DA152" s="156"/>
    </row>
    <row r="153" spans="1:105" s="18" customFormat="1" ht="13.8" x14ac:dyDescent="0.3">
      <c r="B153" s="39" t="str">
        <f>CONCATENATE(IF(AD153&lt;&gt;"","L",""),IF(AI153&lt;&gt;"","M",""),IF(AN153&lt;&gt;"","W",""),IF(AS153&lt;&gt;"","J",""),IF(AX153&lt;&gt;"","V",""),IF(BC153&lt;&gt;"","S",""),IF(BH153&lt;&gt;"","D",""))</f>
        <v>LJS</v>
      </c>
      <c r="C153" s="104">
        <v>378</v>
      </c>
      <c r="D153" s="40" t="s">
        <v>1721</v>
      </c>
      <c r="E153" s="40" t="s">
        <v>58</v>
      </c>
      <c r="F153" s="40" t="s">
        <v>2155</v>
      </c>
      <c r="G153" s="36" t="s">
        <v>1242</v>
      </c>
      <c r="H153" s="36" t="s">
        <v>2172</v>
      </c>
      <c r="I153" s="36" t="s">
        <v>2172</v>
      </c>
      <c r="J153" s="36" t="s">
        <v>2125</v>
      </c>
      <c r="K153" s="36" t="s">
        <v>2263</v>
      </c>
      <c r="L153" s="146" t="s">
        <v>1077</v>
      </c>
      <c r="M153" s="99">
        <f>IF(L153=L152,0,1)</f>
        <v>1</v>
      </c>
      <c r="N153" s="65">
        <v>1804249249</v>
      </c>
      <c r="O153" s="154" t="str">
        <f>PROPER(TRIM(UPPER(CONCATENATE(P153," ",Q153))))</f>
        <v>Cristhian Santiago Lozano</v>
      </c>
      <c r="P153" s="154" t="s">
        <v>2530</v>
      </c>
      <c r="Q153" s="154" t="s">
        <v>2475</v>
      </c>
      <c r="R153" s="154" t="s">
        <v>2531</v>
      </c>
      <c r="S153" s="106" t="s">
        <v>2462</v>
      </c>
      <c r="T153" s="106" t="s">
        <v>2467</v>
      </c>
      <c r="U153" s="107" t="s">
        <v>2472</v>
      </c>
      <c r="V153" s="133">
        <v>17245.341940354545</v>
      </c>
      <c r="W153" s="39">
        <f>COUNTA(AD153,AI153,AN153,AS153,AX153,BH153,BC153)</f>
        <v>3</v>
      </c>
      <c r="X153" s="42">
        <f>Y153/AC153</f>
        <v>0.15</v>
      </c>
      <c r="Y153" s="43">
        <f>(AH153+AM153+AR153+AW153+BB153+BL153+BG153)*24</f>
        <v>5.9999999999999982</v>
      </c>
      <c r="Z153" s="44">
        <f>+W153*$D$4</f>
        <v>12</v>
      </c>
      <c r="AA153" s="42">
        <f>AB153/(AC153*$D$4)</f>
        <v>0.15</v>
      </c>
      <c r="AB153" s="44">
        <f>((AG153*24)*AF153)+((AL153*24)*AK153)+((AQ153*24)*AP153)+((AV153*24)*AU153)+((BA153*24)*AZ153)+((BF153*24)*BE153)+((BK153*24)*BJ153)</f>
        <v>23.999999999999993</v>
      </c>
      <c r="AC153" s="45">
        <f>SUMIFS(Y:Y,O:O,O153)</f>
        <v>39.999999999999993</v>
      </c>
      <c r="AD153" s="49">
        <v>0.375</v>
      </c>
      <c r="AE153" s="49">
        <v>0.45833333333333331</v>
      </c>
      <c r="AF153" s="41">
        <v>4</v>
      </c>
      <c r="AG153" s="47">
        <f>IF(AE153-AD153=$A$3,$A$2,AE153-AD153)</f>
        <v>8.3333333333333315E-2</v>
      </c>
      <c r="AH153" s="47">
        <f>IFERROR(IF(AF153=$D$4,AG153,AG153/($D$4/AF153)),0)</f>
        <v>8.3333333333333315E-2</v>
      </c>
      <c r="AI153" s="49"/>
      <c r="AJ153" s="49"/>
      <c r="AK153" s="41"/>
      <c r="AL153" s="47">
        <f>IF(AJ153-AI153=$A$3,$A$2,AJ153-AI153)</f>
        <v>0</v>
      </c>
      <c r="AM153" s="47">
        <f>IFERROR(IF(AK153=$D$4,AL153,AL153/($D$4/AK153)),0)</f>
        <v>0</v>
      </c>
      <c r="AN153" s="49"/>
      <c r="AO153" s="49"/>
      <c r="AP153" s="41"/>
      <c r="AQ153" s="47">
        <f>IF(AO153-AN153=$A$3,$A$2,AO153-AN153)</f>
        <v>0</v>
      </c>
      <c r="AR153" s="47">
        <f>IFERROR(IF(AP153=$D$4,AQ153,AQ153/($D$4/AP153)),0)</f>
        <v>0</v>
      </c>
      <c r="AS153" s="49">
        <v>0.375</v>
      </c>
      <c r="AT153" s="49">
        <v>0.45833333333333331</v>
      </c>
      <c r="AU153" s="41">
        <v>4</v>
      </c>
      <c r="AV153" s="47">
        <f>IF(AT153-AS153=$A$3,$A$2,AT153-AS153)</f>
        <v>8.3333333333333315E-2</v>
      </c>
      <c r="AW153" s="47">
        <f>IFERROR(IF(AU153=$D$4,AV153,AV153/($D$4/AU153)),0)</f>
        <v>8.3333333333333315E-2</v>
      </c>
      <c r="AX153" s="49"/>
      <c r="AY153" s="49"/>
      <c r="AZ153" s="41"/>
      <c r="BA153" s="47">
        <f>IF(AY153-AX153=$A$3,$A$2,AY153-AX153)</f>
        <v>0</v>
      </c>
      <c r="BB153" s="47">
        <f>IFERROR(IF(AZ153=$D$4,BA153,BA153/($D$4/AZ153)),0)</f>
        <v>0</v>
      </c>
      <c r="BC153" s="49">
        <v>0.375</v>
      </c>
      <c r="BD153" s="49">
        <v>0.45833333333333331</v>
      </c>
      <c r="BE153" s="41">
        <v>4</v>
      </c>
      <c r="BF153" s="47">
        <f>IF(BD153-BC153=$A$3,$A$2,BD153-BC153)</f>
        <v>8.3333333333333315E-2</v>
      </c>
      <c r="BG153" s="47">
        <f>IFERROR(IF(BE153=$D$4,BF153,BF153/($D$4/BE153)),0)</f>
        <v>8.3333333333333315E-2</v>
      </c>
      <c r="BH153" s="49"/>
      <c r="BI153" s="49"/>
      <c r="BJ153" s="41"/>
      <c r="BK153" s="47">
        <f>IF(BI153-BH153=$A$3,$A$2,BI153-BH153)</f>
        <v>0</v>
      </c>
      <c r="BL153" s="47">
        <f>IFERROR(IF(BJ153=$D$4,BK153,BK153/($D$4/BJ153)),0)</f>
        <v>0</v>
      </c>
      <c r="BM153" s="50"/>
      <c r="BN153" s="22">
        <f t="array" ref="BN153">IF(SUMPRODUCT((O153:O$439=O153)*1)&gt;1,0,1)</f>
        <v>0</v>
      </c>
      <c r="BO153" s="48">
        <v>0.375</v>
      </c>
      <c r="BP153" s="48">
        <v>0.45833333333333331</v>
      </c>
      <c r="BQ153" s="41">
        <v>4</v>
      </c>
      <c r="BR153" s="47">
        <f>IF(BP153-BO153=$A$3,$A$2,BP153-BO153)</f>
        <v>8.3333333333333315E-2</v>
      </c>
      <c r="BS153" s="47">
        <f>IFERROR(IF(BQ153=$D$4,BR153,BR153/($D$4/BQ153)),0)</f>
        <v>8.3333333333333315E-2</v>
      </c>
      <c r="BT153" s="48"/>
      <c r="BU153" s="48"/>
      <c r="BV153" s="41"/>
      <c r="BW153" s="47">
        <f>IF(BU153-BT153=$A$3,$A$2,BU153-BT153)</f>
        <v>0</v>
      </c>
      <c r="BX153" s="47">
        <f>IFERROR(IF(BV153=$D$4,BW153,BW153/($D$4/BV153)),0)</f>
        <v>0</v>
      </c>
      <c r="BY153" s="48"/>
      <c r="BZ153" s="48"/>
      <c r="CA153" s="41"/>
      <c r="CB153" s="47">
        <f>IF(BZ153-BY153=$A$3,$A$2,BZ153-BY153)</f>
        <v>0</v>
      </c>
      <c r="CC153" s="47">
        <f>IFERROR(IF(CA153=$D$4,CB153,CB153/($D$4/CA153)),0)</f>
        <v>0</v>
      </c>
      <c r="CD153" s="48">
        <v>0.375</v>
      </c>
      <c r="CE153" s="48">
        <v>0.45833333333333331</v>
      </c>
      <c r="CF153" s="41">
        <v>4</v>
      </c>
      <c r="CG153" s="47">
        <f>IF(CE153-CD153=$A$3,$A$2,CE153-CD153)</f>
        <v>8.3333333333333315E-2</v>
      </c>
      <c r="CH153" s="47">
        <f>IFERROR(IF(CF153=$D$4,CG153,CG153/($D$4/CF153)),0)</f>
        <v>8.3333333333333315E-2</v>
      </c>
      <c r="CI153" s="48"/>
      <c r="CJ153" s="48"/>
      <c r="CK153" s="41"/>
      <c r="CL153" s="47">
        <f>IF(CJ153-CI153=$A$3,$A$2,CJ153-CI153)</f>
        <v>0</v>
      </c>
      <c r="CM153" s="47">
        <f>IFERROR(IF(CK153=$D$4,CL153,CL153/($D$4/CK153)),0)</f>
        <v>0</v>
      </c>
      <c r="CN153" s="48">
        <v>0.375</v>
      </c>
      <c r="CO153" s="48">
        <v>0.45833333333333331</v>
      </c>
      <c r="CP153" s="41">
        <v>4</v>
      </c>
      <c r="CQ153" s="47">
        <f>IF(CO153-CN153=$A$3,$A$2,CO153-CN153)</f>
        <v>8.3333333333333315E-2</v>
      </c>
      <c r="CR153" s="47">
        <f>IFERROR(IF(CP153=$D$4,CQ153,CQ153/($D$4/CP153)),0)</f>
        <v>8.3333333333333315E-2</v>
      </c>
      <c r="CS153" s="48"/>
      <c r="CT153" s="48"/>
      <c r="CU153" s="41"/>
      <c r="CV153" s="47">
        <f>IF(CT153-CS153=$A$3,$A$2,CT153-CS153)</f>
        <v>0</v>
      </c>
      <c r="CW153" s="47">
        <f>IFERROR(IF(CU153=$D$4,CV153,CV153/($D$4/CU153)),0)</f>
        <v>0</v>
      </c>
      <c r="CZ153" s="156"/>
      <c r="DA153" s="156"/>
    </row>
    <row r="154" spans="1:105" s="18" customFormat="1" ht="13.8" x14ac:dyDescent="0.3">
      <c r="B154" s="39" t="str">
        <f>CONCATENATE(IF(AD154&lt;&gt;"","L",""),IF(AI154&lt;&gt;"","M",""),IF(AN154&lt;&gt;"","W",""),IF(AS154&lt;&gt;"","J",""),IF(AX154&lt;&gt;"","V",""),IF(BC154&lt;&gt;"","S",""),IF(BH154&lt;&gt;"","D",""))</f>
        <v>WV</v>
      </c>
      <c r="C154" s="104">
        <v>272</v>
      </c>
      <c r="D154" s="40" t="s">
        <v>1722</v>
      </c>
      <c r="E154" s="40" t="s">
        <v>1281</v>
      </c>
      <c r="F154" s="40" t="s">
        <v>2155</v>
      </c>
      <c r="G154" s="36" t="s">
        <v>1243</v>
      </c>
      <c r="H154" s="36" t="s">
        <v>2172</v>
      </c>
      <c r="I154" s="36" t="s">
        <v>2172</v>
      </c>
      <c r="J154" s="36" t="s">
        <v>2260</v>
      </c>
      <c r="K154" s="36" t="s">
        <v>2263</v>
      </c>
      <c r="L154" s="99" t="s">
        <v>1077</v>
      </c>
      <c r="M154" s="99">
        <f>IF(L154=L153,0,1)</f>
        <v>0</v>
      </c>
      <c r="N154" s="107">
        <v>1804249249</v>
      </c>
      <c r="O154" s="106" t="str">
        <f>PROPER(TRIM(UPPER(CONCATENATE(P154," ",Q154))))</f>
        <v>Cristhian Santiago Lozano</v>
      </c>
      <c r="P154" s="106" t="s">
        <v>2530</v>
      </c>
      <c r="Q154" s="106" t="s">
        <v>2475</v>
      </c>
      <c r="R154" s="106" t="s">
        <v>2531</v>
      </c>
      <c r="S154" s="106" t="s">
        <v>2462</v>
      </c>
      <c r="T154" s="106" t="s">
        <v>2467</v>
      </c>
      <c r="U154" s="107" t="s">
        <v>2472</v>
      </c>
      <c r="V154" s="133">
        <v>19364.40183789103</v>
      </c>
      <c r="W154" s="39">
        <f>COUNTA(AD154,AI154,AN154,AS154,AX154,BH154,BC154)</f>
        <v>2</v>
      </c>
      <c r="X154" s="42">
        <f>Y154/AC154</f>
        <v>0.10000000000000006</v>
      </c>
      <c r="Y154" s="43">
        <f>(AH154+AM154+AR154+AW154+BB154+BL154+BG154)*24</f>
        <v>4.0000000000000018</v>
      </c>
      <c r="Z154" s="44">
        <f>+W154*$D$4</f>
        <v>8</v>
      </c>
      <c r="AA154" s="42">
        <f>AB154/(AC154*$D$4)</f>
        <v>0.10000000000000006</v>
      </c>
      <c r="AB154" s="44">
        <f>((AG154*24)*AF154)+((AL154*24)*AK154)+((AQ154*24)*AP154)+((AV154*24)*AU154)+((BA154*24)*AZ154)+((BF154*24)*BE154)+((BK154*24)*BJ154)</f>
        <v>16.000000000000007</v>
      </c>
      <c r="AC154" s="45">
        <f>SUMIFS(Y:Y,O:O,O154)</f>
        <v>39.999999999999993</v>
      </c>
      <c r="AD154" s="131"/>
      <c r="AE154" s="49"/>
      <c r="AF154" s="41"/>
      <c r="AG154" s="47">
        <f>IF(AE154-AD154=$A$3,$A$2,AE154-AD154)</f>
        <v>0</v>
      </c>
      <c r="AH154" s="47">
        <f>IFERROR(IF(AF154=$D$4,AG154,AG154/($D$4/AF154)),0)</f>
        <v>0</v>
      </c>
      <c r="AI154" s="49"/>
      <c r="AJ154" s="49"/>
      <c r="AK154" s="41"/>
      <c r="AL154" s="47">
        <f>IF(AJ154-AI154=$A$3,$A$2,AJ154-AI154)</f>
        <v>0</v>
      </c>
      <c r="AM154" s="47">
        <f>IFERROR(IF(AK154=$D$4,AL154,AL154/($D$4/AK154)),0)</f>
        <v>0</v>
      </c>
      <c r="AN154" s="49">
        <v>0.66666666666666663</v>
      </c>
      <c r="AO154" s="49">
        <v>0.75</v>
      </c>
      <c r="AP154" s="41">
        <v>4</v>
      </c>
      <c r="AQ154" s="47">
        <f>IF(AO154-AN154=$A$3,$A$2,AO154-AN154)</f>
        <v>8.333333333333337E-2</v>
      </c>
      <c r="AR154" s="47">
        <f>IFERROR(IF(AP154=$D$4,AQ154,AQ154/($D$4/AP154)),0)</f>
        <v>8.333333333333337E-2</v>
      </c>
      <c r="AS154" s="131"/>
      <c r="AT154" s="49"/>
      <c r="AU154" s="41"/>
      <c r="AV154" s="47">
        <f>IF(AT154-AS154=$A$3,$A$2,AT154-AS154)</f>
        <v>0</v>
      </c>
      <c r="AW154" s="47">
        <f>IFERROR(IF(AU154=$D$4,AV154,AV154/($D$4/AU154)),0)</f>
        <v>0</v>
      </c>
      <c r="AX154" s="49">
        <v>0.66666666666666663</v>
      </c>
      <c r="AY154" s="49">
        <v>0.75</v>
      </c>
      <c r="AZ154" s="41">
        <v>4</v>
      </c>
      <c r="BA154" s="47">
        <f>IF(AY154-AX154=$A$3,$A$2,AY154-AX154)</f>
        <v>8.333333333333337E-2</v>
      </c>
      <c r="BB154" s="47">
        <f>IFERROR(IF(AZ154=$D$4,BA154,BA154/($D$4/AZ154)),0)</f>
        <v>8.333333333333337E-2</v>
      </c>
      <c r="BC154" s="49"/>
      <c r="BD154" s="49"/>
      <c r="BE154" s="41"/>
      <c r="BF154" s="47">
        <f>IF(BD154-BC154=$A$3,$A$2,BD154-BC154)</f>
        <v>0</v>
      </c>
      <c r="BG154" s="47">
        <f>IFERROR(IF(BE154=$D$4,BF154,BF154/($D$4/BE154)),0)</f>
        <v>0</v>
      </c>
      <c r="BH154" s="49"/>
      <c r="BI154" s="49"/>
      <c r="BJ154" s="41"/>
      <c r="BK154" s="47">
        <f>IF(BI154-BH154=$A$3,$A$2,BI154-BH154)</f>
        <v>0</v>
      </c>
      <c r="BL154" s="47">
        <f>IFERROR(IF(BJ154=$D$4,BK154,BK154/($D$4/BJ154)),0)</f>
        <v>0</v>
      </c>
      <c r="BM154" s="50"/>
      <c r="BN154" s="22">
        <f t="array" ref="BN154">IF(SUMPRODUCT((O154:O$439=O154)*1)&gt;1,0,1)</f>
        <v>0</v>
      </c>
      <c r="BO154" s="56"/>
      <c r="BP154" s="48"/>
      <c r="BQ154" s="41"/>
      <c r="BR154" s="47">
        <f>IF(BP154-BO154=$A$3,$A$2,BP154-BO154)</f>
        <v>0</v>
      </c>
      <c r="BS154" s="47">
        <f>IFERROR(IF(BQ154=$D$4,BR154,BR154/($D$4/BQ154)),0)</f>
        <v>0</v>
      </c>
      <c r="BT154" s="48"/>
      <c r="BU154" s="48"/>
      <c r="BV154" s="41"/>
      <c r="BW154" s="47">
        <f>IF(BU154-BT154=$A$3,$A$2,BU154-BT154)</f>
        <v>0</v>
      </c>
      <c r="BX154" s="47">
        <f>IFERROR(IF(BV154=$D$4,BW154,BW154/($D$4/BV154)),0)</f>
        <v>0</v>
      </c>
      <c r="BY154" s="48">
        <v>0.66666666666666663</v>
      </c>
      <c r="BZ154" s="48">
        <v>0.75</v>
      </c>
      <c r="CA154" s="41">
        <v>4</v>
      </c>
      <c r="CB154" s="47">
        <f>IF(BZ154-BY154=$A$3,$A$2,BZ154-BY154)</f>
        <v>8.333333333333337E-2</v>
      </c>
      <c r="CC154" s="47">
        <f>IFERROR(IF(CA154=$D$4,CB154,CB154/($D$4/CA154)),0)</f>
        <v>8.333333333333337E-2</v>
      </c>
      <c r="CD154" s="56"/>
      <c r="CE154" s="48"/>
      <c r="CF154" s="41"/>
      <c r="CG154" s="47">
        <f>IF(CE154-CD154=$A$3,$A$2,CE154-CD154)</f>
        <v>0</v>
      </c>
      <c r="CH154" s="47">
        <f>IFERROR(IF(CF154=$D$4,CG154,CG154/($D$4/CF154)),0)</f>
        <v>0</v>
      </c>
      <c r="CI154" s="48">
        <v>0.66666666666666663</v>
      </c>
      <c r="CJ154" s="48">
        <v>0.75</v>
      </c>
      <c r="CK154" s="41">
        <v>4</v>
      </c>
      <c r="CL154" s="47">
        <f>IF(CJ154-CI154=$A$3,$A$2,CJ154-CI154)</f>
        <v>8.333333333333337E-2</v>
      </c>
      <c r="CM154" s="47">
        <f>IFERROR(IF(CK154=$D$4,CL154,CL154/($D$4/CK154)),0)</f>
        <v>8.333333333333337E-2</v>
      </c>
      <c r="CN154" s="48"/>
      <c r="CO154" s="48"/>
      <c r="CP154" s="41"/>
      <c r="CQ154" s="47">
        <f>IF(CO154-CN154=$A$3,$A$2,CO154-CN154)</f>
        <v>0</v>
      </c>
      <c r="CR154" s="47">
        <f>IFERROR(IF(CP154=$D$4,CQ154,CQ154/($D$4/CP154)),0)</f>
        <v>0</v>
      </c>
      <c r="CS154" s="48"/>
      <c r="CT154" s="48"/>
      <c r="CU154" s="41"/>
      <c r="CV154" s="47">
        <f>IF(CT154-CS154=$A$3,$A$2,CT154-CS154)</f>
        <v>0</v>
      </c>
      <c r="CW154" s="47">
        <f>IFERROR(IF(CU154=$D$4,CV154,CV154/($D$4/CU154)),0)</f>
        <v>0</v>
      </c>
      <c r="CZ154" s="156"/>
      <c r="DA154" s="156"/>
    </row>
    <row r="155" spans="1:105" s="18" customFormat="1" ht="13.8" x14ac:dyDescent="0.3">
      <c r="B155" s="39" t="str">
        <f>CONCATENATE(IF(AD155&lt;&gt;"","L",""),IF(AI155&lt;&gt;"","M",""),IF(AN155&lt;&gt;"","W",""),IF(AS155&lt;&gt;"","J",""),IF(AX155&lt;&gt;"","V",""),IF(BC155&lt;&gt;"","S",""),IF(BH155&lt;&gt;"","D",""))</f>
        <v>LJS</v>
      </c>
      <c r="C155" s="104">
        <v>215</v>
      </c>
      <c r="D155" s="40" t="s">
        <v>1723</v>
      </c>
      <c r="E155" s="40" t="s">
        <v>57</v>
      </c>
      <c r="F155" s="40" t="s">
        <v>2155</v>
      </c>
      <c r="G155" s="36" t="s">
        <v>1239</v>
      </c>
      <c r="H155" s="36" t="s">
        <v>2172</v>
      </c>
      <c r="I155" s="36" t="s">
        <v>2172</v>
      </c>
      <c r="J155" s="36" t="s">
        <v>2125</v>
      </c>
      <c r="K155" s="36" t="s">
        <v>2263</v>
      </c>
      <c r="L155" s="99" t="s">
        <v>1077</v>
      </c>
      <c r="M155" s="99">
        <f>IF(L155=L154,0,1)</f>
        <v>0</v>
      </c>
      <c r="N155" s="107">
        <v>1804249249</v>
      </c>
      <c r="O155" s="106" t="str">
        <f>PROPER(TRIM(UPPER(CONCATENATE(P155," ",Q155))))</f>
        <v>Cristhian Santiago Lozano</v>
      </c>
      <c r="P155" s="106" t="s">
        <v>2530</v>
      </c>
      <c r="Q155" s="106" t="s">
        <v>2475</v>
      </c>
      <c r="R155" s="106" t="s">
        <v>2531</v>
      </c>
      <c r="S155" s="106" t="s">
        <v>2462</v>
      </c>
      <c r="T155" s="106" t="s">
        <v>2465</v>
      </c>
      <c r="U155" s="107" t="s">
        <v>2472</v>
      </c>
      <c r="V155" s="133">
        <v>14153.496089999997</v>
      </c>
      <c r="W155" s="39">
        <f>COUNTA(AD155,AI155,AN155,AS155,AX155,BH155,BC155)</f>
        <v>3</v>
      </c>
      <c r="X155" s="42">
        <f>Y155/AC155</f>
        <v>0.15</v>
      </c>
      <c r="Y155" s="43">
        <f>(AH155+AM155+AR155+AW155+BB155+BL155+BG155)*24</f>
        <v>5.9999999999999982</v>
      </c>
      <c r="Z155" s="44">
        <f>+W155*$D$4</f>
        <v>12</v>
      </c>
      <c r="AA155" s="42">
        <f>AB155/(AC155*$D$4)</f>
        <v>0.15</v>
      </c>
      <c r="AB155" s="44">
        <f>((AG155*24)*AF155)+((AL155*24)*AK155)+((AQ155*24)*AP155)+((AV155*24)*AU155)+((BA155*24)*AZ155)+((BF155*24)*BE155)+((BK155*24)*BJ155)</f>
        <v>23.999999999999993</v>
      </c>
      <c r="AC155" s="45">
        <f>SUMIFS(Y:Y,O:O,O155)</f>
        <v>39.999999999999993</v>
      </c>
      <c r="AD155" s="49">
        <v>0.45833333333333331</v>
      </c>
      <c r="AE155" s="49">
        <v>0.54166666666666663</v>
      </c>
      <c r="AF155" s="41">
        <v>4</v>
      </c>
      <c r="AG155" s="47">
        <f>IF(AE155-AD155=$A$3,$A$2,AE155-AD155)</f>
        <v>8.3333333333333315E-2</v>
      </c>
      <c r="AH155" s="47">
        <f>IFERROR(IF(AF155=$D$4,AG155,AG155/($D$4/AF155)),0)</f>
        <v>8.3333333333333315E-2</v>
      </c>
      <c r="AI155" s="49"/>
      <c r="AJ155" s="49"/>
      <c r="AK155" s="41"/>
      <c r="AL155" s="47">
        <f>IF(AJ155-AI155=$A$3,$A$2,AJ155-AI155)</f>
        <v>0</v>
      </c>
      <c r="AM155" s="47">
        <f>IFERROR(IF(AK155=$D$4,AL155,AL155/($D$4/AK155)),0)</f>
        <v>0</v>
      </c>
      <c r="AN155" s="49"/>
      <c r="AO155" s="49"/>
      <c r="AP155" s="41"/>
      <c r="AQ155" s="47">
        <f>IF(AO155-AN155=$A$3,$A$2,AO155-AN155)</f>
        <v>0</v>
      </c>
      <c r="AR155" s="47">
        <f>IFERROR(IF(AP155=$D$4,AQ155,AQ155/($D$4/AP155)),0)</f>
        <v>0</v>
      </c>
      <c r="AS155" s="49">
        <v>0.45833333333333331</v>
      </c>
      <c r="AT155" s="49">
        <v>0.54166666666666663</v>
      </c>
      <c r="AU155" s="41">
        <v>4</v>
      </c>
      <c r="AV155" s="47">
        <f>IF(AT155-AS155=$A$3,$A$2,AT155-AS155)</f>
        <v>8.3333333333333315E-2</v>
      </c>
      <c r="AW155" s="47">
        <f>IFERROR(IF(AU155=$D$4,AV155,AV155/($D$4/AU155)),0)</f>
        <v>8.3333333333333315E-2</v>
      </c>
      <c r="AX155" s="49"/>
      <c r="AY155" s="49"/>
      <c r="AZ155" s="41"/>
      <c r="BA155" s="47">
        <f>IF(AY155-AX155=$A$3,$A$2,AY155-AX155)</f>
        <v>0</v>
      </c>
      <c r="BB155" s="47">
        <f>IFERROR(IF(AZ155=$D$4,BA155,BA155/($D$4/AZ155)),0)</f>
        <v>0</v>
      </c>
      <c r="BC155" s="49">
        <v>0.45833333333333331</v>
      </c>
      <c r="BD155" s="49">
        <v>0.54166666666666663</v>
      </c>
      <c r="BE155" s="41">
        <v>4</v>
      </c>
      <c r="BF155" s="47">
        <f>IF(BD155-BC155=$A$3,$A$2,BD155-BC155)</f>
        <v>8.3333333333333315E-2</v>
      </c>
      <c r="BG155" s="47">
        <f>IFERROR(IF(BE155=$D$4,BF155,BF155/($D$4/BE155)),0)</f>
        <v>8.3333333333333315E-2</v>
      </c>
      <c r="BH155" s="49"/>
      <c r="BI155" s="49"/>
      <c r="BJ155" s="41"/>
      <c r="BK155" s="47">
        <f>IF(BI155-BH155=$A$3,$A$2,BI155-BH155)</f>
        <v>0</v>
      </c>
      <c r="BL155" s="47">
        <f>IFERROR(IF(BJ155=$D$4,BK155,BK155/($D$4/BJ155)),0)</f>
        <v>0</v>
      </c>
      <c r="BM155" s="50"/>
      <c r="BN155" s="22">
        <f t="array" ref="BN155">IF(SUMPRODUCT((O155:O$439=O155)*1)&gt;1,0,1)</f>
        <v>0</v>
      </c>
      <c r="BO155" s="48">
        <v>0.45833333333333331</v>
      </c>
      <c r="BP155" s="48">
        <v>0.54166666666666663</v>
      </c>
      <c r="BQ155" s="41">
        <v>4</v>
      </c>
      <c r="BR155" s="47">
        <f>IF(BP155-BO155=$A$3,$A$2,BP155-BO155)</f>
        <v>8.3333333333333315E-2</v>
      </c>
      <c r="BS155" s="47">
        <f>IFERROR(IF(BQ155=$D$4,BR155,BR155/($D$4/BQ155)),0)</f>
        <v>8.3333333333333315E-2</v>
      </c>
      <c r="BT155" s="48"/>
      <c r="BU155" s="48"/>
      <c r="BV155" s="41"/>
      <c r="BW155" s="47">
        <f>IF(BU155-BT155=$A$3,$A$2,BU155-BT155)</f>
        <v>0</v>
      </c>
      <c r="BX155" s="47">
        <f>IFERROR(IF(BV155=$D$4,BW155,BW155/($D$4/BV155)),0)</f>
        <v>0</v>
      </c>
      <c r="BY155" s="48"/>
      <c r="BZ155" s="48"/>
      <c r="CA155" s="41"/>
      <c r="CB155" s="47">
        <f>IF(BZ155-BY155=$A$3,$A$2,BZ155-BY155)</f>
        <v>0</v>
      </c>
      <c r="CC155" s="47">
        <f>IFERROR(IF(CA155=$D$4,CB155,CB155/($D$4/CA155)),0)</f>
        <v>0</v>
      </c>
      <c r="CD155" s="48">
        <v>0.45833333333333331</v>
      </c>
      <c r="CE155" s="48">
        <v>0.54166666666666663</v>
      </c>
      <c r="CF155" s="41">
        <v>4</v>
      </c>
      <c r="CG155" s="47">
        <f>IF(CE155-CD155=$A$3,$A$2,CE155-CD155)</f>
        <v>8.3333333333333315E-2</v>
      </c>
      <c r="CH155" s="47">
        <f>IFERROR(IF(CF155=$D$4,CG155,CG155/($D$4/CF155)),0)</f>
        <v>8.3333333333333315E-2</v>
      </c>
      <c r="CI155" s="48"/>
      <c r="CJ155" s="48"/>
      <c r="CK155" s="41"/>
      <c r="CL155" s="47">
        <f>IF(CJ155-CI155=$A$3,$A$2,CJ155-CI155)</f>
        <v>0</v>
      </c>
      <c r="CM155" s="47">
        <f>IFERROR(IF(CK155=$D$4,CL155,CL155/($D$4/CK155)),0)</f>
        <v>0</v>
      </c>
      <c r="CN155" s="48">
        <v>0.45833333333333331</v>
      </c>
      <c r="CO155" s="48">
        <v>0.54166666666666663</v>
      </c>
      <c r="CP155" s="41">
        <v>4</v>
      </c>
      <c r="CQ155" s="47">
        <f>IF(CO155-CN155=$A$3,$A$2,CO155-CN155)</f>
        <v>8.3333333333333315E-2</v>
      </c>
      <c r="CR155" s="47">
        <f>IFERROR(IF(CP155=$D$4,CQ155,CQ155/($D$4/CP155)),0)</f>
        <v>8.3333333333333315E-2</v>
      </c>
      <c r="CS155" s="48"/>
      <c r="CT155" s="48"/>
      <c r="CU155" s="41"/>
      <c r="CV155" s="47">
        <f>IF(CT155-CS155=$A$3,$A$2,CT155-CS155)</f>
        <v>0</v>
      </c>
      <c r="CW155" s="47">
        <f>IFERROR(IF(CU155=$D$4,CV155,CV155/($D$4/CU155)),0)</f>
        <v>0</v>
      </c>
      <c r="CZ155" s="156"/>
      <c r="DA155" s="156"/>
    </row>
    <row r="156" spans="1:105" s="18" customFormat="1" ht="13.8" x14ac:dyDescent="0.3">
      <c r="B156" s="39" t="str">
        <f>CONCATENATE(IF(AD156&lt;&gt;"","L",""),IF(AI156&lt;&gt;"","M",""),IF(AN156&lt;&gt;"","W",""),IF(AS156&lt;&gt;"","J",""),IF(AX156&lt;&gt;"","V",""),IF(BC156&lt;&gt;"","S",""),IF(BH156&lt;&gt;"","D",""))</f>
        <v>LJS</v>
      </c>
      <c r="C156" s="104">
        <v>198</v>
      </c>
      <c r="D156" s="40" t="s">
        <v>1725</v>
      </c>
      <c r="E156" s="40" t="s">
        <v>1283</v>
      </c>
      <c r="F156" s="40" t="s">
        <v>2122</v>
      </c>
      <c r="G156" s="36" t="s">
        <v>1240</v>
      </c>
      <c r="H156" s="36" t="s">
        <v>2172</v>
      </c>
      <c r="I156" s="36" t="s">
        <v>2172</v>
      </c>
      <c r="J156" s="36" t="s">
        <v>2125</v>
      </c>
      <c r="K156" s="36" t="s">
        <v>2263</v>
      </c>
      <c r="L156" s="99" t="s">
        <v>1076</v>
      </c>
      <c r="M156" s="99">
        <f>IF(L156=L155,0,1)</f>
        <v>1</v>
      </c>
      <c r="N156" s="107">
        <v>1002333704</v>
      </c>
      <c r="O156" s="106" t="str">
        <f>PROPER(TRIM(UPPER(CONCATENATE(P156," ",Q156))))</f>
        <v>Mario David Nuñez</v>
      </c>
      <c r="P156" s="106" t="s">
        <v>2268</v>
      </c>
      <c r="Q156" s="106" t="s">
        <v>2342</v>
      </c>
      <c r="R156" s="106" t="s">
        <v>2350</v>
      </c>
      <c r="S156" s="106" t="s">
        <v>2462</v>
      </c>
      <c r="T156" s="106" t="s">
        <v>2465</v>
      </c>
      <c r="U156" s="107" t="s">
        <v>2472</v>
      </c>
      <c r="V156" s="133">
        <v>4002.4627272727271</v>
      </c>
      <c r="W156" s="39">
        <f>COUNTA(AD156,AI156,AN156,AS156,AX156,BH156,BC156)</f>
        <v>3</v>
      </c>
      <c r="X156" s="42">
        <f>Y156/AC156</f>
        <v>0.14999999999999988</v>
      </c>
      <c r="Y156" s="43">
        <f>(AH156+AM156+AR156+AW156+BB156+BL156+BG156)*24</f>
        <v>5.9999999999999947</v>
      </c>
      <c r="Z156" s="44">
        <f>+W156*$D$4</f>
        <v>12</v>
      </c>
      <c r="AA156" s="42">
        <f>AB156/(AC156*$D$4)</f>
        <v>0.14999999999999988</v>
      </c>
      <c r="AB156" s="44">
        <f>((AG156*24)*AF156)+((AL156*24)*AK156)+((AQ156*24)*AP156)+((AV156*24)*AU156)+((BA156*24)*AZ156)+((BF156*24)*BE156)+((BK156*24)*BJ156)</f>
        <v>23.999999999999979</v>
      </c>
      <c r="AC156" s="45">
        <f>SUMIFS(Y:Y,O:O,O156)</f>
        <v>39.999999999999993</v>
      </c>
      <c r="AD156" s="131">
        <v>0.58333333333333337</v>
      </c>
      <c r="AE156" s="131">
        <v>0.66666666666666663</v>
      </c>
      <c r="AF156" s="41">
        <v>4</v>
      </c>
      <c r="AG156" s="47">
        <f>IF(AE156-AD156=$A$3,$A$2,AE156-AD156)</f>
        <v>8.3333333333333259E-2</v>
      </c>
      <c r="AH156" s="47">
        <f>IFERROR(IF(AF156=$D$4,AG156,AG156/($D$4/AF156)),0)</f>
        <v>8.3333333333333259E-2</v>
      </c>
      <c r="AI156" s="49"/>
      <c r="AJ156" s="49"/>
      <c r="AK156" s="41"/>
      <c r="AL156" s="47">
        <f>IF(AJ156-AI156=$A$3,$A$2,AJ156-AI156)</f>
        <v>0</v>
      </c>
      <c r="AM156" s="47">
        <f>IFERROR(IF(AK156=$D$4,AL156,AL156/($D$4/AK156)),0)</f>
        <v>0</v>
      </c>
      <c r="AN156" s="49"/>
      <c r="AO156" s="49"/>
      <c r="AP156" s="41"/>
      <c r="AQ156" s="47">
        <f>IF(AO156-AN156=$A$3,$A$2,AO156-AN156)</f>
        <v>0</v>
      </c>
      <c r="AR156" s="47">
        <f>IFERROR(IF(AP156=$D$4,AQ156,AQ156/($D$4/AP156)),0)</f>
        <v>0</v>
      </c>
      <c r="AS156" s="131">
        <v>0.58333333333333337</v>
      </c>
      <c r="AT156" s="131">
        <v>0.66666666666666663</v>
      </c>
      <c r="AU156" s="41">
        <v>4</v>
      </c>
      <c r="AV156" s="47">
        <f>IF(AT156-AS156=$A$3,$A$2,AT156-AS156)</f>
        <v>8.3333333333333259E-2</v>
      </c>
      <c r="AW156" s="47">
        <f>IFERROR(IF(AU156=$D$4,AV156,AV156/($D$4/AU156)),0)</f>
        <v>8.3333333333333259E-2</v>
      </c>
      <c r="AX156" s="49"/>
      <c r="AY156" s="49"/>
      <c r="AZ156" s="41"/>
      <c r="BA156" s="47">
        <f>IF(AY156-AX156=$A$3,$A$2,AY156-AX156)</f>
        <v>0</v>
      </c>
      <c r="BB156" s="47">
        <f>IFERROR(IF(AZ156=$D$4,BA156,BA156/($D$4/AZ156)),0)</f>
        <v>0</v>
      </c>
      <c r="BC156" s="131">
        <v>0.58333333333333337</v>
      </c>
      <c r="BD156" s="131">
        <v>0.66666666666666663</v>
      </c>
      <c r="BE156" s="41">
        <v>4</v>
      </c>
      <c r="BF156" s="47">
        <f>IF(BD156-BC156=$A$3,$A$2,BD156-BC156)</f>
        <v>8.3333333333333259E-2</v>
      </c>
      <c r="BG156" s="47">
        <f>IFERROR(IF(BE156=$D$4,BF156,BF156/($D$4/BE156)),0)</f>
        <v>8.3333333333333259E-2</v>
      </c>
      <c r="BH156" s="49"/>
      <c r="BI156" s="49"/>
      <c r="BJ156" s="41"/>
      <c r="BK156" s="47">
        <f>IF(BI156-BH156=$A$3,$A$2,BI156-BH156)</f>
        <v>0</v>
      </c>
      <c r="BL156" s="47">
        <f>IFERROR(IF(BJ156=$D$4,BK156,BK156/($D$4/BJ156)),0)</f>
        <v>0</v>
      </c>
      <c r="BM156" s="50"/>
      <c r="BN156" s="22">
        <f t="array" ref="BN156">IF(SUMPRODUCT((O156:O$439=O156)*1)&gt;1,0,1)</f>
        <v>0</v>
      </c>
      <c r="BO156" s="56">
        <v>0.58333333333333337</v>
      </c>
      <c r="BP156" s="56">
        <v>0.66666666666666663</v>
      </c>
      <c r="BQ156" s="41">
        <v>4</v>
      </c>
      <c r="BR156" s="47">
        <f>IF(BP156-BO156=$A$3,$A$2,BP156-BO156)</f>
        <v>8.3333333333333259E-2</v>
      </c>
      <c r="BS156" s="47">
        <f>IFERROR(IF(BQ156=$D$4,BR156,BR156/($D$4/BQ156)),0)</f>
        <v>8.3333333333333259E-2</v>
      </c>
      <c r="BT156" s="48"/>
      <c r="BU156" s="48"/>
      <c r="BV156" s="41"/>
      <c r="BW156" s="47">
        <f>IF(BU156-BT156=$A$3,$A$2,BU156-BT156)</f>
        <v>0</v>
      </c>
      <c r="BX156" s="47">
        <f>IFERROR(IF(BV156=$D$4,BW156,BW156/($D$4/BV156)),0)</f>
        <v>0</v>
      </c>
      <c r="BY156" s="48"/>
      <c r="BZ156" s="48"/>
      <c r="CA156" s="41"/>
      <c r="CB156" s="47">
        <f>IF(BZ156-BY156=$A$3,$A$2,BZ156-BY156)</f>
        <v>0</v>
      </c>
      <c r="CC156" s="47">
        <f>IFERROR(IF(CA156=$D$4,CB156,CB156/($D$4/CA156)),0)</f>
        <v>0</v>
      </c>
      <c r="CD156" s="56">
        <v>0.58333333333333337</v>
      </c>
      <c r="CE156" s="56">
        <v>0.66666666666666663</v>
      </c>
      <c r="CF156" s="41">
        <v>4</v>
      </c>
      <c r="CG156" s="47">
        <f>IF(CE156-CD156=$A$3,$A$2,CE156-CD156)</f>
        <v>8.3333333333333259E-2</v>
      </c>
      <c r="CH156" s="47">
        <f>IFERROR(IF(CF156=$D$4,CG156,CG156/($D$4/CF156)),0)</f>
        <v>8.3333333333333259E-2</v>
      </c>
      <c r="CI156" s="48"/>
      <c r="CJ156" s="48"/>
      <c r="CK156" s="41"/>
      <c r="CL156" s="47">
        <f>IF(CJ156-CI156=$A$3,$A$2,CJ156-CI156)</f>
        <v>0</v>
      </c>
      <c r="CM156" s="47">
        <f>IFERROR(IF(CK156=$D$4,CL156,CL156/($D$4/CK156)),0)</f>
        <v>0</v>
      </c>
      <c r="CN156" s="56">
        <v>0.58333333333333337</v>
      </c>
      <c r="CO156" s="56">
        <v>0.66666666666666663</v>
      </c>
      <c r="CP156" s="41">
        <v>4</v>
      </c>
      <c r="CQ156" s="47">
        <f>IF(CO156-CN156=$A$3,$A$2,CO156-CN156)</f>
        <v>8.3333333333333259E-2</v>
      </c>
      <c r="CR156" s="47">
        <f>IFERROR(IF(CP156=$D$4,CQ156,CQ156/($D$4/CP156)),0)</f>
        <v>8.3333333333333259E-2</v>
      </c>
      <c r="CS156" s="48"/>
      <c r="CT156" s="48"/>
      <c r="CU156" s="41"/>
      <c r="CV156" s="47">
        <f>IF(CT156-CS156=$A$3,$A$2,CT156-CS156)</f>
        <v>0</v>
      </c>
      <c r="CW156" s="47">
        <f>IFERROR(IF(CU156=$D$4,CV156,CV156/($D$4/CU156)),0)</f>
        <v>0</v>
      </c>
      <c r="CZ156" s="156"/>
      <c r="DA156" s="156"/>
    </row>
    <row r="157" spans="1:105" s="18" customFormat="1" ht="13.8" x14ac:dyDescent="0.3">
      <c r="B157" s="39" t="str">
        <f>CONCATENATE(IF(AD157&lt;&gt;"","L",""),IF(AI157&lt;&gt;"","M",""),IF(AN157&lt;&gt;"","W",""),IF(AS157&lt;&gt;"","J",""),IF(AX157&lt;&gt;"","V",""),IF(BC157&lt;&gt;"","S",""),IF(BH157&lt;&gt;"","D",""))</f>
        <v>LJS</v>
      </c>
      <c r="C157" s="104">
        <v>2081</v>
      </c>
      <c r="D157" s="40" t="s">
        <v>1729</v>
      </c>
      <c r="E157" s="40" t="s">
        <v>1287</v>
      </c>
      <c r="F157" s="40" t="s">
        <v>2123</v>
      </c>
      <c r="G157" s="36" t="s">
        <v>1241</v>
      </c>
      <c r="H157" s="36" t="s">
        <v>2172</v>
      </c>
      <c r="I157" s="36" t="s">
        <v>2172</v>
      </c>
      <c r="J157" s="36" t="s">
        <v>2125</v>
      </c>
      <c r="K157" s="36" t="s">
        <v>2263</v>
      </c>
      <c r="L157" s="146" t="s">
        <v>1077</v>
      </c>
      <c r="M157" s="99">
        <f>IF(L157=L156,0,1)</f>
        <v>1</v>
      </c>
      <c r="N157" s="65">
        <v>1804249249</v>
      </c>
      <c r="O157" s="154" t="str">
        <f>PROPER(TRIM(UPPER(CONCATENATE(P157," ",Q157))))</f>
        <v>Cristhian Santiago Lozano</v>
      </c>
      <c r="P157" s="154" t="s">
        <v>2530</v>
      </c>
      <c r="Q157" s="154" t="s">
        <v>2475</v>
      </c>
      <c r="R157" s="154" t="s">
        <v>2531</v>
      </c>
      <c r="S157" s="106" t="s">
        <v>2462</v>
      </c>
      <c r="T157" s="106" t="s">
        <v>2468</v>
      </c>
      <c r="U157" s="107" t="s">
        <v>2472</v>
      </c>
      <c r="V157" s="133">
        <v>13677.707272727273</v>
      </c>
      <c r="W157" s="39">
        <f>COUNTA(AD157,AI157,AN157,AS157,AX157,BH157,BC157)</f>
        <v>3</v>
      </c>
      <c r="X157" s="42">
        <f>Y157/AC157</f>
        <v>0.15000000000000011</v>
      </c>
      <c r="Y157" s="43">
        <f>(AH157+AM157+AR157+AW157+BB157+BL157+BG157)*24</f>
        <v>6.0000000000000027</v>
      </c>
      <c r="Z157" s="44">
        <f>+W157*$D$4</f>
        <v>12</v>
      </c>
      <c r="AA157" s="42">
        <f>AB157/(AC157*$D$4)</f>
        <v>0.15000000000000011</v>
      </c>
      <c r="AB157" s="44">
        <f>((AG157*24)*AF157)+((AL157*24)*AK157)+((AQ157*24)*AP157)+((AV157*24)*AU157)+((BA157*24)*AZ157)+((BF157*24)*BE157)+((BK157*24)*BJ157)</f>
        <v>24.000000000000011</v>
      </c>
      <c r="AC157" s="45">
        <f>SUMIFS(Y:Y,O:O,O157)</f>
        <v>39.999999999999993</v>
      </c>
      <c r="AD157" s="127">
        <v>0.66666666666666663</v>
      </c>
      <c r="AE157" s="127">
        <v>0.75</v>
      </c>
      <c r="AF157" s="107">
        <v>4</v>
      </c>
      <c r="AG157" s="47">
        <f>IF(AE157-AD157=$A$3,$A$2,AE157-AD157)</f>
        <v>8.333333333333337E-2</v>
      </c>
      <c r="AH157" s="47">
        <f>IFERROR(IF(AF157=$D$4,AG157,AG157/($D$4/AF157)),0)</f>
        <v>8.333333333333337E-2</v>
      </c>
      <c r="AI157" s="49"/>
      <c r="AJ157" s="49"/>
      <c r="AK157" s="41"/>
      <c r="AL157" s="47">
        <f>IF(AJ157-AI157=$A$3,$A$2,AJ157-AI157)</f>
        <v>0</v>
      </c>
      <c r="AM157" s="47">
        <f>IFERROR(IF(AK157=$D$4,AL157,AL157/($D$4/AK157)),0)</f>
        <v>0</v>
      </c>
      <c r="AN157" s="49"/>
      <c r="AO157" s="49"/>
      <c r="AP157" s="41"/>
      <c r="AQ157" s="47">
        <f>IF(AO157-AN157=$A$3,$A$2,AO157-AN157)</f>
        <v>0</v>
      </c>
      <c r="AR157" s="47">
        <f>IFERROR(IF(AP157=$D$4,AQ157,AQ157/($D$4/AP157)),0)</f>
        <v>0</v>
      </c>
      <c r="AS157" s="127">
        <v>0.66666666666666663</v>
      </c>
      <c r="AT157" s="127">
        <v>0.75</v>
      </c>
      <c r="AU157" s="107">
        <v>4</v>
      </c>
      <c r="AV157" s="47">
        <f>IF(AT157-AS157=$A$3,$A$2,AT157-AS157)</f>
        <v>8.333333333333337E-2</v>
      </c>
      <c r="AW157" s="47">
        <f>IFERROR(IF(AU157=$D$4,AV157,AV157/($D$4/AU157)),0)</f>
        <v>8.333333333333337E-2</v>
      </c>
      <c r="AX157" s="49"/>
      <c r="AY157" s="49"/>
      <c r="AZ157" s="41"/>
      <c r="BA157" s="47">
        <f>IF(AY157-AX157=$A$3,$A$2,AY157-AX157)</f>
        <v>0</v>
      </c>
      <c r="BB157" s="47">
        <f>IFERROR(IF(AZ157=$D$4,BA157,BA157/($D$4/AZ157)),0)</f>
        <v>0</v>
      </c>
      <c r="BC157" s="127">
        <v>0.66666666666666663</v>
      </c>
      <c r="BD157" s="127">
        <v>0.75</v>
      </c>
      <c r="BE157" s="107">
        <v>4</v>
      </c>
      <c r="BF157" s="47">
        <f>IF(BD157-BC157=$A$3,$A$2,BD157-BC157)</f>
        <v>8.333333333333337E-2</v>
      </c>
      <c r="BG157" s="47">
        <f>IFERROR(IF(BE157=$D$4,BF157,BF157/($D$4/BE157)),0)</f>
        <v>8.333333333333337E-2</v>
      </c>
      <c r="BH157" s="49"/>
      <c r="BI157" s="49"/>
      <c r="BJ157" s="41"/>
      <c r="BK157" s="47">
        <f>IF(BI157-BH157=$A$3,$A$2,BI157-BH157)</f>
        <v>0</v>
      </c>
      <c r="BL157" s="47">
        <f>IFERROR(IF(BJ157=$D$4,BK157,BK157/($D$4/BJ157)),0)</f>
        <v>0</v>
      </c>
      <c r="BM157" s="50"/>
      <c r="BN157" s="22">
        <f t="array" ref="BN157">IF(SUMPRODUCT((O157:O$439=O157)*1)&gt;1,0,1)</f>
        <v>0</v>
      </c>
      <c r="BO157" s="46">
        <v>0.66666666666666663</v>
      </c>
      <c r="BP157" s="46">
        <v>0.75</v>
      </c>
      <c r="BQ157" s="107">
        <v>4</v>
      </c>
      <c r="BR157" s="47">
        <f>IF(BP157-BO157=$A$3,$A$2,BP157-BO157)</f>
        <v>8.333333333333337E-2</v>
      </c>
      <c r="BS157" s="47">
        <f>IFERROR(IF(BQ157=$D$4,BR157,BR157/($D$4/BQ157)),0)</f>
        <v>8.333333333333337E-2</v>
      </c>
      <c r="BT157" s="48"/>
      <c r="BU157" s="48"/>
      <c r="BV157" s="41"/>
      <c r="BW157" s="47">
        <f>IF(BU157-BT157=$A$3,$A$2,BU157-BT157)</f>
        <v>0</v>
      </c>
      <c r="BX157" s="47">
        <f>IFERROR(IF(BV157=$D$4,BW157,BW157/($D$4/BV157)),0)</f>
        <v>0</v>
      </c>
      <c r="BY157" s="48"/>
      <c r="BZ157" s="48"/>
      <c r="CA157" s="41"/>
      <c r="CB157" s="47">
        <f>IF(BZ157-BY157=$A$3,$A$2,BZ157-BY157)</f>
        <v>0</v>
      </c>
      <c r="CC157" s="47">
        <f>IFERROR(IF(CA157=$D$4,CB157,CB157/($D$4/CA157)),0)</f>
        <v>0</v>
      </c>
      <c r="CD157" s="46">
        <v>0.66666666666666663</v>
      </c>
      <c r="CE157" s="46">
        <v>0.75</v>
      </c>
      <c r="CF157" s="107">
        <v>4</v>
      </c>
      <c r="CG157" s="47">
        <f>IF(CE157-CD157=$A$3,$A$2,CE157-CD157)</f>
        <v>8.333333333333337E-2</v>
      </c>
      <c r="CH157" s="47">
        <f>IFERROR(IF(CF157=$D$4,CG157,CG157/($D$4/CF157)),0)</f>
        <v>8.333333333333337E-2</v>
      </c>
      <c r="CI157" s="48"/>
      <c r="CJ157" s="48"/>
      <c r="CK157" s="41"/>
      <c r="CL157" s="47">
        <f>IF(CJ157-CI157=$A$3,$A$2,CJ157-CI157)</f>
        <v>0</v>
      </c>
      <c r="CM157" s="47">
        <f>IFERROR(IF(CK157=$D$4,CL157,CL157/($D$4/CK157)),0)</f>
        <v>0</v>
      </c>
      <c r="CN157" s="46">
        <v>0.66666666666666663</v>
      </c>
      <c r="CO157" s="46">
        <v>0.75</v>
      </c>
      <c r="CP157" s="107">
        <v>4</v>
      </c>
      <c r="CQ157" s="47">
        <f>IF(CO157-CN157=$A$3,$A$2,CO157-CN157)</f>
        <v>8.333333333333337E-2</v>
      </c>
      <c r="CR157" s="47">
        <f>IFERROR(IF(CP157=$D$4,CQ157,CQ157/($D$4/CP157)),0)</f>
        <v>8.333333333333337E-2</v>
      </c>
      <c r="CS157" s="48"/>
      <c r="CT157" s="48"/>
      <c r="CU157" s="41"/>
      <c r="CV157" s="47">
        <f>IF(CT157-CS157=$A$3,$A$2,CT157-CS157)</f>
        <v>0</v>
      </c>
      <c r="CW157" s="47">
        <f>IFERROR(IF(CU157=$D$4,CV157,CV157/($D$4/CU157)),0)</f>
        <v>0</v>
      </c>
      <c r="CZ157" s="156"/>
      <c r="DA157" s="156"/>
    </row>
    <row r="158" spans="1:105" s="18" customFormat="1" ht="13.8" x14ac:dyDescent="0.3">
      <c r="B158" s="39" t="str">
        <f>CONCATENATE(IF(AD158&lt;&gt;"","L",""),IF(AI158&lt;&gt;"","M",""),IF(AN158&lt;&gt;"","W",""),IF(AS158&lt;&gt;"","J",""),IF(AX158&lt;&gt;"","V",""),IF(BC158&lt;&gt;"","S",""),IF(BH158&lt;&gt;"","D",""))</f>
        <v>WV</v>
      </c>
      <c r="C158" s="134">
        <v>279</v>
      </c>
      <c r="D158" s="40" t="s">
        <v>1730</v>
      </c>
      <c r="E158" s="40" t="s">
        <v>1288</v>
      </c>
      <c r="F158" s="40" t="s">
        <v>2123</v>
      </c>
      <c r="G158" s="36" t="s">
        <v>1237</v>
      </c>
      <c r="H158" s="36" t="s">
        <v>2172</v>
      </c>
      <c r="I158" s="36" t="s">
        <v>2172</v>
      </c>
      <c r="J158" s="36" t="s">
        <v>2125</v>
      </c>
      <c r="K158" s="36" t="s">
        <v>2263</v>
      </c>
      <c r="L158" s="99" t="s">
        <v>1077</v>
      </c>
      <c r="M158" s="99">
        <f>IF(L158=L157,0,1)</f>
        <v>0</v>
      </c>
      <c r="N158" s="107">
        <v>1804249249</v>
      </c>
      <c r="O158" s="106" t="str">
        <f>PROPER(TRIM(UPPER(CONCATENATE(P158," ",Q158))))</f>
        <v>Cristhian Santiago Lozano</v>
      </c>
      <c r="P158" s="106" t="s">
        <v>2530</v>
      </c>
      <c r="Q158" s="106" t="s">
        <v>2475</v>
      </c>
      <c r="R158" s="106" t="s">
        <v>2531</v>
      </c>
      <c r="S158" s="106" t="s">
        <v>2462</v>
      </c>
      <c r="T158" s="106" t="s">
        <v>2466</v>
      </c>
      <c r="U158" s="107" t="s">
        <v>2472</v>
      </c>
      <c r="V158" s="133">
        <v>6210.04812763259</v>
      </c>
      <c r="W158" s="39">
        <f>COUNTA(AD158,AI158,AN158,AS158,AX158,BH158,BC158)</f>
        <v>2</v>
      </c>
      <c r="X158" s="42">
        <f>Y158/AC158</f>
        <v>7.4999999999999942E-2</v>
      </c>
      <c r="Y158" s="43">
        <f>(AH158+AM158+AR158+AW158+BB158+BL158+BG158)*24</f>
        <v>2.9999999999999973</v>
      </c>
      <c r="Z158" s="44">
        <f>+W158*$D$4</f>
        <v>8</v>
      </c>
      <c r="AA158" s="42">
        <f>AB158/(AC158*$D$4)</f>
        <v>7.4999999999999942E-2</v>
      </c>
      <c r="AB158" s="44">
        <f>((AG158*24)*AF158)+((AL158*24)*AK158)+((AQ158*24)*AP158)+((AV158*24)*AU158)+((BA158*24)*AZ158)+((BF158*24)*BE158)+((BK158*24)*BJ158)</f>
        <v>11.999999999999989</v>
      </c>
      <c r="AC158" s="45">
        <f>SUMIFS(Y:Y,O:O,O158)</f>
        <v>39.999999999999993</v>
      </c>
      <c r="AD158" s="131"/>
      <c r="AE158" s="131"/>
      <c r="AF158" s="57"/>
      <c r="AG158" s="47">
        <f>IF(AE158-AD158=$A$3,$A$2,AE158-AD158)</f>
        <v>0</v>
      </c>
      <c r="AH158" s="47">
        <f>IFERROR(IF(AF158=$D$4,AG158,AG158/($D$4/AF158)),0)</f>
        <v>0</v>
      </c>
      <c r="AI158" s="128"/>
      <c r="AJ158" s="128"/>
      <c r="AK158" s="55"/>
      <c r="AL158" s="47">
        <f>IF(AJ158-AI158=$A$3,$A$2,AJ158-AI158)</f>
        <v>0</v>
      </c>
      <c r="AM158" s="47">
        <f>IFERROR(IF(AK158=$D$4,AL158,AL158/($D$4/AK158)),0)</f>
        <v>0</v>
      </c>
      <c r="AN158" s="49">
        <v>0.58333333333333337</v>
      </c>
      <c r="AO158" s="49">
        <v>0.66666666666666663</v>
      </c>
      <c r="AP158" s="41">
        <v>4</v>
      </c>
      <c r="AQ158" s="47">
        <f>IF(AO158-AN158=$A$3,$A$2,AO158-AN158)</f>
        <v>8.3333333333333259E-2</v>
      </c>
      <c r="AR158" s="47">
        <f>IFERROR(IF(AP158=$D$4,AQ158,AQ158/($D$4/AP158)),0)</f>
        <v>8.3333333333333259E-2</v>
      </c>
      <c r="AS158" s="131"/>
      <c r="AT158" s="131"/>
      <c r="AU158" s="57"/>
      <c r="AV158" s="47">
        <f>IF(AT158-AS158=$A$3,$A$2,AT158-AS158)</f>
        <v>0</v>
      </c>
      <c r="AW158" s="47">
        <f>IFERROR(IF(AU158=$D$4,AV158,AV158/($D$4/AU158)),0)</f>
        <v>0</v>
      </c>
      <c r="AX158" s="49">
        <v>0.41666666666666669</v>
      </c>
      <c r="AY158" s="49">
        <v>0.45833333333333331</v>
      </c>
      <c r="AZ158" s="41">
        <v>4</v>
      </c>
      <c r="BA158" s="47">
        <f>IF(AY158-AX158=$A$3,$A$2,AY158-AX158)</f>
        <v>4.166666666666663E-2</v>
      </c>
      <c r="BB158" s="47">
        <f>IFERROR(IF(AZ158=$D$4,BA158,BA158/($D$4/AZ158)),0)</f>
        <v>4.166666666666663E-2</v>
      </c>
      <c r="BC158" s="128"/>
      <c r="BD158" s="128"/>
      <c r="BE158" s="55"/>
      <c r="BF158" s="47">
        <f>IF(BD158-BC158=$A$3,$A$2,BD158-BC158)</f>
        <v>0</v>
      </c>
      <c r="BG158" s="47">
        <f>IFERROR(IF(BE158=$D$4,BF158,BF158/($D$4/BE158)),0)</f>
        <v>0</v>
      </c>
      <c r="BH158" s="128"/>
      <c r="BI158" s="128"/>
      <c r="BJ158" s="55"/>
      <c r="BK158" s="47">
        <f>IF(BI158-BH158=$A$3,$A$2,BI158-BH158)</f>
        <v>0</v>
      </c>
      <c r="BL158" s="47">
        <f>IFERROR(IF(BJ158=$D$4,BK158,BK158/($D$4/BJ158)),0)</f>
        <v>0</v>
      </c>
      <c r="BM158" s="50"/>
      <c r="BN158" s="22">
        <f t="array" ref="BN158">IF(SUMPRODUCT((O158:O$439=O158)*1)&gt;1,0,1)</f>
        <v>0</v>
      </c>
      <c r="BO158" s="56"/>
      <c r="BP158" s="56"/>
      <c r="BQ158" s="57"/>
      <c r="BR158" s="47">
        <f>IF(BP158-BO158=$A$3,$A$2,BP158-BO158)</f>
        <v>0</v>
      </c>
      <c r="BS158" s="47">
        <f>IFERROR(IF(BQ158=$D$4,BR158,BR158/($D$4/BQ158)),0)</f>
        <v>0</v>
      </c>
      <c r="BT158" s="58"/>
      <c r="BU158" s="58"/>
      <c r="BV158" s="55"/>
      <c r="BW158" s="47">
        <f>IF(BU158-BT158=$A$3,$A$2,BU158-BT158)</f>
        <v>0</v>
      </c>
      <c r="BX158" s="47">
        <f>IFERROR(IF(BV158=$D$4,BW158,BW158/($D$4/BV158)),0)</f>
        <v>0</v>
      </c>
      <c r="BY158" s="48">
        <v>0.58333333333333337</v>
      </c>
      <c r="BZ158" s="48">
        <v>0.66666666666666663</v>
      </c>
      <c r="CA158" s="41">
        <v>4</v>
      </c>
      <c r="CB158" s="47">
        <f>IF(BZ158-BY158=$A$3,$A$2,BZ158-BY158)</f>
        <v>8.3333333333333259E-2</v>
      </c>
      <c r="CC158" s="47">
        <f>IFERROR(IF(CA158=$D$4,CB158,CB158/($D$4/CA158)),0)</f>
        <v>8.3333333333333259E-2</v>
      </c>
      <c r="CD158" s="56"/>
      <c r="CE158" s="56"/>
      <c r="CF158" s="57"/>
      <c r="CG158" s="47">
        <f>IF(CE158-CD158=$A$3,$A$2,CE158-CD158)</f>
        <v>0</v>
      </c>
      <c r="CH158" s="47">
        <f>IFERROR(IF(CF158=$D$4,CG158,CG158/($D$4/CF158)),0)</f>
        <v>0</v>
      </c>
      <c r="CI158" s="48">
        <v>0.45833333333333331</v>
      </c>
      <c r="CJ158" s="48">
        <v>0.54166666666666663</v>
      </c>
      <c r="CK158" s="41">
        <v>4</v>
      </c>
      <c r="CL158" s="47">
        <f>IF(CJ158-CI158=$A$3,$A$2,CJ158-CI158)</f>
        <v>8.3333333333333315E-2</v>
      </c>
      <c r="CM158" s="47">
        <f>IFERROR(IF(CK158=$D$4,CL158,CL158/($D$4/CK158)),0)</f>
        <v>8.3333333333333315E-2</v>
      </c>
      <c r="CN158" s="58"/>
      <c r="CO158" s="58"/>
      <c r="CP158" s="55"/>
      <c r="CQ158" s="47">
        <f>IF(CO158-CN158=$A$3,$A$2,CO158-CN158)</f>
        <v>0</v>
      </c>
      <c r="CR158" s="47">
        <f>IFERROR(IF(CP158=$D$4,CQ158,CQ158/($D$4/CP158)),0)</f>
        <v>0</v>
      </c>
      <c r="CS158" s="58"/>
      <c r="CT158" s="58"/>
      <c r="CU158" s="55"/>
      <c r="CV158" s="47">
        <f>IF(CT158-CS158=$A$3,$A$2,CT158-CS158)</f>
        <v>0</v>
      </c>
      <c r="CW158" s="47">
        <f>IFERROR(IF(CU158=$D$4,CV158,CV158/($D$4/CU158)),0)</f>
        <v>0</v>
      </c>
      <c r="CZ158" s="156"/>
      <c r="DA158" s="156"/>
    </row>
    <row r="159" spans="1:105" s="18" customFormat="1" ht="13.8" x14ac:dyDescent="0.3">
      <c r="B159" s="39" t="str">
        <f>CONCATENATE(IF(AD159&lt;&gt;"","L",""),IF(AI159&lt;&gt;"","M",""),IF(AN159&lt;&gt;"","W",""),IF(AS159&lt;&gt;"","J",""),IF(AX159&lt;&gt;"","V",""),IF(BC159&lt;&gt;"","S",""),IF(BH159&lt;&gt;"","D",""))</f>
        <v>WV</v>
      </c>
      <c r="C159" s="134">
        <v>258</v>
      </c>
      <c r="D159" s="40" t="s">
        <v>1731</v>
      </c>
      <c r="E159" s="40" t="s">
        <v>1289</v>
      </c>
      <c r="F159" s="40" t="s">
        <v>2155</v>
      </c>
      <c r="G159" s="36" t="s">
        <v>1238</v>
      </c>
      <c r="H159" s="36" t="s">
        <v>2172</v>
      </c>
      <c r="I159" s="36" t="s">
        <v>2172</v>
      </c>
      <c r="J159" s="36" t="s">
        <v>2125</v>
      </c>
      <c r="K159" s="36" t="s">
        <v>2263</v>
      </c>
      <c r="L159" s="99" t="s">
        <v>1077</v>
      </c>
      <c r="M159" s="99">
        <f>IF(L159=L158,0,1)</f>
        <v>0</v>
      </c>
      <c r="N159" s="107">
        <v>1804249249</v>
      </c>
      <c r="O159" s="106" t="str">
        <f>PROPER(TRIM(UPPER(CONCATENATE(P159," ",Q159))))</f>
        <v>Cristhian Santiago Lozano</v>
      </c>
      <c r="P159" s="106" t="s">
        <v>2530</v>
      </c>
      <c r="Q159" s="106" t="s">
        <v>2475</v>
      </c>
      <c r="R159" s="106" t="s">
        <v>2531</v>
      </c>
      <c r="S159" s="106" t="s">
        <v>2462</v>
      </c>
      <c r="T159" s="106" t="s">
        <v>2469</v>
      </c>
      <c r="U159" s="107" t="s">
        <v>2472</v>
      </c>
      <c r="V159" s="133">
        <v>22446.353997231789</v>
      </c>
      <c r="W159" s="39">
        <f>COUNTA(AD159,AI159,AN159,AS159,AX159,BH159,BC159)</f>
        <v>2</v>
      </c>
      <c r="X159" s="42">
        <f>Y159/AC159</f>
        <v>7.5000000000000011E-2</v>
      </c>
      <c r="Y159" s="43">
        <f>(AH159+AM159+AR159+AW159+BB159+BL159+BG159)*24</f>
        <v>3</v>
      </c>
      <c r="Z159" s="44">
        <f>+W159*$D$4</f>
        <v>8</v>
      </c>
      <c r="AA159" s="42">
        <f>AB159/(AC159*$D$4)</f>
        <v>7.5000000000000011E-2</v>
      </c>
      <c r="AB159" s="44">
        <f>((AG159*24)*AF159)+((AL159*24)*AK159)+((AQ159*24)*AP159)+((AV159*24)*AU159)+((BA159*24)*AZ159)+((BF159*24)*BE159)+((BK159*24)*BJ159)</f>
        <v>12</v>
      </c>
      <c r="AC159" s="45">
        <f>SUMIFS(Y:Y,O:O,O159)</f>
        <v>39.999999999999993</v>
      </c>
      <c r="AD159" s="131"/>
      <c r="AE159" s="131"/>
      <c r="AF159" s="57"/>
      <c r="AG159" s="47">
        <f>IF(AE159-AD159=$A$3,$A$2,AE159-AD159)</f>
        <v>0</v>
      </c>
      <c r="AH159" s="47">
        <f>IFERROR(IF(AF159=$D$4,AG159,AG159/($D$4/AF159)),0)</f>
        <v>0</v>
      </c>
      <c r="AI159" s="128"/>
      <c r="AJ159" s="128"/>
      <c r="AK159" s="55"/>
      <c r="AL159" s="47">
        <f>IF(AJ159-AI159=$A$3,$A$2,AJ159-AI159)</f>
        <v>0</v>
      </c>
      <c r="AM159" s="47">
        <f>IFERROR(IF(AK159=$D$4,AL159,AL159/($D$4/AK159)),0)</f>
        <v>0</v>
      </c>
      <c r="AN159" s="128">
        <v>0.45833333333333331</v>
      </c>
      <c r="AO159" s="128">
        <v>0.54166666666666663</v>
      </c>
      <c r="AP159" s="55">
        <v>4</v>
      </c>
      <c r="AQ159" s="47">
        <f>IF(AO159-AN159=$A$3,$A$2,AO159-AN159)</f>
        <v>8.3333333333333315E-2</v>
      </c>
      <c r="AR159" s="47">
        <f>IFERROR(IF(AP159=$D$4,AQ159,AQ159/($D$4/AP159)),0)</f>
        <v>8.3333333333333315E-2</v>
      </c>
      <c r="AS159" s="131"/>
      <c r="AT159" s="131"/>
      <c r="AU159" s="57"/>
      <c r="AV159" s="47">
        <f>IF(AT159-AS159=$A$3,$A$2,AT159-AS159)</f>
        <v>0</v>
      </c>
      <c r="AW159" s="47">
        <f>IFERROR(IF(AU159=$D$4,AV159,AV159/($D$4/AU159)),0)</f>
        <v>0</v>
      </c>
      <c r="AX159" s="128">
        <v>0.375</v>
      </c>
      <c r="AY159" s="128">
        <v>0.41666666666666669</v>
      </c>
      <c r="AZ159" s="55">
        <v>4</v>
      </c>
      <c r="BA159" s="47">
        <f>IF(AY159-AX159=$A$3,$A$2,AY159-AX159)</f>
        <v>4.1666666666666685E-2</v>
      </c>
      <c r="BB159" s="47">
        <f>IFERROR(IF(AZ159=$D$4,BA159,BA159/($D$4/AZ159)),0)</f>
        <v>4.1666666666666685E-2</v>
      </c>
      <c r="BC159" s="128"/>
      <c r="BD159" s="128"/>
      <c r="BE159" s="55"/>
      <c r="BF159" s="47">
        <f>IF(BD159-BC159=$A$3,$A$2,BD159-BC159)</f>
        <v>0</v>
      </c>
      <c r="BG159" s="47">
        <f>IFERROR(IF(BE159=$D$4,BF159,BF159/($D$4/BE159)),0)</f>
        <v>0</v>
      </c>
      <c r="BH159" s="128"/>
      <c r="BI159" s="128"/>
      <c r="BJ159" s="55"/>
      <c r="BK159" s="47">
        <f>IF(BI159-BH159=$A$3,$A$2,BI159-BH159)</f>
        <v>0</v>
      </c>
      <c r="BL159" s="47">
        <f>IFERROR(IF(BJ159=$D$4,BK159,BK159/($D$4/BJ159)),0)</f>
        <v>0</v>
      </c>
      <c r="BM159" s="50"/>
      <c r="BN159" s="22">
        <f t="array" ref="BN159">IF(SUMPRODUCT((O159:O$439=O159)*1)&gt;1,0,1)</f>
        <v>0</v>
      </c>
      <c r="BO159" s="56"/>
      <c r="BP159" s="56"/>
      <c r="BQ159" s="57"/>
      <c r="BR159" s="47">
        <f>IF(BP159-BO159=$A$3,$A$2,BP159-BO159)</f>
        <v>0</v>
      </c>
      <c r="BS159" s="47">
        <f>IFERROR(IF(BQ159=$D$4,BR159,BR159/($D$4/BQ159)),0)</f>
        <v>0</v>
      </c>
      <c r="BT159" s="58"/>
      <c r="BU159" s="58"/>
      <c r="BV159" s="55"/>
      <c r="BW159" s="47">
        <f>IF(BU159-BT159=$A$3,$A$2,BU159-BT159)</f>
        <v>0</v>
      </c>
      <c r="BX159" s="47">
        <f>IFERROR(IF(BV159=$D$4,BW159,BW159/($D$4/BV159)),0)</f>
        <v>0</v>
      </c>
      <c r="BY159" s="58">
        <v>0.45833333333333331</v>
      </c>
      <c r="BZ159" s="58">
        <v>0.54166666666666663</v>
      </c>
      <c r="CA159" s="55">
        <v>4</v>
      </c>
      <c r="CB159" s="47">
        <f>IF(BZ159-BY159=$A$3,$A$2,BZ159-BY159)</f>
        <v>8.3333333333333315E-2</v>
      </c>
      <c r="CC159" s="47">
        <f>IFERROR(IF(CA159=$D$4,CB159,CB159/($D$4/CA159)),0)</f>
        <v>8.3333333333333315E-2</v>
      </c>
      <c r="CD159" s="56"/>
      <c r="CE159" s="56"/>
      <c r="CF159" s="57"/>
      <c r="CG159" s="47">
        <f>IF(CE159-CD159=$A$3,$A$2,CE159-CD159)</f>
        <v>0</v>
      </c>
      <c r="CH159" s="47">
        <f>IFERROR(IF(CF159=$D$4,CG159,CG159/($D$4/CF159)),0)</f>
        <v>0</v>
      </c>
      <c r="CI159" s="58">
        <v>0.375</v>
      </c>
      <c r="CJ159" s="58">
        <v>0.45833333333333331</v>
      </c>
      <c r="CK159" s="55">
        <v>4</v>
      </c>
      <c r="CL159" s="47">
        <f>IF(CJ159-CI159=$A$3,$A$2,CJ159-CI159)</f>
        <v>8.3333333333333315E-2</v>
      </c>
      <c r="CM159" s="47">
        <f>IFERROR(IF(CK159=$D$4,CL159,CL159/($D$4/CK159)),0)</f>
        <v>8.3333333333333315E-2</v>
      </c>
      <c r="CN159" s="58"/>
      <c r="CO159" s="58"/>
      <c r="CP159" s="55"/>
      <c r="CQ159" s="47">
        <f>IF(CO159-CN159=$A$3,$A$2,CO159-CN159)</f>
        <v>0</v>
      </c>
      <c r="CR159" s="47">
        <f>IFERROR(IF(CP159=$D$4,CQ159,CQ159/($D$4/CP159)),0)</f>
        <v>0</v>
      </c>
      <c r="CS159" s="58"/>
      <c r="CT159" s="58"/>
      <c r="CU159" s="55"/>
      <c r="CV159" s="47">
        <f>IF(CT159-CS159=$A$3,$A$2,CT159-CS159)</f>
        <v>0</v>
      </c>
      <c r="CW159" s="47">
        <f>IFERROR(IF(CU159=$D$4,CV159,CV159/($D$4/CU159)),0)</f>
        <v>0</v>
      </c>
      <c r="CZ159" s="156"/>
      <c r="DA159" s="156"/>
    </row>
    <row r="160" spans="1:105" s="18" customFormat="1" ht="13.8" x14ac:dyDescent="0.3">
      <c r="B160" s="39" t="str">
        <f>CONCATENATE(IF(AD160&lt;&gt;"","L",""),IF(AI160&lt;&gt;"","M",""),IF(AN160&lt;&gt;"","W",""),IF(AS160&lt;&gt;"","J",""),IF(AX160&lt;&gt;"","V",""),IF(BC160&lt;&gt;"","S",""),IF(BH160&lt;&gt;"","D",""))</f>
        <v>WV</v>
      </c>
      <c r="C160" s="104">
        <v>305</v>
      </c>
      <c r="D160" s="40" t="s">
        <v>1744</v>
      </c>
      <c r="E160" s="40" t="s">
        <v>1056</v>
      </c>
      <c r="F160" s="40" t="s">
        <v>2156</v>
      </c>
      <c r="G160" s="36" t="s">
        <v>1244</v>
      </c>
      <c r="H160" s="36" t="s">
        <v>2172</v>
      </c>
      <c r="I160" s="36" t="s">
        <v>2172</v>
      </c>
      <c r="J160" s="36" t="s">
        <v>2261</v>
      </c>
      <c r="K160" s="36" t="s">
        <v>2263</v>
      </c>
      <c r="L160" s="99" t="s">
        <v>1077</v>
      </c>
      <c r="M160" s="99">
        <f>IF(L160=L159,0,1)</f>
        <v>0</v>
      </c>
      <c r="N160" s="107">
        <v>1804249249</v>
      </c>
      <c r="O160" s="106" t="str">
        <f>PROPER(TRIM(UPPER(CONCATENATE(P160," ",Q160))))</f>
        <v>Cristhian Santiago Lozano</v>
      </c>
      <c r="P160" s="106" t="s">
        <v>2530</v>
      </c>
      <c r="Q160" s="106" t="s">
        <v>2475</v>
      </c>
      <c r="R160" s="106" t="s">
        <v>2531</v>
      </c>
      <c r="S160" s="106" t="s">
        <v>2462</v>
      </c>
      <c r="T160" s="106" t="s">
        <v>2467</v>
      </c>
      <c r="U160" s="107" t="s">
        <v>2472</v>
      </c>
      <c r="V160" s="133">
        <v>28224.307692307691</v>
      </c>
      <c r="W160" s="39">
        <f>COUNTA(AD160,AI160,AN160,AS160,AX160,BH160,BC160)</f>
        <v>2</v>
      </c>
      <c r="X160" s="42">
        <f>Y160/AC160</f>
        <v>9.9999999999999964E-2</v>
      </c>
      <c r="Y160" s="43">
        <f>(AH160+AM160+AR160+AW160+BB160+BL160+BG160)*24</f>
        <v>3.9999999999999978</v>
      </c>
      <c r="Z160" s="44">
        <f>+W160*$D$4</f>
        <v>8</v>
      </c>
      <c r="AA160" s="42">
        <f>AB160/(AC160*$D$4)</f>
        <v>9.9999999999999964E-2</v>
      </c>
      <c r="AB160" s="44">
        <f>((AG160*24)*AF160)+((AL160*24)*AK160)+((AQ160*24)*AP160)+((AV160*24)*AU160)+((BA160*24)*AZ160)+((BF160*24)*BE160)+((BK160*24)*BJ160)</f>
        <v>15.999999999999991</v>
      </c>
      <c r="AC160" s="45">
        <f>SUMIFS(Y:Y,O:O,O160)</f>
        <v>39.999999999999993</v>
      </c>
      <c r="AD160" s="49"/>
      <c r="AE160" s="49"/>
      <c r="AF160" s="41"/>
      <c r="AG160" s="47">
        <f>IF(AE160-AD160=$A$3,$A$2,AE160-AD160)</f>
        <v>0</v>
      </c>
      <c r="AH160" s="47">
        <f>IFERROR(IF(AF160=$D$4,AG160,AG160/($D$4/AF160)),0)</f>
        <v>0</v>
      </c>
      <c r="AI160" s="49"/>
      <c r="AJ160" s="49"/>
      <c r="AK160" s="41"/>
      <c r="AL160" s="47">
        <f>IF(AJ160-AI160=$A$3,$A$2,AJ160-AI160)</f>
        <v>0</v>
      </c>
      <c r="AM160" s="47">
        <f>IFERROR(IF(AK160=$D$4,AL160,AL160/($D$4/AK160)),0)</f>
        <v>0</v>
      </c>
      <c r="AN160" s="49">
        <v>0.375</v>
      </c>
      <c r="AO160" s="49">
        <v>0.45833333333333331</v>
      </c>
      <c r="AP160" s="41">
        <v>4</v>
      </c>
      <c r="AQ160" s="47">
        <f>IF(AO160-AN160=$A$3,$A$2,AO160-AN160)</f>
        <v>8.3333333333333315E-2</v>
      </c>
      <c r="AR160" s="47">
        <f>IFERROR(IF(AP160=$D$4,AQ160,AQ160/($D$4/AP160)),0)</f>
        <v>8.3333333333333315E-2</v>
      </c>
      <c r="AS160" s="49"/>
      <c r="AT160" s="49"/>
      <c r="AU160" s="41"/>
      <c r="AV160" s="47">
        <f>IF(AT160-AS160=$A$3,$A$2,AT160-AS160)</f>
        <v>0</v>
      </c>
      <c r="AW160" s="47">
        <f>IFERROR(IF(AU160=$D$4,AV160,AV160/($D$4/AU160)),0)</f>
        <v>0</v>
      </c>
      <c r="AX160" s="49">
        <v>0.58333333333333337</v>
      </c>
      <c r="AY160" s="49">
        <v>0.66666666666666663</v>
      </c>
      <c r="AZ160" s="41">
        <v>4</v>
      </c>
      <c r="BA160" s="47">
        <f>IF(AY160-AX160=$A$3,$A$2,AY160-AX160)</f>
        <v>8.3333333333333259E-2</v>
      </c>
      <c r="BB160" s="47">
        <f>IFERROR(IF(AZ160=$D$4,BA160,BA160/($D$4/AZ160)),0)</f>
        <v>8.3333333333333259E-2</v>
      </c>
      <c r="BC160" s="49"/>
      <c r="BD160" s="49"/>
      <c r="BE160" s="41"/>
      <c r="BF160" s="47">
        <f>IF(BD160-BC160=$A$3,$A$2,BD160-BC160)</f>
        <v>0</v>
      </c>
      <c r="BG160" s="47">
        <f>IFERROR(IF(BE160=$D$4,BF160,BF160/($D$4/BE160)),0)</f>
        <v>0</v>
      </c>
      <c r="BH160" s="49"/>
      <c r="BI160" s="49"/>
      <c r="BJ160" s="41"/>
      <c r="BK160" s="47">
        <f>IF(BI160-BH160=$A$3,$A$2,BI160-BH160)</f>
        <v>0</v>
      </c>
      <c r="BL160" s="47">
        <f>IFERROR(IF(BJ160=$D$4,BK160,BK160/($D$4/BJ160)),0)</f>
        <v>0</v>
      </c>
      <c r="BM160" s="50"/>
      <c r="BN160" s="22">
        <f t="array" ref="BN160">IF(SUMPRODUCT((O160:O$439=O160)*1)&gt;1,0,1)</f>
        <v>0</v>
      </c>
      <c r="BO160" s="48"/>
      <c r="BP160" s="48"/>
      <c r="BQ160" s="41"/>
      <c r="BR160" s="47">
        <f>IF(BP160-BO160=$A$3,$A$2,BP160-BO160)</f>
        <v>0</v>
      </c>
      <c r="BS160" s="47">
        <f>IFERROR(IF(BQ160=$D$4,BR160,BR160/($D$4/BQ160)),0)</f>
        <v>0</v>
      </c>
      <c r="BT160" s="48"/>
      <c r="BU160" s="48"/>
      <c r="BV160" s="41"/>
      <c r="BW160" s="47">
        <f>IF(BU160-BT160=$A$3,$A$2,BU160-BT160)</f>
        <v>0</v>
      </c>
      <c r="BX160" s="47">
        <f>IFERROR(IF(BV160=$D$4,BW160,BW160/($D$4/BV160)),0)</f>
        <v>0</v>
      </c>
      <c r="BY160" s="48">
        <v>0.375</v>
      </c>
      <c r="BZ160" s="48">
        <v>0.45833333333333331</v>
      </c>
      <c r="CA160" s="41">
        <v>4</v>
      </c>
      <c r="CB160" s="47">
        <f>IF(BZ160-BY160=$A$3,$A$2,BZ160-BY160)</f>
        <v>8.3333333333333315E-2</v>
      </c>
      <c r="CC160" s="47">
        <f>IFERROR(IF(CA160=$D$4,CB160,CB160/($D$4/CA160)),0)</f>
        <v>8.3333333333333315E-2</v>
      </c>
      <c r="CD160" s="48"/>
      <c r="CE160" s="48"/>
      <c r="CF160" s="41"/>
      <c r="CG160" s="47">
        <f>IF(CE160-CD160=$A$3,$A$2,CE160-CD160)</f>
        <v>0</v>
      </c>
      <c r="CH160" s="47">
        <f>IFERROR(IF(CF160=$D$4,CG160,CG160/($D$4/CF160)),0)</f>
        <v>0</v>
      </c>
      <c r="CI160" s="48"/>
      <c r="CJ160" s="48"/>
      <c r="CK160" s="41"/>
      <c r="CL160" s="47">
        <f>IF(CJ160-CI160=$A$3,$A$2,CJ160-CI160)</f>
        <v>0</v>
      </c>
      <c r="CM160" s="47">
        <f>IFERROR(IF(CK160=$D$4,CL160,CL160/($D$4/CK160)),0)</f>
        <v>0</v>
      </c>
      <c r="CN160" s="48"/>
      <c r="CO160" s="48"/>
      <c r="CP160" s="41"/>
      <c r="CQ160" s="47">
        <f>IF(CO160-CN160=$A$3,$A$2,CO160-CN160)</f>
        <v>0</v>
      </c>
      <c r="CR160" s="47">
        <f>IFERROR(IF(CP160=$D$4,CQ160,CQ160/($D$4/CP160)),0)</f>
        <v>0</v>
      </c>
      <c r="CS160" s="48"/>
      <c r="CT160" s="48"/>
      <c r="CU160" s="41"/>
      <c r="CV160" s="47">
        <f>IF(CT160-CS160=$A$3,$A$2,CT160-CS160)</f>
        <v>0</v>
      </c>
      <c r="CW160" s="47">
        <f>IFERROR(IF(CU160=$D$4,CV160,CV160/($D$4/CU160)),0)</f>
        <v>0</v>
      </c>
      <c r="CZ160" s="156"/>
      <c r="DA160" s="156"/>
    </row>
    <row r="161" spans="2:105" s="18" customFormat="1" ht="13.8" x14ac:dyDescent="0.3">
      <c r="B161" s="39" t="str">
        <f>CONCATENATE(IF(AD161&lt;&gt;"","L",""),IF(AI161&lt;&gt;"","M",""),IF(AN161&lt;&gt;"","W",""),IF(AS161&lt;&gt;"","J",""),IF(AX161&lt;&gt;"","V",""),IF(BC161&lt;&gt;"","S",""),IF(BH161&lt;&gt;"","D",""))</f>
        <v>JS</v>
      </c>
      <c r="C161" s="104">
        <v>392</v>
      </c>
      <c r="D161" s="40" t="s">
        <v>1720</v>
      </c>
      <c r="E161" s="40" t="s">
        <v>1280</v>
      </c>
      <c r="F161" s="40" t="s">
        <v>2155</v>
      </c>
      <c r="G161" s="36" t="s">
        <v>1242</v>
      </c>
      <c r="H161" s="36" t="s">
        <v>2172</v>
      </c>
      <c r="I161" s="36" t="s">
        <v>2172</v>
      </c>
      <c r="J161" s="36" t="s">
        <v>2125</v>
      </c>
      <c r="K161" s="36" t="s">
        <v>2263</v>
      </c>
      <c r="L161" s="99" t="s">
        <v>1076</v>
      </c>
      <c r="M161" s="99">
        <f>IF(L161=L160,0,1)</f>
        <v>1</v>
      </c>
      <c r="N161" s="107">
        <v>1002333704</v>
      </c>
      <c r="O161" s="106" t="str">
        <f>PROPER(TRIM(UPPER(CONCATENATE(P161," ",Q161))))</f>
        <v>Mario David Nuñez</v>
      </c>
      <c r="P161" s="106" t="s">
        <v>2268</v>
      </c>
      <c r="Q161" s="106" t="s">
        <v>2342</v>
      </c>
      <c r="R161" s="106" t="s">
        <v>2350</v>
      </c>
      <c r="S161" s="106" t="s">
        <v>2462</v>
      </c>
      <c r="T161" s="106" t="s">
        <v>2467</v>
      </c>
      <c r="U161" s="107" t="s">
        <v>2472</v>
      </c>
      <c r="V161" s="133">
        <v>18333.595634319772</v>
      </c>
      <c r="W161" s="39">
        <f>COUNTA(AD161,AI161,AN161,AS161,AX161,BH161,BC161)</f>
        <v>2</v>
      </c>
      <c r="X161" s="42">
        <f>Y161/AC161</f>
        <v>7.5000000000000053E-2</v>
      </c>
      <c r="Y161" s="43">
        <f>(AH161+AM161+AR161+AW161+BB161+BL161+BG161)*24</f>
        <v>3.0000000000000013</v>
      </c>
      <c r="Z161" s="44">
        <f>+W161*$D$4</f>
        <v>8</v>
      </c>
      <c r="AA161" s="42">
        <f>AB161/(AC161*$D$4)</f>
        <v>7.5000000000000053E-2</v>
      </c>
      <c r="AB161" s="44">
        <f>((AG161*24)*AF161)+((AL161*24)*AK161)+((AQ161*24)*AP161)+((AV161*24)*AU161)+((BA161*24)*AZ161)+((BF161*24)*BE161)+((BK161*24)*BJ161)</f>
        <v>12.000000000000005</v>
      </c>
      <c r="AC161" s="45">
        <f>SUMIFS(Y:Y,O:O,O161)</f>
        <v>39.999999999999993</v>
      </c>
      <c r="AD161" s="49"/>
      <c r="AE161" s="49"/>
      <c r="AF161" s="41"/>
      <c r="AG161" s="47">
        <f>IF(AE161-AD161=$A$3,$A$2,AE161-AD161)</f>
        <v>0</v>
      </c>
      <c r="AH161" s="47">
        <f>IFERROR(IF(AF161=$D$4,AG161,AG161/($D$4/AF161)),0)</f>
        <v>0</v>
      </c>
      <c r="AI161" s="49"/>
      <c r="AJ161" s="49"/>
      <c r="AK161" s="41"/>
      <c r="AL161" s="47">
        <f>IF(AJ161-AI161=$A$3,$A$2,AJ161-AI161)</f>
        <v>0</v>
      </c>
      <c r="AM161" s="47">
        <f>IFERROR(IF(AK161=$D$4,AL161,AL161/($D$4/AK161)),0)</f>
        <v>0</v>
      </c>
      <c r="AN161" s="49"/>
      <c r="AO161" s="49"/>
      <c r="AP161" s="41"/>
      <c r="AQ161" s="47">
        <f>IF(AO161-AN161=$A$3,$A$2,AO161-AN161)</f>
        <v>0</v>
      </c>
      <c r="AR161" s="47">
        <f>IFERROR(IF(AP161=$D$4,AQ161,AQ161/($D$4/AP161)),0)</f>
        <v>0</v>
      </c>
      <c r="AS161" s="128">
        <v>0.45833333333333331</v>
      </c>
      <c r="AT161" s="49">
        <v>0.5</v>
      </c>
      <c r="AU161" s="41">
        <v>4</v>
      </c>
      <c r="AV161" s="47">
        <f>IF(AT161-AS161=$A$3,$A$2,AT161-AS161)</f>
        <v>4.1666666666666685E-2</v>
      </c>
      <c r="AW161" s="47">
        <f>IFERROR(IF(AU161=$D$4,AV161,AV161/($D$4/AU161)),0)</f>
        <v>4.1666666666666685E-2</v>
      </c>
      <c r="AX161" s="49"/>
      <c r="AY161" s="49"/>
      <c r="AZ161" s="41"/>
      <c r="BA161" s="47">
        <f>IF(AY161-AX161=$A$3,$A$2,AY161-AX161)</f>
        <v>0</v>
      </c>
      <c r="BB161" s="47">
        <f>IFERROR(IF(AZ161=$D$4,BA161,BA161/($D$4/AZ161)),0)</f>
        <v>0</v>
      </c>
      <c r="BC161" s="49">
        <v>0.625</v>
      </c>
      <c r="BD161" s="49">
        <v>0.70833333333333337</v>
      </c>
      <c r="BE161" s="41">
        <v>4</v>
      </c>
      <c r="BF161" s="47">
        <f>IF(BD161-BC161=$A$3,$A$2,BD161-BC161)</f>
        <v>8.333333333333337E-2</v>
      </c>
      <c r="BG161" s="47">
        <f>IFERROR(IF(BE161=$D$4,BF161,BF161/($D$4/BE161)),0)</f>
        <v>8.333333333333337E-2</v>
      </c>
      <c r="BH161" s="49"/>
      <c r="BI161" s="49"/>
      <c r="BJ161" s="41"/>
      <c r="BK161" s="47">
        <f>IF(BI161-BH161=$A$3,$A$2,BI161-BH161)</f>
        <v>0</v>
      </c>
      <c r="BL161" s="47">
        <f>IFERROR(IF(BJ161=$D$4,BK161,BK161/($D$4/BJ161)),0)</f>
        <v>0</v>
      </c>
      <c r="BM161" s="50"/>
      <c r="BN161" s="22">
        <f t="array" ref="BN161">IF(SUMPRODUCT((O161:O$439=O161)*1)&gt;1,0,1)</f>
        <v>0</v>
      </c>
      <c r="BO161" s="48"/>
      <c r="BP161" s="48"/>
      <c r="BQ161" s="41"/>
      <c r="BR161" s="47">
        <f>IF(BP161-BO161=$A$3,$A$2,BP161-BO161)</f>
        <v>0</v>
      </c>
      <c r="BS161" s="47">
        <f>IFERROR(IF(BQ161=$D$4,BR161,BR161/($D$4/BQ161)),0)</f>
        <v>0</v>
      </c>
      <c r="BT161" s="48"/>
      <c r="BU161" s="48"/>
      <c r="BV161" s="41"/>
      <c r="BW161" s="47">
        <f>IF(BU161-BT161=$A$3,$A$2,BU161-BT161)</f>
        <v>0</v>
      </c>
      <c r="BX161" s="47">
        <f>IFERROR(IF(BV161=$D$4,BW161,BW161/($D$4/BV161)),0)</f>
        <v>0</v>
      </c>
      <c r="BY161" s="48"/>
      <c r="BZ161" s="48"/>
      <c r="CA161" s="41"/>
      <c r="CB161" s="47">
        <f>IF(BZ161-BY161=$A$3,$A$2,BZ161-BY161)</f>
        <v>0</v>
      </c>
      <c r="CC161" s="47">
        <f>IFERROR(IF(CA161=$D$4,CB161,CB161/($D$4/CA161)),0)</f>
        <v>0</v>
      </c>
      <c r="CD161" s="58">
        <v>0.45833333333333331</v>
      </c>
      <c r="CE161" s="48">
        <v>0.5</v>
      </c>
      <c r="CF161" s="41">
        <v>4</v>
      </c>
      <c r="CG161" s="47">
        <f>IF(CE161-CD161=$A$3,$A$2,CE161-CD161)</f>
        <v>4.1666666666666685E-2</v>
      </c>
      <c r="CH161" s="47">
        <f>IFERROR(IF(CF161=$D$4,CG161,CG161/($D$4/CF161)),0)</f>
        <v>4.1666666666666685E-2</v>
      </c>
      <c r="CI161" s="48"/>
      <c r="CJ161" s="48"/>
      <c r="CK161" s="41"/>
      <c r="CL161" s="47">
        <f>IF(CJ161-CI161=$A$3,$A$2,CJ161-CI161)</f>
        <v>0</v>
      </c>
      <c r="CM161" s="47">
        <f>IFERROR(IF(CK161=$D$4,CL161,CL161/($D$4/CK161)),0)</f>
        <v>0</v>
      </c>
      <c r="CN161" s="48">
        <v>0.625</v>
      </c>
      <c r="CO161" s="48">
        <v>0.70833333333333337</v>
      </c>
      <c r="CP161" s="41">
        <v>4</v>
      </c>
      <c r="CQ161" s="47">
        <f>IF(CO161-CN161=$A$3,$A$2,CO161-CN161)</f>
        <v>8.333333333333337E-2</v>
      </c>
      <c r="CR161" s="47">
        <f>IFERROR(IF(CP161=$D$4,CQ161,CQ161/($D$4/CP161)),0)</f>
        <v>8.333333333333337E-2</v>
      </c>
      <c r="CS161" s="48"/>
      <c r="CT161" s="48"/>
      <c r="CU161" s="41"/>
      <c r="CV161" s="47">
        <f>IF(CT161-CS161=$A$3,$A$2,CT161-CS161)</f>
        <v>0</v>
      </c>
      <c r="CW161" s="47">
        <f>IFERROR(IF(CU161=$D$4,CV161,CV161/($D$4/CU161)),0)</f>
        <v>0</v>
      </c>
      <c r="CZ161" s="156"/>
      <c r="DA161" s="156"/>
    </row>
    <row r="162" spans="2:105" s="18" customFormat="1" ht="13.8" x14ac:dyDescent="0.3">
      <c r="B162" s="39" t="str">
        <f>CONCATENATE(IF(AD162&lt;&gt;"","L",""),IF(AI162&lt;&gt;"","M",""),IF(AN162&lt;&gt;"","W",""),IF(AS162&lt;&gt;"","J",""),IF(AX162&lt;&gt;"","V",""),IF(BC162&lt;&gt;"","S",""),IF(BH162&lt;&gt;"","D",""))</f>
        <v>LJVS</v>
      </c>
      <c r="C162" s="104">
        <v>205</v>
      </c>
      <c r="D162" s="40" t="s">
        <v>1724</v>
      </c>
      <c r="E162" s="40" t="s">
        <v>1282</v>
      </c>
      <c r="F162" s="40" t="s">
        <v>2122</v>
      </c>
      <c r="G162" s="36" t="s">
        <v>1239</v>
      </c>
      <c r="H162" s="36" t="s">
        <v>2172</v>
      </c>
      <c r="I162" s="36" t="s">
        <v>2172</v>
      </c>
      <c r="J162" s="36" t="s">
        <v>2125</v>
      </c>
      <c r="K162" s="36" t="s">
        <v>2263</v>
      </c>
      <c r="L162" s="99" t="s">
        <v>1076</v>
      </c>
      <c r="M162" s="99">
        <f>IF(L162=L161,0,1)</f>
        <v>0</v>
      </c>
      <c r="N162" s="107">
        <v>1002333704</v>
      </c>
      <c r="O162" s="106" t="str">
        <f>PROPER(TRIM(UPPER(CONCATENATE(P162," ",Q162))))</f>
        <v>Mario David Nuñez</v>
      </c>
      <c r="P162" s="106" t="s">
        <v>2268</v>
      </c>
      <c r="Q162" s="106" t="s">
        <v>2342</v>
      </c>
      <c r="R162" s="106" t="s">
        <v>2350</v>
      </c>
      <c r="S162" s="106" t="s">
        <v>2462</v>
      </c>
      <c r="T162" s="106" t="s">
        <v>2465</v>
      </c>
      <c r="U162" s="107" t="s">
        <v>2472</v>
      </c>
      <c r="V162" s="133">
        <v>11928.914699999999</v>
      </c>
      <c r="W162" s="39">
        <f>COUNTA(AD162,AI162,AN162,AS162,AX162,BH162,BC162)</f>
        <v>4</v>
      </c>
      <c r="X162" s="42">
        <f>Y162/AC162</f>
        <v>0.20000000000000004</v>
      </c>
      <c r="Y162" s="43">
        <f>(AH162+AM162+AR162+AW162+BB162+BL162+BG162)*24</f>
        <v>8</v>
      </c>
      <c r="Z162" s="44">
        <f>+W162*$D$4</f>
        <v>16</v>
      </c>
      <c r="AA162" s="42">
        <f>AB162/(AC162*$D$4)</f>
        <v>0.20000000000000004</v>
      </c>
      <c r="AB162" s="44">
        <f>((AG162*24)*AF162)+((AL162*24)*AK162)+((AQ162*24)*AP162)+((AV162*24)*AU162)+((BA162*24)*AZ162)+((BF162*24)*BE162)+((BK162*24)*BJ162)</f>
        <v>32</v>
      </c>
      <c r="AC162" s="45">
        <f>SUMIFS(Y:Y,O:O,O162)</f>
        <v>39.999999999999993</v>
      </c>
      <c r="AD162" s="49">
        <v>0.625</v>
      </c>
      <c r="AE162" s="49">
        <v>0.70833333333333337</v>
      </c>
      <c r="AF162" s="41">
        <v>4</v>
      </c>
      <c r="AG162" s="47">
        <f>IF(AE162-AD162=$A$3,$A$2,AE162-AD162)</f>
        <v>8.333333333333337E-2</v>
      </c>
      <c r="AH162" s="47">
        <f>IFERROR(IF(AF162=$D$4,AG162,AG162/($D$4/AF162)),0)</f>
        <v>8.333333333333337E-2</v>
      </c>
      <c r="AI162" s="49"/>
      <c r="AJ162" s="49"/>
      <c r="AK162" s="41"/>
      <c r="AL162" s="47">
        <f>IF(AJ162-AI162=$A$3,$A$2,AJ162-AI162)</f>
        <v>0</v>
      </c>
      <c r="AM162" s="47">
        <f>IFERROR(IF(AK162=$D$4,AL162,AL162/($D$4/AK162)),0)</f>
        <v>0</v>
      </c>
      <c r="AN162" s="49"/>
      <c r="AO162" s="49"/>
      <c r="AP162" s="41"/>
      <c r="AQ162" s="47">
        <f>IF(AO162-AN162=$A$3,$A$2,AO162-AN162)</f>
        <v>0</v>
      </c>
      <c r="AR162" s="47">
        <f>IFERROR(IF(AP162=$D$4,AQ162,AQ162/($D$4/AP162)),0)</f>
        <v>0</v>
      </c>
      <c r="AS162" s="49">
        <v>0.54166666666666663</v>
      </c>
      <c r="AT162" s="49">
        <v>0.625</v>
      </c>
      <c r="AU162" s="41">
        <v>4</v>
      </c>
      <c r="AV162" s="47">
        <f>IF(AT162-AS162=$A$3,$A$2,AT162-AS162)</f>
        <v>8.333333333333337E-2</v>
      </c>
      <c r="AW162" s="47">
        <f>IFERROR(IF(AU162=$D$4,AV162,AV162/($D$4/AU162)),0)</f>
        <v>8.333333333333337E-2</v>
      </c>
      <c r="AX162" s="49">
        <v>0.45833333333333331</v>
      </c>
      <c r="AY162" s="49">
        <v>0.54166666666666663</v>
      </c>
      <c r="AZ162" s="41">
        <v>4</v>
      </c>
      <c r="BA162" s="47">
        <f>IF(AY162-AX162=$A$3,$A$2,AY162-AX162)</f>
        <v>8.3333333333333315E-2</v>
      </c>
      <c r="BB162" s="47">
        <f>IFERROR(IF(AZ162=$D$4,BA162,BA162/($D$4/AZ162)),0)</f>
        <v>8.3333333333333315E-2</v>
      </c>
      <c r="BC162" s="49">
        <v>0.70833333333333337</v>
      </c>
      <c r="BD162" s="49">
        <v>0.79166666666666663</v>
      </c>
      <c r="BE162" s="41">
        <v>4</v>
      </c>
      <c r="BF162" s="47">
        <f>IF(BD162-BC162=$A$3,$A$2,BD162-BC162)</f>
        <v>8.3333333333333259E-2</v>
      </c>
      <c r="BG162" s="47">
        <f>IFERROR(IF(BE162=$D$4,BF162,BF162/($D$4/BE162)),0)</f>
        <v>8.3333333333333259E-2</v>
      </c>
      <c r="BH162" s="49"/>
      <c r="BI162" s="49"/>
      <c r="BJ162" s="41"/>
      <c r="BK162" s="47">
        <f>IF(BI162-BH162=$A$3,$A$2,BI162-BH162)</f>
        <v>0</v>
      </c>
      <c r="BL162" s="47">
        <f>IFERROR(IF(BJ162=$D$4,BK162,BK162/($D$4/BJ162)),0)</f>
        <v>0</v>
      </c>
      <c r="BM162" s="50"/>
      <c r="BN162" s="22">
        <f t="array" ref="BN162">IF(SUMPRODUCT((O162:O$439=O162)*1)&gt;1,0,1)</f>
        <v>0</v>
      </c>
      <c r="BO162" s="48">
        <v>0.625</v>
      </c>
      <c r="BP162" s="48">
        <v>0.70833333333333337</v>
      </c>
      <c r="BQ162" s="41">
        <v>4</v>
      </c>
      <c r="BR162" s="47">
        <f>IF(BP162-BO162=$A$3,$A$2,BP162-BO162)</f>
        <v>8.333333333333337E-2</v>
      </c>
      <c r="BS162" s="47">
        <f>IFERROR(IF(BQ162=$D$4,BR162,BR162/($D$4/BQ162)),0)</f>
        <v>8.333333333333337E-2</v>
      </c>
      <c r="BT162" s="48"/>
      <c r="BU162" s="48"/>
      <c r="BV162" s="41"/>
      <c r="BW162" s="47">
        <f>IF(BU162-BT162=$A$3,$A$2,BU162-BT162)</f>
        <v>0</v>
      </c>
      <c r="BX162" s="47">
        <f>IFERROR(IF(BV162=$D$4,BW162,BW162/($D$4/BV162)),0)</f>
        <v>0</v>
      </c>
      <c r="BY162" s="48"/>
      <c r="BZ162" s="48"/>
      <c r="CA162" s="41"/>
      <c r="CB162" s="47">
        <f>IF(BZ162-BY162=$A$3,$A$2,BZ162-BY162)</f>
        <v>0</v>
      </c>
      <c r="CC162" s="47">
        <f>IFERROR(IF(CA162=$D$4,CB162,CB162/($D$4/CA162)),0)</f>
        <v>0</v>
      </c>
      <c r="CD162" s="48">
        <v>0.54166666666666663</v>
      </c>
      <c r="CE162" s="48">
        <v>0.625</v>
      </c>
      <c r="CF162" s="41">
        <v>4</v>
      </c>
      <c r="CG162" s="47">
        <f>IF(CE162-CD162=$A$3,$A$2,CE162-CD162)</f>
        <v>8.333333333333337E-2</v>
      </c>
      <c r="CH162" s="47">
        <f>IFERROR(IF(CF162=$D$4,CG162,CG162/($D$4/CF162)),0)</f>
        <v>8.333333333333337E-2</v>
      </c>
      <c r="CI162" s="48">
        <v>0.625</v>
      </c>
      <c r="CJ162" s="48">
        <v>0.70833333333333337</v>
      </c>
      <c r="CK162" s="41">
        <v>4</v>
      </c>
      <c r="CL162" s="47">
        <f>IF(CJ162-CI162=$A$3,$A$2,CJ162-CI162)</f>
        <v>8.333333333333337E-2</v>
      </c>
      <c r="CM162" s="47">
        <f>IFERROR(IF(CK162=$D$4,CL162,CL162/($D$4/CK162)),0)</f>
        <v>8.333333333333337E-2</v>
      </c>
      <c r="CN162" s="48">
        <v>0.70833333333333337</v>
      </c>
      <c r="CO162" s="48">
        <v>0.79166666666666663</v>
      </c>
      <c r="CP162" s="41">
        <v>4</v>
      </c>
      <c r="CQ162" s="47">
        <f>IF(CO162-CN162=$A$3,$A$2,CO162-CN162)</f>
        <v>8.3333333333333259E-2</v>
      </c>
      <c r="CR162" s="47">
        <f>IFERROR(IF(CP162=$D$4,CQ162,CQ162/($D$4/CP162)),0)</f>
        <v>8.3333333333333259E-2</v>
      </c>
      <c r="CS162" s="48"/>
      <c r="CT162" s="48"/>
      <c r="CU162" s="41"/>
      <c r="CV162" s="47">
        <f>IF(CT162-CS162=$A$3,$A$2,CT162-CS162)</f>
        <v>0</v>
      </c>
      <c r="CW162" s="47">
        <f>IFERROR(IF(CU162=$D$4,CV162,CV162/($D$4/CU162)),0)</f>
        <v>0</v>
      </c>
      <c r="CZ162" s="156"/>
      <c r="DA162" s="156"/>
    </row>
    <row r="163" spans="2:105" s="18" customFormat="1" ht="13.8" x14ac:dyDescent="0.3">
      <c r="B163" s="39" t="str">
        <f>CONCATENATE(IF(AD163&lt;&gt;"","L",""),IF(AI163&lt;&gt;"","M",""),IF(AN163&lt;&gt;"","W",""),IF(AS163&lt;&gt;"","J",""),IF(AX163&lt;&gt;"","V",""),IF(BC163&lt;&gt;"","S",""),IF(BH163&lt;&gt;"","D",""))</f>
        <v>LJV</v>
      </c>
      <c r="C163" s="104">
        <v>187</v>
      </c>
      <c r="D163" s="40" t="s">
        <v>1726</v>
      </c>
      <c r="E163" s="40" t="s">
        <v>1284</v>
      </c>
      <c r="F163" s="40" t="s">
        <v>2122</v>
      </c>
      <c r="G163" s="36" t="s">
        <v>1241</v>
      </c>
      <c r="H163" s="36" t="s">
        <v>2172</v>
      </c>
      <c r="I163" s="36" t="s">
        <v>2172</v>
      </c>
      <c r="J163" s="36" t="s">
        <v>2125</v>
      </c>
      <c r="K163" s="36" t="s">
        <v>2263</v>
      </c>
      <c r="L163" s="99" t="s">
        <v>1076</v>
      </c>
      <c r="M163" s="99">
        <f>IF(L163=L162,0,1)</f>
        <v>0</v>
      </c>
      <c r="N163" s="107">
        <v>1002333704</v>
      </c>
      <c r="O163" s="106" t="str">
        <f>PROPER(TRIM(UPPER(CONCATENATE(P163," ",Q163))))</f>
        <v>Mario David Nuñez</v>
      </c>
      <c r="P163" s="106" t="s">
        <v>2268</v>
      </c>
      <c r="Q163" s="106" t="s">
        <v>2342</v>
      </c>
      <c r="R163" s="106" t="s">
        <v>2350</v>
      </c>
      <c r="S163" s="106" t="s">
        <v>2462</v>
      </c>
      <c r="T163" s="106" t="s">
        <v>2468</v>
      </c>
      <c r="U163" s="107" t="s">
        <v>2472</v>
      </c>
      <c r="V163" s="133">
        <v>19665.643636363639</v>
      </c>
      <c r="W163" s="39">
        <f>COUNTA(AD163,AI163,AN163,AS163,AX163,BH163,BC163)</f>
        <v>3</v>
      </c>
      <c r="X163" s="42">
        <f>Y163/AC163</f>
        <v>0.19999999999999998</v>
      </c>
      <c r="Y163" s="43">
        <f>(AH163+AM163+AR163+AW163+BB163+BL163+BG163)*24</f>
        <v>7.9999999999999982</v>
      </c>
      <c r="Z163" s="44">
        <f>+W163*$D$4</f>
        <v>12</v>
      </c>
      <c r="AA163" s="42">
        <f>AB163/(AC163*$D$4)</f>
        <v>0.19999999999999998</v>
      </c>
      <c r="AB163" s="44">
        <f>((AG163*24)*AF163)+((AL163*24)*AK163)+((AQ163*24)*AP163)+((AV163*24)*AU163)+((BA163*24)*AZ163)+((BF163*24)*BE163)+((BK163*24)*BJ163)</f>
        <v>31.999999999999993</v>
      </c>
      <c r="AC163" s="45">
        <f>SUMIFS(Y:Y,O:O,O163)</f>
        <v>39.999999999999993</v>
      </c>
      <c r="AD163" s="127">
        <v>0.70833333333333337</v>
      </c>
      <c r="AE163" s="49">
        <v>0.79166666666666663</v>
      </c>
      <c r="AF163" s="41">
        <v>4</v>
      </c>
      <c r="AG163" s="47">
        <f>IF(AE163-AD163=$A$3,$A$2,AE163-AD163)</f>
        <v>8.3333333333333259E-2</v>
      </c>
      <c r="AH163" s="47">
        <f>IFERROR(IF(AF163=$D$4,AG163,AG163/($D$4/AF163)),0)</f>
        <v>8.3333333333333259E-2</v>
      </c>
      <c r="AI163" s="49"/>
      <c r="AJ163" s="49"/>
      <c r="AK163" s="41"/>
      <c r="AL163" s="47">
        <f>IF(AJ163-AI163=$A$3,$A$2,AJ163-AI163)</f>
        <v>0</v>
      </c>
      <c r="AM163" s="47">
        <f>IFERROR(IF(AK163=$D$4,AL163,AL163/($D$4/AK163)),0)</f>
        <v>0</v>
      </c>
      <c r="AN163" s="128"/>
      <c r="AO163" s="49"/>
      <c r="AP163" s="41"/>
      <c r="AQ163" s="47">
        <f>IF(AO163-AN163=$A$3,$A$2,AO163-AN163)</f>
        <v>0</v>
      </c>
      <c r="AR163" s="47">
        <f>IFERROR(IF(AP163=$D$4,AQ163,AQ163/($D$4/AP163)),0)</f>
        <v>0</v>
      </c>
      <c r="AS163" s="127">
        <v>0.625</v>
      </c>
      <c r="AT163" s="49">
        <v>0.70833333333333337</v>
      </c>
      <c r="AU163" s="41">
        <v>4</v>
      </c>
      <c r="AV163" s="47">
        <f>IF(AT163-AS163=$A$3,$A$2,AT163-AS163)</f>
        <v>8.333333333333337E-2</v>
      </c>
      <c r="AW163" s="47">
        <f>IFERROR(IF(AU163=$D$4,AV163,AV163/($D$4/AU163)),0)</f>
        <v>8.333333333333337E-2</v>
      </c>
      <c r="AX163" s="127">
        <v>0.58333333333333337</v>
      </c>
      <c r="AY163" s="49">
        <v>0.75</v>
      </c>
      <c r="AZ163" s="41">
        <v>4</v>
      </c>
      <c r="BA163" s="47">
        <f>IF(AY163-AX163=$A$3,$A$2,AY163-AX163)</f>
        <v>0.16666666666666663</v>
      </c>
      <c r="BB163" s="47">
        <f>IFERROR(IF(AZ163=$D$4,BA163,BA163/($D$4/AZ163)),0)</f>
        <v>0.16666666666666663</v>
      </c>
      <c r="BC163" s="49"/>
      <c r="BD163" s="49"/>
      <c r="BE163" s="41"/>
      <c r="BF163" s="47">
        <f>IF(BD163-BC163=$A$3,$A$2,BD163-BC163)</f>
        <v>0</v>
      </c>
      <c r="BG163" s="47">
        <f>IFERROR(IF(BE163=$D$4,BF163,BF163/($D$4/BE163)),0)</f>
        <v>0</v>
      </c>
      <c r="BH163" s="49"/>
      <c r="BI163" s="49"/>
      <c r="BJ163" s="41"/>
      <c r="BK163" s="47">
        <f>IF(BI163-BH163=$A$3,$A$2,BI163-BH163)</f>
        <v>0</v>
      </c>
      <c r="BL163" s="47">
        <f>IFERROR(IF(BJ163=$D$4,BK163,BK163/($D$4/BJ163)),0)</f>
        <v>0</v>
      </c>
      <c r="BM163" s="50"/>
      <c r="BN163" s="22">
        <f t="array" ref="BN163">IF(SUMPRODUCT((O163:O$439=O163)*1)&gt;1,0,1)</f>
        <v>0</v>
      </c>
      <c r="BO163" s="46">
        <v>0.70833333333333337</v>
      </c>
      <c r="BP163" s="48">
        <v>0.79166666666666663</v>
      </c>
      <c r="BQ163" s="41">
        <v>4</v>
      </c>
      <c r="BR163" s="47">
        <f>IF(BP163-BO163=$A$3,$A$2,BP163-BO163)</f>
        <v>8.3333333333333259E-2</v>
      </c>
      <c r="BS163" s="47">
        <f>IFERROR(IF(BQ163=$D$4,BR163,BR163/($D$4/BQ163)),0)</f>
        <v>8.3333333333333259E-2</v>
      </c>
      <c r="BT163" s="48"/>
      <c r="BU163" s="48"/>
      <c r="BV163" s="41"/>
      <c r="BW163" s="47">
        <f>IF(BU163-BT163=$A$3,$A$2,BU163-BT163)</f>
        <v>0</v>
      </c>
      <c r="BX163" s="47">
        <f>IFERROR(IF(BV163=$D$4,BW163,BW163/($D$4/BV163)),0)</f>
        <v>0</v>
      </c>
      <c r="BY163" s="58"/>
      <c r="BZ163" s="48"/>
      <c r="CA163" s="41"/>
      <c r="CB163" s="47">
        <f>IF(BZ163-BY163=$A$3,$A$2,BZ163-BY163)</f>
        <v>0</v>
      </c>
      <c r="CC163" s="47">
        <f>IFERROR(IF(CA163=$D$4,CB163,CB163/($D$4/CA163)),0)</f>
        <v>0</v>
      </c>
      <c r="CD163" s="46">
        <v>0.625</v>
      </c>
      <c r="CE163" s="48">
        <v>0.70833333333333337</v>
      </c>
      <c r="CF163" s="41">
        <v>4</v>
      </c>
      <c r="CG163" s="47">
        <f>IF(CE163-CD163=$A$3,$A$2,CE163-CD163)</f>
        <v>8.333333333333337E-2</v>
      </c>
      <c r="CH163" s="47">
        <f>IFERROR(IF(CF163=$D$4,CG163,CG163/($D$4/CF163)),0)</f>
        <v>8.333333333333337E-2</v>
      </c>
      <c r="CI163" s="46">
        <v>0.70833333333333337</v>
      </c>
      <c r="CJ163" s="48">
        <v>0.79166666666666663</v>
      </c>
      <c r="CK163" s="41">
        <v>4</v>
      </c>
      <c r="CL163" s="47">
        <f>IF(CJ163-CI163=$A$3,$A$2,CJ163-CI163)</f>
        <v>8.3333333333333259E-2</v>
      </c>
      <c r="CM163" s="47">
        <f>IFERROR(IF(CK163=$D$4,CL163,CL163/($D$4/CK163)),0)</f>
        <v>8.3333333333333259E-2</v>
      </c>
      <c r="CN163" s="48"/>
      <c r="CO163" s="48"/>
      <c r="CP163" s="41"/>
      <c r="CQ163" s="47">
        <f>IF(CO163-CN163=$A$3,$A$2,CO163-CN163)</f>
        <v>0</v>
      </c>
      <c r="CR163" s="47">
        <f>IFERROR(IF(CP163=$D$4,CQ163,CQ163/($D$4/CP163)),0)</f>
        <v>0</v>
      </c>
      <c r="CS163" s="48"/>
      <c r="CT163" s="48"/>
      <c r="CU163" s="41"/>
      <c r="CV163" s="47">
        <f>IF(CT163-CS163=$A$3,$A$2,CT163-CS163)</f>
        <v>0</v>
      </c>
      <c r="CW163" s="47">
        <f>IFERROR(IF(CU163=$D$4,CV163,CV163/($D$4/CU163)),0)</f>
        <v>0</v>
      </c>
      <c r="CZ163" s="156"/>
      <c r="DA163" s="156"/>
    </row>
    <row r="164" spans="2:105" s="18" customFormat="1" ht="13.8" x14ac:dyDescent="0.3">
      <c r="B164" s="39" t="str">
        <f>CONCATENATE(IF(AD164&lt;&gt;"","L",""),IF(AI164&lt;&gt;"","M",""),IF(AN164&lt;&gt;"","W",""),IF(AS164&lt;&gt;"","J",""),IF(AX164&lt;&gt;"","V",""),IF(BC164&lt;&gt;"","S",""),IF(BH164&lt;&gt;"","D",""))</f>
        <v>LJVS</v>
      </c>
      <c r="C164" s="104">
        <v>186</v>
      </c>
      <c r="D164" s="40" t="s">
        <v>1727</v>
      </c>
      <c r="E164" s="40" t="s">
        <v>1285</v>
      </c>
      <c r="F164" s="40" t="s">
        <v>2123</v>
      </c>
      <c r="G164" s="36" t="s">
        <v>1241</v>
      </c>
      <c r="H164" s="36" t="s">
        <v>2172</v>
      </c>
      <c r="I164" s="36" t="s">
        <v>2172</v>
      </c>
      <c r="J164" s="36" t="s">
        <v>2125</v>
      </c>
      <c r="K164" s="36" t="s">
        <v>2263</v>
      </c>
      <c r="L164" s="99" t="s">
        <v>1077</v>
      </c>
      <c r="M164" s="99">
        <f>IF(L164=L163,0,1)</f>
        <v>1</v>
      </c>
      <c r="N164" s="107">
        <v>1804249249</v>
      </c>
      <c r="O164" s="106" t="str">
        <f>PROPER(TRIM(UPPER(CONCATENATE(P164," ",Q164))))</f>
        <v>Cristhian Santiago Lozano</v>
      </c>
      <c r="P164" s="106" t="s">
        <v>2530</v>
      </c>
      <c r="Q164" s="106" t="s">
        <v>2475</v>
      </c>
      <c r="R164" s="106" t="s">
        <v>2531</v>
      </c>
      <c r="S164" s="106" t="s">
        <v>2462</v>
      </c>
      <c r="T164" s="106" t="s">
        <v>2468</v>
      </c>
      <c r="U164" s="107" t="s">
        <v>2472</v>
      </c>
      <c r="V164" s="133">
        <v>6366.1218181818185</v>
      </c>
      <c r="W164" s="39">
        <f>COUNTA(AD164,AI164,AN164,AS164,AX164,BH164,BC164)</f>
        <v>4</v>
      </c>
      <c r="X164" s="42">
        <f>Y164/AC164</f>
        <v>0.20000000000000004</v>
      </c>
      <c r="Y164" s="43">
        <f>(AH164+AM164+AR164+AW164+BB164+BL164+BG164)*24</f>
        <v>8</v>
      </c>
      <c r="Z164" s="44">
        <f>+W164*$D$4</f>
        <v>16</v>
      </c>
      <c r="AA164" s="42">
        <f>AB164/(AC164*$D$4)</f>
        <v>0.2</v>
      </c>
      <c r="AB164" s="44">
        <f>((AG164*24)*AF164)+((AL164*24)*AK164)+((AQ164*24)*AP164)+((AV164*24)*AU164)+((BA164*24)*AZ164)+((BF164*24)*BE164)+((BK164*24)*BJ164)</f>
        <v>31.999999999999996</v>
      </c>
      <c r="AC164" s="45">
        <f>SUMIFS(Y:Y,O:O,O164)</f>
        <v>39.999999999999993</v>
      </c>
      <c r="AD164" s="127">
        <v>0.54166666666666663</v>
      </c>
      <c r="AE164" s="127">
        <v>0.625</v>
      </c>
      <c r="AF164" s="107">
        <v>4</v>
      </c>
      <c r="AG164" s="47">
        <f>IF(AE164-AD164=$A$3,$A$2,AE164-AD164)</f>
        <v>8.333333333333337E-2</v>
      </c>
      <c r="AH164" s="47">
        <f>IFERROR(IF(AF164=$D$4,AG164,AG164/($D$4/AF164)),0)</f>
        <v>8.333333333333337E-2</v>
      </c>
      <c r="AI164" s="49"/>
      <c r="AJ164" s="49"/>
      <c r="AK164" s="41"/>
      <c r="AL164" s="47">
        <f>IF(AJ164-AI164=$A$3,$A$2,AJ164-AI164)</f>
        <v>0</v>
      </c>
      <c r="AM164" s="47">
        <f>IFERROR(IF(AK164=$D$4,AL164,AL164/($D$4/AK164)),0)</f>
        <v>0</v>
      </c>
      <c r="AN164" s="49"/>
      <c r="AO164" s="49"/>
      <c r="AP164" s="41"/>
      <c r="AQ164" s="47">
        <f>IF(AO164-AN164=$A$3,$A$2,AO164-AN164)</f>
        <v>0</v>
      </c>
      <c r="AR164" s="47">
        <f>IFERROR(IF(AP164=$D$4,AQ164,AQ164/($D$4/AP164)),0)</f>
        <v>0</v>
      </c>
      <c r="AS164" s="127">
        <v>0.70833333333333337</v>
      </c>
      <c r="AT164" s="127">
        <v>0.79166666666666663</v>
      </c>
      <c r="AU164" s="107">
        <v>4</v>
      </c>
      <c r="AV164" s="47">
        <f>IF(AT164-AS164=$A$3,$A$2,AT164-AS164)</f>
        <v>8.3333333333333259E-2</v>
      </c>
      <c r="AW164" s="47">
        <f>IFERROR(IF(AU164=$D$4,AV164,AV164/($D$4/AU164)),0)</f>
        <v>8.3333333333333259E-2</v>
      </c>
      <c r="AX164" s="127">
        <v>0.45833333333333331</v>
      </c>
      <c r="AY164" s="127">
        <v>0.54166666666666663</v>
      </c>
      <c r="AZ164" s="107">
        <v>4</v>
      </c>
      <c r="BA164" s="47">
        <f>IF(AY164-AX164=$A$3,$A$2,AY164-AX164)</f>
        <v>8.3333333333333315E-2</v>
      </c>
      <c r="BB164" s="47">
        <f>IFERROR(IF(AZ164=$D$4,BA164,BA164/($D$4/AZ164)),0)</f>
        <v>8.3333333333333315E-2</v>
      </c>
      <c r="BC164" s="49">
        <v>0.54166666666666663</v>
      </c>
      <c r="BD164" s="49">
        <v>0.625</v>
      </c>
      <c r="BE164" s="41">
        <v>4</v>
      </c>
      <c r="BF164" s="47">
        <f>IF(BD164-BC164=$A$3,$A$2,BD164-BC164)</f>
        <v>8.333333333333337E-2</v>
      </c>
      <c r="BG164" s="47">
        <f>IFERROR(IF(BE164=$D$4,BF164,BF164/($D$4/BE164)),0)</f>
        <v>8.333333333333337E-2</v>
      </c>
      <c r="BH164" s="49"/>
      <c r="BI164" s="49"/>
      <c r="BJ164" s="41"/>
      <c r="BK164" s="47">
        <f>IF(BI164-BH164=$A$3,$A$2,BI164-BH164)</f>
        <v>0</v>
      </c>
      <c r="BL164" s="47">
        <f>IFERROR(IF(BJ164=$D$4,BK164,BK164/($D$4/BJ164)),0)</f>
        <v>0</v>
      </c>
      <c r="BM164" s="50"/>
      <c r="BN164" s="22">
        <f t="array" ref="BN164">IF(SUMPRODUCT((O164:O$439=O164)*1)&gt;1,0,1)</f>
        <v>1</v>
      </c>
      <c r="BO164" s="46">
        <v>0.54166666666666663</v>
      </c>
      <c r="BP164" s="46">
        <v>0.625</v>
      </c>
      <c r="BQ164" s="107">
        <v>4</v>
      </c>
      <c r="BR164" s="47">
        <f>IF(BP164-BO164=$A$3,$A$2,BP164-BO164)</f>
        <v>8.333333333333337E-2</v>
      </c>
      <c r="BS164" s="47">
        <f>IFERROR(IF(BQ164=$D$4,BR164,BR164/($D$4/BQ164)),0)</f>
        <v>8.333333333333337E-2</v>
      </c>
      <c r="BT164" s="48"/>
      <c r="BU164" s="48"/>
      <c r="BV164" s="41"/>
      <c r="BW164" s="47">
        <f>IF(BU164-BT164=$A$3,$A$2,BU164-BT164)</f>
        <v>0</v>
      </c>
      <c r="BX164" s="47">
        <f>IFERROR(IF(BV164=$D$4,BW164,BW164/($D$4/BV164)),0)</f>
        <v>0</v>
      </c>
      <c r="BY164" s="48"/>
      <c r="BZ164" s="48"/>
      <c r="CA164" s="41"/>
      <c r="CB164" s="47">
        <f>IF(BZ164-BY164=$A$3,$A$2,BZ164-BY164)</f>
        <v>0</v>
      </c>
      <c r="CC164" s="47">
        <f>IFERROR(IF(CA164=$D$4,CB164,CB164/($D$4/CA164)),0)</f>
        <v>0</v>
      </c>
      <c r="CD164" s="46">
        <v>0.70833333333333337</v>
      </c>
      <c r="CE164" s="46">
        <v>0.79166666666666663</v>
      </c>
      <c r="CF164" s="107">
        <v>4</v>
      </c>
      <c r="CG164" s="47">
        <f>IF(CE164-CD164=$A$3,$A$2,CE164-CD164)</f>
        <v>8.3333333333333259E-2</v>
      </c>
      <c r="CH164" s="47">
        <f>IFERROR(IF(CF164=$D$4,CG164,CG164/($D$4/CF164)),0)</f>
        <v>8.3333333333333259E-2</v>
      </c>
      <c r="CI164" s="46">
        <v>0.54166666666666663</v>
      </c>
      <c r="CJ164" s="46">
        <v>0.625</v>
      </c>
      <c r="CK164" s="107">
        <v>4</v>
      </c>
      <c r="CL164" s="47">
        <f>IF(CJ164-CI164=$A$3,$A$2,CJ164-CI164)</f>
        <v>8.333333333333337E-2</v>
      </c>
      <c r="CM164" s="47">
        <f>IFERROR(IF(CK164=$D$4,CL164,CL164/($D$4/CK164)),0)</f>
        <v>8.333333333333337E-2</v>
      </c>
      <c r="CN164" s="48">
        <v>0.54166666666666663</v>
      </c>
      <c r="CO164" s="48">
        <v>0.625</v>
      </c>
      <c r="CP164" s="41">
        <v>4</v>
      </c>
      <c r="CQ164" s="47">
        <f>IF(CO164-CN164=$A$3,$A$2,CO164-CN164)</f>
        <v>8.333333333333337E-2</v>
      </c>
      <c r="CR164" s="47">
        <f>IFERROR(IF(CP164=$D$4,CQ164,CQ164/($D$4/CP164)),0)</f>
        <v>8.333333333333337E-2</v>
      </c>
      <c r="CS164" s="48"/>
      <c r="CT164" s="48"/>
      <c r="CU164" s="41"/>
      <c r="CV164" s="47">
        <f>IF(CT164-CS164=$A$3,$A$2,CT164-CS164)</f>
        <v>0</v>
      </c>
      <c r="CW164" s="47">
        <f>IFERROR(IF(CU164=$D$4,CV164,CV164/($D$4/CU164)),0)</f>
        <v>0</v>
      </c>
      <c r="CZ164" s="156"/>
      <c r="DA164" s="156"/>
    </row>
    <row r="165" spans="2:105" s="18" customFormat="1" ht="13.8" x14ac:dyDescent="0.3">
      <c r="B165" s="39" t="str">
        <f>CONCATENATE(IF(AD165&lt;&gt;"","L",""),IF(AI165&lt;&gt;"","M",""),IF(AN165&lt;&gt;"","W",""),IF(AS165&lt;&gt;"","J",""),IF(AX165&lt;&gt;"","V",""),IF(BC165&lt;&gt;"","S",""),IF(BH165&lt;&gt;"","D",""))</f>
        <v>LVS</v>
      </c>
      <c r="C165" s="104">
        <v>188</v>
      </c>
      <c r="D165" s="40" t="s">
        <v>1728</v>
      </c>
      <c r="E165" s="40" t="s">
        <v>1286</v>
      </c>
      <c r="F165" s="40" t="s">
        <v>2123</v>
      </c>
      <c r="G165" s="36" t="s">
        <v>1241</v>
      </c>
      <c r="H165" s="36" t="s">
        <v>2172</v>
      </c>
      <c r="I165" s="36" t="s">
        <v>2172</v>
      </c>
      <c r="J165" s="36" t="s">
        <v>2125</v>
      </c>
      <c r="K165" s="36" t="s">
        <v>2263</v>
      </c>
      <c r="L165" s="99" t="s">
        <v>1076</v>
      </c>
      <c r="M165" s="99">
        <f>IF(L165=L164,0,1)</f>
        <v>1</v>
      </c>
      <c r="N165" s="107">
        <v>1002333704</v>
      </c>
      <c r="O165" s="106" t="str">
        <f>PROPER(TRIM(UPPER(CONCATENATE(P165," ",Q165))))</f>
        <v>Mario David Nuñez</v>
      </c>
      <c r="P165" s="106" t="s">
        <v>2268</v>
      </c>
      <c r="Q165" s="106" t="s">
        <v>2342</v>
      </c>
      <c r="R165" s="106" t="s">
        <v>2350</v>
      </c>
      <c r="S165" s="106" t="s">
        <v>2462</v>
      </c>
      <c r="T165" s="106" t="s">
        <v>2468</v>
      </c>
      <c r="U165" s="107" t="s">
        <v>2472</v>
      </c>
      <c r="V165" s="133">
        <v>7437.647272727273</v>
      </c>
      <c r="W165" s="39">
        <f>COUNTA(AD165,AI165,AN165,AS165,AX165,BH165,BC165)</f>
        <v>3</v>
      </c>
      <c r="X165" s="42">
        <f>Y165/AC165</f>
        <v>0.15</v>
      </c>
      <c r="Y165" s="43">
        <f>(AH165+AM165+AR165+AW165+BB165+BL165+BG165)*24</f>
        <v>5.9999999999999982</v>
      </c>
      <c r="Z165" s="44">
        <f>+W165*$D$4</f>
        <v>12</v>
      </c>
      <c r="AA165" s="42">
        <f>AB165/(AC165*$D$4)</f>
        <v>0.15</v>
      </c>
      <c r="AB165" s="44">
        <f>((AG165*24)*AF165)+((AL165*24)*AK165)+((AQ165*24)*AP165)+((AV165*24)*AU165)+((BA165*24)*AZ165)+((BF165*24)*BE165)+((BK165*24)*BJ165)</f>
        <v>23.999999999999993</v>
      </c>
      <c r="AC165" s="45">
        <f>SUMIFS(Y:Y,O:O,O165)</f>
        <v>39.999999999999993</v>
      </c>
      <c r="AD165" s="127">
        <v>0.41666666666666669</v>
      </c>
      <c r="AE165" s="127">
        <v>0.5</v>
      </c>
      <c r="AF165" s="107">
        <v>4</v>
      </c>
      <c r="AG165" s="47">
        <f>IF(AE165-AD165=$A$3,$A$2,AE165-AD165)</f>
        <v>8.3333333333333315E-2</v>
      </c>
      <c r="AH165" s="47">
        <f>IFERROR(IF(AF165=$D$4,AG165,AG165/($D$4/AF165)),0)</f>
        <v>8.3333333333333315E-2</v>
      </c>
      <c r="AI165" s="49"/>
      <c r="AJ165" s="49"/>
      <c r="AK165" s="41"/>
      <c r="AL165" s="47">
        <f>IF(AJ165-AI165=$A$3,$A$2,AJ165-AI165)</f>
        <v>0</v>
      </c>
      <c r="AM165" s="47">
        <f>IFERROR(IF(AK165=$D$4,AL165,AL165/($D$4/AK165)),0)</f>
        <v>0</v>
      </c>
      <c r="AN165" s="49"/>
      <c r="AO165" s="49"/>
      <c r="AP165" s="41"/>
      <c r="AQ165" s="47">
        <f>IF(AO165-AN165=$A$3,$A$2,AO165-AN165)</f>
        <v>0</v>
      </c>
      <c r="AR165" s="47">
        <f>IFERROR(IF(AP165=$D$4,AQ165,AQ165/($D$4/AP165)),0)</f>
        <v>0</v>
      </c>
      <c r="AS165" s="49"/>
      <c r="AT165" s="49"/>
      <c r="AU165" s="41"/>
      <c r="AV165" s="47">
        <f>IF(AT165-AS165=$A$3,$A$2,AT165-AS165)</f>
        <v>0</v>
      </c>
      <c r="AW165" s="47">
        <f>IFERROR(IF(AU165=$D$4,AV165,AV165/($D$4/AU165)),0)</f>
        <v>0</v>
      </c>
      <c r="AX165" s="127">
        <v>0.375</v>
      </c>
      <c r="AY165" s="127">
        <v>0.45833333333333331</v>
      </c>
      <c r="AZ165" s="107">
        <v>4</v>
      </c>
      <c r="BA165" s="47">
        <f>IF(AY165-AX165=$A$3,$A$2,AY165-AX165)</f>
        <v>8.3333333333333315E-2</v>
      </c>
      <c r="BB165" s="47">
        <f>IFERROR(IF(AZ165=$D$4,BA165,BA165/($D$4/AZ165)),0)</f>
        <v>8.3333333333333315E-2</v>
      </c>
      <c r="BC165" s="49">
        <v>0.41666666666666669</v>
      </c>
      <c r="BD165" s="49">
        <v>0.5</v>
      </c>
      <c r="BE165" s="41">
        <v>4</v>
      </c>
      <c r="BF165" s="47">
        <f>IF(BD165-BC165=$A$3,$A$2,BD165-BC165)</f>
        <v>8.3333333333333315E-2</v>
      </c>
      <c r="BG165" s="47">
        <f>IFERROR(IF(BE165=$D$4,BF165,BF165/($D$4/BE165)),0)</f>
        <v>8.3333333333333315E-2</v>
      </c>
      <c r="BH165" s="49"/>
      <c r="BI165" s="49"/>
      <c r="BJ165" s="41"/>
      <c r="BK165" s="47">
        <f>IF(BI165-BH165=$A$3,$A$2,BI165-BH165)</f>
        <v>0</v>
      </c>
      <c r="BL165" s="47">
        <f>IFERROR(IF(BJ165=$D$4,BK165,BK165/($D$4/BJ165)),0)</f>
        <v>0</v>
      </c>
      <c r="BM165" s="50"/>
      <c r="BN165" s="22">
        <f t="array" ref="BN165">IF(SUMPRODUCT((O165:O$439=O165)*1)&gt;1,0,1)</f>
        <v>0</v>
      </c>
      <c r="BO165" s="46">
        <v>0.41666666666666669</v>
      </c>
      <c r="BP165" s="46">
        <v>0.5</v>
      </c>
      <c r="BQ165" s="107">
        <v>4</v>
      </c>
      <c r="BR165" s="47">
        <f>IF(BP165-BO165=$A$3,$A$2,BP165-BO165)</f>
        <v>8.3333333333333315E-2</v>
      </c>
      <c r="BS165" s="47">
        <f>IFERROR(IF(BQ165=$D$4,BR165,BR165/($D$4/BQ165)),0)</f>
        <v>8.3333333333333315E-2</v>
      </c>
      <c r="BT165" s="48"/>
      <c r="BU165" s="48"/>
      <c r="BV165" s="41"/>
      <c r="BW165" s="47">
        <f>IF(BU165-BT165=$A$3,$A$2,BU165-BT165)</f>
        <v>0</v>
      </c>
      <c r="BX165" s="47">
        <f>IFERROR(IF(BV165=$D$4,BW165,BW165/($D$4/BV165)),0)</f>
        <v>0</v>
      </c>
      <c r="BY165" s="48"/>
      <c r="BZ165" s="48"/>
      <c r="CA165" s="41"/>
      <c r="CB165" s="47">
        <f>IF(BZ165-BY165=$A$3,$A$2,BZ165-BY165)</f>
        <v>0</v>
      </c>
      <c r="CC165" s="47">
        <f>IFERROR(IF(CA165=$D$4,CB165,CB165/($D$4/CA165)),0)</f>
        <v>0</v>
      </c>
      <c r="CD165" s="48"/>
      <c r="CE165" s="48"/>
      <c r="CF165" s="41"/>
      <c r="CG165" s="47">
        <f>IF(CE165-CD165=$A$3,$A$2,CE165-CD165)</f>
        <v>0</v>
      </c>
      <c r="CH165" s="47">
        <f>IFERROR(IF(CF165=$D$4,CG165,CG165/($D$4/CF165)),0)</f>
        <v>0</v>
      </c>
      <c r="CI165" s="46">
        <v>0.41666666666666669</v>
      </c>
      <c r="CJ165" s="46">
        <v>0.5</v>
      </c>
      <c r="CK165" s="107">
        <v>4</v>
      </c>
      <c r="CL165" s="47">
        <f>IF(CJ165-CI165=$A$3,$A$2,CJ165-CI165)</f>
        <v>8.3333333333333315E-2</v>
      </c>
      <c r="CM165" s="47">
        <f>IFERROR(IF(CK165=$D$4,CL165,CL165/($D$4/CK165)),0)</f>
        <v>8.3333333333333315E-2</v>
      </c>
      <c r="CN165" s="48">
        <v>0.41666666666666669</v>
      </c>
      <c r="CO165" s="48">
        <v>0.5</v>
      </c>
      <c r="CP165" s="41">
        <v>4</v>
      </c>
      <c r="CQ165" s="47">
        <f>IF(CO165-CN165=$A$3,$A$2,CO165-CN165)</f>
        <v>8.3333333333333315E-2</v>
      </c>
      <c r="CR165" s="47">
        <f>IFERROR(IF(CP165=$D$4,CQ165,CQ165/($D$4/CP165)),0)</f>
        <v>8.3333333333333315E-2</v>
      </c>
      <c r="CS165" s="48"/>
      <c r="CT165" s="48"/>
      <c r="CU165" s="41"/>
      <c r="CV165" s="47">
        <f>IF(CT165-CS165=$A$3,$A$2,CT165-CS165)</f>
        <v>0</v>
      </c>
      <c r="CW165" s="47">
        <f>IFERROR(IF(CU165=$D$4,CV165,CV165/($D$4/CU165)),0)</f>
        <v>0</v>
      </c>
      <c r="CZ165" s="156"/>
      <c r="DA165" s="156"/>
    </row>
    <row r="166" spans="2:105" s="18" customFormat="1" ht="13.8" x14ac:dyDescent="0.3">
      <c r="B166" s="39" t="str">
        <f>CONCATENATE(IF(AD166&lt;&gt;"","L",""),IF(AI166&lt;&gt;"","M",""),IF(AN166&lt;&gt;"","W",""),IF(AS166&lt;&gt;"","J",""),IF(AX166&lt;&gt;"","V",""),IF(BC166&lt;&gt;"","S",""),IF(BH166&lt;&gt;"","D",""))</f>
        <v>J</v>
      </c>
      <c r="C166" s="134">
        <v>250</v>
      </c>
      <c r="D166" s="40" t="s">
        <v>1732</v>
      </c>
      <c r="E166" s="40" t="s">
        <v>1290</v>
      </c>
      <c r="F166" s="40" t="s">
        <v>2155</v>
      </c>
      <c r="G166" s="36" t="s">
        <v>1236</v>
      </c>
      <c r="H166" s="36" t="s">
        <v>2172</v>
      </c>
      <c r="I166" s="36" t="s">
        <v>2172</v>
      </c>
      <c r="J166" s="36" t="s">
        <v>2125</v>
      </c>
      <c r="K166" s="36" t="s">
        <v>2263</v>
      </c>
      <c r="L166" s="99" t="s">
        <v>1076</v>
      </c>
      <c r="M166" s="99">
        <f>IF(L166=L165,0,1)</f>
        <v>0</v>
      </c>
      <c r="N166" s="107">
        <v>1002333704</v>
      </c>
      <c r="O166" s="106" t="str">
        <f>PROPER(TRIM(UPPER(CONCATENATE(P166," ",Q166))))</f>
        <v>Mario David Nuñez</v>
      </c>
      <c r="P166" s="106" t="s">
        <v>2268</v>
      </c>
      <c r="Q166" s="106" t="s">
        <v>2342</v>
      </c>
      <c r="R166" s="106" t="s">
        <v>2350</v>
      </c>
      <c r="S166" s="106" t="s">
        <v>2462</v>
      </c>
      <c r="T166" s="106" t="s">
        <v>2467</v>
      </c>
      <c r="U166" s="107" t="s">
        <v>2472</v>
      </c>
      <c r="V166" s="133">
        <v>28658.053333333337</v>
      </c>
      <c r="W166" s="39">
        <f>COUNTA(AD166,AI166,AN166,AS166,AX166,BH166,BC166)</f>
        <v>1</v>
      </c>
      <c r="X166" s="42">
        <f>Y166/AC166</f>
        <v>2.4999999999999981E-2</v>
      </c>
      <c r="Y166" s="43">
        <f>(AH166+AM166+AR166+AW166+BB166+BL166+BG166)*24</f>
        <v>0.99999999999999911</v>
      </c>
      <c r="Z166" s="44">
        <f>+W166*$D$4</f>
        <v>4</v>
      </c>
      <c r="AA166" s="42">
        <f>AB166/(AC166*$D$4)</f>
        <v>2.4999999999999981E-2</v>
      </c>
      <c r="AB166" s="44">
        <f>((AG166*24)*AF166)+((AL166*24)*AK166)+((AQ166*24)*AP166)+((AV166*24)*AU166)+((BA166*24)*AZ166)+((BF166*24)*BE166)+((BK166*24)*BJ166)</f>
        <v>3.9999999999999964</v>
      </c>
      <c r="AC166" s="45">
        <f>SUMIFS(Y:Y,O:O,O166)</f>
        <v>39.999999999999993</v>
      </c>
      <c r="AD166" s="131"/>
      <c r="AE166" s="131"/>
      <c r="AF166" s="57"/>
      <c r="AG166" s="47">
        <f>IF(AE166-AD166=$A$3,$A$2,AE166-AD166)</f>
        <v>0</v>
      </c>
      <c r="AH166" s="47">
        <f>IFERROR(IF(AF166=$D$4,AG166,AG166/($D$4/AF166)),0)</f>
        <v>0</v>
      </c>
      <c r="AI166" s="128"/>
      <c r="AJ166" s="128"/>
      <c r="AK166" s="55"/>
      <c r="AL166" s="47">
        <f>IF(AJ166-AI166=$A$3,$A$2,AJ166-AI166)</f>
        <v>0</v>
      </c>
      <c r="AM166" s="47">
        <f>IFERROR(IF(AK166=$D$4,AL166,AL166/($D$4/AK166)),0)</f>
        <v>0</v>
      </c>
      <c r="AN166" s="49"/>
      <c r="AO166" s="128"/>
      <c r="AP166" s="55"/>
      <c r="AQ166" s="47">
        <f>IF(AO166-AN166=$A$3,$A$2,AO166-AN166)</f>
        <v>0</v>
      </c>
      <c r="AR166" s="47">
        <f>IFERROR(IF(AP166=$D$4,AQ166,AQ166/($D$4/AP166)),0)</f>
        <v>0</v>
      </c>
      <c r="AS166" s="128">
        <v>0.41666666666666669</v>
      </c>
      <c r="AT166" s="128">
        <v>0.45833333333333331</v>
      </c>
      <c r="AU166" s="55">
        <v>4</v>
      </c>
      <c r="AV166" s="47">
        <f>IF(AT166-AS166=$A$3,$A$2,AT166-AS166)</f>
        <v>4.166666666666663E-2</v>
      </c>
      <c r="AW166" s="47">
        <f>IFERROR(IF(AU166=$D$4,AV166,AV166/($D$4/AU166)),0)</f>
        <v>4.166666666666663E-2</v>
      </c>
      <c r="AX166" s="128"/>
      <c r="AY166" s="128"/>
      <c r="AZ166" s="55"/>
      <c r="BA166" s="47">
        <f>IF(AY166-AX166=$A$3,$A$2,AY166-AX166)</f>
        <v>0</v>
      </c>
      <c r="BB166" s="47">
        <f>IFERROR(IF(AZ166=$D$4,BA166,BA166/($D$4/AZ166)),0)</f>
        <v>0</v>
      </c>
      <c r="BC166" s="128"/>
      <c r="BD166" s="128"/>
      <c r="BE166" s="55"/>
      <c r="BF166" s="47">
        <f>IF(BD166-BC166=$A$3,$A$2,BD166-BC166)</f>
        <v>0</v>
      </c>
      <c r="BG166" s="47">
        <f>IFERROR(IF(BE166=$D$4,BF166,BF166/($D$4/BE166)),0)</f>
        <v>0</v>
      </c>
      <c r="BH166" s="128"/>
      <c r="BI166" s="128"/>
      <c r="BJ166" s="55"/>
      <c r="BK166" s="47">
        <f>IF(BI166-BH166=$A$3,$A$2,BI166-BH166)</f>
        <v>0</v>
      </c>
      <c r="BL166" s="47">
        <f>IFERROR(IF(BJ166=$D$4,BK166,BK166/($D$4/BJ166)),0)</f>
        <v>0</v>
      </c>
      <c r="BM166" s="50"/>
      <c r="BN166" s="22">
        <f t="array" ref="BN166">IF(SUMPRODUCT((O166:O$439=O166)*1)&gt;1,0,1)</f>
        <v>0</v>
      </c>
      <c r="BO166" s="56"/>
      <c r="BP166" s="56"/>
      <c r="BQ166" s="57"/>
      <c r="BR166" s="47">
        <f>IF(BP166-BO166=$A$3,$A$2,BP166-BO166)</f>
        <v>0</v>
      </c>
      <c r="BS166" s="47">
        <f>IFERROR(IF(BQ166=$D$4,BR166,BR166/($D$4/BQ166)),0)</f>
        <v>0</v>
      </c>
      <c r="BT166" s="58"/>
      <c r="BU166" s="58"/>
      <c r="BV166" s="55"/>
      <c r="BW166" s="47">
        <f>IF(BU166-BT166=$A$3,$A$2,BU166-BT166)</f>
        <v>0</v>
      </c>
      <c r="BX166" s="47">
        <f>IFERROR(IF(BV166=$D$4,BW166,BW166/($D$4/BV166)),0)</f>
        <v>0</v>
      </c>
      <c r="BY166" s="48"/>
      <c r="BZ166" s="58"/>
      <c r="CA166" s="55"/>
      <c r="CB166" s="47">
        <f>IF(BZ166-BY166=$A$3,$A$2,BZ166-BY166)</f>
        <v>0</v>
      </c>
      <c r="CC166" s="47">
        <f>IFERROR(IF(CA166=$D$4,CB166,CB166/($D$4/CA166)),0)</f>
        <v>0</v>
      </c>
      <c r="CD166" s="58">
        <v>0.41666666666666669</v>
      </c>
      <c r="CE166" s="58">
        <v>0.45833333333333331</v>
      </c>
      <c r="CF166" s="55">
        <v>4</v>
      </c>
      <c r="CG166" s="47">
        <f>IF(CE166-CD166=$A$3,$A$2,CE166-CD166)</f>
        <v>4.166666666666663E-2</v>
      </c>
      <c r="CH166" s="47">
        <f>IFERROR(IF(CF166=$D$4,CG166,CG166/($D$4/CF166)),0)</f>
        <v>4.166666666666663E-2</v>
      </c>
      <c r="CI166" s="58"/>
      <c r="CJ166" s="58"/>
      <c r="CK166" s="55"/>
      <c r="CL166" s="47">
        <f>IF(CJ166-CI166=$A$3,$A$2,CJ166-CI166)</f>
        <v>0</v>
      </c>
      <c r="CM166" s="47">
        <f>IFERROR(IF(CK166=$D$4,CL166,CL166/($D$4/CK166)),0)</f>
        <v>0</v>
      </c>
      <c r="CN166" s="58"/>
      <c r="CO166" s="58"/>
      <c r="CP166" s="55"/>
      <c r="CQ166" s="47">
        <f>IF(CO166-CN166=$A$3,$A$2,CO166-CN166)</f>
        <v>0</v>
      </c>
      <c r="CR166" s="47">
        <f>IFERROR(IF(CP166=$D$4,CQ166,CQ166/($D$4/CP166)),0)</f>
        <v>0</v>
      </c>
      <c r="CS166" s="58"/>
      <c r="CT166" s="58"/>
      <c r="CU166" s="55"/>
      <c r="CV166" s="47">
        <f>IF(CT166-CS166=$A$3,$A$2,CT166-CS166)</f>
        <v>0</v>
      </c>
      <c r="CW166" s="47">
        <f>IFERROR(IF(CU166=$D$4,CV166,CV166/($D$4/CU166)),0)</f>
        <v>0</v>
      </c>
      <c r="CZ166" s="156"/>
      <c r="DA166" s="156"/>
    </row>
    <row r="167" spans="2:105" s="18" customFormat="1" ht="13.8" x14ac:dyDescent="0.3">
      <c r="B167" s="39" t="str">
        <f>CONCATENATE(IF(AD167&lt;&gt;"","L",""),IF(AI167&lt;&gt;"","M",""),IF(AN167&lt;&gt;"","W",""),IF(AS167&lt;&gt;"","J",""),IF(AX167&lt;&gt;"","V",""),IF(BC167&lt;&gt;"","S",""),IF(BH167&lt;&gt;"","D",""))</f>
        <v>W</v>
      </c>
      <c r="C167" s="104">
        <v>193</v>
      </c>
      <c r="D167" s="40" t="s">
        <v>1938</v>
      </c>
      <c r="E167" s="40" t="s">
        <v>1450</v>
      </c>
      <c r="F167" s="40" t="s">
        <v>2123</v>
      </c>
      <c r="G167" s="36" t="s">
        <v>1241</v>
      </c>
      <c r="H167" s="36" t="s">
        <v>2186</v>
      </c>
      <c r="I167" s="36" t="s">
        <v>2186</v>
      </c>
      <c r="J167" s="36" t="s">
        <v>2125</v>
      </c>
      <c r="K167" s="36" t="s">
        <v>2263</v>
      </c>
      <c r="L167" s="99" t="s">
        <v>1076</v>
      </c>
      <c r="M167" s="99">
        <f>IF(L167=L166,0,1)</f>
        <v>0</v>
      </c>
      <c r="N167" s="107">
        <v>1002333704</v>
      </c>
      <c r="O167" s="106" t="str">
        <f>PROPER(TRIM(UPPER(CONCATENATE(P167," ",Q167))))</f>
        <v>Mario David Nuñez</v>
      </c>
      <c r="P167" s="106" t="s">
        <v>2268</v>
      </c>
      <c r="Q167" s="106" t="s">
        <v>2342</v>
      </c>
      <c r="R167" s="106" t="s">
        <v>2350</v>
      </c>
      <c r="S167" s="106" t="s">
        <v>2462</v>
      </c>
      <c r="T167" s="106" t="s">
        <v>2468</v>
      </c>
      <c r="U167" s="107" t="s">
        <v>2472</v>
      </c>
      <c r="V167" s="133">
        <v>10116.460909090911</v>
      </c>
      <c r="W167" s="39">
        <f>COUNTA(AD167,AI167,AN167,AS167,AX167,BH167,BC167)</f>
        <v>1</v>
      </c>
      <c r="X167" s="42">
        <f>Y167/AC167</f>
        <v>1.2500000000000025E-2</v>
      </c>
      <c r="Y167" s="43">
        <f>(AH167+AM167+AR167+AW167+BB167+BL167+BG167)*24</f>
        <v>0.50000000000000089</v>
      </c>
      <c r="Z167" s="44">
        <f>+W167*$D$4</f>
        <v>4</v>
      </c>
      <c r="AA167" s="42">
        <f>AB167/(AC167*$D$4)</f>
        <v>1.2500000000000025E-2</v>
      </c>
      <c r="AB167" s="44">
        <f>((AG167*24)*AF167)+((AL167*24)*AK167)+((AQ167*24)*AP167)+((AV167*24)*AU167)+((BA167*24)*AZ167)+((BF167*24)*BE167)+((BK167*24)*BJ167)</f>
        <v>2.0000000000000036</v>
      </c>
      <c r="AC167" s="45">
        <f>SUMIFS(Y:Y,O:O,O167)</f>
        <v>39.999999999999993</v>
      </c>
      <c r="AD167" s="127"/>
      <c r="AE167" s="127"/>
      <c r="AF167" s="107"/>
      <c r="AG167" s="47">
        <f>IF(AE167-AD167=$A$3,$A$2,AE167-AD167)</f>
        <v>0</v>
      </c>
      <c r="AH167" s="47">
        <f>IFERROR(IF(AF167=$D$4,AG167,AG167/($D$4/AF167)),0)</f>
        <v>0</v>
      </c>
      <c r="AI167" s="49"/>
      <c r="AJ167" s="49"/>
      <c r="AK167" s="41"/>
      <c r="AL167" s="47">
        <f>IF(AJ167-AI167=$A$3,$A$2,AJ167-AI167)</f>
        <v>0</v>
      </c>
      <c r="AM167" s="47">
        <f>IFERROR(IF(AK167=$D$4,AL167,AL167/($D$4/AK167)),0)</f>
        <v>0</v>
      </c>
      <c r="AN167" s="49">
        <v>0.66666666666666663</v>
      </c>
      <c r="AO167" s="49">
        <v>0.70833333333333337</v>
      </c>
      <c r="AP167" s="41">
        <v>2</v>
      </c>
      <c r="AQ167" s="47">
        <f>IF(AO167-AN167=$A$3,$A$2,AO167-AN167)</f>
        <v>4.1666666666666741E-2</v>
      </c>
      <c r="AR167" s="47">
        <f>IFERROR(IF(AP167=$D$4,AQ167,AQ167/($D$4/AP167)),0)</f>
        <v>2.083333333333337E-2</v>
      </c>
      <c r="AS167" s="49"/>
      <c r="AT167" s="49"/>
      <c r="AU167" s="41"/>
      <c r="AV167" s="47">
        <f>IF(AT167-AS167=$A$3,$A$2,AT167-AS167)</f>
        <v>0</v>
      </c>
      <c r="AW167" s="47">
        <f>IFERROR(IF(AU167=$D$4,AV167,AV167/($D$4/AU167)),0)</f>
        <v>0</v>
      </c>
      <c r="AX167" s="49"/>
      <c r="AY167" s="49"/>
      <c r="AZ167" s="41"/>
      <c r="BA167" s="47">
        <f>IF(AY167-AX167=$A$3,$A$2,AY167-AX167)</f>
        <v>0</v>
      </c>
      <c r="BB167" s="47">
        <f>IFERROR(IF(AZ167=$D$4,BA167,BA167/($D$4/AZ167)),0)</f>
        <v>0</v>
      </c>
      <c r="BC167" s="49"/>
      <c r="BD167" s="49"/>
      <c r="BE167" s="41"/>
      <c r="BF167" s="47">
        <f>IF(BD167-BC167=$A$3,$A$2,BD167-BC167)</f>
        <v>0</v>
      </c>
      <c r="BG167" s="47">
        <f>IFERROR(IF(BE167=$D$4,BF167,BF167/($D$4/BE167)),0)</f>
        <v>0</v>
      </c>
      <c r="BH167" s="49"/>
      <c r="BI167" s="49"/>
      <c r="BJ167" s="41"/>
      <c r="BK167" s="47">
        <f>IF(BI167-BH167=$A$3,$A$2,BI167-BH167)</f>
        <v>0</v>
      </c>
      <c r="BL167" s="47">
        <f>IFERROR(IF(BJ167=$D$4,BK167,BK167/($D$4/BJ167)),0)</f>
        <v>0</v>
      </c>
      <c r="BM167" s="50"/>
      <c r="BN167" s="22">
        <f t="array" ref="BN167">IF(SUMPRODUCT((O167:O$439=O167)*1)&gt;1,0,1)</f>
        <v>0</v>
      </c>
      <c r="BO167" s="46"/>
      <c r="BP167" s="46"/>
      <c r="BQ167" s="107"/>
      <c r="BR167" s="47">
        <f>IF(BP167-BO167=$A$3,$A$2,BP167-BO167)</f>
        <v>0</v>
      </c>
      <c r="BS167" s="47">
        <f>IFERROR(IF(BQ167=$D$4,BR167,BR167/($D$4/BQ167)),0)</f>
        <v>0</v>
      </c>
      <c r="BT167" s="48"/>
      <c r="BU167" s="48"/>
      <c r="BV167" s="41"/>
      <c r="BW167" s="47">
        <f>IF(BU167-BT167=$A$3,$A$2,BU167-BT167)</f>
        <v>0</v>
      </c>
      <c r="BX167" s="47">
        <f>IFERROR(IF(BV167=$D$4,BW167,BW167/($D$4/BV167)),0)</f>
        <v>0</v>
      </c>
      <c r="BY167" s="48">
        <v>0.66666666666666663</v>
      </c>
      <c r="BZ167" s="48">
        <v>0.70833333333333337</v>
      </c>
      <c r="CA167" s="41">
        <v>2</v>
      </c>
      <c r="CB167" s="47">
        <f>IF(BZ167-BY167=$A$3,$A$2,BZ167-BY167)</f>
        <v>4.1666666666666741E-2</v>
      </c>
      <c r="CC167" s="47">
        <f>IFERROR(IF(CA167=$D$4,CB167,CB167/($D$4/CA167)),0)</f>
        <v>2.083333333333337E-2</v>
      </c>
      <c r="CD167" s="48"/>
      <c r="CE167" s="48"/>
      <c r="CF167" s="41"/>
      <c r="CG167" s="47">
        <f>IF(CE167-CD167=$A$3,$A$2,CE167-CD167)</f>
        <v>0</v>
      </c>
      <c r="CH167" s="47">
        <f>IFERROR(IF(CF167=$D$4,CG167,CG167/($D$4/CF167)),0)</f>
        <v>0</v>
      </c>
      <c r="CI167" s="48"/>
      <c r="CJ167" s="48"/>
      <c r="CK167" s="41"/>
      <c r="CL167" s="47">
        <f>IF(CJ167-CI167=$A$3,$A$2,CJ167-CI167)</f>
        <v>0</v>
      </c>
      <c r="CM167" s="47">
        <f>IFERROR(IF(CK167=$D$4,CL167,CL167/($D$4/CK167)),0)</f>
        <v>0</v>
      </c>
      <c r="CN167" s="48"/>
      <c r="CO167" s="48"/>
      <c r="CP167" s="41"/>
      <c r="CQ167" s="47">
        <f>IF(CO167-CN167=$A$3,$A$2,CO167-CN167)</f>
        <v>0</v>
      </c>
      <c r="CR167" s="47">
        <f>IFERROR(IF(CP167=$D$4,CQ167,CQ167/($D$4/CP167)),0)</f>
        <v>0</v>
      </c>
      <c r="CS167" s="48"/>
      <c r="CT167" s="48"/>
      <c r="CU167" s="41"/>
      <c r="CV167" s="47">
        <f>IF(CT167-CS167=$A$3,$A$2,CT167-CS167)</f>
        <v>0</v>
      </c>
      <c r="CW167" s="47">
        <f>IFERROR(IF(CU167=$D$4,CV167,CV167/($D$4/CU167)),0)</f>
        <v>0</v>
      </c>
      <c r="CX167" s="1"/>
      <c r="CZ167" s="156"/>
      <c r="DA167" s="156"/>
    </row>
    <row r="168" spans="2:105" s="18" customFormat="1" ht="13.8" x14ac:dyDescent="0.3">
      <c r="B168" s="39" t="str">
        <f>CONCATENATE(IF(AD168&lt;&gt;"","L",""),IF(AI168&lt;&gt;"","M",""),IF(AN168&lt;&gt;"","W",""),IF(AS168&lt;&gt;"","J",""),IF(AX168&lt;&gt;"","V",""),IF(BC168&lt;&gt;"","S",""),IF(BH168&lt;&gt;"","D",""))</f>
        <v>W</v>
      </c>
      <c r="C168" s="104">
        <v>194</v>
      </c>
      <c r="D168" s="40" t="s">
        <v>1939</v>
      </c>
      <c r="E168" s="40" t="s">
        <v>1451</v>
      </c>
      <c r="F168" s="40" t="s">
        <v>2123</v>
      </c>
      <c r="G168" s="36" t="s">
        <v>1241</v>
      </c>
      <c r="H168" s="36" t="s">
        <v>2186</v>
      </c>
      <c r="I168" s="36" t="s">
        <v>2186</v>
      </c>
      <c r="J168" s="36" t="s">
        <v>2125</v>
      </c>
      <c r="K168" s="36" t="s">
        <v>2263</v>
      </c>
      <c r="L168" s="99" t="s">
        <v>1076</v>
      </c>
      <c r="M168" s="99">
        <f>IF(L168=L167,0,1)</f>
        <v>0</v>
      </c>
      <c r="N168" s="107">
        <v>1002333704</v>
      </c>
      <c r="O168" s="106" t="str">
        <f>PROPER(TRIM(UPPER(CONCATENATE(P168," ",Q168))))</f>
        <v>Mario David Nuñez</v>
      </c>
      <c r="P168" s="106" t="s">
        <v>2268</v>
      </c>
      <c r="Q168" s="106" t="s">
        <v>2342</v>
      </c>
      <c r="R168" s="106" t="s">
        <v>2350</v>
      </c>
      <c r="S168" s="106" t="s">
        <v>2462</v>
      </c>
      <c r="T168" s="106" t="s">
        <v>2468</v>
      </c>
      <c r="U168" s="107" t="s">
        <v>2472</v>
      </c>
      <c r="V168" s="133">
        <v>8036.4409090909103</v>
      </c>
      <c r="W168" s="39">
        <f>COUNTA(AD168,AI168,AN168,AS168,AX168,BH168,BC168)</f>
        <v>1</v>
      </c>
      <c r="X168" s="42">
        <f>Y168/AC168</f>
        <v>3.7500000000000006E-2</v>
      </c>
      <c r="Y168" s="43">
        <f>(AH168+AM168+AR168+AW168+BB168+BL168+BG168)*24</f>
        <v>1.5</v>
      </c>
      <c r="Z168" s="44">
        <f>+W168*$D$4</f>
        <v>4</v>
      </c>
      <c r="AA168" s="42">
        <f>AB168/(AC168*$D$4)</f>
        <v>3.7500000000000006E-2</v>
      </c>
      <c r="AB168" s="44">
        <f>((AG168*24)*AF168)+((AL168*24)*AK168)+((AQ168*24)*AP168)+((AV168*24)*AU168)+((BA168*24)*AZ168)+((BF168*24)*BE168)+((BK168*24)*BJ168)</f>
        <v>6</v>
      </c>
      <c r="AC168" s="45">
        <f>SUMIFS(Y:Y,O:O,O168)</f>
        <v>39.999999999999993</v>
      </c>
      <c r="AD168" s="127"/>
      <c r="AE168" s="127"/>
      <c r="AF168" s="107"/>
      <c r="AG168" s="47">
        <f>IF(AE168-AD168=$A$3,$A$2,AE168-AD168)</f>
        <v>0</v>
      </c>
      <c r="AH168" s="47">
        <f>IFERROR(IF(AF168=$D$4,AG168,AG168/($D$4/AF168)),0)</f>
        <v>0</v>
      </c>
      <c r="AI168" s="49"/>
      <c r="AJ168" s="49"/>
      <c r="AK168" s="41"/>
      <c r="AL168" s="47">
        <f>IF(AJ168-AI168=$A$3,$A$2,AJ168-AI168)</f>
        <v>0</v>
      </c>
      <c r="AM168" s="47">
        <f>IFERROR(IF(AK168=$D$4,AL168,AL168/($D$4/AK168)),0)</f>
        <v>0</v>
      </c>
      <c r="AN168" s="49">
        <v>0.66666666666666663</v>
      </c>
      <c r="AO168" s="49">
        <v>0.79166666666666663</v>
      </c>
      <c r="AP168" s="41">
        <v>2</v>
      </c>
      <c r="AQ168" s="47">
        <f>IF(AO168-AN168=$A$3,$A$2,AO168-AN168)</f>
        <v>0.125</v>
      </c>
      <c r="AR168" s="47">
        <f>IFERROR(IF(AP168=$D$4,AQ168,AQ168/($D$4/AP168)),0)</f>
        <v>6.25E-2</v>
      </c>
      <c r="AS168" s="49"/>
      <c r="AT168" s="49"/>
      <c r="AU168" s="41"/>
      <c r="AV168" s="47">
        <f>IF(AT168-AS168=$A$3,$A$2,AT168-AS168)</f>
        <v>0</v>
      </c>
      <c r="AW168" s="47">
        <f>IFERROR(IF(AU168=$D$4,AV168,AV168/($D$4/AU168)),0)</f>
        <v>0</v>
      </c>
      <c r="AX168" s="49"/>
      <c r="AY168" s="49"/>
      <c r="AZ168" s="41"/>
      <c r="BA168" s="47">
        <f>IF(AY168-AX168=$A$3,$A$2,AY168-AX168)</f>
        <v>0</v>
      </c>
      <c r="BB168" s="47">
        <f>IFERROR(IF(AZ168=$D$4,BA168,BA168/($D$4/AZ168)),0)</f>
        <v>0</v>
      </c>
      <c r="BC168" s="49"/>
      <c r="BD168" s="49"/>
      <c r="BE168" s="41"/>
      <c r="BF168" s="47">
        <f>IF(BD168-BC168=$A$3,$A$2,BD168-BC168)</f>
        <v>0</v>
      </c>
      <c r="BG168" s="47">
        <f>IFERROR(IF(BE168=$D$4,BF168,BF168/($D$4/BE168)),0)</f>
        <v>0</v>
      </c>
      <c r="BH168" s="49"/>
      <c r="BI168" s="49"/>
      <c r="BJ168" s="41"/>
      <c r="BK168" s="47">
        <f>IF(BI168-BH168=$A$3,$A$2,BI168-BH168)</f>
        <v>0</v>
      </c>
      <c r="BL168" s="47">
        <f>IFERROR(IF(BJ168=$D$4,BK168,BK168/($D$4/BJ168)),0)</f>
        <v>0</v>
      </c>
      <c r="BM168" s="50"/>
      <c r="BN168" s="22">
        <f t="array" ref="BN168">IF(SUMPRODUCT((O168:O$439=O168)*1)&gt;1,0,1)</f>
        <v>0</v>
      </c>
      <c r="BO168" s="46"/>
      <c r="BP168" s="46"/>
      <c r="BQ168" s="107"/>
      <c r="BR168" s="47">
        <f>IF(BP168-BO168=$A$3,$A$2,BP168-BO168)</f>
        <v>0</v>
      </c>
      <c r="BS168" s="47">
        <f>IFERROR(IF(BQ168=$D$4,BR168,BR168/($D$4/BQ168)),0)</f>
        <v>0</v>
      </c>
      <c r="BT168" s="48"/>
      <c r="BU168" s="48"/>
      <c r="BV168" s="41"/>
      <c r="BW168" s="47">
        <f>IF(BU168-BT168=$A$3,$A$2,BU168-BT168)</f>
        <v>0</v>
      </c>
      <c r="BX168" s="47">
        <f>IFERROR(IF(BV168=$D$4,BW168,BW168/($D$4/BV168)),0)</f>
        <v>0</v>
      </c>
      <c r="BY168" s="48">
        <v>0.66666666666666663</v>
      </c>
      <c r="BZ168" s="48">
        <v>0.79166666666666663</v>
      </c>
      <c r="CA168" s="41">
        <v>2</v>
      </c>
      <c r="CB168" s="47">
        <f>IF(BZ168-BY168=$A$3,$A$2,BZ168-BY168)</f>
        <v>0.125</v>
      </c>
      <c r="CC168" s="47">
        <f>IFERROR(IF(CA168=$D$4,CB168,CB168/($D$4/CA168)),0)</f>
        <v>6.25E-2</v>
      </c>
      <c r="CD168" s="48"/>
      <c r="CE168" s="48"/>
      <c r="CF168" s="41"/>
      <c r="CG168" s="47">
        <f>IF(CE168-CD168=$A$3,$A$2,CE168-CD168)</f>
        <v>0</v>
      </c>
      <c r="CH168" s="47">
        <f>IFERROR(IF(CF168=$D$4,CG168,CG168/($D$4/CF168)),0)</f>
        <v>0</v>
      </c>
      <c r="CI168" s="48"/>
      <c r="CJ168" s="48"/>
      <c r="CK168" s="41"/>
      <c r="CL168" s="47">
        <f>IF(CJ168-CI168=$A$3,$A$2,CJ168-CI168)</f>
        <v>0</v>
      </c>
      <c r="CM168" s="47">
        <f>IFERROR(IF(CK168=$D$4,CL168,CL168/($D$4/CK168)),0)</f>
        <v>0</v>
      </c>
      <c r="CN168" s="48"/>
      <c r="CO168" s="48"/>
      <c r="CP168" s="41"/>
      <c r="CQ168" s="47">
        <f>IF(CO168-CN168=$A$3,$A$2,CO168-CN168)</f>
        <v>0</v>
      </c>
      <c r="CR168" s="47">
        <f>IFERROR(IF(CP168=$D$4,CQ168,CQ168/($D$4/CP168)),0)</f>
        <v>0</v>
      </c>
      <c r="CS168" s="48"/>
      <c r="CT168" s="48"/>
      <c r="CU168" s="41"/>
      <c r="CV168" s="47">
        <f>IF(CT168-CS168=$A$3,$A$2,CT168-CS168)</f>
        <v>0</v>
      </c>
      <c r="CW168" s="47">
        <f>IFERROR(IF(CU168=$D$4,CV168,CV168/($D$4/CU168)),0)</f>
        <v>0</v>
      </c>
      <c r="CX168" s="1"/>
      <c r="CZ168" s="156"/>
      <c r="DA168" s="156"/>
    </row>
    <row r="169" spans="2:105" s="18" customFormat="1" ht="13.8" x14ac:dyDescent="0.3">
      <c r="B169" s="39" t="str">
        <f>CONCATENATE(IF(AD169&lt;&gt;"","L",""),IF(AI169&lt;&gt;"","M",""),IF(AN169&lt;&gt;"","W",""),IF(AS169&lt;&gt;"","J",""),IF(AX169&lt;&gt;"","V",""),IF(BC169&lt;&gt;"","S",""),IF(BH169&lt;&gt;"","D",""))</f>
        <v>W</v>
      </c>
      <c r="C169" s="104">
        <v>523</v>
      </c>
      <c r="D169" s="40" t="s">
        <v>1940</v>
      </c>
      <c r="E169" s="40" t="s">
        <v>2111</v>
      </c>
      <c r="F169" s="40" t="s">
        <v>2122</v>
      </c>
      <c r="G169" s="36" t="s">
        <v>1240</v>
      </c>
      <c r="H169" s="36" t="s">
        <v>2186</v>
      </c>
      <c r="I169" s="36" t="s">
        <v>2186</v>
      </c>
      <c r="J169" s="36" t="s">
        <v>2125</v>
      </c>
      <c r="K169" s="36" t="s">
        <v>2263</v>
      </c>
      <c r="L169" s="99" t="s">
        <v>1076</v>
      </c>
      <c r="M169" s="99">
        <f>IF(L169=L168,0,1)</f>
        <v>0</v>
      </c>
      <c r="N169" s="107">
        <v>1002333704</v>
      </c>
      <c r="O169" s="106" t="str">
        <f>PROPER(TRIM(UPPER(CONCATENATE(P169," ",Q169))))</f>
        <v>Mario David Nuñez</v>
      </c>
      <c r="P169" s="106" t="s">
        <v>2268</v>
      </c>
      <c r="Q169" s="106" t="s">
        <v>2342</v>
      </c>
      <c r="R169" s="106" t="s">
        <v>2350</v>
      </c>
      <c r="S169" s="106" t="s">
        <v>2462</v>
      </c>
      <c r="T169" s="106" t="s">
        <v>2465</v>
      </c>
      <c r="U169" s="107" t="s">
        <v>2472</v>
      </c>
      <c r="V169" s="133">
        <v>3487.5266334747562</v>
      </c>
      <c r="W169" s="39">
        <f>COUNTA(AD169,AI169,AN169,AS169,AX169,BH169,BC169)</f>
        <v>1</v>
      </c>
      <c r="X169" s="42">
        <f>Y169/AC169</f>
        <v>2.4999999999999981E-2</v>
      </c>
      <c r="Y169" s="43">
        <f>(AH169+AM169+AR169+AW169+BB169+BL169+BG169)*24</f>
        <v>0.99999999999999911</v>
      </c>
      <c r="Z169" s="44">
        <f>+W169*$D$4</f>
        <v>4</v>
      </c>
      <c r="AA169" s="42">
        <f>AB169/(AC169*$D$4)</f>
        <v>2.4999999999999981E-2</v>
      </c>
      <c r="AB169" s="44">
        <f>((AG169*24)*AF169)+((AL169*24)*AK169)+((AQ169*24)*AP169)+((AV169*24)*AU169)+((BA169*24)*AZ169)+((BF169*24)*BE169)+((BK169*24)*BJ169)</f>
        <v>3.9999999999999964</v>
      </c>
      <c r="AC169" s="45">
        <f>SUMIFS(Y:Y,O:O,O169)</f>
        <v>39.999999999999993</v>
      </c>
      <c r="AD169" s="127"/>
      <c r="AE169" s="127"/>
      <c r="AF169" s="107"/>
      <c r="AG169" s="47">
        <f>IF(AE169-AD169=$A$3,$A$2,AE169-AD169)</f>
        <v>0</v>
      </c>
      <c r="AH169" s="47">
        <f>IFERROR(IF(AF169=$D$4,AG169,AG169/($D$4/AF169)),0)</f>
        <v>0</v>
      </c>
      <c r="AI169" s="49"/>
      <c r="AJ169" s="49"/>
      <c r="AK169" s="41"/>
      <c r="AL169" s="47">
        <f>IF(AJ169-AI169=$A$3,$A$2,AJ169-AI169)</f>
        <v>0</v>
      </c>
      <c r="AM169" s="47">
        <f>IFERROR(IF(AK169=$D$4,AL169,AL169/($D$4/AK169)),0)</f>
        <v>0</v>
      </c>
      <c r="AN169" s="49">
        <v>0.70833333333333337</v>
      </c>
      <c r="AO169" s="49">
        <v>0.79166666666666663</v>
      </c>
      <c r="AP169" s="41">
        <v>2</v>
      </c>
      <c r="AQ169" s="47">
        <f>IF(AO169-AN169=$A$3,$A$2,AO169-AN169)</f>
        <v>8.3333333333333259E-2</v>
      </c>
      <c r="AR169" s="47">
        <f>IFERROR(IF(AP169=$D$4,AQ169,AQ169/($D$4/AP169)),0)</f>
        <v>4.166666666666663E-2</v>
      </c>
      <c r="AS169" s="49"/>
      <c r="AT169" s="49"/>
      <c r="AU169" s="41"/>
      <c r="AV169" s="47">
        <f>IF(AT169-AS169=$A$3,$A$2,AT169-AS169)</f>
        <v>0</v>
      </c>
      <c r="AW169" s="47">
        <f>IFERROR(IF(AU169=$D$4,AV169,AV169/($D$4/AU169)),0)</f>
        <v>0</v>
      </c>
      <c r="AX169" s="49"/>
      <c r="AY169" s="49"/>
      <c r="AZ169" s="41"/>
      <c r="BA169" s="47">
        <f>IF(AY169-AX169=$A$3,$A$2,AY169-AX169)</f>
        <v>0</v>
      </c>
      <c r="BB169" s="47">
        <f>IFERROR(IF(AZ169=$D$4,BA169,BA169/($D$4/AZ169)),0)</f>
        <v>0</v>
      </c>
      <c r="BC169" s="49"/>
      <c r="BD169" s="49"/>
      <c r="BE169" s="41"/>
      <c r="BF169" s="47">
        <f>IF(BD169-BC169=$A$3,$A$2,BD169-BC169)</f>
        <v>0</v>
      </c>
      <c r="BG169" s="47">
        <f>IFERROR(IF(BE169=$D$4,BF169,BF169/($D$4/BE169)),0)</f>
        <v>0</v>
      </c>
      <c r="BH169" s="49"/>
      <c r="BI169" s="49"/>
      <c r="BJ169" s="41"/>
      <c r="BK169" s="47">
        <f>IF(BI169-BH169=$A$3,$A$2,BI169-BH169)</f>
        <v>0</v>
      </c>
      <c r="BL169" s="47">
        <f>IFERROR(IF(BJ169=$D$4,BK169,BK169/($D$4/BJ169)),0)</f>
        <v>0</v>
      </c>
      <c r="BM169" s="50"/>
      <c r="BN169" s="22">
        <f t="array" ref="BN169">IF(SUMPRODUCT((O169:O$439=O169)*1)&gt;1,0,1)</f>
        <v>0</v>
      </c>
      <c r="BO169" s="46"/>
      <c r="BP169" s="46"/>
      <c r="BQ169" s="107"/>
      <c r="BR169" s="47">
        <f>IF(BP169-BO169=$A$3,$A$2,BP169-BO169)</f>
        <v>0</v>
      </c>
      <c r="BS169" s="47">
        <f>IFERROR(IF(BQ169=$D$4,BR169,BR169/($D$4/BQ169)),0)</f>
        <v>0</v>
      </c>
      <c r="BT169" s="48"/>
      <c r="BU169" s="48"/>
      <c r="BV169" s="41"/>
      <c r="BW169" s="47">
        <f>IF(BU169-BT169=$A$3,$A$2,BU169-BT169)</f>
        <v>0</v>
      </c>
      <c r="BX169" s="47">
        <f>IFERROR(IF(BV169=$D$4,BW169,BW169/($D$4/BV169)),0)</f>
        <v>0</v>
      </c>
      <c r="BY169" s="48">
        <v>0.70833333333333337</v>
      </c>
      <c r="BZ169" s="48">
        <v>0.79166666666666663</v>
      </c>
      <c r="CA169" s="41">
        <v>2</v>
      </c>
      <c r="CB169" s="47">
        <f>IF(BZ169-BY169=$A$3,$A$2,BZ169-BY169)</f>
        <v>8.3333333333333259E-2</v>
      </c>
      <c r="CC169" s="47">
        <f>IFERROR(IF(CA169=$D$4,CB169,CB169/($D$4/CA169)),0)</f>
        <v>4.166666666666663E-2</v>
      </c>
      <c r="CD169" s="48"/>
      <c r="CE169" s="48"/>
      <c r="CF169" s="41"/>
      <c r="CG169" s="47">
        <f>IF(CE169-CD169=$A$3,$A$2,CE169-CD169)</f>
        <v>0</v>
      </c>
      <c r="CH169" s="47">
        <f>IFERROR(IF(CF169=$D$4,CG169,CG169/($D$4/CF169)),0)</f>
        <v>0</v>
      </c>
      <c r="CI169" s="48"/>
      <c r="CJ169" s="48"/>
      <c r="CK169" s="41"/>
      <c r="CL169" s="47">
        <f>IF(CJ169-CI169=$A$3,$A$2,CJ169-CI169)</f>
        <v>0</v>
      </c>
      <c r="CM169" s="47">
        <f>IFERROR(IF(CK169=$D$4,CL169,CL169/($D$4/CK169)),0)</f>
        <v>0</v>
      </c>
      <c r="CN169" s="48"/>
      <c r="CO169" s="48"/>
      <c r="CP169" s="41"/>
      <c r="CQ169" s="47">
        <f>IF(CO169-CN169=$A$3,$A$2,CO169-CN169)</f>
        <v>0</v>
      </c>
      <c r="CR169" s="47">
        <f>IFERROR(IF(CP169=$D$4,CQ169,CQ169/($D$4/CP169)),0)</f>
        <v>0</v>
      </c>
      <c r="CS169" s="48"/>
      <c r="CT169" s="48"/>
      <c r="CU169" s="41"/>
      <c r="CV169" s="47">
        <f>IF(CT169-CS169=$A$3,$A$2,CT169-CS169)</f>
        <v>0</v>
      </c>
      <c r="CW169" s="47">
        <f>IFERROR(IF(CU169=$D$4,CV169,CV169/($D$4/CU169)),0)</f>
        <v>0</v>
      </c>
      <c r="CX169" s="1"/>
      <c r="CZ169" s="156"/>
      <c r="DA169" s="156"/>
    </row>
    <row r="170" spans="2:105" s="18" customFormat="1" ht="13.8" x14ac:dyDescent="0.3">
      <c r="B170" s="39" t="str">
        <f>CONCATENATE(IF(AD170&lt;&gt;"","L",""),IF(AI170&lt;&gt;"","M",""),IF(AN170&lt;&gt;"","W",""),IF(AS170&lt;&gt;"","J",""),IF(AX170&lt;&gt;"","V",""),IF(BC170&lt;&gt;"","S",""),IF(BH170&lt;&gt;"","D",""))</f>
        <v>W</v>
      </c>
      <c r="C170" s="104">
        <v>295</v>
      </c>
      <c r="D170" s="40" t="s">
        <v>1941</v>
      </c>
      <c r="E170" s="40" t="s">
        <v>1452</v>
      </c>
      <c r="F170" s="40" t="s">
        <v>2123</v>
      </c>
      <c r="G170" s="36" t="s">
        <v>1237</v>
      </c>
      <c r="H170" s="36" t="s">
        <v>2186</v>
      </c>
      <c r="I170" s="36" t="s">
        <v>2186</v>
      </c>
      <c r="J170" s="36" t="s">
        <v>2125</v>
      </c>
      <c r="K170" s="36" t="s">
        <v>2263</v>
      </c>
      <c r="L170" s="99" t="s">
        <v>1076</v>
      </c>
      <c r="M170" s="99">
        <f>IF(L170=L169,0,1)</f>
        <v>0</v>
      </c>
      <c r="N170" s="107">
        <v>1002333704</v>
      </c>
      <c r="O170" s="106" t="str">
        <f>PROPER(TRIM(UPPER(CONCATENATE(P170," ",Q170))))</f>
        <v>Mario David Nuñez</v>
      </c>
      <c r="P170" s="106" t="s">
        <v>2268</v>
      </c>
      <c r="Q170" s="106" t="s">
        <v>2342</v>
      </c>
      <c r="R170" s="106" t="s">
        <v>2350</v>
      </c>
      <c r="S170" s="106" t="s">
        <v>2462</v>
      </c>
      <c r="T170" s="106" t="s">
        <v>2466</v>
      </c>
      <c r="U170" s="107" t="s">
        <v>2472</v>
      </c>
      <c r="V170" s="133">
        <v>5581.1986502020345</v>
      </c>
      <c r="W170" s="39">
        <f>COUNTA(AD170,AI170,AN170,AS170,AX170,BH170,BC170)</f>
        <v>1</v>
      </c>
      <c r="X170" s="42">
        <f>Y170/AC170</f>
        <v>1.249999999999999E-2</v>
      </c>
      <c r="Y170" s="43">
        <f>(AH170+AM170+AR170+AW170+BB170+BL170+BG170)*24</f>
        <v>0.49999999999999956</v>
      </c>
      <c r="Z170" s="44">
        <f>+W170*$D$4</f>
        <v>4</v>
      </c>
      <c r="AA170" s="42">
        <f>AB170/(AC170*$D$4)</f>
        <v>1.249999999999999E-2</v>
      </c>
      <c r="AB170" s="44">
        <f>((AG170*24)*AF170)+((AL170*24)*AK170)+((AQ170*24)*AP170)+((AV170*24)*AU170)+((BA170*24)*AZ170)+((BF170*24)*BE170)+((BK170*24)*BJ170)</f>
        <v>1.9999999999999982</v>
      </c>
      <c r="AC170" s="45">
        <f>SUMIFS(Y:Y,O:O,O170)</f>
        <v>39.999999999999993</v>
      </c>
      <c r="AD170" s="127"/>
      <c r="AE170" s="127"/>
      <c r="AF170" s="107"/>
      <c r="AG170" s="47">
        <f>IF(AE170-AD170=$A$3,$A$2,AE170-AD170)</f>
        <v>0</v>
      </c>
      <c r="AH170" s="47">
        <f>IFERROR(IF(AF170=$D$4,AG170,AG170/($D$4/AF170)),0)</f>
        <v>0</v>
      </c>
      <c r="AI170" s="49"/>
      <c r="AJ170" s="49"/>
      <c r="AK170" s="41"/>
      <c r="AL170" s="47">
        <f>IF(AJ170-AI170=$A$3,$A$2,AJ170-AI170)</f>
        <v>0</v>
      </c>
      <c r="AM170" s="47">
        <f>IFERROR(IF(AK170=$D$4,AL170,AL170/($D$4/AK170)),0)</f>
        <v>0</v>
      </c>
      <c r="AN170" s="49">
        <v>0.41666666666666669</v>
      </c>
      <c r="AO170" s="49">
        <v>0.45833333333333331</v>
      </c>
      <c r="AP170" s="41">
        <v>2</v>
      </c>
      <c r="AQ170" s="47">
        <f>IF(AO170-AN170=$A$3,$A$2,AO170-AN170)</f>
        <v>4.166666666666663E-2</v>
      </c>
      <c r="AR170" s="47">
        <f>IFERROR(IF(AP170=$D$4,AQ170,AQ170/($D$4/AP170)),0)</f>
        <v>2.0833333333333315E-2</v>
      </c>
      <c r="AS170" s="49"/>
      <c r="AT170" s="49"/>
      <c r="AU170" s="41"/>
      <c r="AV170" s="47">
        <f>IF(AT170-AS170=$A$3,$A$2,AT170-AS170)</f>
        <v>0</v>
      </c>
      <c r="AW170" s="47">
        <f>IFERROR(IF(AU170=$D$4,AV170,AV170/($D$4/AU170)),0)</f>
        <v>0</v>
      </c>
      <c r="AX170" s="49"/>
      <c r="AY170" s="49"/>
      <c r="AZ170" s="41"/>
      <c r="BA170" s="47">
        <f>IF(AY170-AX170=$A$3,$A$2,AY170-AX170)</f>
        <v>0</v>
      </c>
      <c r="BB170" s="47">
        <f>IFERROR(IF(AZ170=$D$4,BA170,BA170/($D$4/AZ170)),0)</f>
        <v>0</v>
      </c>
      <c r="BC170" s="49"/>
      <c r="BD170" s="49"/>
      <c r="BE170" s="41"/>
      <c r="BF170" s="47">
        <f>IF(BD170-BC170=$A$3,$A$2,BD170-BC170)</f>
        <v>0</v>
      </c>
      <c r="BG170" s="47">
        <f>IFERROR(IF(BE170=$D$4,BF170,BF170/($D$4/BE170)),0)</f>
        <v>0</v>
      </c>
      <c r="BH170" s="49"/>
      <c r="BI170" s="49"/>
      <c r="BJ170" s="41"/>
      <c r="BK170" s="47">
        <f>IF(BI170-BH170=$A$3,$A$2,BI170-BH170)</f>
        <v>0</v>
      </c>
      <c r="BL170" s="47">
        <f>IFERROR(IF(BJ170=$D$4,BK170,BK170/($D$4/BJ170)),0)</f>
        <v>0</v>
      </c>
      <c r="BM170" s="50"/>
      <c r="BN170" s="22">
        <f t="array" ref="BN170">IF(SUMPRODUCT((O170:O$439=O170)*1)&gt;1,0,1)</f>
        <v>0</v>
      </c>
      <c r="BO170" s="46"/>
      <c r="BP170" s="46"/>
      <c r="BQ170" s="107"/>
      <c r="BR170" s="47">
        <f>IF(BP170-BO170=$A$3,$A$2,BP170-BO170)</f>
        <v>0</v>
      </c>
      <c r="BS170" s="47">
        <f>IFERROR(IF(BQ170=$D$4,BR170,BR170/($D$4/BQ170)),0)</f>
        <v>0</v>
      </c>
      <c r="BT170" s="48"/>
      <c r="BU170" s="48"/>
      <c r="BV170" s="41"/>
      <c r="BW170" s="47">
        <f>IF(BU170-BT170=$A$3,$A$2,BU170-BT170)</f>
        <v>0</v>
      </c>
      <c r="BX170" s="47">
        <f>IFERROR(IF(BV170=$D$4,BW170,BW170/($D$4/BV170)),0)</f>
        <v>0</v>
      </c>
      <c r="BY170" s="48">
        <v>0.41666666666666669</v>
      </c>
      <c r="BZ170" s="48">
        <v>0.45833333333333331</v>
      </c>
      <c r="CA170" s="41">
        <v>2</v>
      </c>
      <c r="CB170" s="47">
        <f>IF(BZ170-BY170=$A$3,$A$2,BZ170-BY170)</f>
        <v>4.166666666666663E-2</v>
      </c>
      <c r="CC170" s="47">
        <f>IFERROR(IF(CA170=$D$4,CB170,CB170/($D$4/CA170)),0)</f>
        <v>2.0833333333333315E-2</v>
      </c>
      <c r="CD170" s="48"/>
      <c r="CE170" s="48"/>
      <c r="CF170" s="41"/>
      <c r="CG170" s="47">
        <f>IF(CE170-CD170=$A$3,$A$2,CE170-CD170)</f>
        <v>0</v>
      </c>
      <c r="CH170" s="47">
        <f>IFERROR(IF(CF170=$D$4,CG170,CG170/($D$4/CF170)),0)</f>
        <v>0</v>
      </c>
      <c r="CI170" s="48"/>
      <c r="CJ170" s="48"/>
      <c r="CK170" s="41"/>
      <c r="CL170" s="47">
        <f>IF(CJ170-CI170=$A$3,$A$2,CJ170-CI170)</f>
        <v>0</v>
      </c>
      <c r="CM170" s="47">
        <f>IFERROR(IF(CK170=$D$4,CL170,CL170/($D$4/CK170)),0)</f>
        <v>0</v>
      </c>
      <c r="CN170" s="48"/>
      <c r="CO170" s="48"/>
      <c r="CP170" s="41"/>
      <c r="CQ170" s="47">
        <f>IF(CO170-CN170=$A$3,$A$2,CO170-CN170)</f>
        <v>0</v>
      </c>
      <c r="CR170" s="47">
        <f>IFERROR(IF(CP170=$D$4,CQ170,CQ170/($D$4/CP170)),0)</f>
        <v>0</v>
      </c>
      <c r="CS170" s="48"/>
      <c r="CT170" s="48"/>
      <c r="CU170" s="41"/>
      <c r="CV170" s="47">
        <f>IF(CT170-CS170=$A$3,$A$2,CT170-CS170)</f>
        <v>0</v>
      </c>
      <c r="CW170" s="47">
        <f>IFERROR(IF(CU170=$D$4,CV170,CV170/($D$4/CU170)),0)</f>
        <v>0</v>
      </c>
      <c r="CX170" s="1"/>
      <c r="CZ170" s="156"/>
      <c r="DA170" s="156"/>
    </row>
    <row r="171" spans="2:105" s="18" customFormat="1" ht="13.8" x14ac:dyDescent="0.3">
      <c r="B171" s="39" t="str">
        <f>CONCATENATE(IF(AD171&lt;&gt;"","L",""),IF(AI171&lt;&gt;"","M",""),IF(AN171&lt;&gt;"","W",""),IF(AS171&lt;&gt;"","J",""),IF(AX171&lt;&gt;"","V",""),IF(BC171&lt;&gt;"","S",""),IF(BH171&lt;&gt;"","D",""))</f>
        <v>W</v>
      </c>
      <c r="C171" s="104">
        <v>957</v>
      </c>
      <c r="D171" s="40" t="s">
        <v>1942</v>
      </c>
      <c r="E171" s="40" t="s">
        <v>1453</v>
      </c>
      <c r="F171" s="40" t="s">
        <v>2123</v>
      </c>
      <c r="G171" s="36" t="s">
        <v>1237</v>
      </c>
      <c r="H171" s="36" t="s">
        <v>2186</v>
      </c>
      <c r="I171" s="36" t="s">
        <v>2186</v>
      </c>
      <c r="J171" s="36" t="s">
        <v>2125</v>
      </c>
      <c r="K171" s="36" t="s">
        <v>2263</v>
      </c>
      <c r="L171" s="99" t="s">
        <v>1076</v>
      </c>
      <c r="M171" s="99">
        <f>IF(L171=L170,0,1)</f>
        <v>0</v>
      </c>
      <c r="N171" s="107">
        <v>1002333704</v>
      </c>
      <c r="O171" s="106" t="str">
        <f>PROPER(TRIM(UPPER(CONCATENATE(P171," ",Q171))))</f>
        <v>Mario David Nuñez</v>
      </c>
      <c r="P171" s="106" t="s">
        <v>2268</v>
      </c>
      <c r="Q171" s="106" t="s">
        <v>2342</v>
      </c>
      <c r="R171" s="106" t="s">
        <v>2350</v>
      </c>
      <c r="S171" s="106" t="s">
        <v>2462</v>
      </c>
      <c r="T171" s="106" t="s">
        <v>2466</v>
      </c>
      <c r="U171" s="107" t="s">
        <v>2472</v>
      </c>
      <c r="V171" s="133">
        <v>6934.1739555360164</v>
      </c>
      <c r="W171" s="39">
        <f>COUNTA(AD171,AI171,AN171,AS171,AX171,BH171,BC171)</f>
        <v>1</v>
      </c>
      <c r="X171" s="42">
        <f>Y171/AC171</f>
        <v>1.2500000000000008E-2</v>
      </c>
      <c r="Y171" s="43">
        <f>(AH171+AM171+AR171+AW171+BB171+BL171+BG171)*24</f>
        <v>0.50000000000000022</v>
      </c>
      <c r="Z171" s="44">
        <f>+W171*$D$4</f>
        <v>4</v>
      </c>
      <c r="AA171" s="42">
        <f>AB171/(AC171*$D$4)</f>
        <v>1.2500000000000008E-2</v>
      </c>
      <c r="AB171" s="44">
        <f>((AG171*24)*AF171)+((AL171*24)*AK171)+((AQ171*24)*AP171)+((AV171*24)*AU171)+((BA171*24)*AZ171)+((BF171*24)*BE171)+((BK171*24)*BJ171)</f>
        <v>2.0000000000000009</v>
      </c>
      <c r="AC171" s="45">
        <f>SUMIFS(Y:Y,O:O,O171)</f>
        <v>39.999999999999993</v>
      </c>
      <c r="AD171" s="127"/>
      <c r="AE171" s="127"/>
      <c r="AF171" s="107"/>
      <c r="AG171" s="47">
        <f>IF(AE171-AD171=$A$3,$A$2,AE171-AD171)</f>
        <v>0</v>
      </c>
      <c r="AH171" s="47">
        <f>IFERROR(IF(AF171=$D$4,AG171,AG171/($D$4/AF171)),0)</f>
        <v>0</v>
      </c>
      <c r="AI171" s="49"/>
      <c r="AJ171" s="49"/>
      <c r="AK171" s="41"/>
      <c r="AL171" s="47">
        <f>IF(AJ171-AI171=$A$3,$A$2,AJ171-AI171)</f>
        <v>0</v>
      </c>
      <c r="AM171" s="47">
        <f>IFERROR(IF(AK171=$D$4,AL171,AL171/($D$4/AK171)),0)</f>
        <v>0</v>
      </c>
      <c r="AN171" s="49">
        <v>0.45833333333333331</v>
      </c>
      <c r="AO171" s="49">
        <v>0.5</v>
      </c>
      <c r="AP171" s="41">
        <v>2</v>
      </c>
      <c r="AQ171" s="47">
        <f>IF(AO171-AN171=$A$3,$A$2,AO171-AN171)</f>
        <v>4.1666666666666685E-2</v>
      </c>
      <c r="AR171" s="47">
        <f>IFERROR(IF(AP171=$D$4,AQ171,AQ171/($D$4/AP171)),0)</f>
        <v>2.0833333333333343E-2</v>
      </c>
      <c r="AS171" s="49"/>
      <c r="AT171" s="49"/>
      <c r="AU171" s="41"/>
      <c r="AV171" s="47">
        <f>IF(AT171-AS171=$A$3,$A$2,AT171-AS171)</f>
        <v>0</v>
      </c>
      <c r="AW171" s="47">
        <f>IFERROR(IF(AU171=$D$4,AV171,AV171/($D$4/AU171)),0)</f>
        <v>0</v>
      </c>
      <c r="AX171" s="49"/>
      <c r="AY171" s="49"/>
      <c r="AZ171" s="41"/>
      <c r="BA171" s="47">
        <f>IF(AY171-AX171=$A$3,$A$2,AY171-AX171)</f>
        <v>0</v>
      </c>
      <c r="BB171" s="47">
        <f>IFERROR(IF(AZ171=$D$4,BA171,BA171/($D$4/AZ171)),0)</f>
        <v>0</v>
      </c>
      <c r="BC171" s="49"/>
      <c r="BD171" s="49"/>
      <c r="BE171" s="41"/>
      <c r="BF171" s="47">
        <f>IF(BD171-BC171=$A$3,$A$2,BD171-BC171)</f>
        <v>0</v>
      </c>
      <c r="BG171" s="47">
        <f>IFERROR(IF(BE171=$D$4,BF171,BF171/($D$4/BE171)),0)</f>
        <v>0</v>
      </c>
      <c r="BH171" s="49"/>
      <c r="BI171" s="49"/>
      <c r="BJ171" s="41"/>
      <c r="BK171" s="47">
        <f>IF(BI171-BH171=$A$3,$A$2,BI171-BH171)</f>
        <v>0</v>
      </c>
      <c r="BL171" s="47">
        <f>IFERROR(IF(BJ171=$D$4,BK171,BK171/($D$4/BJ171)),0)</f>
        <v>0</v>
      </c>
      <c r="BM171" s="50"/>
      <c r="BN171" s="22">
        <f t="array" ref="BN171">IF(SUMPRODUCT((O171:O$439=O171)*1)&gt;1,0,1)</f>
        <v>0</v>
      </c>
      <c r="BO171" s="46"/>
      <c r="BP171" s="46"/>
      <c r="BQ171" s="107"/>
      <c r="BR171" s="47">
        <f>IF(BP171-BO171=$A$3,$A$2,BP171-BO171)</f>
        <v>0</v>
      </c>
      <c r="BS171" s="47">
        <f>IFERROR(IF(BQ171=$D$4,BR171,BR171/($D$4/BQ171)),0)</f>
        <v>0</v>
      </c>
      <c r="BT171" s="48"/>
      <c r="BU171" s="48"/>
      <c r="BV171" s="41"/>
      <c r="BW171" s="47">
        <f>IF(BU171-BT171=$A$3,$A$2,BU171-BT171)</f>
        <v>0</v>
      </c>
      <c r="BX171" s="47">
        <f>IFERROR(IF(BV171=$D$4,BW171,BW171/($D$4/BV171)),0)</f>
        <v>0</v>
      </c>
      <c r="BY171" s="48">
        <v>0.45833333333333331</v>
      </c>
      <c r="BZ171" s="48">
        <v>0.5</v>
      </c>
      <c r="CA171" s="41">
        <v>2</v>
      </c>
      <c r="CB171" s="47">
        <f>IF(BZ171-BY171=$A$3,$A$2,BZ171-BY171)</f>
        <v>4.1666666666666685E-2</v>
      </c>
      <c r="CC171" s="47">
        <f>IFERROR(IF(CA171=$D$4,CB171,CB171/($D$4/CA171)),0)</f>
        <v>2.0833333333333343E-2</v>
      </c>
      <c r="CD171" s="48"/>
      <c r="CE171" s="48"/>
      <c r="CF171" s="41"/>
      <c r="CG171" s="47">
        <f>IF(CE171-CD171=$A$3,$A$2,CE171-CD171)</f>
        <v>0</v>
      </c>
      <c r="CH171" s="47">
        <f>IFERROR(IF(CF171=$D$4,CG171,CG171/($D$4/CF171)),0)</f>
        <v>0</v>
      </c>
      <c r="CI171" s="48"/>
      <c r="CJ171" s="48"/>
      <c r="CK171" s="41"/>
      <c r="CL171" s="47">
        <f>IF(CJ171-CI171=$A$3,$A$2,CJ171-CI171)</f>
        <v>0</v>
      </c>
      <c r="CM171" s="47">
        <f>IFERROR(IF(CK171=$D$4,CL171,CL171/($D$4/CK171)),0)</f>
        <v>0</v>
      </c>
      <c r="CN171" s="48"/>
      <c r="CO171" s="48"/>
      <c r="CP171" s="41"/>
      <c r="CQ171" s="47">
        <f>IF(CO171-CN171=$A$3,$A$2,CO171-CN171)</f>
        <v>0</v>
      </c>
      <c r="CR171" s="47">
        <f>IFERROR(IF(CP171=$D$4,CQ171,CQ171/($D$4/CP171)),0)</f>
        <v>0</v>
      </c>
      <c r="CS171" s="48"/>
      <c r="CT171" s="48"/>
      <c r="CU171" s="41"/>
      <c r="CV171" s="47">
        <f>IF(CT171-CS171=$A$3,$A$2,CT171-CS171)</f>
        <v>0</v>
      </c>
      <c r="CW171" s="47">
        <f>IFERROR(IF(CU171=$D$4,CV171,CV171/($D$4/CU171)),0)</f>
        <v>0</v>
      </c>
      <c r="CX171" s="1"/>
      <c r="CZ171" s="156"/>
      <c r="DA171" s="156"/>
    </row>
    <row r="172" spans="2:105" s="18" customFormat="1" ht="13.8" x14ac:dyDescent="0.3">
      <c r="B172" s="39" t="str">
        <f>CONCATENATE(IF(AD172&lt;&gt;"","L",""),IF(AI172&lt;&gt;"","M",""),IF(AN172&lt;&gt;"","W",""),IF(AS172&lt;&gt;"","J",""),IF(AX172&lt;&gt;"","V",""),IF(BC172&lt;&gt;"","S",""),IF(BH172&lt;&gt;"","D",""))</f>
        <v>W</v>
      </c>
      <c r="C172" s="104">
        <v>263</v>
      </c>
      <c r="D172" s="40" t="s">
        <v>1943</v>
      </c>
      <c r="E172" s="40" t="s">
        <v>1454</v>
      </c>
      <c r="F172" s="40" t="s">
        <v>2123</v>
      </c>
      <c r="G172" s="36" t="s">
        <v>1238</v>
      </c>
      <c r="H172" s="36" t="s">
        <v>2186</v>
      </c>
      <c r="I172" s="36" t="s">
        <v>2186</v>
      </c>
      <c r="J172" s="36" t="s">
        <v>2125</v>
      </c>
      <c r="K172" s="36" t="s">
        <v>2263</v>
      </c>
      <c r="L172" s="99" t="s">
        <v>1076</v>
      </c>
      <c r="M172" s="99">
        <f>IF(L172=L171,0,1)</f>
        <v>0</v>
      </c>
      <c r="N172" s="107">
        <v>1002333704</v>
      </c>
      <c r="O172" s="106" t="str">
        <f>PROPER(TRIM(UPPER(CONCATENATE(P172," ",Q172))))</f>
        <v>Mario David Nuñez</v>
      </c>
      <c r="P172" s="106" t="s">
        <v>2268</v>
      </c>
      <c r="Q172" s="106" t="s">
        <v>2342</v>
      </c>
      <c r="R172" s="106" t="s">
        <v>2350</v>
      </c>
      <c r="S172" s="106" t="s">
        <v>2462</v>
      </c>
      <c r="T172" s="106" t="s">
        <v>2469</v>
      </c>
      <c r="U172" s="107" t="s">
        <v>2472</v>
      </c>
      <c r="V172" s="133">
        <v>10246.78269028871</v>
      </c>
      <c r="W172" s="39">
        <f>COUNTA(AD172,AI172,AN172,AS172,AX172,BH172,BC172)</f>
        <v>1</v>
      </c>
      <c r="X172" s="42">
        <f>Y172/AC172</f>
        <v>1.249999999999999E-2</v>
      </c>
      <c r="Y172" s="43">
        <f>(AH172+AM172+AR172+AW172+BB172+BL172+BG172)*24</f>
        <v>0.49999999999999956</v>
      </c>
      <c r="Z172" s="44">
        <f>+W172*$D$4</f>
        <v>4</v>
      </c>
      <c r="AA172" s="42">
        <f>AB172/(AC172*$D$4)</f>
        <v>1.249999999999999E-2</v>
      </c>
      <c r="AB172" s="44">
        <f>((AG172*24)*AF172)+((AL172*24)*AK172)+((AQ172*24)*AP172)+((AV172*24)*AU172)+((BA172*24)*AZ172)+((BF172*24)*BE172)+((BK172*24)*BJ172)</f>
        <v>1.9999999999999982</v>
      </c>
      <c r="AC172" s="45">
        <f>SUMIFS(Y:Y,O:O,O172)</f>
        <v>39.999999999999993</v>
      </c>
      <c r="AD172" s="127"/>
      <c r="AE172" s="127"/>
      <c r="AF172" s="107"/>
      <c r="AG172" s="47">
        <f>IF(AE172-AD172=$A$3,$A$2,AE172-AD172)</f>
        <v>0</v>
      </c>
      <c r="AH172" s="47">
        <f>IFERROR(IF(AF172=$D$4,AG172,AG172/($D$4/AF172)),0)</f>
        <v>0</v>
      </c>
      <c r="AI172" s="49"/>
      <c r="AJ172" s="49"/>
      <c r="AK172" s="41"/>
      <c r="AL172" s="47">
        <f>IF(AJ172-AI172=$A$3,$A$2,AJ172-AI172)</f>
        <v>0</v>
      </c>
      <c r="AM172" s="47">
        <f>IFERROR(IF(AK172=$D$4,AL172,AL172/($D$4/AK172)),0)</f>
        <v>0</v>
      </c>
      <c r="AN172" s="49">
        <v>0.5</v>
      </c>
      <c r="AO172" s="49">
        <v>0.54166666666666663</v>
      </c>
      <c r="AP172" s="41">
        <v>2</v>
      </c>
      <c r="AQ172" s="47">
        <f>IF(AO172-AN172=$A$3,$A$2,AO172-AN172)</f>
        <v>4.166666666666663E-2</v>
      </c>
      <c r="AR172" s="47">
        <f>IFERROR(IF(AP172=$D$4,AQ172,AQ172/($D$4/AP172)),0)</f>
        <v>2.0833333333333315E-2</v>
      </c>
      <c r="AS172" s="49"/>
      <c r="AT172" s="49"/>
      <c r="AU172" s="41"/>
      <c r="AV172" s="47">
        <f>IF(AT172-AS172=$A$3,$A$2,AT172-AS172)</f>
        <v>0</v>
      </c>
      <c r="AW172" s="47">
        <f>IFERROR(IF(AU172=$D$4,AV172,AV172/($D$4/AU172)),0)</f>
        <v>0</v>
      </c>
      <c r="AX172" s="49"/>
      <c r="AY172" s="49"/>
      <c r="AZ172" s="41"/>
      <c r="BA172" s="47">
        <f>IF(AY172-AX172=$A$3,$A$2,AY172-AX172)</f>
        <v>0</v>
      </c>
      <c r="BB172" s="47">
        <f>IFERROR(IF(AZ172=$D$4,BA172,BA172/($D$4/AZ172)),0)</f>
        <v>0</v>
      </c>
      <c r="BC172" s="49"/>
      <c r="BD172" s="49"/>
      <c r="BE172" s="41"/>
      <c r="BF172" s="47">
        <f>IF(BD172-BC172=$A$3,$A$2,BD172-BC172)</f>
        <v>0</v>
      </c>
      <c r="BG172" s="47">
        <f>IFERROR(IF(BE172=$D$4,BF172,BF172/($D$4/BE172)),0)</f>
        <v>0</v>
      </c>
      <c r="BH172" s="49"/>
      <c r="BI172" s="49"/>
      <c r="BJ172" s="41"/>
      <c r="BK172" s="47">
        <f>IF(BI172-BH172=$A$3,$A$2,BI172-BH172)</f>
        <v>0</v>
      </c>
      <c r="BL172" s="47">
        <f>IFERROR(IF(BJ172=$D$4,BK172,BK172/($D$4/BJ172)),0)</f>
        <v>0</v>
      </c>
      <c r="BM172" s="50"/>
      <c r="BN172" s="22">
        <f t="array" ref="BN172">IF(SUMPRODUCT((O172:O$439=O172)*1)&gt;1,0,1)</f>
        <v>0</v>
      </c>
      <c r="BO172" s="46"/>
      <c r="BP172" s="46"/>
      <c r="BQ172" s="107"/>
      <c r="BR172" s="47">
        <f>IF(BP172-BO172=$A$3,$A$2,BP172-BO172)</f>
        <v>0</v>
      </c>
      <c r="BS172" s="47">
        <f>IFERROR(IF(BQ172=$D$4,BR172,BR172/($D$4/BQ172)),0)</f>
        <v>0</v>
      </c>
      <c r="BT172" s="48"/>
      <c r="BU172" s="48"/>
      <c r="BV172" s="41"/>
      <c r="BW172" s="47">
        <f>IF(BU172-BT172=$A$3,$A$2,BU172-BT172)</f>
        <v>0</v>
      </c>
      <c r="BX172" s="47">
        <f>IFERROR(IF(BV172=$D$4,BW172,BW172/($D$4/BV172)),0)</f>
        <v>0</v>
      </c>
      <c r="BY172" s="48">
        <v>0.5</v>
      </c>
      <c r="BZ172" s="48">
        <v>0.54166666666666663</v>
      </c>
      <c r="CA172" s="41">
        <v>2</v>
      </c>
      <c r="CB172" s="47">
        <f>IF(BZ172-BY172=$A$3,$A$2,BZ172-BY172)</f>
        <v>4.166666666666663E-2</v>
      </c>
      <c r="CC172" s="47">
        <f>IFERROR(IF(CA172=$D$4,CB172,CB172/($D$4/CA172)),0)</f>
        <v>2.0833333333333315E-2</v>
      </c>
      <c r="CD172" s="48"/>
      <c r="CE172" s="48"/>
      <c r="CF172" s="41"/>
      <c r="CG172" s="47">
        <f>IF(CE172-CD172=$A$3,$A$2,CE172-CD172)</f>
        <v>0</v>
      </c>
      <c r="CH172" s="47">
        <f>IFERROR(IF(CF172=$D$4,CG172,CG172/($D$4/CF172)),0)</f>
        <v>0</v>
      </c>
      <c r="CI172" s="48"/>
      <c r="CJ172" s="48"/>
      <c r="CK172" s="41"/>
      <c r="CL172" s="47">
        <f>IF(CJ172-CI172=$A$3,$A$2,CJ172-CI172)</f>
        <v>0</v>
      </c>
      <c r="CM172" s="47">
        <f>IFERROR(IF(CK172=$D$4,CL172,CL172/($D$4/CK172)),0)</f>
        <v>0</v>
      </c>
      <c r="CN172" s="48"/>
      <c r="CO172" s="48"/>
      <c r="CP172" s="41"/>
      <c r="CQ172" s="47">
        <f>IF(CO172-CN172=$A$3,$A$2,CO172-CN172)</f>
        <v>0</v>
      </c>
      <c r="CR172" s="47">
        <f>IFERROR(IF(CP172=$D$4,CQ172,CQ172/($D$4/CP172)),0)</f>
        <v>0</v>
      </c>
      <c r="CS172" s="48"/>
      <c r="CT172" s="48"/>
      <c r="CU172" s="41"/>
      <c r="CV172" s="47">
        <f>IF(CT172-CS172=$A$3,$A$2,CT172-CS172)</f>
        <v>0</v>
      </c>
      <c r="CW172" s="47">
        <f>IFERROR(IF(CU172=$D$4,CV172,CV172/($D$4/CU172)),0)</f>
        <v>0</v>
      </c>
      <c r="CX172" s="1"/>
      <c r="CZ172" s="156"/>
      <c r="DA172" s="156"/>
    </row>
    <row r="173" spans="2:105" s="18" customFormat="1" ht="13.8" x14ac:dyDescent="0.3">
      <c r="B173" s="39" t="str">
        <f>CONCATENATE(IF(AD173&lt;&gt;"","L",""),IF(AI173&lt;&gt;"","M",""),IF(AN173&lt;&gt;"","W",""),IF(AS173&lt;&gt;"","J",""),IF(AX173&lt;&gt;"","V",""),IF(BC173&lt;&gt;"","S",""),IF(BH173&lt;&gt;"","D",""))</f>
        <v>W</v>
      </c>
      <c r="C173" s="104">
        <v>209</v>
      </c>
      <c r="D173" s="40" t="s">
        <v>1944</v>
      </c>
      <c r="E173" s="40" t="s">
        <v>1455</v>
      </c>
      <c r="F173" s="40" t="s">
        <v>2123</v>
      </c>
      <c r="G173" s="36" t="s">
        <v>1239</v>
      </c>
      <c r="H173" s="36" t="s">
        <v>2186</v>
      </c>
      <c r="I173" s="36" t="s">
        <v>2186</v>
      </c>
      <c r="J173" s="36" t="s">
        <v>2125</v>
      </c>
      <c r="K173" s="36" t="s">
        <v>2263</v>
      </c>
      <c r="L173" s="99" t="s">
        <v>1076</v>
      </c>
      <c r="M173" s="99">
        <f>IF(L173=L172,0,1)</f>
        <v>0</v>
      </c>
      <c r="N173" s="107">
        <v>1002333704</v>
      </c>
      <c r="O173" s="106" t="str">
        <f>PROPER(TRIM(UPPER(CONCATENATE(P173," ",Q173))))</f>
        <v>Mario David Nuñez</v>
      </c>
      <c r="P173" s="106" t="s">
        <v>2268</v>
      </c>
      <c r="Q173" s="106" t="s">
        <v>2342</v>
      </c>
      <c r="R173" s="106" t="s">
        <v>2350</v>
      </c>
      <c r="S173" s="106" t="s">
        <v>2462</v>
      </c>
      <c r="T173" s="106" t="s">
        <v>2465</v>
      </c>
      <c r="U173" s="107" t="s">
        <v>2472</v>
      </c>
      <c r="V173" s="133">
        <v>13831.092990000001</v>
      </c>
      <c r="W173" s="39">
        <f>COUNTA(AD173,AI173,AN173,AS173,AX173,BH173,BC173)</f>
        <v>1</v>
      </c>
      <c r="X173" s="42">
        <f>Y173/AC173</f>
        <v>1.249999999999999E-2</v>
      </c>
      <c r="Y173" s="43">
        <f>(AH173+AM173+AR173+AW173+BB173+BL173+BG173)*24</f>
        <v>0.49999999999999956</v>
      </c>
      <c r="Z173" s="44">
        <f>+W173*$D$4</f>
        <v>4</v>
      </c>
      <c r="AA173" s="42">
        <f>AB173/(AC173*$D$4)</f>
        <v>1.249999999999999E-2</v>
      </c>
      <c r="AB173" s="44">
        <f>((AG173*24)*AF173)+((AL173*24)*AK173)+((AQ173*24)*AP173)+((AV173*24)*AU173)+((BA173*24)*AZ173)+((BF173*24)*BE173)+((BK173*24)*BJ173)</f>
        <v>1.9999999999999982</v>
      </c>
      <c r="AC173" s="45">
        <f>SUMIFS(Y:Y,O:O,O173)</f>
        <v>39.999999999999993</v>
      </c>
      <c r="AD173" s="127"/>
      <c r="AE173" s="127"/>
      <c r="AF173" s="107"/>
      <c r="AG173" s="47">
        <f>IF(AE173-AD173=$A$3,$A$2,AE173-AD173)</f>
        <v>0</v>
      </c>
      <c r="AH173" s="47">
        <f>IFERROR(IF(AF173=$D$4,AG173,AG173/($D$4/AF173)),0)</f>
        <v>0</v>
      </c>
      <c r="AI173" s="49"/>
      <c r="AJ173" s="49"/>
      <c r="AK173" s="41"/>
      <c r="AL173" s="47">
        <f>IF(AJ173-AI173=$A$3,$A$2,AJ173-AI173)</f>
        <v>0</v>
      </c>
      <c r="AM173" s="47">
        <f>IFERROR(IF(AK173=$D$4,AL173,AL173/($D$4/AK173)),0)</f>
        <v>0</v>
      </c>
      <c r="AN173" s="49">
        <v>0.58333333333333337</v>
      </c>
      <c r="AO173" s="49">
        <v>0.625</v>
      </c>
      <c r="AP173" s="41">
        <v>2</v>
      </c>
      <c r="AQ173" s="47">
        <f>IF(AO173-AN173=$A$3,$A$2,AO173-AN173)</f>
        <v>4.166666666666663E-2</v>
      </c>
      <c r="AR173" s="47">
        <f>IFERROR(IF(AP173=$D$4,AQ173,AQ173/($D$4/AP173)),0)</f>
        <v>2.0833333333333315E-2</v>
      </c>
      <c r="AS173" s="49"/>
      <c r="AT173" s="49"/>
      <c r="AU173" s="41"/>
      <c r="AV173" s="47">
        <f>IF(AT173-AS173=$A$3,$A$2,AT173-AS173)</f>
        <v>0</v>
      </c>
      <c r="AW173" s="47">
        <f>IFERROR(IF(AU173=$D$4,AV173,AV173/($D$4/AU173)),0)</f>
        <v>0</v>
      </c>
      <c r="AX173" s="49"/>
      <c r="AY173" s="49"/>
      <c r="AZ173" s="41"/>
      <c r="BA173" s="47">
        <f>IF(AY173-AX173=$A$3,$A$2,AY173-AX173)</f>
        <v>0</v>
      </c>
      <c r="BB173" s="47">
        <f>IFERROR(IF(AZ173=$D$4,BA173,BA173/($D$4/AZ173)),0)</f>
        <v>0</v>
      </c>
      <c r="BC173" s="49"/>
      <c r="BD173" s="49"/>
      <c r="BE173" s="41"/>
      <c r="BF173" s="47">
        <f>IF(BD173-BC173=$A$3,$A$2,BD173-BC173)</f>
        <v>0</v>
      </c>
      <c r="BG173" s="47">
        <f>IFERROR(IF(BE173=$D$4,BF173,BF173/($D$4/BE173)),0)</f>
        <v>0</v>
      </c>
      <c r="BH173" s="49"/>
      <c r="BI173" s="49"/>
      <c r="BJ173" s="41"/>
      <c r="BK173" s="47">
        <f>IF(BI173-BH173=$A$3,$A$2,BI173-BH173)</f>
        <v>0</v>
      </c>
      <c r="BL173" s="47">
        <f>IFERROR(IF(BJ173=$D$4,BK173,BK173/($D$4/BJ173)),0)</f>
        <v>0</v>
      </c>
      <c r="BM173" s="50"/>
      <c r="BN173" s="22">
        <f t="array" ref="BN173">IF(SUMPRODUCT((O173:O$439=O173)*1)&gt;1,0,1)</f>
        <v>0</v>
      </c>
      <c r="BO173" s="46"/>
      <c r="BP173" s="46"/>
      <c r="BQ173" s="107"/>
      <c r="BR173" s="47">
        <f>IF(BP173-BO173=$A$3,$A$2,BP173-BO173)</f>
        <v>0</v>
      </c>
      <c r="BS173" s="47">
        <f>IFERROR(IF(BQ173=$D$4,BR173,BR173/($D$4/BQ173)),0)</f>
        <v>0</v>
      </c>
      <c r="BT173" s="48"/>
      <c r="BU173" s="48"/>
      <c r="BV173" s="41"/>
      <c r="BW173" s="47">
        <f>IF(BU173-BT173=$A$3,$A$2,BU173-BT173)</f>
        <v>0</v>
      </c>
      <c r="BX173" s="47">
        <f>IFERROR(IF(BV173=$D$4,BW173,BW173/($D$4/BV173)),0)</f>
        <v>0</v>
      </c>
      <c r="BY173" s="48">
        <v>0.58333333333333337</v>
      </c>
      <c r="BZ173" s="48">
        <v>0.625</v>
      </c>
      <c r="CA173" s="41">
        <v>2</v>
      </c>
      <c r="CB173" s="47">
        <f>IF(BZ173-BY173=$A$3,$A$2,BZ173-BY173)</f>
        <v>4.166666666666663E-2</v>
      </c>
      <c r="CC173" s="47">
        <f>IFERROR(IF(CA173=$D$4,CB173,CB173/($D$4/CA173)),0)</f>
        <v>2.0833333333333315E-2</v>
      </c>
      <c r="CD173" s="48"/>
      <c r="CE173" s="48"/>
      <c r="CF173" s="41"/>
      <c r="CG173" s="47">
        <f>IF(CE173-CD173=$A$3,$A$2,CE173-CD173)</f>
        <v>0</v>
      </c>
      <c r="CH173" s="47">
        <f>IFERROR(IF(CF173=$D$4,CG173,CG173/($D$4/CF173)),0)</f>
        <v>0</v>
      </c>
      <c r="CI173" s="48"/>
      <c r="CJ173" s="48"/>
      <c r="CK173" s="41"/>
      <c r="CL173" s="47">
        <f>IF(CJ173-CI173=$A$3,$A$2,CJ173-CI173)</f>
        <v>0</v>
      </c>
      <c r="CM173" s="47">
        <f>IFERROR(IF(CK173=$D$4,CL173,CL173/($D$4/CK173)),0)</f>
        <v>0</v>
      </c>
      <c r="CN173" s="48"/>
      <c r="CO173" s="48"/>
      <c r="CP173" s="41"/>
      <c r="CQ173" s="47">
        <f>IF(CO173-CN173=$A$3,$A$2,CO173-CN173)</f>
        <v>0</v>
      </c>
      <c r="CR173" s="47">
        <f>IFERROR(IF(CP173=$D$4,CQ173,CQ173/($D$4/CP173)),0)</f>
        <v>0</v>
      </c>
      <c r="CS173" s="48"/>
      <c r="CT173" s="48"/>
      <c r="CU173" s="41"/>
      <c r="CV173" s="47">
        <f>IF(CT173-CS173=$A$3,$A$2,CT173-CS173)</f>
        <v>0</v>
      </c>
      <c r="CW173" s="47">
        <f>IFERROR(IF(CU173=$D$4,CV173,CV173/($D$4/CU173)),0)</f>
        <v>0</v>
      </c>
      <c r="CX173" s="1"/>
      <c r="CZ173" s="156"/>
      <c r="DA173" s="156"/>
    </row>
    <row r="174" spans="2:105" s="18" customFormat="1" ht="13.8" x14ac:dyDescent="0.3">
      <c r="B174" s="39" t="str">
        <f>CONCATENATE(IF(AD174&lt;&gt;"","L",""),IF(AI174&lt;&gt;"","M",""),IF(AN174&lt;&gt;"","W",""),IF(AS174&lt;&gt;"","J",""),IF(AX174&lt;&gt;"","V",""),IF(BC174&lt;&gt;"","S",""),IF(BH174&lt;&gt;"","D",""))</f>
        <v>W</v>
      </c>
      <c r="C174" s="104">
        <v>248</v>
      </c>
      <c r="D174" s="40" t="s">
        <v>1945</v>
      </c>
      <c r="E174" s="40" t="s">
        <v>1456</v>
      </c>
      <c r="F174" s="40" t="s">
        <v>2123</v>
      </c>
      <c r="G174" s="36" t="s">
        <v>1239</v>
      </c>
      <c r="H174" s="36" t="s">
        <v>2186</v>
      </c>
      <c r="I174" s="36" t="s">
        <v>2186</v>
      </c>
      <c r="J174" s="36" t="s">
        <v>2125</v>
      </c>
      <c r="K174" s="36" t="s">
        <v>2263</v>
      </c>
      <c r="L174" s="99" t="s">
        <v>1076</v>
      </c>
      <c r="M174" s="99">
        <f>IF(L174=L173,0,1)</f>
        <v>0</v>
      </c>
      <c r="N174" s="107">
        <v>1002333704</v>
      </c>
      <c r="O174" s="106" t="str">
        <f>PROPER(TRIM(UPPER(CONCATENATE(P174," ",Q174))))</f>
        <v>Mario David Nuñez</v>
      </c>
      <c r="P174" s="106" t="s">
        <v>2268</v>
      </c>
      <c r="Q174" s="106" t="s">
        <v>2342</v>
      </c>
      <c r="R174" s="106" t="s">
        <v>2350</v>
      </c>
      <c r="S174" s="106" t="s">
        <v>2462</v>
      </c>
      <c r="T174" s="106" t="s">
        <v>2465</v>
      </c>
      <c r="U174" s="107" t="s">
        <v>2472</v>
      </c>
      <c r="V174" s="133">
        <v>11670.99222</v>
      </c>
      <c r="W174" s="39">
        <f>COUNTA(AD174,AI174,AN174,AS174,AX174,BH174,BC174)</f>
        <v>1</v>
      </c>
      <c r="X174" s="42">
        <f>Y174/AC174</f>
        <v>1.249999999999999E-2</v>
      </c>
      <c r="Y174" s="43">
        <f>(AH174+AM174+AR174+AW174+BB174+BL174+BG174)*24</f>
        <v>0.49999999999999956</v>
      </c>
      <c r="Z174" s="44">
        <f>+W174*$D$4</f>
        <v>4</v>
      </c>
      <c r="AA174" s="42">
        <f>AB174/(AC174*$D$4)</f>
        <v>1.249999999999999E-2</v>
      </c>
      <c r="AB174" s="44">
        <f>((AG174*24)*AF174)+((AL174*24)*AK174)+((AQ174*24)*AP174)+((AV174*24)*AU174)+((BA174*24)*AZ174)+((BF174*24)*BE174)+((BK174*24)*BJ174)</f>
        <v>1.9999999999999982</v>
      </c>
      <c r="AC174" s="45">
        <f>SUMIFS(Y:Y,O:O,O174)</f>
        <v>39.999999999999993</v>
      </c>
      <c r="AD174" s="127"/>
      <c r="AE174" s="127"/>
      <c r="AF174" s="107"/>
      <c r="AG174" s="47">
        <f>IF(AE174-AD174=$A$3,$A$2,AE174-AD174)</f>
        <v>0</v>
      </c>
      <c r="AH174" s="47">
        <f>IFERROR(IF(AF174=$D$4,AG174,AG174/($D$4/AF174)),0)</f>
        <v>0</v>
      </c>
      <c r="AI174" s="49"/>
      <c r="AJ174" s="49"/>
      <c r="AK174" s="41"/>
      <c r="AL174" s="47">
        <f>IF(AJ174-AI174=$A$3,$A$2,AJ174-AI174)</f>
        <v>0</v>
      </c>
      <c r="AM174" s="47">
        <f>IFERROR(IF(AK174=$D$4,AL174,AL174/($D$4/AK174)),0)</f>
        <v>0</v>
      </c>
      <c r="AN174" s="49">
        <v>0.625</v>
      </c>
      <c r="AO174" s="49">
        <v>0.66666666666666663</v>
      </c>
      <c r="AP174" s="41">
        <v>2</v>
      </c>
      <c r="AQ174" s="47">
        <f>IF(AO174-AN174=$A$3,$A$2,AO174-AN174)</f>
        <v>4.166666666666663E-2</v>
      </c>
      <c r="AR174" s="47">
        <f>IFERROR(IF(AP174=$D$4,AQ174,AQ174/($D$4/AP174)),0)</f>
        <v>2.0833333333333315E-2</v>
      </c>
      <c r="AS174" s="49"/>
      <c r="AT174" s="49"/>
      <c r="AU174" s="41"/>
      <c r="AV174" s="47">
        <f>IF(AT174-AS174=$A$3,$A$2,AT174-AS174)</f>
        <v>0</v>
      </c>
      <c r="AW174" s="47">
        <f>IFERROR(IF(AU174=$D$4,AV174,AV174/($D$4/AU174)),0)</f>
        <v>0</v>
      </c>
      <c r="AX174" s="49"/>
      <c r="AY174" s="49"/>
      <c r="AZ174" s="41"/>
      <c r="BA174" s="47">
        <f>IF(AY174-AX174=$A$3,$A$2,AY174-AX174)</f>
        <v>0</v>
      </c>
      <c r="BB174" s="47">
        <f>IFERROR(IF(AZ174=$D$4,BA174,BA174/($D$4/AZ174)),0)</f>
        <v>0</v>
      </c>
      <c r="BC174" s="49"/>
      <c r="BD174" s="49"/>
      <c r="BE174" s="41"/>
      <c r="BF174" s="47">
        <f>IF(BD174-BC174=$A$3,$A$2,BD174-BC174)</f>
        <v>0</v>
      </c>
      <c r="BG174" s="47">
        <f>IFERROR(IF(BE174=$D$4,BF174,BF174/($D$4/BE174)),0)</f>
        <v>0</v>
      </c>
      <c r="BH174" s="49"/>
      <c r="BI174" s="49"/>
      <c r="BJ174" s="41"/>
      <c r="BK174" s="47">
        <f>IF(BI174-BH174=$A$3,$A$2,BI174-BH174)</f>
        <v>0</v>
      </c>
      <c r="BL174" s="47">
        <f>IFERROR(IF(BJ174=$D$4,BK174,BK174/($D$4/BJ174)),0)</f>
        <v>0</v>
      </c>
      <c r="BM174" s="50"/>
      <c r="BN174" s="22">
        <f t="array" ref="BN174">IF(SUMPRODUCT((O174:O$439=O174)*1)&gt;1,0,1)</f>
        <v>0</v>
      </c>
      <c r="BO174" s="46"/>
      <c r="BP174" s="46"/>
      <c r="BQ174" s="107"/>
      <c r="BR174" s="47">
        <f>IF(BP174-BO174=$A$3,$A$2,BP174-BO174)</f>
        <v>0</v>
      </c>
      <c r="BS174" s="47">
        <f>IFERROR(IF(BQ174=$D$4,BR174,BR174/($D$4/BQ174)),0)</f>
        <v>0</v>
      </c>
      <c r="BT174" s="48"/>
      <c r="BU174" s="48"/>
      <c r="BV174" s="41"/>
      <c r="BW174" s="47">
        <f>IF(BU174-BT174=$A$3,$A$2,BU174-BT174)</f>
        <v>0</v>
      </c>
      <c r="BX174" s="47">
        <f>IFERROR(IF(BV174=$D$4,BW174,BW174/($D$4/BV174)),0)</f>
        <v>0</v>
      </c>
      <c r="BY174" s="48">
        <v>0.625</v>
      </c>
      <c r="BZ174" s="48">
        <v>0.66666666666666663</v>
      </c>
      <c r="CA174" s="41">
        <v>2</v>
      </c>
      <c r="CB174" s="47">
        <f>IF(BZ174-BY174=$A$3,$A$2,BZ174-BY174)</f>
        <v>4.166666666666663E-2</v>
      </c>
      <c r="CC174" s="47">
        <f>IFERROR(IF(CA174=$D$4,CB174,CB174/($D$4/CA174)),0)</f>
        <v>2.0833333333333315E-2</v>
      </c>
      <c r="CD174" s="48"/>
      <c r="CE174" s="48"/>
      <c r="CF174" s="41"/>
      <c r="CG174" s="47">
        <f>IF(CE174-CD174=$A$3,$A$2,CE174-CD174)</f>
        <v>0</v>
      </c>
      <c r="CH174" s="47">
        <f>IFERROR(IF(CF174=$D$4,CG174,CG174/($D$4/CF174)),0)</f>
        <v>0</v>
      </c>
      <c r="CI174" s="48"/>
      <c r="CJ174" s="48"/>
      <c r="CK174" s="41"/>
      <c r="CL174" s="47">
        <f>IF(CJ174-CI174=$A$3,$A$2,CJ174-CI174)</f>
        <v>0</v>
      </c>
      <c r="CM174" s="47">
        <f>IFERROR(IF(CK174=$D$4,CL174,CL174/($D$4/CK174)),0)</f>
        <v>0</v>
      </c>
      <c r="CN174" s="48"/>
      <c r="CO174" s="48"/>
      <c r="CP174" s="41"/>
      <c r="CQ174" s="47">
        <f>IF(CO174-CN174=$A$3,$A$2,CO174-CN174)</f>
        <v>0</v>
      </c>
      <c r="CR174" s="47">
        <f>IFERROR(IF(CP174=$D$4,CQ174,CQ174/($D$4/CP174)),0)</f>
        <v>0</v>
      </c>
      <c r="CS174" s="48"/>
      <c r="CT174" s="48"/>
      <c r="CU174" s="41"/>
      <c r="CV174" s="47">
        <f>IF(CT174-CS174=$A$3,$A$2,CT174-CS174)</f>
        <v>0</v>
      </c>
      <c r="CW174" s="47">
        <f>IFERROR(IF(CU174=$D$4,CV174,CV174/($D$4/CU174)),0)</f>
        <v>0</v>
      </c>
      <c r="CX174" s="1"/>
      <c r="CZ174" s="156"/>
      <c r="DA174" s="156"/>
    </row>
    <row r="175" spans="2:105" s="18" customFormat="1" ht="13.8" x14ac:dyDescent="0.3">
      <c r="B175" s="39" t="str">
        <f>CONCATENATE(IF(AD175&lt;&gt;"","L",""),IF(AI175&lt;&gt;"","M",""),IF(AN175&lt;&gt;"","W",""),IF(AS175&lt;&gt;"","J",""),IF(AX175&lt;&gt;"","V",""),IF(BC175&lt;&gt;"","S",""),IF(BH175&lt;&gt;"","D",""))</f>
        <v>W</v>
      </c>
      <c r="C175" s="104">
        <v>241</v>
      </c>
      <c r="D175" s="40" t="s">
        <v>1946</v>
      </c>
      <c r="E175" s="40" t="s">
        <v>1457</v>
      </c>
      <c r="F175" s="40" t="s">
        <v>2123</v>
      </c>
      <c r="G175" s="36" t="s">
        <v>1239</v>
      </c>
      <c r="H175" s="36" t="s">
        <v>2186</v>
      </c>
      <c r="I175" s="36" t="s">
        <v>2186</v>
      </c>
      <c r="J175" s="36" t="s">
        <v>2125</v>
      </c>
      <c r="K175" s="36" t="s">
        <v>2263</v>
      </c>
      <c r="L175" s="99" t="s">
        <v>1076</v>
      </c>
      <c r="M175" s="99">
        <f>IF(L175=L174,0,1)</f>
        <v>0</v>
      </c>
      <c r="N175" s="107">
        <v>1002333704</v>
      </c>
      <c r="O175" s="106" t="str">
        <f>PROPER(TRIM(UPPER(CONCATENATE(P175," ",Q175))))</f>
        <v>Mario David Nuñez</v>
      </c>
      <c r="P175" s="106" t="s">
        <v>2268</v>
      </c>
      <c r="Q175" s="106" t="s">
        <v>2342</v>
      </c>
      <c r="R175" s="106" t="s">
        <v>2350</v>
      </c>
      <c r="S175" s="106" t="s">
        <v>2462</v>
      </c>
      <c r="T175" s="106" t="s">
        <v>2465</v>
      </c>
      <c r="U175" s="107" t="s">
        <v>2472</v>
      </c>
      <c r="V175" s="133">
        <v>12605.961210000001</v>
      </c>
      <c r="W175" s="39">
        <f>COUNTA(AD175,AI175,AN175,AS175,AX175,BH175,BC175)</f>
        <v>1</v>
      </c>
      <c r="X175" s="42">
        <f>Y175/AC175</f>
        <v>2.4999999999999998E-2</v>
      </c>
      <c r="Y175" s="43">
        <f>(AH175+AM175+AR175+AW175+BB175+BL175+BG175)*24</f>
        <v>0.99999999999999978</v>
      </c>
      <c r="Z175" s="44">
        <f>+W175*$D$4</f>
        <v>4</v>
      </c>
      <c r="AA175" s="42">
        <f>AB175/(AC175*$D$4)</f>
        <v>2.4999999999999998E-2</v>
      </c>
      <c r="AB175" s="44">
        <f>((AG175*24)*AF175)+((AL175*24)*AK175)+((AQ175*24)*AP175)+((AV175*24)*AU175)+((BA175*24)*AZ175)+((BF175*24)*BE175)+((BK175*24)*BJ175)</f>
        <v>3.9999999999999991</v>
      </c>
      <c r="AC175" s="45">
        <f>SUMIFS(Y:Y,O:O,O175)</f>
        <v>39.999999999999993</v>
      </c>
      <c r="AD175" s="127"/>
      <c r="AE175" s="127"/>
      <c r="AF175" s="107"/>
      <c r="AG175" s="47">
        <f>IF(AE175-AD175=$A$3,$A$2,AE175-AD175)</f>
        <v>0</v>
      </c>
      <c r="AH175" s="47">
        <f>IFERROR(IF(AF175=$D$4,AG175,AG175/($D$4/AF175)),0)</f>
        <v>0</v>
      </c>
      <c r="AI175" s="49"/>
      <c r="AJ175" s="49"/>
      <c r="AK175" s="41"/>
      <c r="AL175" s="47">
        <f>IF(AJ175-AI175=$A$3,$A$2,AJ175-AI175)</f>
        <v>0</v>
      </c>
      <c r="AM175" s="47">
        <f>IFERROR(IF(AK175=$D$4,AL175,AL175/($D$4/AK175)),0)</f>
        <v>0</v>
      </c>
      <c r="AN175" s="49">
        <v>0.41666666666666669</v>
      </c>
      <c r="AO175" s="49">
        <v>0.5</v>
      </c>
      <c r="AP175" s="41">
        <v>2</v>
      </c>
      <c r="AQ175" s="47">
        <f>IF(AO175-AN175=$A$3,$A$2,AO175-AN175)</f>
        <v>8.3333333333333315E-2</v>
      </c>
      <c r="AR175" s="47">
        <f>IFERROR(IF(AP175=$D$4,AQ175,AQ175/($D$4/AP175)),0)</f>
        <v>4.1666666666666657E-2</v>
      </c>
      <c r="AS175" s="49"/>
      <c r="AT175" s="49"/>
      <c r="AU175" s="41"/>
      <c r="AV175" s="47">
        <f>IF(AT175-AS175=$A$3,$A$2,AT175-AS175)</f>
        <v>0</v>
      </c>
      <c r="AW175" s="47">
        <f>IFERROR(IF(AU175=$D$4,AV175,AV175/($D$4/AU175)),0)</f>
        <v>0</v>
      </c>
      <c r="AX175" s="49"/>
      <c r="AY175" s="49"/>
      <c r="AZ175" s="41"/>
      <c r="BA175" s="47">
        <f>IF(AY175-AX175=$A$3,$A$2,AY175-AX175)</f>
        <v>0</v>
      </c>
      <c r="BB175" s="47">
        <f>IFERROR(IF(AZ175=$D$4,BA175,BA175/($D$4/AZ175)),0)</f>
        <v>0</v>
      </c>
      <c r="BC175" s="49"/>
      <c r="BD175" s="49"/>
      <c r="BE175" s="41"/>
      <c r="BF175" s="47">
        <f>IF(BD175-BC175=$A$3,$A$2,BD175-BC175)</f>
        <v>0</v>
      </c>
      <c r="BG175" s="47">
        <f>IFERROR(IF(BE175=$D$4,BF175,BF175/($D$4/BE175)),0)</f>
        <v>0</v>
      </c>
      <c r="BH175" s="49"/>
      <c r="BI175" s="49"/>
      <c r="BJ175" s="41"/>
      <c r="BK175" s="47">
        <f>IF(BI175-BH175=$A$3,$A$2,BI175-BH175)</f>
        <v>0</v>
      </c>
      <c r="BL175" s="47">
        <f>IFERROR(IF(BJ175=$D$4,BK175,BK175/($D$4/BJ175)),0)</f>
        <v>0</v>
      </c>
      <c r="BM175" s="50"/>
      <c r="BN175" s="22">
        <f t="array" ref="BN175">IF(SUMPRODUCT((O175:O$439=O175)*1)&gt;1,0,1)</f>
        <v>0</v>
      </c>
      <c r="BO175" s="46"/>
      <c r="BP175" s="46"/>
      <c r="BQ175" s="107"/>
      <c r="BR175" s="47">
        <f>IF(BP175-BO175=$A$3,$A$2,BP175-BO175)</f>
        <v>0</v>
      </c>
      <c r="BS175" s="47">
        <f>IFERROR(IF(BQ175=$D$4,BR175,BR175/($D$4/BQ175)),0)</f>
        <v>0</v>
      </c>
      <c r="BT175" s="48"/>
      <c r="BU175" s="48"/>
      <c r="BV175" s="41"/>
      <c r="BW175" s="47">
        <f>IF(BU175-BT175=$A$3,$A$2,BU175-BT175)</f>
        <v>0</v>
      </c>
      <c r="BX175" s="47">
        <f>IFERROR(IF(BV175=$D$4,BW175,BW175/($D$4/BV175)),0)</f>
        <v>0</v>
      </c>
      <c r="BY175" s="48">
        <v>0.41666666666666669</v>
      </c>
      <c r="BZ175" s="48">
        <v>0.5</v>
      </c>
      <c r="CA175" s="41">
        <v>2</v>
      </c>
      <c r="CB175" s="47">
        <f>IF(BZ175-BY175=$A$3,$A$2,BZ175-BY175)</f>
        <v>8.3333333333333315E-2</v>
      </c>
      <c r="CC175" s="47">
        <f>IFERROR(IF(CA175=$D$4,CB175,CB175/($D$4/CA175)),0)</f>
        <v>4.1666666666666657E-2</v>
      </c>
      <c r="CD175" s="48"/>
      <c r="CE175" s="48"/>
      <c r="CF175" s="41"/>
      <c r="CG175" s="47">
        <f>IF(CE175-CD175=$A$3,$A$2,CE175-CD175)</f>
        <v>0</v>
      </c>
      <c r="CH175" s="47">
        <f>IFERROR(IF(CF175=$D$4,CG175,CG175/($D$4/CF175)),0)</f>
        <v>0</v>
      </c>
      <c r="CI175" s="48"/>
      <c r="CJ175" s="48"/>
      <c r="CK175" s="41"/>
      <c r="CL175" s="47">
        <f>IF(CJ175-CI175=$A$3,$A$2,CJ175-CI175)</f>
        <v>0</v>
      </c>
      <c r="CM175" s="47">
        <f>IFERROR(IF(CK175=$D$4,CL175,CL175/($D$4/CK175)),0)</f>
        <v>0</v>
      </c>
      <c r="CN175" s="48"/>
      <c r="CO175" s="48"/>
      <c r="CP175" s="41"/>
      <c r="CQ175" s="47">
        <f>IF(CO175-CN175=$A$3,$A$2,CO175-CN175)</f>
        <v>0</v>
      </c>
      <c r="CR175" s="47">
        <f>IFERROR(IF(CP175=$D$4,CQ175,CQ175/($D$4/CP175)),0)</f>
        <v>0</v>
      </c>
      <c r="CS175" s="48"/>
      <c r="CT175" s="48"/>
      <c r="CU175" s="41"/>
      <c r="CV175" s="47">
        <f>IF(CT175-CS175=$A$3,$A$2,CT175-CS175)</f>
        <v>0</v>
      </c>
      <c r="CW175" s="47">
        <f>IFERROR(IF(CU175=$D$4,CV175,CV175/($D$4/CU175)),0)</f>
        <v>0</v>
      </c>
      <c r="CX175" s="1"/>
      <c r="CZ175" s="156"/>
      <c r="DA175" s="156"/>
    </row>
    <row r="176" spans="2:105" s="18" customFormat="1" ht="13.8" x14ac:dyDescent="0.3">
      <c r="B176" s="39" t="str">
        <f>CONCATENATE(IF(AD176&lt;&gt;"","L",""),IF(AI176&lt;&gt;"","M",""),IF(AN176&lt;&gt;"","W",""),IF(AS176&lt;&gt;"","J",""),IF(AX176&lt;&gt;"","V",""),IF(BC176&lt;&gt;"","S",""),IF(BH176&lt;&gt;"","D",""))</f>
        <v>W</v>
      </c>
      <c r="C176" s="104">
        <v>253</v>
      </c>
      <c r="D176" s="40" t="s">
        <v>1947</v>
      </c>
      <c r="E176" s="40" t="s">
        <v>1458</v>
      </c>
      <c r="F176" s="40" t="s">
        <v>2155</v>
      </c>
      <c r="G176" s="36" t="s">
        <v>1236</v>
      </c>
      <c r="H176" s="36" t="s">
        <v>2186</v>
      </c>
      <c r="I176" s="36" t="s">
        <v>2186</v>
      </c>
      <c r="J176" s="36" t="s">
        <v>2125</v>
      </c>
      <c r="K176" s="36" t="s">
        <v>2263</v>
      </c>
      <c r="L176" s="99" t="s">
        <v>1076</v>
      </c>
      <c r="M176" s="99">
        <f>IF(L176=L175,0,1)</f>
        <v>0</v>
      </c>
      <c r="N176" s="107">
        <v>1002333704</v>
      </c>
      <c r="O176" s="106" t="str">
        <f>PROPER(TRIM(UPPER(CONCATENATE(P176," ",Q176))))</f>
        <v>Mario David Nuñez</v>
      </c>
      <c r="P176" s="106" t="s">
        <v>2268</v>
      </c>
      <c r="Q176" s="106" t="s">
        <v>2342</v>
      </c>
      <c r="R176" s="106" t="s">
        <v>2350</v>
      </c>
      <c r="S176" s="106" t="s">
        <v>2462</v>
      </c>
      <c r="T176" s="106" t="s">
        <v>2467</v>
      </c>
      <c r="U176" s="107" t="s">
        <v>2472</v>
      </c>
      <c r="V176" s="133">
        <v>23486.892500000002</v>
      </c>
      <c r="W176" s="39">
        <f>COUNTA(AD176,AI176,AN176,AS176,AX176,BH176,BC176)</f>
        <v>1</v>
      </c>
      <c r="X176" s="42">
        <f>Y176/AC176</f>
        <v>1.249999999999999E-2</v>
      </c>
      <c r="Y176" s="43">
        <f>(AH176+AM176+AR176+AW176+BB176+BL176+BG176)*24</f>
        <v>0.49999999999999956</v>
      </c>
      <c r="Z176" s="44">
        <f>+W176*$D$4</f>
        <v>4</v>
      </c>
      <c r="AA176" s="42">
        <f>AB176/(AC176*$D$4)</f>
        <v>1.249999999999999E-2</v>
      </c>
      <c r="AB176" s="44">
        <f>((AG176*24)*AF176)+((AL176*24)*AK176)+((AQ176*24)*AP176)+((AV176*24)*AU176)+((BA176*24)*AZ176)+((BF176*24)*BE176)+((BK176*24)*BJ176)</f>
        <v>1.9999999999999982</v>
      </c>
      <c r="AC176" s="45">
        <f>SUMIFS(Y:Y,O:O,O176)</f>
        <v>39.999999999999993</v>
      </c>
      <c r="AD176" s="127"/>
      <c r="AE176" s="127"/>
      <c r="AF176" s="107"/>
      <c r="AG176" s="47">
        <f>IF(AE176-AD176=$A$3,$A$2,AE176-AD176)</f>
        <v>0</v>
      </c>
      <c r="AH176" s="47">
        <f>IFERROR(IF(AF176=$D$4,AG176,AG176/($D$4/AF176)),0)</f>
        <v>0</v>
      </c>
      <c r="AI176" s="49"/>
      <c r="AJ176" s="49"/>
      <c r="AK176" s="41"/>
      <c r="AL176" s="47">
        <f>IF(AJ176-AI176=$A$3,$A$2,AJ176-AI176)</f>
        <v>0</v>
      </c>
      <c r="AM176" s="47">
        <f>IFERROR(IF(AK176=$D$4,AL176,AL176/($D$4/AK176)),0)</f>
        <v>0</v>
      </c>
      <c r="AN176" s="49">
        <v>0.5</v>
      </c>
      <c r="AO176" s="49">
        <v>0.54166666666666663</v>
      </c>
      <c r="AP176" s="41">
        <v>2</v>
      </c>
      <c r="AQ176" s="47">
        <f>IF(AO176-AN176=$A$3,$A$2,AO176-AN176)</f>
        <v>4.166666666666663E-2</v>
      </c>
      <c r="AR176" s="47">
        <f>IFERROR(IF(AP176=$D$4,AQ176,AQ176/($D$4/AP176)),0)</f>
        <v>2.0833333333333315E-2</v>
      </c>
      <c r="AS176" s="49"/>
      <c r="AT176" s="49"/>
      <c r="AU176" s="41"/>
      <c r="AV176" s="47">
        <f>IF(AT176-AS176=$A$3,$A$2,AT176-AS176)</f>
        <v>0</v>
      </c>
      <c r="AW176" s="47">
        <f>IFERROR(IF(AU176=$D$4,AV176,AV176/($D$4/AU176)),0)</f>
        <v>0</v>
      </c>
      <c r="AX176" s="49"/>
      <c r="AY176" s="49"/>
      <c r="AZ176" s="41"/>
      <c r="BA176" s="47">
        <f>IF(AY176-AX176=$A$3,$A$2,AY176-AX176)</f>
        <v>0</v>
      </c>
      <c r="BB176" s="47">
        <f>IFERROR(IF(AZ176=$D$4,BA176,BA176/($D$4/AZ176)),0)</f>
        <v>0</v>
      </c>
      <c r="BC176" s="49"/>
      <c r="BD176" s="49"/>
      <c r="BE176" s="41"/>
      <c r="BF176" s="47">
        <f>IF(BD176-BC176=$A$3,$A$2,BD176-BC176)</f>
        <v>0</v>
      </c>
      <c r="BG176" s="47">
        <f>IFERROR(IF(BE176=$D$4,BF176,BF176/($D$4/BE176)),0)</f>
        <v>0</v>
      </c>
      <c r="BH176" s="49"/>
      <c r="BI176" s="49"/>
      <c r="BJ176" s="41"/>
      <c r="BK176" s="47">
        <f>IF(BI176-BH176=$A$3,$A$2,BI176-BH176)</f>
        <v>0</v>
      </c>
      <c r="BL176" s="47">
        <f>IFERROR(IF(BJ176=$D$4,BK176,BK176/($D$4/BJ176)),0)</f>
        <v>0</v>
      </c>
      <c r="BM176" s="50"/>
      <c r="BN176" s="22">
        <f t="array" ref="BN176">IF(SUMPRODUCT((O176:O$439=O176)*1)&gt;1,0,1)</f>
        <v>0</v>
      </c>
      <c r="BO176" s="46"/>
      <c r="BP176" s="46"/>
      <c r="BQ176" s="107"/>
      <c r="BR176" s="47">
        <f>IF(BP176-BO176=$A$3,$A$2,BP176-BO176)</f>
        <v>0</v>
      </c>
      <c r="BS176" s="47">
        <f>IFERROR(IF(BQ176=$D$4,BR176,BR176/($D$4/BQ176)),0)</f>
        <v>0</v>
      </c>
      <c r="BT176" s="48"/>
      <c r="BU176" s="48"/>
      <c r="BV176" s="41"/>
      <c r="BW176" s="47">
        <f>IF(BU176-BT176=$A$3,$A$2,BU176-BT176)</f>
        <v>0</v>
      </c>
      <c r="BX176" s="47">
        <f>IFERROR(IF(BV176=$D$4,BW176,BW176/($D$4/BV176)),0)</f>
        <v>0</v>
      </c>
      <c r="BY176" s="48">
        <v>0.5</v>
      </c>
      <c r="BZ176" s="48">
        <v>0.54166666666666663</v>
      </c>
      <c r="CA176" s="41">
        <v>2</v>
      </c>
      <c r="CB176" s="47">
        <f>IF(BZ176-BY176=$A$3,$A$2,BZ176-BY176)</f>
        <v>4.166666666666663E-2</v>
      </c>
      <c r="CC176" s="47">
        <f>IFERROR(IF(CA176=$D$4,CB176,CB176/($D$4/CA176)),0)</f>
        <v>2.0833333333333315E-2</v>
      </c>
      <c r="CD176" s="48"/>
      <c r="CE176" s="48"/>
      <c r="CF176" s="41"/>
      <c r="CG176" s="47">
        <f>IF(CE176-CD176=$A$3,$A$2,CE176-CD176)</f>
        <v>0</v>
      </c>
      <c r="CH176" s="47">
        <f>IFERROR(IF(CF176=$D$4,CG176,CG176/($D$4/CF176)),0)</f>
        <v>0</v>
      </c>
      <c r="CI176" s="48"/>
      <c r="CJ176" s="48"/>
      <c r="CK176" s="41"/>
      <c r="CL176" s="47">
        <f>IF(CJ176-CI176=$A$3,$A$2,CJ176-CI176)</f>
        <v>0</v>
      </c>
      <c r="CM176" s="47">
        <f>IFERROR(IF(CK176=$D$4,CL176,CL176/($D$4/CK176)),0)</f>
        <v>0</v>
      </c>
      <c r="CN176" s="48"/>
      <c r="CO176" s="48"/>
      <c r="CP176" s="41"/>
      <c r="CQ176" s="47">
        <f>IF(CO176-CN176=$A$3,$A$2,CO176-CN176)</f>
        <v>0</v>
      </c>
      <c r="CR176" s="47">
        <f>IFERROR(IF(CP176=$D$4,CQ176,CQ176/($D$4/CP176)),0)</f>
        <v>0</v>
      </c>
      <c r="CS176" s="48"/>
      <c r="CT176" s="48"/>
      <c r="CU176" s="41"/>
      <c r="CV176" s="47">
        <f>IF(CT176-CS176=$A$3,$A$2,CT176-CS176)</f>
        <v>0</v>
      </c>
      <c r="CW176" s="47">
        <f>IFERROR(IF(CU176=$D$4,CV176,CV176/($D$4/CU176)),0)</f>
        <v>0</v>
      </c>
      <c r="CX176" s="1"/>
      <c r="CZ176" s="156"/>
      <c r="DA176" s="156"/>
    </row>
    <row r="177" spans="1:105" s="18" customFormat="1" ht="13.8" x14ac:dyDescent="0.3">
      <c r="B177" s="39" t="str">
        <f>CONCATENATE(IF(AD177&lt;&gt;"","L",""),IF(AI177&lt;&gt;"","M",""),IF(AN177&lt;&gt;"","W",""),IF(AS177&lt;&gt;"","J",""),IF(AX177&lt;&gt;"","V",""),IF(BC177&lt;&gt;"","S",""),IF(BH177&lt;&gt;"","D",""))</f>
        <v>W</v>
      </c>
      <c r="C177" s="104">
        <v>380</v>
      </c>
      <c r="D177" s="40" t="s">
        <v>1948</v>
      </c>
      <c r="E177" s="40" t="s">
        <v>1029</v>
      </c>
      <c r="F177" s="40" t="s">
        <v>2123</v>
      </c>
      <c r="G177" s="36" t="s">
        <v>1242</v>
      </c>
      <c r="H177" s="36" t="s">
        <v>2186</v>
      </c>
      <c r="I177" s="36" t="s">
        <v>2186</v>
      </c>
      <c r="J177" s="36" t="s">
        <v>2125</v>
      </c>
      <c r="K177" s="36" t="s">
        <v>2263</v>
      </c>
      <c r="L177" s="99" t="s">
        <v>1076</v>
      </c>
      <c r="M177" s="99">
        <f>IF(L177=L176,0,1)</f>
        <v>0</v>
      </c>
      <c r="N177" s="107">
        <v>1002333704</v>
      </c>
      <c r="O177" s="106" t="str">
        <f>PROPER(TRIM(UPPER(CONCATENATE(P177," ",Q177))))</f>
        <v>Mario David Nuñez</v>
      </c>
      <c r="P177" s="106" t="s">
        <v>2268</v>
      </c>
      <c r="Q177" s="106" t="s">
        <v>2342</v>
      </c>
      <c r="R177" s="106" t="s">
        <v>2350</v>
      </c>
      <c r="S177" s="106" t="s">
        <v>2462</v>
      </c>
      <c r="T177" s="106" t="s">
        <v>2467</v>
      </c>
      <c r="U177" s="107" t="s">
        <v>2472</v>
      </c>
      <c r="V177" s="133">
        <v>3138.7739701272803</v>
      </c>
      <c r="W177" s="39">
        <f>COUNTA(AD177,AI177,AN177,AS177,AX177,BH177,BC177)</f>
        <v>1</v>
      </c>
      <c r="X177" s="42">
        <f>Y177/AC177</f>
        <v>1.249999999999999E-2</v>
      </c>
      <c r="Y177" s="43">
        <f>(AH177+AM177+AR177+AW177+BB177+BL177+BG177)*24</f>
        <v>0.49999999999999956</v>
      </c>
      <c r="Z177" s="44">
        <f>+W177*$D$4</f>
        <v>4</v>
      </c>
      <c r="AA177" s="42">
        <f>AB177/(AC177*$D$4)</f>
        <v>1.249999999999999E-2</v>
      </c>
      <c r="AB177" s="44">
        <f>((AG177*24)*AF177)+((AL177*24)*AK177)+((AQ177*24)*AP177)+((AV177*24)*AU177)+((BA177*24)*AZ177)+((BF177*24)*BE177)+((BK177*24)*BJ177)</f>
        <v>1.9999999999999982</v>
      </c>
      <c r="AC177" s="45">
        <f>SUMIFS(Y:Y,O:O,O177)</f>
        <v>39.999999999999993</v>
      </c>
      <c r="AD177" s="127"/>
      <c r="AE177" s="127"/>
      <c r="AF177" s="107"/>
      <c r="AG177" s="47">
        <f>IF(AE177-AD177=$A$3,$A$2,AE177-AD177)</f>
        <v>0</v>
      </c>
      <c r="AH177" s="47">
        <f>IFERROR(IF(AF177=$D$4,AG177,AG177/($D$4/AF177)),0)</f>
        <v>0</v>
      </c>
      <c r="AI177" s="49"/>
      <c r="AJ177" s="49"/>
      <c r="AK177" s="41"/>
      <c r="AL177" s="47">
        <f>IF(AJ177-AI177=$A$3,$A$2,AJ177-AI177)</f>
        <v>0</v>
      </c>
      <c r="AM177" s="47">
        <f>IFERROR(IF(AK177=$D$4,AL177,AL177/($D$4/AK177)),0)</f>
        <v>0</v>
      </c>
      <c r="AN177" s="49">
        <v>0.625</v>
      </c>
      <c r="AO177" s="49">
        <v>0.66666666666666663</v>
      </c>
      <c r="AP177" s="41">
        <v>2</v>
      </c>
      <c r="AQ177" s="47">
        <f>IF(AO177-AN177=$A$3,$A$2,AO177-AN177)</f>
        <v>4.166666666666663E-2</v>
      </c>
      <c r="AR177" s="47">
        <f>IFERROR(IF(AP177=$D$4,AQ177,AQ177/($D$4/AP177)),0)</f>
        <v>2.0833333333333315E-2</v>
      </c>
      <c r="AS177" s="49"/>
      <c r="AT177" s="49"/>
      <c r="AU177" s="41"/>
      <c r="AV177" s="47">
        <f>IF(AT177-AS177=$A$3,$A$2,AT177-AS177)</f>
        <v>0</v>
      </c>
      <c r="AW177" s="47">
        <f>IFERROR(IF(AU177=$D$4,AV177,AV177/($D$4/AU177)),0)</f>
        <v>0</v>
      </c>
      <c r="AX177" s="49"/>
      <c r="AY177" s="49"/>
      <c r="AZ177" s="41"/>
      <c r="BA177" s="47">
        <f>IF(AY177-AX177=$A$3,$A$2,AY177-AX177)</f>
        <v>0</v>
      </c>
      <c r="BB177" s="47">
        <f>IFERROR(IF(AZ177=$D$4,BA177,BA177/($D$4/AZ177)),0)</f>
        <v>0</v>
      </c>
      <c r="BC177" s="49"/>
      <c r="BD177" s="49"/>
      <c r="BE177" s="41"/>
      <c r="BF177" s="47">
        <f>IF(BD177-BC177=$A$3,$A$2,BD177-BC177)</f>
        <v>0</v>
      </c>
      <c r="BG177" s="47">
        <f>IFERROR(IF(BE177=$D$4,BF177,BF177/($D$4/BE177)),0)</f>
        <v>0</v>
      </c>
      <c r="BH177" s="49"/>
      <c r="BI177" s="49"/>
      <c r="BJ177" s="41"/>
      <c r="BK177" s="47">
        <f>IF(BI177-BH177=$A$3,$A$2,BI177-BH177)</f>
        <v>0</v>
      </c>
      <c r="BL177" s="47">
        <f>IFERROR(IF(BJ177=$D$4,BK177,BK177/($D$4/BJ177)),0)</f>
        <v>0</v>
      </c>
      <c r="BM177" s="50"/>
      <c r="BN177" s="22">
        <f t="array" ref="BN177">IF(SUMPRODUCT((O177:O$439=O177)*1)&gt;1,0,1)</f>
        <v>0</v>
      </c>
      <c r="BO177" s="46"/>
      <c r="BP177" s="46"/>
      <c r="BQ177" s="107"/>
      <c r="BR177" s="47">
        <f>IF(BP177-BO177=$A$3,$A$2,BP177-BO177)</f>
        <v>0</v>
      </c>
      <c r="BS177" s="47">
        <f>IFERROR(IF(BQ177=$D$4,BR177,BR177/($D$4/BQ177)),0)</f>
        <v>0</v>
      </c>
      <c r="BT177" s="48"/>
      <c r="BU177" s="48"/>
      <c r="BV177" s="41"/>
      <c r="BW177" s="47">
        <f>IF(BU177-BT177=$A$3,$A$2,BU177-BT177)</f>
        <v>0</v>
      </c>
      <c r="BX177" s="47">
        <f>IFERROR(IF(BV177=$D$4,BW177,BW177/($D$4/BV177)),0)</f>
        <v>0</v>
      </c>
      <c r="BY177" s="48">
        <v>0.625</v>
      </c>
      <c r="BZ177" s="48">
        <v>0.66666666666666663</v>
      </c>
      <c r="CA177" s="41">
        <v>2</v>
      </c>
      <c r="CB177" s="47">
        <f>IF(BZ177-BY177=$A$3,$A$2,BZ177-BY177)</f>
        <v>4.166666666666663E-2</v>
      </c>
      <c r="CC177" s="47">
        <f>IFERROR(IF(CA177=$D$4,CB177,CB177/($D$4/CA177)),0)</f>
        <v>2.0833333333333315E-2</v>
      </c>
      <c r="CD177" s="48"/>
      <c r="CE177" s="48"/>
      <c r="CF177" s="41"/>
      <c r="CG177" s="47">
        <f>IF(CE177-CD177=$A$3,$A$2,CE177-CD177)</f>
        <v>0</v>
      </c>
      <c r="CH177" s="47">
        <f>IFERROR(IF(CF177=$D$4,CG177,CG177/($D$4/CF177)),0)</f>
        <v>0</v>
      </c>
      <c r="CI177" s="48"/>
      <c r="CJ177" s="48"/>
      <c r="CK177" s="41"/>
      <c r="CL177" s="47">
        <f>IF(CJ177-CI177=$A$3,$A$2,CJ177-CI177)</f>
        <v>0</v>
      </c>
      <c r="CM177" s="47">
        <f>IFERROR(IF(CK177=$D$4,CL177,CL177/($D$4/CK177)),0)</f>
        <v>0</v>
      </c>
      <c r="CN177" s="48"/>
      <c r="CO177" s="48"/>
      <c r="CP177" s="41"/>
      <c r="CQ177" s="47">
        <f>IF(CO177-CN177=$A$3,$A$2,CO177-CN177)</f>
        <v>0</v>
      </c>
      <c r="CR177" s="47">
        <f>IFERROR(IF(CP177=$D$4,CQ177,CQ177/($D$4/CP177)),0)</f>
        <v>0</v>
      </c>
      <c r="CS177" s="48"/>
      <c r="CT177" s="48"/>
      <c r="CU177" s="41"/>
      <c r="CV177" s="47">
        <f>IF(CT177-CS177=$A$3,$A$2,CT177-CS177)</f>
        <v>0</v>
      </c>
      <c r="CW177" s="47">
        <f>IFERROR(IF(CU177=$D$4,CV177,CV177/($D$4/CU177)),0)</f>
        <v>0</v>
      </c>
      <c r="CX177" s="1"/>
      <c r="CZ177" s="156"/>
      <c r="DA177" s="156"/>
    </row>
    <row r="178" spans="1:105" s="18" customFormat="1" ht="13.8" x14ac:dyDescent="0.3">
      <c r="B178" s="39" t="str">
        <f>CONCATENATE(IF(AD178&lt;&gt;"","L",""),IF(AI178&lt;&gt;"","M",""),IF(AN178&lt;&gt;"","W",""),IF(AS178&lt;&gt;"","J",""),IF(AX178&lt;&gt;"","V",""),IF(BC178&lt;&gt;"","S",""),IF(BH178&lt;&gt;"","D",""))</f>
        <v>W</v>
      </c>
      <c r="C178" s="104" t="s">
        <v>1049</v>
      </c>
      <c r="D178" s="40" t="s">
        <v>1949</v>
      </c>
      <c r="E178" s="40" t="s">
        <v>2112</v>
      </c>
      <c r="F178" s="40" t="s">
        <v>2122</v>
      </c>
      <c r="G178" s="36" t="s">
        <v>1242</v>
      </c>
      <c r="H178" s="36" t="s">
        <v>2186</v>
      </c>
      <c r="I178" s="36" t="s">
        <v>2186</v>
      </c>
      <c r="J178" s="36" t="s">
        <v>2125</v>
      </c>
      <c r="K178" s="36" t="s">
        <v>2263</v>
      </c>
      <c r="L178" s="99" t="s">
        <v>1076</v>
      </c>
      <c r="M178" s="99">
        <f>IF(L178=L177,0,1)</f>
        <v>0</v>
      </c>
      <c r="N178" s="107">
        <v>1002333704</v>
      </c>
      <c r="O178" s="106" t="str">
        <f>PROPER(TRIM(UPPER(CONCATENATE(P178," ",Q178))))</f>
        <v>Mario David Nuñez</v>
      </c>
      <c r="P178" s="106" t="s">
        <v>2268</v>
      </c>
      <c r="Q178" s="106" t="s">
        <v>2342</v>
      </c>
      <c r="R178" s="106" t="s">
        <v>2350</v>
      </c>
      <c r="S178" s="106" t="s">
        <v>2462</v>
      </c>
      <c r="T178" s="106" t="s">
        <v>2467</v>
      </c>
      <c r="U178" s="107" t="s">
        <v>2472</v>
      </c>
      <c r="V178" s="133">
        <v>6626.3006036020361</v>
      </c>
      <c r="W178" s="39">
        <f>COUNTA(AD178,AI178,AN178,AS178,AX178,BH178,BC178)</f>
        <v>1</v>
      </c>
      <c r="X178" s="42">
        <f>Y178/AC178</f>
        <v>1.2500000000000025E-2</v>
      </c>
      <c r="Y178" s="43">
        <f>(AH178+AM178+AR178+AW178+BB178+BL178+BG178)*24</f>
        <v>0.50000000000000089</v>
      </c>
      <c r="Z178" s="44">
        <f>+W178*$D$4</f>
        <v>4</v>
      </c>
      <c r="AA178" s="42">
        <f>AB178/(AC178*$D$4)</f>
        <v>1.2500000000000025E-2</v>
      </c>
      <c r="AB178" s="44">
        <f>((AG178*24)*AF178)+((AL178*24)*AK178)+((AQ178*24)*AP178)+((AV178*24)*AU178)+((BA178*24)*AZ178)+((BF178*24)*BE178)+((BK178*24)*BJ178)</f>
        <v>2.0000000000000036</v>
      </c>
      <c r="AC178" s="45">
        <f>SUMIFS(Y:Y,O:O,O178)</f>
        <v>39.999999999999993</v>
      </c>
      <c r="AD178" s="127"/>
      <c r="AE178" s="127"/>
      <c r="AF178" s="107"/>
      <c r="AG178" s="47">
        <f>IF(AE178-AD178=$A$3,$A$2,AE178-AD178)</f>
        <v>0</v>
      </c>
      <c r="AH178" s="47">
        <f>IFERROR(IF(AF178=$D$4,AG178,AG178/($D$4/AF178)),0)</f>
        <v>0</v>
      </c>
      <c r="AI178" s="49"/>
      <c r="AJ178" s="49"/>
      <c r="AK178" s="41"/>
      <c r="AL178" s="47">
        <f>IF(AJ178-AI178=$A$3,$A$2,AJ178-AI178)</f>
        <v>0</v>
      </c>
      <c r="AM178" s="47">
        <f>IFERROR(IF(AK178=$D$4,AL178,AL178/($D$4/AK178)),0)</f>
        <v>0</v>
      </c>
      <c r="AN178" s="49">
        <v>0.66666666666666663</v>
      </c>
      <c r="AO178" s="49">
        <v>0.70833333333333337</v>
      </c>
      <c r="AP178" s="41">
        <v>2</v>
      </c>
      <c r="AQ178" s="47">
        <f>IF(AO178-AN178=$A$3,$A$2,AO178-AN178)</f>
        <v>4.1666666666666741E-2</v>
      </c>
      <c r="AR178" s="47">
        <f>IFERROR(IF(AP178=$D$4,AQ178,AQ178/($D$4/AP178)),0)</f>
        <v>2.083333333333337E-2</v>
      </c>
      <c r="AS178" s="49"/>
      <c r="AT178" s="49"/>
      <c r="AU178" s="41"/>
      <c r="AV178" s="47">
        <f>IF(AT178-AS178=$A$3,$A$2,AT178-AS178)</f>
        <v>0</v>
      </c>
      <c r="AW178" s="47">
        <f>IFERROR(IF(AU178=$D$4,AV178,AV178/($D$4/AU178)),0)</f>
        <v>0</v>
      </c>
      <c r="AX178" s="49"/>
      <c r="AY178" s="49"/>
      <c r="AZ178" s="41"/>
      <c r="BA178" s="47">
        <f>IF(AY178-AX178=$A$3,$A$2,AY178-AX178)</f>
        <v>0</v>
      </c>
      <c r="BB178" s="47">
        <f>IFERROR(IF(AZ178=$D$4,BA178,BA178/($D$4/AZ178)),0)</f>
        <v>0</v>
      </c>
      <c r="BC178" s="49"/>
      <c r="BD178" s="49"/>
      <c r="BE178" s="41"/>
      <c r="BF178" s="47">
        <f>IF(BD178-BC178=$A$3,$A$2,BD178-BC178)</f>
        <v>0</v>
      </c>
      <c r="BG178" s="47">
        <f>IFERROR(IF(BE178=$D$4,BF178,BF178/($D$4/BE178)),0)</f>
        <v>0</v>
      </c>
      <c r="BH178" s="49"/>
      <c r="BI178" s="49"/>
      <c r="BJ178" s="41"/>
      <c r="BK178" s="47">
        <f>IF(BI178-BH178=$A$3,$A$2,BI178-BH178)</f>
        <v>0</v>
      </c>
      <c r="BL178" s="47">
        <f>IFERROR(IF(BJ178=$D$4,BK178,BK178/($D$4/BJ178)),0)</f>
        <v>0</v>
      </c>
      <c r="BM178" s="50"/>
      <c r="BN178" s="22">
        <f t="array" ref="BN178">IF(SUMPRODUCT((O178:O$439=O178)*1)&gt;1,0,1)</f>
        <v>1</v>
      </c>
      <c r="BO178" s="46"/>
      <c r="BP178" s="46"/>
      <c r="BQ178" s="107"/>
      <c r="BR178" s="47">
        <f>IF(BP178-BO178=$A$3,$A$2,BP178-BO178)</f>
        <v>0</v>
      </c>
      <c r="BS178" s="47">
        <f>IFERROR(IF(BQ178=$D$4,BR178,BR178/($D$4/BQ178)),0)</f>
        <v>0</v>
      </c>
      <c r="BT178" s="48"/>
      <c r="BU178" s="48"/>
      <c r="BV178" s="41"/>
      <c r="BW178" s="47">
        <f>IF(BU178-BT178=$A$3,$A$2,BU178-BT178)</f>
        <v>0</v>
      </c>
      <c r="BX178" s="47">
        <f>IFERROR(IF(BV178=$D$4,BW178,BW178/($D$4/BV178)),0)</f>
        <v>0</v>
      </c>
      <c r="BY178" s="48">
        <v>0.66666666666666663</v>
      </c>
      <c r="BZ178" s="48">
        <v>0.70833333333333337</v>
      </c>
      <c r="CA178" s="41">
        <v>2</v>
      </c>
      <c r="CB178" s="47">
        <f>IF(BZ178-BY178=$A$3,$A$2,BZ178-BY178)</f>
        <v>4.1666666666666741E-2</v>
      </c>
      <c r="CC178" s="47">
        <f>IFERROR(IF(CA178=$D$4,CB178,CB178/($D$4/CA178)),0)</f>
        <v>2.083333333333337E-2</v>
      </c>
      <c r="CD178" s="48"/>
      <c r="CE178" s="48"/>
      <c r="CF178" s="41"/>
      <c r="CG178" s="47">
        <f>IF(CE178-CD178=$A$3,$A$2,CE178-CD178)</f>
        <v>0</v>
      </c>
      <c r="CH178" s="47">
        <f>IFERROR(IF(CF178=$D$4,CG178,CG178/($D$4/CF178)),0)</f>
        <v>0</v>
      </c>
      <c r="CI178" s="48"/>
      <c r="CJ178" s="48"/>
      <c r="CK178" s="41"/>
      <c r="CL178" s="47">
        <f>IF(CJ178-CI178=$A$3,$A$2,CJ178-CI178)</f>
        <v>0</v>
      </c>
      <c r="CM178" s="47">
        <f>IFERROR(IF(CK178=$D$4,CL178,CL178/($D$4/CK178)),0)</f>
        <v>0</v>
      </c>
      <c r="CN178" s="48"/>
      <c r="CO178" s="48"/>
      <c r="CP178" s="41"/>
      <c r="CQ178" s="47">
        <f>IF(CO178-CN178=$A$3,$A$2,CO178-CN178)</f>
        <v>0</v>
      </c>
      <c r="CR178" s="47">
        <f>IFERROR(IF(CP178=$D$4,CQ178,CQ178/($D$4/CP178)),0)</f>
        <v>0</v>
      </c>
      <c r="CS178" s="48"/>
      <c r="CT178" s="48"/>
      <c r="CU178" s="41"/>
      <c r="CV178" s="47">
        <f>IF(CT178-CS178=$A$3,$A$2,CT178-CS178)</f>
        <v>0</v>
      </c>
      <c r="CW178" s="47">
        <f>IFERROR(IF(CU178=$D$4,CV178,CV178/($D$4/CU178)),0)</f>
        <v>0</v>
      </c>
      <c r="CX178" s="1"/>
      <c r="CZ178" s="156"/>
      <c r="DA178" s="156"/>
    </row>
    <row r="179" spans="1:105" s="18" customFormat="1" ht="13.8" x14ac:dyDescent="0.3">
      <c r="B179" s="39" t="str">
        <f>CONCATENATE(IF(AD179&lt;&gt;"","L",""),IF(AI179&lt;&gt;"","M",""),IF(AN179&lt;&gt;"","W",""),IF(AS179&lt;&gt;"","J",""),IF(AX179&lt;&gt;"","V",""),IF(BC179&lt;&gt;"","S",""),IF(BH179&lt;&gt;"","D",""))</f>
        <v>WV</v>
      </c>
      <c r="C179" s="76">
        <v>195</v>
      </c>
      <c r="D179" s="40" t="s">
        <v>2091</v>
      </c>
      <c r="E179" s="40" t="s">
        <v>1551</v>
      </c>
      <c r="F179" s="40" t="s">
        <v>2123</v>
      </c>
      <c r="G179" s="36" t="s">
        <v>1241</v>
      </c>
      <c r="H179" s="36" t="s">
        <v>2203</v>
      </c>
      <c r="I179" s="36" t="s">
        <v>2203</v>
      </c>
      <c r="J179" s="36" t="s">
        <v>2125</v>
      </c>
      <c r="K179" s="36" t="s">
        <v>2263</v>
      </c>
      <c r="L179" s="100" t="s">
        <v>977</v>
      </c>
      <c r="M179" s="99">
        <f>IF(L179=L178,0,1)</f>
        <v>1</v>
      </c>
      <c r="N179" s="107">
        <v>704307404</v>
      </c>
      <c r="O179" s="106" t="str">
        <f>PROPER(TRIM(UPPER(CONCATENATE(P179," ",Q179))))</f>
        <v>Carlos Andres Saenz</v>
      </c>
      <c r="P179" s="106" t="s">
        <v>2276</v>
      </c>
      <c r="Q179" s="106" t="s">
        <v>2340</v>
      </c>
      <c r="R179" s="106" t="s">
        <v>2546</v>
      </c>
      <c r="S179" s="106" t="s">
        <v>2462</v>
      </c>
      <c r="T179" s="106" t="s">
        <v>2468</v>
      </c>
      <c r="U179" s="107" t="s">
        <v>2472</v>
      </c>
      <c r="V179" s="133">
        <v>12133.45</v>
      </c>
      <c r="W179" s="39">
        <f>COUNTA(AD179,AI179,AN179,AS179,AX179,BH179,BC179)</f>
        <v>2</v>
      </c>
      <c r="X179" s="42">
        <f>Y179/AC179</f>
        <v>0.10000000000000005</v>
      </c>
      <c r="Y179" s="43">
        <f>(AH179+AM179+AR179+AW179+BB179+BL179+BG179)*24</f>
        <v>4.0000000000000018</v>
      </c>
      <c r="Z179" s="44">
        <f>+W179*$D$4</f>
        <v>8</v>
      </c>
      <c r="AA179" s="42">
        <f>AB179/(AC179*$D$4)</f>
        <v>0.10000000000000005</v>
      </c>
      <c r="AB179" s="44">
        <f>((AG179*24)*AF179)+((AL179*24)*AK179)+((AQ179*24)*AP179)+((AV179*24)*AU179)+((BA179*24)*AZ179)+((BF179*24)*BE179)+((BK179*24)*BJ179)</f>
        <v>16.000000000000007</v>
      </c>
      <c r="AC179" s="45">
        <f>SUMIFS(Y:Y,O:O,O179)</f>
        <v>40</v>
      </c>
      <c r="AD179" s="77"/>
      <c r="AE179" s="77"/>
      <c r="AF179" s="71"/>
      <c r="AG179" s="47">
        <f>IF(AE179-AD179=$A$3,$A$2,AE179-AD179)</f>
        <v>0</v>
      </c>
      <c r="AH179" s="47">
        <f>IFERROR(IF(AF179=$D$4,AG179,AG179/($D$4/AF179)),0)</f>
        <v>0</v>
      </c>
      <c r="AI179" s="78"/>
      <c r="AJ179" s="78"/>
      <c r="AK179" s="72"/>
      <c r="AL179" s="47">
        <f>IF(AJ179-AI179=$A$3,$A$2,AJ179-AI179)</f>
        <v>0</v>
      </c>
      <c r="AM179" s="47">
        <f>IFERROR(IF(AK179=$D$4,AL179,AL179/($D$4/AK179)),0)</f>
        <v>0</v>
      </c>
      <c r="AN179" s="78">
        <v>0.54166666666666663</v>
      </c>
      <c r="AO179" s="78">
        <v>0.625</v>
      </c>
      <c r="AP179" s="72">
        <v>4</v>
      </c>
      <c r="AQ179" s="47">
        <f>IF(AO179-AN179=$A$3,$A$2,AO179-AN179)</f>
        <v>8.333333333333337E-2</v>
      </c>
      <c r="AR179" s="47">
        <f>IFERROR(IF(AP179=$D$4,AQ179,AQ179/($D$4/AP179)),0)</f>
        <v>8.333333333333337E-2</v>
      </c>
      <c r="AS179" s="78"/>
      <c r="AT179" s="78"/>
      <c r="AU179" s="72"/>
      <c r="AV179" s="47">
        <f>IF(AT179-AS179=$A$3,$A$2,AT179-AS179)</f>
        <v>0</v>
      </c>
      <c r="AW179" s="47">
        <f>IFERROR(IF(AU179=$D$4,AV179,AV179/($D$4/AU179)),0)</f>
        <v>0</v>
      </c>
      <c r="AX179" s="78">
        <v>0.54166666666666663</v>
      </c>
      <c r="AY179" s="78">
        <v>0.625</v>
      </c>
      <c r="AZ179" s="72">
        <v>4</v>
      </c>
      <c r="BA179" s="47">
        <f>IF(AY179-AX179=$A$3,$A$2,AY179-AX179)</f>
        <v>8.333333333333337E-2</v>
      </c>
      <c r="BB179" s="47">
        <f>IFERROR(IF(AZ179=$D$4,BA179,BA179/($D$4/AZ179)),0)</f>
        <v>8.333333333333337E-2</v>
      </c>
      <c r="BC179" s="78"/>
      <c r="BD179" s="78"/>
      <c r="BE179" s="72"/>
      <c r="BF179" s="47">
        <f>IF(BD179-BC179=$A$3,$A$2,BD179-BC179)</f>
        <v>0</v>
      </c>
      <c r="BG179" s="47">
        <f>IFERROR(IF(BE179=$D$4,BF179,BF179/($D$4/BE179)),0)</f>
        <v>0</v>
      </c>
      <c r="BH179" s="78"/>
      <c r="BI179" s="78"/>
      <c r="BJ179" s="72"/>
      <c r="BK179" s="47">
        <f>IF(BI179-BH179=$A$3,$A$2,BI179-BH179)</f>
        <v>0</v>
      </c>
      <c r="BL179" s="47">
        <f>IFERROR(IF(BJ179=$D$4,BK179,BK179/($D$4/BJ179)),0)</f>
        <v>0</v>
      </c>
      <c r="BM179" s="50"/>
      <c r="BN179" s="22">
        <f t="array" ref="BN179">IF(SUMPRODUCT((O179:O$439=O179)*1)&gt;1,0,1)</f>
        <v>0</v>
      </c>
      <c r="BO179" s="69"/>
      <c r="BP179" s="69"/>
      <c r="BQ179" s="71"/>
      <c r="BR179" s="47">
        <f>IF(BP179-BO179=$A$3,$A$2,BP179-BO179)</f>
        <v>0</v>
      </c>
      <c r="BS179" s="47">
        <f>IFERROR(IF(BQ179=$D$4,BR179,BR179/($D$4/BQ179)),0)</f>
        <v>0</v>
      </c>
      <c r="BT179" s="70"/>
      <c r="BU179" s="70"/>
      <c r="BV179" s="72"/>
      <c r="BW179" s="47">
        <f>IF(BU179-BT179=$A$3,$A$2,BU179-BT179)</f>
        <v>0</v>
      </c>
      <c r="BX179" s="47">
        <f>IFERROR(IF(BV179=$D$4,BW179,BW179/($D$4/BV179)),0)</f>
        <v>0</v>
      </c>
      <c r="BY179" s="70">
        <v>0.54166666666666663</v>
      </c>
      <c r="BZ179" s="70">
        <v>0.625</v>
      </c>
      <c r="CA179" s="72">
        <v>4</v>
      </c>
      <c r="CB179" s="47">
        <f>IF(BZ179-BY179=$A$3,$A$2,BZ179-BY179)</f>
        <v>8.333333333333337E-2</v>
      </c>
      <c r="CC179" s="47">
        <f>IFERROR(IF(CA179=$D$4,CB179,CB179/($D$4/CA179)),0)</f>
        <v>8.333333333333337E-2</v>
      </c>
      <c r="CD179" s="70"/>
      <c r="CE179" s="70"/>
      <c r="CF179" s="72"/>
      <c r="CG179" s="47">
        <f>IF(CE179-CD179=$A$3,$A$2,CE179-CD179)</f>
        <v>0</v>
      </c>
      <c r="CH179" s="47">
        <f>IFERROR(IF(CF179=$D$4,CG179,CG179/($D$4/CF179)),0)</f>
        <v>0</v>
      </c>
      <c r="CI179" s="70">
        <v>0.54166666666666663</v>
      </c>
      <c r="CJ179" s="70">
        <v>0.625</v>
      </c>
      <c r="CK179" s="72">
        <v>4</v>
      </c>
      <c r="CL179" s="47">
        <f>IF(CJ179-CI179=$A$3,$A$2,CJ179-CI179)</f>
        <v>8.333333333333337E-2</v>
      </c>
      <c r="CM179" s="47">
        <f>IFERROR(IF(CK179=$D$4,CL179,CL179/($D$4/CK179)),0)</f>
        <v>8.333333333333337E-2</v>
      </c>
      <c r="CN179" s="70"/>
      <c r="CO179" s="70"/>
      <c r="CP179" s="72"/>
      <c r="CQ179" s="47">
        <f>IF(CO179-CN179=$A$3,$A$2,CO179-CN179)</f>
        <v>0</v>
      </c>
      <c r="CR179" s="47">
        <f>IFERROR(IF(CP179=$D$4,CQ179,CQ179/($D$4/CP179)),0)</f>
        <v>0</v>
      </c>
      <c r="CS179" s="70"/>
      <c r="CT179" s="70"/>
      <c r="CU179" s="72"/>
      <c r="CV179" s="47">
        <f>IF(CT179-CS179=$A$3,$A$2,CT179-CS179)</f>
        <v>0</v>
      </c>
      <c r="CW179" s="47">
        <f>IFERROR(IF(CU179=$D$4,CV179,CV179/($D$4/CU179)),0)</f>
        <v>0</v>
      </c>
      <c r="CX179" s="1"/>
      <c r="CZ179" s="156"/>
      <c r="DA179" s="156"/>
    </row>
    <row r="180" spans="1:105" s="18" customFormat="1" ht="13.8" x14ac:dyDescent="0.3">
      <c r="B180" s="39" t="str">
        <f>CONCATENATE(IF(AD180&lt;&gt;"","L",""),IF(AI180&lt;&gt;"","M",""),IF(AN180&lt;&gt;"","W",""),IF(AS180&lt;&gt;"","J",""),IF(AX180&lt;&gt;"","V",""),IF(BC180&lt;&gt;"","S",""),IF(BH180&lt;&gt;"","D",""))</f>
        <v>WV</v>
      </c>
      <c r="C180" s="76">
        <v>196</v>
      </c>
      <c r="D180" s="40" t="s">
        <v>2092</v>
      </c>
      <c r="E180" s="40" t="s">
        <v>1552</v>
      </c>
      <c r="F180" s="40" t="s">
        <v>2123</v>
      </c>
      <c r="G180" s="36" t="s">
        <v>1241</v>
      </c>
      <c r="H180" s="36" t="s">
        <v>2203</v>
      </c>
      <c r="I180" s="36" t="s">
        <v>2203</v>
      </c>
      <c r="J180" s="36" t="s">
        <v>2125</v>
      </c>
      <c r="K180" s="36" t="s">
        <v>2263</v>
      </c>
      <c r="L180" s="100" t="s">
        <v>977</v>
      </c>
      <c r="M180" s="99">
        <f>IF(L180=L179,0,1)</f>
        <v>0</v>
      </c>
      <c r="N180" s="107">
        <v>704307404</v>
      </c>
      <c r="O180" s="106" t="str">
        <f>PROPER(TRIM(UPPER(CONCATENATE(P180," ",Q180))))</f>
        <v>Carlos Andres Saenz</v>
      </c>
      <c r="P180" s="106" t="s">
        <v>2276</v>
      </c>
      <c r="Q180" s="106" t="s">
        <v>2340</v>
      </c>
      <c r="R180" s="106" t="s">
        <v>2546</v>
      </c>
      <c r="S180" s="106" t="s">
        <v>2462</v>
      </c>
      <c r="T180" s="106" t="s">
        <v>2468</v>
      </c>
      <c r="U180" s="107" t="s">
        <v>2472</v>
      </c>
      <c r="V180" s="133">
        <v>12227.996363636365</v>
      </c>
      <c r="W180" s="39">
        <f>COUNTA(AD180,AI180,AN180,AS180,AX180,BH180,BC180)</f>
        <v>2</v>
      </c>
      <c r="X180" s="42">
        <f>Y180/AC180</f>
        <v>0.10000000000000005</v>
      </c>
      <c r="Y180" s="43">
        <f>(AH180+AM180+AR180+AW180+BB180+BL180+BG180)*24</f>
        <v>4.0000000000000018</v>
      </c>
      <c r="Z180" s="44">
        <f>+W180*$D$4</f>
        <v>8</v>
      </c>
      <c r="AA180" s="42">
        <f>AB180/(AC180*$D$4)</f>
        <v>0.10000000000000005</v>
      </c>
      <c r="AB180" s="44">
        <f>((AG180*24)*AF180)+((AL180*24)*AK180)+((AQ180*24)*AP180)+((AV180*24)*AU180)+((BA180*24)*AZ180)+((BF180*24)*BE180)+((BK180*24)*BJ180)</f>
        <v>16.000000000000007</v>
      </c>
      <c r="AC180" s="45">
        <f>SUMIFS(Y:Y,O:O,O180)</f>
        <v>40</v>
      </c>
      <c r="AD180" s="77"/>
      <c r="AE180" s="77"/>
      <c r="AF180" s="71"/>
      <c r="AG180" s="47">
        <f>IF(AE180-AD180=$A$3,$A$2,AE180-AD180)</f>
        <v>0</v>
      </c>
      <c r="AH180" s="47">
        <f>IFERROR(IF(AF180=$D$4,AG180,AG180/($D$4/AF180)),0)</f>
        <v>0</v>
      </c>
      <c r="AI180" s="78"/>
      <c r="AJ180" s="78"/>
      <c r="AK180" s="72"/>
      <c r="AL180" s="47">
        <f>IF(AJ180-AI180=$A$3,$A$2,AJ180-AI180)</f>
        <v>0</v>
      </c>
      <c r="AM180" s="47">
        <f>IFERROR(IF(AK180=$D$4,AL180,AL180/($D$4/AK180)),0)</f>
        <v>0</v>
      </c>
      <c r="AN180" s="78">
        <v>0.625</v>
      </c>
      <c r="AO180" s="78">
        <v>0.70833333333333337</v>
      </c>
      <c r="AP180" s="72">
        <v>4</v>
      </c>
      <c r="AQ180" s="47">
        <f>IF(AO180-AN180=$A$3,$A$2,AO180-AN180)</f>
        <v>8.333333333333337E-2</v>
      </c>
      <c r="AR180" s="47">
        <f>IFERROR(IF(AP180=$D$4,AQ180,AQ180/($D$4/AP180)),0)</f>
        <v>8.333333333333337E-2</v>
      </c>
      <c r="AS180" s="78"/>
      <c r="AT180" s="78"/>
      <c r="AU180" s="72"/>
      <c r="AV180" s="47">
        <f>IF(AT180-AS180=$A$3,$A$2,AT180-AS180)</f>
        <v>0</v>
      </c>
      <c r="AW180" s="47">
        <f>IFERROR(IF(AU180=$D$4,AV180,AV180/($D$4/AU180)),0)</f>
        <v>0</v>
      </c>
      <c r="AX180" s="78">
        <v>0.625</v>
      </c>
      <c r="AY180" s="78">
        <v>0.70833333333333337</v>
      </c>
      <c r="AZ180" s="72">
        <v>4</v>
      </c>
      <c r="BA180" s="47">
        <f>IF(AY180-AX180=$A$3,$A$2,AY180-AX180)</f>
        <v>8.333333333333337E-2</v>
      </c>
      <c r="BB180" s="47">
        <f>IFERROR(IF(AZ180=$D$4,BA180,BA180/($D$4/AZ180)),0)</f>
        <v>8.333333333333337E-2</v>
      </c>
      <c r="BC180" s="78"/>
      <c r="BD180" s="78"/>
      <c r="BE180" s="72"/>
      <c r="BF180" s="47">
        <f>IF(BD180-BC180=$A$3,$A$2,BD180-BC180)</f>
        <v>0</v>
      </c>
      <c r="BG180" s="47">
        <f>IFERROR(IF(BE180=$D$4,BF180,BF180/($D$4/BE180)),0)</f>
        <v>0</v>
      </c>
      <c r="BH180" s="78"/>
      <c r="BI180" s="78"/>
      <c r="BJ180" s="72"/>
      <c r="BK180" s="47">
        <f>IF(BI180-BH180=$A$3,$A$2,BI180-BH180)</f>
        <v>0</v>
      </c>
      <c r="BL180" s="47">
        <f>IFERROR(IF(BJ180=$D$4,BK180,BK180/($D$4/BJ180)),0)</f>
        <v>0</v>
      </c>
      <c r="BM180" s="50"/>
      <c r="BN180" s="22">
        <f t="array" ref="BN180">IF(SUMPRODUCT((O180:O$439=O180)*1)&gt;1,0,1)</f>
        <v>0</v>
      </c>
      <c r="BO180" s="69"/>
      <c r="BP180" s="69"/>
      <c r="BQ180" s="71"/>
      <c r="BR180" s="47">
        <f>IF(BP180-BO180=$A$3,$A$2,BP180-BO180)</f>
        <v>0</v>
      </c>
      <c r="BS180" s="47">
        <f>IFERROR(IF(BQ180=$D$4,BR180,BR180/($D$4/BQ180)),0)</f>
        <v>0</v>
      </c>
      <c r="BT180" s="70"/>
      <c r="BU180" s="70"/>
      <c r="BV180" s="72"/>
      <c r="BW180" s="47">
        <f>IF(BU180-BT180=$A$3,$A$2,BU180-BT180)</f>
        <v>0</v>
      </c>
      <c r="BX180" s="47">
        <f>IFERROR(IF(BV180=$D$4,BW180,BW180/($D$4/BV180)),0)</f>
        <v>0</v>
      </c>
      <c r="BY180" s="70">
        <v>0.625</v>
      </c>
      <c r="BZ180" s="70">
        <v>0.70833333333333337</v>
      </c>
      <c r="CA180" s="72">
        <v>4</v>
      </c>
      <c r="CB180" s="47">
        <f>IF(BZ180-BY180=$A$3,$A$2,BZ180-BY180)</f>
        <v>8.333333333333337E-2</v>
      </c>
      <c r="CC180" s="47">
        <f>IFERROR(IF(CA180=$D$4,CB180,CB180/($D$4/CA180)),0)</f>
        <v>8.333333333333337E-2</v>
      </c>
      <c r="CD180" s="70"/>
      <c r="CE180" s="70"/>
      <c r="CF180" s="72"/>
      <c r="CG180" s="47">
        <f>IF(CE180-CD180=$A$3,$A$2,CE180-CD180)</f>
        <v>0</v>
      </c>
      <c r="CH180" s="47">
        <f>IFERROR(IF(CF180=$D$4,CG180,CG180/($D$4/CF180)),0)</f>
        <v>0</v>
      </c>
      <c r="CI180" s="70">
        <v>0.625</v>
      </c>
      <c r="CJ180" s="70">
        <v>0.70833333333333337</v>
      </c>
      <c r="CK180" s="72">
        <v>4</v>
      </c>
      <c r="CL180" s="47">
        <f>IF(CJ180-CI180=$A$3,$A$2,CJ180-CI180)</f>
        <v>8.333333333333337E-2</v>
      </c>
      <c r="CM180" s="47">
        <f>IFERROR(IF(CK180=$D$4,CL180,CL180/($D$4/CK180)),0)</f>
        <v>8.333333333333337E-2</v>
      </c>
      <c r="CN180" s="70"/>
      <c r="CO180" s="70"/>
      <c r="CP180" s="72"/>
      <c r="CQ180" s="47">
        <f>IF(CO180-CN180=$A$3,$A$2,CO180-CN180)</f>
        <v>0</v>
      </c>
      <c r="CR180" s="47">
        <f>IFERROR(IF(CP180=$D$4,CQ180,CQ180/($D$4/CP180)),0)</f>
        <v>0</v>
      </c>
      <c r="CS180" s="70"/>
      <c r="CT180" s="70"/>
      <c r="CU180" s="72"/>
      <c r="CV180" s="47">
        <f>IF(CT180-CS180=$A$3,$A$2,CT180-CS180)</f>
        <v>0</v>
      </c>
      <c r="CW180" s="47">
        <f>IFERROR(IF(CU180=$D$4,CV180,CV180/($D$4/CU180)),0)</f>
        <v>0</v>
      </c>
      <c r="CX180" s="1"/>
      <c r="CZ180" s="156"/>
      <c r="DA180" s="156"/>
    </row>
    <row r="181" spans="1:105" s="18" customFormat="1" ht="13.8" x14ac:dyDescent="0.3">
      <c r="B181" s="39" t="str">
        <f>CONCATENATE(IF(AD181&lt;&gt;"","L",""),IF(AI181&lt;&gt;"","M",""),IF(AN181&lt;&gt;"","W",""),IF(AS181&lt;&gt;"","J",""),IF(AX181&lt;&gt;"","V",""),IF(BC181&lt;&gt;"","S",""),IF(BH181&lt;&gt;"","D",""))</f>
        <v>WV</v>
      </c>
      <c r="C181" s="76">
        <v>296</v>
      </c>
      <c r="D181" s="40" t="s">
        <v>2093</v>
      </c>
      <c r="E181" s="40" t="s">
        <v>890</v>
      </c>
      <c r="F181" s="40" t="s">
        <v>2123</v>
      </c>
      <c r="G181" s="36" t="s">
        <v>1237</v>
      </c>
      <c r="H181" s="36" t="s">
        <v>2203</v>
      </c>
      <c r="I181" s="36" t="s">
        <v>2203</v>
      </c>
      <c r="J181" s="36" t="s">
        <v>2125</v>
      </c>
      <c r="K181" s="36" t="s">
        <v>2263</v>
      </c>
      <c r="L181" s="100" t="s">
        <v>977</v>
      </c>
      <c r="M181" s="99">
        <f>IF(L181=L180,0,1)</f>
        <v>0</v>
      </c>
      <c r="N181" s="107">
        <v>704307404</v>
      </c>
      <c r="O181" s="106" t="str">
        <f>PROPER(TRIM(UPPER(CONCATENATE(P181," ",Q181))))</f>
        <v>Carlos Andres Saenz</v>
      </c>
      <c r="P181" s="106" t="s">
        <v>2276</v>
      </c>
      <c r="Q181" s="106" t="s">
        <v>2340</v>
      </c>
      <c r="R181" s="106" t="s">
        <v>2546</v>
      </c>
      <c r="S181" s="106" t="s">
        <v>2462</v>
      </c>
      <c r="T181" s="106" t="s">
        <v>2466</v>
      </c>
      <c r="U181" s="107" t="s">
        <v>2472</v>
      </c>
      <c r="V181" s="133">
        <v>0</v>
      </c>
      <c r="W181" s="39">
        <f>COUNTA(AD181,AI181,AN181,AS181,AX181,BH181,BC181)</f>
        <v>2</v>
      </c>
      <c r="X181" s="42">
        <f>Y181/AC181</f>
        <v>9.9999999999999908E-2</v>
      </c>
      <c r="Y181" s="43">
        <f>(AH181+AM181+AR181+AW181+BB181+BL181+BG181)*24</f>
        <v>3.9999999999999964</v>
      </c>
      <c r="Z181" s="44">
        <f>+W181*$D$4</f>
        <v>8</v>
      </c>
      <c r="AA181" s="42">
        <f>AB181/(AC181*$D$4)</f>
        <v>9.9999999999999908E-2</v>
      </c>
      <c r="AB181" s="44">
        <f>((AG181*24)*AF181)+((AL181*24)*AK181)+((AQ181*24)*AP181)+((AV181*24)*AU181)+((BA181*24)*AZ181)+((BF181*24)*BE181)+((BK181*24)*BJ181)</f>
        <v>15.999999999999986</v>
      </c>
      <c r="AC181" s="45">
        <f>SUMIFS(Y:Y,O:O,O181)</f>
        <v>40</v>
      </c>
      <c r="AD181" s="77"/>
      <c r="AE181" s="77"/>
      <c r="AF181" s="71"/>
      <c r="AG181" s="47">
        <f>IF(AE181-AD181=$A$3,$A$2,AE181-AD181)</f>
        <v>0</v>
      </c>
      <c r="AH181" s="47">
        <f>IFERROR(IF(AF181=$D$4,AG181,AG181/($D$4/AF181)),0)</f>
        <v>0</v>
      </c>
      <c r="AI181" s="78"/>
      <c r="AJ181" s="78"/>
      <c r="AK181" s="72"/>
      <c r="AL181" s="47">
        <f>IF(AJ181-AI181=$A$3,$A$2,AJ181-AI181)</f>
        <v>0</v>
      </c>
      <c r="AM181" s="47">
        <f>IFERROR(IF(AK181=$D$4,AL181,AL181/($D$4/AK181)),0)</f>
        <v>0</v>
      </c>
      <c r="AN181" s="78">
        <v>0.70833333333333337</v>
      </c>
      <c r="AO181" s="78">
        <v>0.79166666666666663</v>
      </c>
      <c r="AP181" s="72">
        <v>4</v>
      </c>
      <c r="AQ181" s="47">
        <f>IF(AO181-AN181=$A$3,$A$2,AO181-AN181)</f>
        <v>8.3333333333333259E-2</v>
      </c>
      <c r="AR181" s="47">
        <f>IFERROR(IF(AP181=$D$4,AQ181,AQ181/($D$4/AP181)),0)</f>
        <v>8.3333333333333259E-2</v>
      </c>
      <c r="AS181" s="78"/>
      <c r="AT181" s="78"/>
      <c r="AU181" s="72"/>
      <c r="AV181" s="47">
        <f>IF(AT181-AS181=$A$3,$A$2,AT181-AS181)</f>
        <v>0</v>
      </c>
      <c r="AW181" s="47">
        <f>IFERROR(IF(AU181=$D$4,AV181,AV181/($D$4/AU181)),0)</f>
        <v>0</v>
      </c>
      <c r="AX181" s="78">
        <v>0.70833333333333337</v>
      </c>
      <c r="AY181" s="78">
        <v>0.79166666666666663</v>
      </c>
      <c r="AZ181" s="72">
        <v>4</v>
      </c>
      <c r="BA181" s="47">
        <f>IF(AY181-AX181=$A$3,$A$2,AY181-AX181)</f>
        <v>8.3333333333333259E-2</v>
      </c>
      <c r="BB181" s="47">
        <f>IFERROR(IF(AZ181=$D$4,BA181,BA181/($D$4/AZ181)),0)</f>
        <v>8.3333333333333259E-2</v>
      </c>
      <c r="BC181" s="78"/>
      <c r="BD181" s="78"/>
      <c r="BE181" s="72"/>
      <c r="BF181" s="47">
        <f>IF(BD181-BC181=$A$3,$A$2,BD181-BC181)</f>
        <v>0</v>
      </c>
      <c r="BG181" s="47">
        <f>IFERROR(IF(BE181=$D$4,BF181,BF181/($D$4/BE181)),0)</f>
        <v>0</v>
      </c>
      <c r="BH181" s="78"/>
      <c r="BI181" s="78"/>
      <c r="BJ181" s="72"/>
      <c r="BK181" s="47">
        <f>IF(BI181-BH181=$A$3,$A$2,BI181-BH181)</f>
        <v>0</v>
      </c>
      <c r="BL181" s="47">
        <f>IFERROR(IF(BJ181=$D$4,BK181,BK181/($D$4/BJ181)),0)</f>
        <v>0</v>
      </c>
      <c r="BM181" s="50"/>
      <c r="BN181" s="22">
        <f t="array" ref="BN181">IF(SUMPRODUCT((O181:O$439=O181)*1)&gt;1,0,1)</f>
        <v>0</v>
      </c>
      <c r="BO181" s="77"/>
      <c r="BP181" s="77"/>
      <c r="BQ181" s="71"/>
      <c r="BR181" s="47">
        <f>IF(BP181-BO181=$A$3,$A$2,BP181-BO181)</f>
        <v>0</v>
      </c>
      <c r="BS181" s="47">
        <f>IFERROR(IF(BQ181=$D$4,BR181,BR181/($D$4/BQ181)),0)</f>
        <v>0</v>
      </c>
      <c r="BT181" s="78"/>
      <c r="BU181" s="78"/>
      <c r="BV181" s="72"/>
      <c r="BW181" s="47">
        <f>IF(BU181-BT181=$A$3,$A$2,BU181-BT181)</f>
        <v>0</v>
      </c>
      <c r="BX181" s="47">
        <f>IFERROR(IF(BV181=$D$4,BW181,BW181/($D$4/BV181)),0)</f>
        <v>0</v>
      </c>
      <c r="BY181" s="78">
        <v>0.70833333333333337</v>
      </c>
      <c r="BZ181" s="78">
        <v>0.79166666666666663</v>
      </c>
      <c r="CA181" s="72">
        <v>4</v>
      </c>
      <c r="CB181" s="47">
        <f>IF(BZ181-BY181=$A$3,$A$2,BZ181-BY181)</f>
        <v>8.3333333333333259E-2</v>
      </c>
      <c r="CC181" s="47">
        <f>IFERROR(IF(CA181=$D$4,CB181,CB181/($D$4/CA181)),0)</f>
        <v>8.3333333333333259E-2</v>
      </c>
      <c r="CD181" s="78"/>
      <c r="CE181" s="78"/>
      <c r="CF181" s="72"/>
      <c r="CG181" s="47">
        <f>IF(CE181-CD181=$A$3,$A$2,CE181-CD181)</f>
        <v>0</v>
      </c>
      <c r="CH181" s="47">
        <f>IFERROR(IF(CF181=$D$4,CG181,CG181/($D$4/CF181)),0)</f>
        <v>0</v>
      </c>
      <c r="CI181" s="78">
        <v>0.70833333333333337</v>
      </c>
      <c r="CJ181" s="78">
        <v>0.79166666666666663</v>
      </c>
      <c r="CK181" s="72">
        <v>4</v>
      </c>
      <c r="CL181" s="47">
        <f>IF(CJ181-CI181=$A$3,$A$2,CJ181-CI181)</f>
        <v>8.3333333333333259E-2</v>
      </c>
      <c r="CM181" s="47">
        <f>IFERROR(IF(CK181=$D$4,CL181,CL181/($D$4/CK181)),0)</f>
        <v>8.3333333333333259E-2</v>
      </c>
      <c r="CN181" s="78"/>
      <c r="CO181" s="78"/>
      <c r="CP181" s="72"/>
      <c r="CQ181" s="47">
        <f>IF(CO181-CN181=$A$3,$A$2,CO181-CN181)</f>
        <v>0</v>
      </c>
      <c r="CR181" s="47">
        <f>IFERROR(IF(CP181=$D$4,CQ181,CQ181/($D$4/CP181)),0)</f>
        <v>0</v>
      </c>
      <c r="CS181" s="78"/>
      <c r="CT181" s="78"/>
      <c r="CU181" s="72"/>
      <c r="CV181" s="47">
        <f>IF(CT181-CS181=$A$3,$A$2,CT181-CS181)</f>
        <v>0</v>
      </c>
      <c r="CW181" s="47">
        <f>IFERROR(IF(CU181=$D$4,CV181,CV181/($D$4/CU181)),0)</f>
        <v>0</v>
      </c>
      <c r="CX181" s="1"/>
      <c r="CZ181" s="156"/>
      <c r="DA181" s="156"/>
    </row>
    <row r="182" spans="1:105" s="18" customFormat="1" ht="13.8" x14ac:dyDescent="0.3">
      <c r="B182" s="39" t="str">
        <f>CONCATENATE(IF(AD182&lt;&gt;"","L",""),IF(AI182&lt;&gt;"","M",""),IF(AN182&lt;&gt;"","W",""),IF(AS182&lt;&gt;"","J",""),IF(AX182&lt;&gt;"","V",""),IF(BC182&lt;&gt;"","S",""),IF(BH182&lt;&gt;"","D",""))</f>
        <v>WV</v>
      </c>
      <c r="C182" s="76">
        <v>287</v>
      </c>
      <c r="D182" s="40" t="s">
        <v>2094</v>
      </c>
      <c r="E182" s="40" t="s">
        <v>1553</v>
      </c>
      <c r="F182" s="40" t="s">
        <v>2123</v>
      </c>
      <c r="G182" s="36" t="s">
        <v>1237</v>
      </c>
      <c r="H182" s="36" t="s">
        <v>2203</v>
      </c>
      <c r="I182" s="36" t="s">
        <v>2203</v>
      </c>
      <c r="J182" s="36" t="s">
        <v>2125</v>
      </c>
      <c r="K182" s="36" t="s">
        <v>2263</v>
      </c>
      <c r="L182" s="100" t="s">
        <v>977</v>
      </c>
      <c r="M182" s="99">
        <f>IF(L182=L181,0,1)</f>
        <v>0</v>
      </c>
      <c r="N182" s="107">
        <v>704307404</v>
      </c>
      <c r="O182" s="106" t="str">
        <f>PROPER(TRIM(UPPER(CONCATENATE(P182," ",Q182))))</f>
        <v>Carlos Andres Saenz</v>
      </c>
      <c r="P182" s="106" t="s">
        <v>2276</v>
      </c>
      <c r="Q182" s="106" t="s">
        <v>2340</v>
      </c>
      <c r="R182" s="106" t="s">
        <v>2546</v>
      </c>
      <c r="S182" s="106" t="s">
        <v>2462</v>
      </c>
      <c r="T182" s="106" t="s">
        <v>2466</v>
      </c>
      <c r="U182" s="107" t="s">
        <v>2472</v>
      </c>
      <c r="V182" s="133">
        <v>4456.8712752737292</v>
      </c>
      <c r="W182" s="39">
        <f>COUNTA(AD182,AI182,AN182,AS182,AX182,BH182,BC182)</f>
        <v>2</v>
      </c>
      <c r="X182" s="42">
        <f>Y182/AC182</f>
        <v>9.9999999999999978E-2</v>
      </c>
      <c r="Y182" s="43">
        <f>(AH182+AM182+AR182+AW182+BB182+BL182+BG182)*24</f>
        <v>3.9999999999999991</v>
      </c>
      <c r="Z182" s="44">
        <f>+W182*$D$4</f>
        <v>8</v>
      </c>
      <c r="AA182" s="42">
        <f>AB182/(AC182*$D$4)</f>
        <v>9.9999999999999978E-2</v>
      </c>
      <c r="AB182" s="44">
        <f>((AG182*24)*AF182)+((AL182*24)*AK182)+((AQ182*24)*AP182)+((AV182*24)*AU182)+((BA182*24)*AZ182)+((BF182*24)*BE182)+((BK182*24)*BJ182)</f>
        <v>15.999999999999996</v>
      </c>
      <c r="AC182" s="45">
        <f>SUMIFS(Y:Y,O:O,O182)</f>
        <v>40</v>
      </c>
      <c r="AD182" s="77"/>
      <c r="AE182" s="77"/>
      <c r="AF182" s="71"/>
      <c r="AG182" s="47">
        <f>IF(AE182-AD182=$A$3,$A$2,AE182-AD182)</f>
        <v>0</v>
      </c>
      <c r="AH182" s="47">
        <f>IFERROR(IF(AF182=$D$4,AG182,AG182/($D$4/AF182)),0)</f>
        <v>0</v>
      </c>
      <c r="AI182" s="78"/>
      <c r="AJ182" s="78"/>
      <c r="AK182" s="72"/>
      <c r="AL182" s="47">
        <f>IF(AJ182-AI182=$A$3,$A$2,AJ182-AI182)</f>
        <v>0</v>
      </c>
      <c r="AM182" s="47">
        <f>IFERROR(IF(AK182=$D$4,AL182,AL182/($D$4/AK182)),0)</f>
        <v>0</v>
      </c>
      <c r="AN182" s="78">
        <v>0.41666666666666669</v>
      </c>
      <c r="AO182" s="78">
        <v>0.5</v>
      </c>
      <c r="AP182" s="72">
        <v>4</v>
      </c>
      <c r="AQ182" s="47">
        <f>IF(AO182-AN182=$A$3,$A$2,AO182-AN182)</f>
        <v>8.3333333333333315E-2</v>
      </c>
      <c r="AR182" s="47">
        <f>IFERROR(IF(AP182=$D$4,AQ182,AQ182/($D$4/AP182)),0)</f>
        <v>8.3333333333333315E-2</v>
      </c>
      <c r="AS182" s="78"/>
      <c r="AT182" s="78"/>
      <c r="AU182" s="72"/>
      <c r="AV182" s="47">
        <f>IF(AT182-AS182=$A$3,$A$2,AT182-AS182)</f>
        <v>0</v>
      </c>
      <c r="AW182" s="47">
        <f>IFERROR(IF(AU182=$D$4,AV182,AV182/($D$4/AU182)),0)</f>
        <v>0</v>
      </c>
      <c r="AX182" s="78">
        <v>0.41666666666666669</v>
      </c>
      <c r="AY182" s="78">
        <v>0.5</v>
      </c>
      <c r="AZ182" s="72">
        <v>4</v>
      </c>
      <c r="BA182" s="47">
        <f>IF(AY182-AX182=$A$3,$A$2,AY182-AX182)</f>
        <v>8.3333333333333315E-2</v>
      </c>
      <c r="BB182" s="47">
        <f>IFERROR(IF(AZ182=$D$4,BA182,BA182/($D$4/AZ182)),0)</f>
        <v>8.3333333333333315E-2</v>
      </c>
      <c r="BC182" s="78"/>
      <c r="BD182" s="78"/>
      <c r="BE182" s="72"/>
      <c r="BF182" s="47">
        <f>IF(BD182-BC182=$A$3,$A$2,BD182-BC182)</f>
        <v>0</v>
      </c>
      <c r="BG182" s="47">
        <f>IFERROR(IF(BE182=$D$4,BF182,BF182/($D$4/BE182)),0)</f>
        <v>0</v>
      </c>
      <c r="BH182" s="78"/>
      <c r="BI182" s="78"/>
      <c r="BJ182" s="72"/>
      <c r="BK182" s="47">
        <f>IF(BI182-BH182=$A$3,$A$2,BI182-BH182)</f>
        <v>0</v>
      </c>
      <c r="BL182" s="47">
        <f>IFERROR(IF(BJ182=$D$4,BK182,BK182/($D$4/BJ182)),0)</f>
        <v>0</v>
      </c>
      <c r="BM182" s="50"/>
      <c r="BN182" s="22">
        <f t="array" ref="BN182">IF(SUMPRODUCT((O182:O$439=O182)*1)&gt;1,0,1)</f>
        <v>0</v>
      </c>
      <c r="BO182" s="69"/>
      <c r="BP182" s="69"/>
      <c r="BQ182" s="71"/>
      <c r="BR182" s="47">
        <f>IF(BP182-BO182=$A$3,$A$2,BP182-BO182)</f>
        <v>0</v>
      </c>
      <c r="BS182" s="47">
        <f>IFERROR(IF(BQ182=$D$4,BR182,BR182/($D$4/BQ182)),0)</f>
        <v>0</v>
      </c>
      <c r="BT182" s="70"/>
      <c r="BU182" s="70"/>
      <c r="BV182" s="72"/>
      <c r="BW182" s="47">
        <f>IF(BU182-BT182=$A$3,$A$2,BU182-BT182)</f>
        <v>0</v>
      </c>
      <c r="BX182" s="47">
        <f>IFERROR(IF(BV182=$D$4,BW182,BW182/($D$4/BV182)),0)</f>
        <v>0</v>
      </c>
      <c r="BY182" s="70">
        <v>0.41666666666666669</v>
      </c>
      <c r="BZ182" s="70">
        <v>0.5</v>
      </c>
      <c r="CA182" s="72">
        <v>4</v>
      </c>
      <c r="CB182" s="47">
        <f>IF(BZ182-BY182=$A$3,$A$2,BZ182-BY182)</f>
        <v>8.3333333333333315E-2</v>
      </c>
      <c r="CC182" s="47">
        <f>IFERROR(IF(CA182=$D$4,CB182,CB182/($D$4/CA182)),0)</f>
        <v>8.3333333333333315E-2</v>
      </c>
      <c r="CD182" s="70"/>
      <c r="CE182" s="70"/>
      <c r="CF182" s="72"/>
      <c r="CG182" s="47">
        <f>IF(CE182-CD182=$A$3,$A$2,CE182-CD182)</f>
        <v>0</v>
      </c>
      <c r="CH182" s="47">
        <f>IFERROR(IF(CF182=$D$4,CG182,CG182/($D$4/CF182)),0)</f>
        <v>0</v>
      </c>
      <c r="CI182" s="70">
        <v>0.41666666666666669</v>
      </c>
      <c r="CJ182" s="70">
        <v>0.5</v>
      </c>
      <c r="CK182" s="72">
        <v>4</v>
      </c>
      <c r="CL182" s="47">
        <f>IF(CJ182-CI182=$A$3,$A$2,CJ182-CI182)</f>
        <v>8.3333333333333315E-2</v>
      </c>
      <c r="CM182" s="47">
        <f>IFERROR(IF(CK182=$D$4,CL182,CL182/($D$4/CK182)),0)</f>
        <v>8.3333333333333315E-2</v>
      </c>
      <c r="CN182" s="70"/>
      <c r="CO182" s="70"/>
      <c r="CP182" s="72"/>
      <c r="CQ182" s="47">
        <f>IF(CO182-CN182=$A$3,$A$2,CO182-CN182)</f>
        <v>0</v>
      </c>
      <c r="CR182" s="47">
        <f>IFERROR(IF(CP182=$D$4,CQ182,CQ182/($D$4/CP182)),0)</f>
        <v>0</v>
      </c>
      <c r="CS182" s="70"/>
      <c r="CT182" s="70"/>
      <c r="CU182" s="72"/>
      <c r="CV182" s="47">
        <f>IF(CT182-CS182=$A$3,$A$2,CT182-CS182)</f>
        <v>0</v>
      </c>
      <c r="CW182" s="47">
        <f>IFERROR(IF(CU182=$D$4,CV182,CV182/($D$4/CU182)),0)</f>
        <v>0</v>
      </c>
      <c r="CX182" s="1"/>
      <c r="CZ182" s="156"/>
      <c r="DA182" s="156"/>
    </row>
    <row r="183" spans="1:105" s="18" customFormat="1" ht="13.8" x14ac:dyDescent="0.3">
      <c r="B183" s="39" t="str">
        <f>CONCATENATE(IF(AD183&lt;&gt;"","L",""),IF(AI183&lt;&gt;"","M",""),IF(AN183&lt;&gt;"","W",""),IF(AS183&lt;&gt;"","J",""),IF(AX183&lt;&gt;"","V",""),IF(BC183&lt;&gt;"","S",""),IF(BH183&lt;&gt;"","D",""))</f>
        <v>MJS</v>
      </c>
      <c r="C183" s="76">
        <v>207</v>
      </c>
      <c r="D183" s="40" t="s">
        <v>2095</v>
      </c>
      <c r="E183" s="40" t="s">
        <v>1554</v>
      </c>
      <c r="F183" s="40" t="s">
        <v>2123</v>
      </c>
      <c r="G183" s="36" t="s">
        <v>1239</v>
      </c>
      <c r="H183" s="36" t="s">
        <v>2203</v>
      </c>
      <c r="I183" s="36" t="s">
        <v>2203</v>
      </c>
      <c r="J183" s="36" t="s">
        <v>2125</v>
      </c>
      <c r="K183" s="36" t="s">
        <v>2263</v>
      </c>
      <c r="L183" s="100" t="s">
        <v>977</v>
      </c>
      <c r="M183" s="99">
        <f>IF(L183=L182,0,1)</f>
        <v>0</v>
      </c>
      <c r="N183" s="107">
        <v>704307404</v>
      </c>
      <c r="O183" s="106" t="str">
        <f>PROPER(TRIM(UPPER(CONCATENATE(P183," ",Q183))))</f>
        <v>Carlos Andres Saenz</v>
      </c>
      <c r="P183" s="106" t="s">
        <v>2276</v>
      </c>
      <c r="Q183" s="106" t="s">
        <v>2340</v>
      </c>
      <c r="R183" s="106" t="s">
        <v>2546</v>
      </c>
      <c r="S183" s="106" t="s">
        <v>2462</v>
      </c>
      <c r="T183" s="106" t="s">
        <v>2465</v>
      </c>
      <c r="U183" s="107" t="s">
        <v>2472</v>
      </c>
      <c r="V183" s="133">
        <v>10929.465089999998</v>
      </c>
      <c r="W183" s="39">
        <f>COUNTA(AD183,AI183,AN183,AS183,AX183,BH183,BC183)</f>
        <v>3</v>
      </c>
      <c r="X183" s="42">
        <f>Y183/AC183</f>
        <v>0.15000000000000008</v>
      </c>
      <c r="Y183" s="43">
        <f>(AH183+AM183+AR183+AW183+BB183+BL183+BG183)*24</f>
        <v>6.0000000000000027</v>
      </c>
      <c r="Z183" s="44">
        <f>+W183*$D$4</f>
        <v>12</v>
      </c>
      <c r="AA183" s="42">
        <f>AB183/(AC183*$D$4)</f>
        <v>0.15000000000000008</v>
      </c>
      <c r="AB183" s="44">
        <f>((AG183*24)*AF183)+((AL183*24)*AK183)+((AQ183*24)*AP183)+((AV183*24)*AU183)+((BA183*24)*AZ183)+((BF183*24)*BE183)+((BK183*24)*BJ183)</f>
        <v>24.000000000000011</v>
      </c>
      <c r="AC183" s="45">
        <f>SUMIFS(Y:Y,O:O,O183)</f>
        <v>40</v>
      </c>
      <c r="AD183" s="77"/>
      <c r="AE183" s="77"/>
      <c r="AF183" s="71"/>
      <c r="AG183" s="47">
        <f>IF(AE183-AD183=$A$3,$A$2,AE183-AD183)</f>
        <v>0</v>
      </c>
      <c r="AH183" s="47">
        <f>IFERROR(IF(AF183=$D$4,AG183,AG183/($D$4/AF183)),0)</f>
        <v>0</v>
      </c>
      <c r="AI183" s="78">
        <v>0.625</v>
      </c>
      <c r="AJ183" s="78">
        <v>0.70833333333333337</v>
      </c>
      <c r="AK183" s="72">
        <v>4</v>
      </c>
      <c r="AL183" s="47">
        <f>IF(AJ183-AI183=$A$3,$A$2,AJ183-AI183)</f>
        <v>8.333333333333337E-2</v>
      </c>
      <c r="AM183" s="47">
        <f>IFERROR(IF(AK183=$D$4,AL183,AL183/($D$4/AK183)),0)</f>
        <v>8.333333333333337E-2</v>
      </c>
      <c r="AN183" s="78"/>
      <c r="AO183" s="78"/>
      <c r="AP183" s="72"/>
      <c r="AQ183" s="47">
        <f>IF(AO183-AN183=$A$3,$A$2,AO183-AN183)</f>
        <v>0</v>
      </c>
      <c r="AR183" s="47">
        <f>IFERROR(IF(AP183=$D$4,AQ183,AQ183/($D$4/AP183)),0)</f>
        <v>0</v>
      </c>
      <c r="AS183" s="78">
        <v>0.625</v>
      </c>
      <c r="AT183" s="78">
        <v>0.70833333333333337</v>
      </c>
      <c r="AU183" s="72">
        <v>4</v>
      </c>
      <c r="AV183" s="47">
        <f>IF(AT183-AS183=$A$3,$A$2,AT183-AS183)</f>
        <v>8.333333333333337E-2</v>
      </c>
      <c r="AW183" s="47">
        <f>IFERROR(IF(AU183=$D$4,AV183,AV183/($D$4/AU183)),0)</f>
        <v>8.333333333333337E-2</v>
      </c>
      <c r="AX183" s="78"/>
      <c r="AY183" s="78"/>
      <c r="AZ183" s="72"/>
      <c r="BA183" s="47">
        <f>IF(AY183-AX183=$A$3,$A$2,AY183-AX183)</f>
        <v>0</v>
      </c>
      <c r="BB183" s="47">
        <f>IFERROR(IF(AZ183=$D$4,BA183,BA183/($D$4/AZ183)),0)</f>
        <v>0</v>
      </c>
      <c r="BC183" s="78">
        <v>0.625</v>
      </c>
      <c r="BD183" s="78">
        <v>0.70833333333333337</v>
      </c>
      <c r="BE183" s="72">
        <v>4</v>
      </c>
      <c r="BF183" s="47">
        <f>IF(BD183-BC183=$A$3,$A$2,BD183-BC183)</f>
        <v>8.333333333333337E-2</v>
      </c>
      <c r="BG183" s="47">
        <f>IFERROR(IF(BE183=$D$4,BF183,BF183/($D$4/BE183)),0)</f>
        <v>8.333333333333337E-2</v>
      </c>
      <c r="BH183" s="78"/>
      <c r="BI183" s="78"/>
      <c r="BJ183" s="72"/>
      <c r="BK183" s="47">
        <f>IF(BI183-BH183=$A$3,$A$2,BI183-BH183)</f>
        <v>0</v>
      </c>
      <c r="BL183" s="47">
        <f>IFERROR(IF(BJ183=$D$4,BK183,BK183/($D$4/BJ183)),0)</f>
        <v>0</v>
      </c>
      <c r="BM183" s="50"/>
      <c r="BN183" s="22">
        <f t="array" ref="BN183">IF(SUMPRODUCT((O183:O$439=O183)*1)&gt;1,0,1)</f>
        <v>0</v>
      </c>
      <c r="BO183" s="69"/>
      <c r="BP183" s="69"/>
      <c r="BQ183" s="71"/>
      <c r="BR183" s="47">
        <f>IF(BP183-BO183=$A$3,$A$2,BP183-BO183)</f>
        <v>0</v>
      </c>
      <c r="BS183" s="47">
        <f>IFERROR(IF(BQ183=$D$4,BR183,BR183/($D$4/BQ183)),0)</f>
        <v>0</v>
      </c>
      <c r="BT183" s="70">
        <v>0.625</v>
      </c>
      <c r="BU183" s="70">
        <v>0.70833333333333337</v>
      </c>
      <c r="BV183" s="72">
        <v>4</v>
      </c>
      <c r="BW183" s="47">
        <f>IF(BU183-BT183=$A$3,$A$2,BU183-BT183)</f>
        <v>8.333333333333337E-2</v>
      </c>
      <c r="BX183" s="47">
        <f>IFERROR(IF(BV183=$D$4,BW183,BW183/($D$4/BV183)),0)</f>
        <v>8.333333333333337E-2</v>
      </c>
      <c r="BY183" s="70"/>
      <c r="BZ183" s="70"/>
      <c r="CA183" s="72"/>
      <c r="CB183" s="47">
        <f>IF(BZ183-BY183=$A$3,$A$2,BZ183-BY183)</f>
        <v>0</v>
      </c>
      <c r="CC183" s="47">
        <f>IFERROR(IF(CA183=$D$4,CB183,CB183/($D$4/CA183)),0)</f>
        <v>0</v>
      </c>
      <c r="CD183" s="70">
        <v>0.625</v>
      </c>
      <c r="CE183" s="70">
        <v>0.70833333333333337</v>
      </c>
      <c r="CF183" s="72">
        <v>4</v>
      </c>
      <c r="CG183" s="47">
        <f>IF(CE183-CD183=$A$3,$A$2,CE183-CD183)</f>
        <v>8.333333333333337E-2</v>
      </c>
      <c r="CH183" s="47">
        <f>IFERROR(IF(CF183=$D$4,CG183,CG183/($D$4/CF183)),0)</f>
        <v>8.333333333333337E-2</v>
      </c>
      <c r="CI183" s="70"/>
      <c r="CJ183" s="70"/>
      <c r="CK183" s="72"/>
      <c r="CL183" s="47">
        <f>IF(CJ183-CI183=$A$3,$A$2,CJ183-CI183)</f>
        <v>0</v>
      </c>
      <c r="CM183" s="47">
        <f>IFERROR(IF(CK183=$D$4,CL183,CL183/($D$4/CK183)),0)</f>
        <v>0</v>
      </c>
      <c r="CN183" s="70">
        <v>0.625</v>
      </c>
      <c r="CO183" s="70">
        <v>0.70833333333333337</v>
      </c>
      <c r="CP183" s="72">
        <v>4</v>
      </c>
      <c r="CQ183" s="47">
        <f>IF(CO183-CN183=$A$3,$A$2,CO183-CN183)</f>
        <v>8.333333333333337E-2</v>
      </c>
      <c r="CR183" s="47">
        <f>IFERROR(IF(CP183=$D$4,CQ183,CQ183/($D$4/CP183)),0)</f>
        <v>8.333333333333337E-2</v>
      </c>
      <c r="CS183" s="70"/>
      <c r="CT183" s="70"/>
      <c r="CU183" s="72"/>
      <c r="CV183" s="47">
        <f>IF(CT183-CS183=$A$3,$A$2,CT183-CS183)</f>
        <v>0</v>
      </c>
      <c r="CW183" s="47">
        <f>IFERROR(IF(CU183=$D$4,CV183,CV183/($D$4/CU183)),0)</f>
        <v>0</v>
      </c>
      <c r="CX183" s="1"/>
      <c r="CZ183" s="156"/>
      <c r="DA183" s="156"/>
    </row>
    <row r="184" spans="1:105" s="18" customFormat="1" ht="13.8" x14ac:dyDescent="0.3">
      <c r="B184" s="39" t="str">
        <f>CONCATENATE(IF(AD184&lt;&gt;"","L",""),IF(AI184&lt;&gt;"","M",""),IF(AN184&lt;&gt;"","W",""),IF(AS184&lt;&gt;"","J",""),IF(AX184&lt;&gt;"","V",""),IF(BC184&lt;&gt;"","S",""),IF(BH184&lt;&gt;"","D",""))</f>
        <v>MJS</v>
      </c>
      <c r="C184" s="76">
        <v>233</v>
      </c>
      <c r="D184" s="40" t="s">
        <v>2096</v>
      </c>
      <c r="E184" s="40" t="s">
        <v>1555</v>
      </c>
      <c r="F184" s="40" t="s">
        <v>2123</v>
      </c>
      <c r="G184" s="36" t="s">
        <v>1239</v>
      </c>
      <c r="H184" s="36" t="s">
        <v>2203</v>
      </c>
      <c r="I184" s="36" t="s">
        <v>2203</v>
      </c>
      <c r="J184" s="36" t="s">
        <v>2125</v>
      </c>
      <c r="K184" s="36" t="s">
        <v>2263</v>
      </c>
      <c r="L184" s="100" t="s">
        <v>977</v>
      </c>
      <c r="M184" s="99">
        <f>IF(L184=L183,0,1)</f>
        <v>0</v>
      </c>
      <c r="N184" s="107">
        <v>704307404</v>
      </c>
      <c r="O184" s="106" t="str">
        <f>PROPER(TRIM(UPPER(CONCATENATE(P184," ",Q184))))</f>
        <v>Carlos Andres Saenz</v>
      </c>
      <c r="P184" s="106" t="s">
        <v>2276</v>
      </c>
      <c r="Q184" s="106" t="s">
        <v>2340</v>
      </c>
      <c r="R184" s="106" t="s">
        <v>2546</v>
      </c>
      <c r="S184" s="106" t="s">
        <v>2462</v>
      </c>
      <c r="T184" s="106" t="s">
        <v>2465</v>
      </c>
      <c r="U184" s="107" t="s">
        <v>2472</v>
      </c>
      <c r="V184" s="133">
        <v>11961.155009999999</v>
      </c>
      <c r="W184" s="39">
        <f>COUNTA(AD184,AI184,AN184,AS184,AX184,BH184,BC184)</f>
        <v>3</v>
      </c>
      <c r="X184" s="42">
        <f>Y184/AC184</f>
        <v>0.15000000000000008</v>
      </c>
      <c r="Y184" s="43">
        <f>(AH184+AM184+AR184+AW184+BB184+BL184+BG184)*24</f>
        <v>6.0000000000000027</v>
      </c>
      <c r="Z184" s="44">
        <f>+W184*$D$4</f>
        <v>12</v>
      </c>
      <c r="AA184" s="42">
        <f>AB184/(AC184*$D$4)</f>
        <v>0.15000000000000008</v>
      </c>
      <c r="AB184" s="44">
        <f>((AG184*24)*AF184)+((AL184*24)*AK184)+((AQ184*24)*AP184)+((AV184*24)*AU184)+((BA184*24)*AZ184)+((BF184*24)*BE184)+((BK184*24)*BJ184)</f>
        <v>24.000000000000011</v>
      </c>
      <c r="AC184" s="45">
        <f>SUMIFS(Y:Y,O:O,O184)</f>
        <v>40</v>
      </c>
      <c r="AD184" s="77"/>
      <c r="AE184" s="77"/>
      <c r="AF184" s="71"/>
      <c r="AG184" s="47">
        <f>IF(AE184-AD184=$A$3,$A$2,AE184-AD184)</f>
        <v>0</v>
      </c>
      <c r="AH184" s="47">
        <f>IFERROR(IF(AF184=$D$4,AG184,AG184/($D$4/AF184)),0)</f>
        <v>0</v>
      </c>
      <c r="AI184" s="78">
        <v>0.5</v>
      </c>
      <c r="AJ184" s="78">
        <v>0.58333333333333337</v>
      </c>
      <c r="AK184" s="72">
        <v>4</v>
      </c>
      <c r="AL184" s="47">
        <f>IF(AJ184-AI184=$A$3,$A$2,AJ184-AI184)</f>
        <v>8.333333333333337E-2</v>
      </c>
      <c r="AM184" s="47">
        <f>IFERROR(IF(AK184=$D$4,AL184,AL184/($D$4/AK184)),0)</f>
        <v>8.333333333333337E-2</v>
      </c>
      <c r="AN184" s="78"/>
      <c r="AO184" s="78"/>
      <c r="AP184" s="72"/>
      <c r="AQ184" s="47">
        <f>IF(AO184-AN184=$A$3,$A$2,AO184-AN184)</f>
        <v>0</v>
      </c>
      <c r="AR184" s="47">
        <f>IFERROR(IF(AP184=$D$4,AQ184,AQ184/($D$4/AP184)),0)</f>
        <v>0</v>
      </c>
      <c r="AS184" s="78">
        <v>0.5</v>
      </c>
      <c r="AT184" s="78">
        <v>0.58333333333333337</v>
      </c>
      <c r="AU184" s="72">
        <v>4</v>
      </c>
      <c r="AV184" s="47">
        <f>IF(AT184-AS184=$A$3,$A$2,AT184-AS184)</f>
        <v>8.333333333333337E-2</v>
      </c>
      <c r="AW184" s="47">
        <f>IFERROR(IF(AU184=$D$4,AV184,AV184/($D$4/AU184)),0)</f>
        <v>8.333333333333337E-2</v>
      </c>
      <c r="AX184" s="78"/>
      <c r="AY184" s="78"/>
      <c r="AZ184" s="72"/>
      <c r="BA184" s="47">
        <f>IF(AY184-AX184=$A$3,$A$2,AY184-AX184)</f>
        <v>0</v>
      </c>
      <c r="BB184" s="47">
        <f>IFERROR(IF(AZ184=$D$4,BA184,BA184/($D$4/AZ184)),0)</f>
        <v>0</v>
      </c>
      <c r="BC184" s="78">
        <v>0.5</v>
      </c>
      <c r="BD184" s="78">
        <v>0.58333333333333337</v>
      </c>
      <c r="BE184" s="72">
        <v>4</v>
      </c>
      <c r="BF184" s="47">
        <f>IF(BD184-BC184=$A$3,$A$2,BD184-BC184)</f>
        <v>8.333333333333337E-2</v>
      </c>
      <c r="BG184" s="47">
        <f>IFERROR(IF(BE184=$D$4,BF184,BF184/($D$4/BE184)),0)</f>
        <v>8.333333333333337E-2</v>
      </c>
      <c r="BH184" s="78"/>
      <c r="BI184" s="78"/>
      <c r="BJ184" s="72"/>
      <c r="BK184" s="47">
        <f>IF(BI184-BH184=$A$3,$A$2,BI184-BH184)</f>
        <v>0</v>
      </c>
      <c r="BL184" s="47">
        <f>IFERROR(IF(BJ184=$D$4,BK184,BK184/($D$4/BJ184)),0)</f>
        <v>0</v>
      </c>
      <c r="BM184" s="50"/>
      <c r="BN184" s="22">
        <f t="array" ref="BN184">IF(SUMPRODUCT((O184:O$439=O184)*1)&gt;1,0,1)</f>
        <v>0</v>
      </c>
      <c r="BO184" s="69"/>
      <c r="BP184" s="69"/>
      <c r="BQ184" s="71"/>
      <c r="BR184" s="47">
        <f>IF(BP184-BO184=$A$3,$A$2,BP184-BO184)</f>
        <v>0</v>
      </c>
      <c r="BS184" s="47">
        <f>IFERROR(IF(BQ184=$D$4,BR184,BR184/($D$4/BQ184)),0)</f>
        <v>0</v>
      </c>
      <c r="BT184" s="70">
        <v>0.5</v>
      </c>
      <c r="BU184" s="70">
        <v>0.58333333333333337</v>
      </c>
      <c r="BV184" s="72">
        <v>4</v>
      </c>
      <c r="BW184" s="47">
        <f>IF(BU184-BT184=$A$3,$A$2,BU184-BT184)</f>
        <v>8.333333333333337E-2</v>
      </c>
      <c r="BX184" s="47">
        <f>IFERROR(IF(BV184=$D$4,BW184,BW184/($D$4/BV184)),0)</f>
        <v>8.333333333333337E-2</v>
      </c>
      <c r="BY184" s="70"/>
      <c r="BZ184" s="70"/>
      <c r="CA184" s="72"/>
      <c r="CB184" s="47">
        <f>IF(BZ184-BY184=$A$3,$A$2,BZ184-BY184)</f>
        <v>0</v>
      </c>
      <c r="CC184" s="47">
        <f>IFERROR(IF(CA184=$D$4,CB184,CB184/($D$4/CA184)),0)</f>
        <v>0</v>
      </c>
      <c r="CD184" s="70">
        <v>0.5</v>
      </c>
      <c r="CE184" s="70">
        <v>0.58333333333333337</v>
      </c>
      <c r="CF184" s="72">
        <v>4</v>
      </c>
      <c r="CG184" s="47">
        <f>IF(CE184-CD184=$A$3,$A$2,CE184-CD184)</f>
        <v>8.333333333333337E-2</v>
      </c>
      <c r="CH184" s="47">
        <f>IFERROR(IF(CF184=$D$4,CG184,CG184/($D$4/CF184)),0)</f>
        <v>8.333333333333337E-2</v>
      </c>
      <c r="CI184" s="70"/>
      <c r="CJ184" s="70"/>
      <c r="CK184" s="72"/>
      <c r="CL184" s="47">
        <f>IF(CJ184-CI184=$A$3,$A$2,CJ184-CI184)</f>
        <v>0</v>
      </c>
      <c r="CM184" s="47">
        <f>IFERROR(IF(CK184=$D$4,CL184,CL184/($D$4/CK184)),0)</f>
        <v>0</v>
      </c>
      <c r="CN184" s="70">
        <v>0.5</v>
      </c>
      <c r="CO184" s="70">
        <v>0.58333333333333337</v>
      </c>
      <c r="CP184" s="72">
        <v>4</v>
      </c>
      <c r="CQ184" s="47">
        <f>IF(CO184-CN184=$A$3,$A$2,CO184-CN184)</f>
        <v>8.333333333333337E-2</v>
      </c>
      <c r="CR184" s="47">
        <f>IFERROR(IF(CP184=$D$4,CQ184,CQ184/($D$4/CP184)),0)</f>
        <v>8.333333333333337E-2</v>
      </c>
      <c r="CS184" s="70"/>
      <c r="CT184" s="70"/>
      <c r="CU184" s="72"/>
      <c r="CV184" s="47">
        <f>IF(CT184-CS184=$A$3,$A$2,CT184-CS184)</f>
        <v>0</v>
      </c>
      <c r="CW184" s="47">
        <f>IFERROR(IF(CU184=$D$4,CV184,CV184/($D$4/CU184)),0)</f>
        <v>0</v>
      </c>
      <c r="CX184" s="1"/>
      <c r="CZ184" s="156"/>
      <c r="DA184" s="156"/>
    </row>
    <row r="185" spans="1:105" ht="14.4" x14ac:dyDescent="0.3">
      <c r="A185" s="18"/>
      <c r="B185" s="39" t="str">
        <f>CONCATENATE(IF(AD185&lt;&gt;"","L",""),IF(AI185&lt;&gt;"","M",""),IF(AN185&lt;&gt;"","W",""),IF(AS185&lt;&gt;"","J",""),IF(AX185&lt;&gt;"","V",""),IF(BC185&lt;&gt;"","S",""),IF(BH185&lt;&gt;"","D",""))</f>
        <v>MJS</v>
      </c>
      <c r="C185" s="76">
        <v>381</v>
      </c>
      <c r="D185" s="40" t="s">
        <v>2097</v>
      </c>
      <c r="E185" t="s">
        <v>1030</v>
      </c>
      <c r="F185" s="40" t="s">
        <v>2122</v>
      </c>
      <c r="G185" s="36" t="s">
        <v>1242</v>
      </c>
      <c r="H185" s="36" t="s">
        <v>2203</v>
      </c>
      <c r="I185" s="36" t="s">
        <v>2203</v>
      </c>
      <c r="J185" s="36" t="s">
        <v>2125</v>
      </c>
      <c r="K185" s="36" t="s">
        <v>2263</v>
      </c>
      <c r="L185" s="100" t="s">
        <v>977</v>
      </c>
      <c r="M185" s="99">
        <f>IF(L185=L184,0,1)</f>
        <v>0</v>
      </c>
      <c r="N185" s="107">
        <v>704307404</v>
      </c>
      <c r="O185" s="106" t="str">
        <f>PROPER(TRIM(UPPER(CONCATENATE(P185," ",Q185))))</f>
        <v>Carlos Andres Saenz</v>
      </c>
      <c r="P185" s="106" t="s">
        <v>2276</v>
      </c>
      <c r="Q185" s="106" t="s">
        <v>2340</v>
      </c>
      <c r="R185" s="106" t="s">
        <v>2546</v>
      </c>
      <c r="S185" s="106" t="s">
        <v>2462</v>
      </c>
      <c r="T185" s="106" t="s">
        <v>2467</v>
      </c>
      <c r="U185" s="107" t="s">
        <v>2472</v>
      </c>
      <c r="V185" s="133">
        <v>8021.3112569919394</v>
      </c>
      <c r="W185" s="39">
        <f>COUNTA(AD185,AI185,AN185,AS185,AX185,BH185,BC185)</f>
        <v>3</v>
      </c>
      <c r="X185" s="42">
        <f>Y185/AC185</f>
        <v>0.14999999999999997</v>
      </c>
      <c r="Y185" s="43">
        <f>(AH185+AM185+AR185+AW185+BB185+BL185+BG185)*24</f>
        <v>5.9999999999999982</v>
      </c>
      <c r="Z185" s="44">
        <f>+W185*$D$4</f>
        <v>12</v>
      </c>
      <c r="AA185" s="42">
        <f>AB185/(AC185*$D$4)</f>
        <v>0.14999999999999997</v>
      </c>
      <c r="AB185" s="44">
        <f>((AG185*24)*AF185)+((AL185*24)*AK185)+((AQ185*24)*AP185)+((AV185*24)*AU185)+((BA185*24)*AZ185)+((BF185*24)*BE185)+((BK185*24)*BJ185)</f>
        <v>23.999999999999993</v>
      </c>
      <c r="AC185" s="45">
        <f>SUMIFS(Y:Y,O:O,O185)</f>
        <v>40</v>
      </c>
      <c r="AD185" s="77"/>
      <c r="AE185" s="77"/>
      <c r="AF185" s="71"/>
      <c r="AG185" s="47">
        <f>IF(AE185-AD185=$A$3,$A$2,AE185-AD185)</f>
        <v>0</v>
      </c>
      <c r="AH185" s="47">
        <f>IFERROR(IF(AF185=$D$4,AG185,AG185/($D$4/AF185)),0)</f>
        <v>0</v>
      </c>
      <c r="AI185" s="78">
        <v>0.41666666666666669</v>
      </c>
      <c r="AJ185" s="78">
        <v>0.5</v>
      </c>
      <c r="AK185" s="72">
        <v>4</v>
      </c>
      <c r="AL185" s="47">
        <f>IF(AJ185-AI185=$A$3,$A$2,AJ185-AI185)</f>
        <v>8.3333333333333315E-2</v>
      </c>
      <c r="AM185" s="47">
        <f>IFERROR(IF(AK185=$D$4,AL185,AL185/($D$4/AK185)),0)</f>
        <v>8.3333333333333315E-2</v>
      </c>
      <c r="AN185" s="78"/>
      <c r="AO185" s="78"/>
      <c r="AP185" s="72"/>
      <c r="AQ185" s="47">
        <f>IF(AO185-AN185=$A$3,$A$2,AO185-AN185)</f>
        <v>0</v>
      </c>
      <c r="AR185" s="47">
        <f>IFERROR(IF(AP185=$D$4,AQ185,AQ185/($D$4/AP185)),0)</f>
        <v>0</v>
      </c>
      <c r="AS185" s="78">
        <v>0.41666666666666669</v>
      </c>
      <c r="AT185" s="78">
        <v>0.5</v>
      </c>
      <c r="AU185" s="72">
        <v>4</v>
      </c>
      <c r="AV185" s="47">
        <f>IF(AT185-AS185=$A$3,$A$2,AT185-AS185)</f>
        <v>8.3333333333333315E-2</v>
      </c>
      <c r="AW185" s="47">
        <f>IFERROR(IF(AU185=$D$4,AV185,AV185/($D$4/AU185)),0)</f>
        <v>8.3333333333333315E-2</v>
      </c>
      <c r="AX185" s="78"/>
      <c r="AY185" s="78"/>
      <c r="AZ185" s="72"/>
      <c r="BA185" s="47">
        <f>IF(AY185-AX185=$A$3,$A$2,AY185-AX185)</f>
        <v>0</v>
      </c>
      <c r="BB185" s="47">
        <f>IFERROR(IF(AZ185=$D$4,BA185,BA185/($D$4/AZ185)),0)</f>
        <v>0</v>
      </c>
      <c r="BC185" s="78">
        <v>0.41666666666666669</v>
      </c>
      <c r="BD185" s="78">
        <v>0.5</v>
      </c>
      <c r="BE185" s="72">
        <v>4</v>
      </c>
      <c r="BF185" s="47">
        <f>IF(BD185-BC185=$A$3,$A$2,BD185-BC185)</f>
        <v>8.3333333333333315E-2</v>
      </c>
      <c r="BG185" s="47">
        <f>IFERROR(IF(BE185=$D$4,BF185,BF185/($D$4/BE185)),0)</f>
        <v>8.3333333333333315E-2</v>
      </c>
      <c r="BH185" s="78"/>
      <c r="BI185" s="78"/>
      <c r="BJ185" s="72"/>
      <c r="BK185" s="47">
        <f>IF(BI185-BH185=$A$3,$A$2,BI185-BH185)</f>
        <v>0</v>
      </c>
      <c r="BL185" s="47">
        <f>IFERROR(IF(BJ185=$D$4,BK185,BK185/($D$4/BJ185)),0)</f>
        <v>0</v>
      </c>
      <c r="BM185" s="50"/>
      <c r="BN185" s="22">
        <f t="array" ref="BN185">IF(SUMPRODUCT((O185:O$439=O185)*1)&gt;1,0,1)</f>
        <v>0</v>
      </c>
      <c r="BO185" s="69"/>
      <c r="BP185" s="69"/>
      <c r="BQ185" s="71"/>
      <c r="BR185" s="47">
        <f>IF(BP185-BO185=$A$3,$A$2,BP185-BO185)</f>
        <v>0</v>
      </c>
      <c r="BS185" s="47">
        <f>IFERROR(IF(BQ185=$D$4,BR185,BR185/($D$4/BQ185)),0)</f>
        <v>0</v>
      </c>
      <c r="BT185" s="70">
        <v>0.41666666666666669</v>
      </c>
      <c r="BU185" s="70">
        <v>0.5</v>
      </c>
      <c r="BV185" s="72">
        <v>4</v>
      </c>
      <c r="BW185" s="47">
        <f>IF(BU185-BT185=$A$3,$A$2,BU185-BT185)</f>
        <v>8.3333333333333315E-2</v>
      </c>
      <c r="BX185" s="47">
        <f>IFERROR(IF(BV185=$D$4,BW185,BW185/($D$4/BV185)),0)</f>
        <v>8.3333333333333315E-2</v>
      </c>
      <c r="BY185" s="70"/>
      <c r="BZ185" s="70"/>
      <c r="CA185" s="72"/>
      <c r="CB185" s="47">
        <f>IF(BZ185-BY185=$A$3,$A$2,BZ185-BY185)</f>
        <v>0</v>
      </c>
      <c r="CC185" s="47">
        <f>IFERROR(IF(CA185=$D$4,CB185,CB185/($D$4/CA185)),0)</f>
        <v>0</v>
      </c>
      <c r="CD185" s="70">
        <v>0.41666666666666669</v>
      </c>
      <c r="CE185" s="70">
        <v>0.5</v>
      </c>
      <c r="CF185" s="72">
        <v>4</v>
      </c>
      <c r="CG185" s="47">
        <f>IF(CE185-CD185=$A$3,$A$2,CE185-CD185)</f>
        <v>8.3333333333333315E-2</v>
      </c>
      <c r="CH185" s="47">
        <f>IFERROR(IF(CF185=$D$4,CG185,CG185/($D$4/CF185)),0)</f>
        <v>8.3333333333333315E-2</v>
      </c>
      <c r="CI185" s="70"/>
      <c r="CJ185" s="70"/>
      <c r="CK185" s="72"/>
      <c r="CL185" s="47">
        <f>IF(CJ185-CI185=$A$3,$A$2,CJ185-CI185)</f>
        <v>0</v>
      </c>
      <c r="CM185" s="47">
        <f>IFERROR(IF(CK185=$D$4,CL185,CL185/($D$4/CK185)),0)</f>
        <v>0</v>
      </c>
      <c r="CN185" s="70">
        <v>0.41666666666666669</v>
      </c>
      <c r="CO185" s="70">
        <v>0.5</v>
      </c>
      <c r="CP185" s="72">
        <v>4</v>
      </c>
      <c r="CQ185" s="47">
        <f>IF(CO185-CN185=$A$3,$A$2,CO185-CN185)</f>
        <v>8.3333333333333315E-2</v>
      </c>
      <c r="CR185" s="47">
        <f>IFERROR(IF(CP185=$D$4,CQ185,CQ185/($D$4/CP185)),0)</f>
        <v>8.3333333333333315E-2</v>
      </c>
      <c r="CS185" s="70"/>
      <c r="CT185" s="70"/>
      <c r="CU185" s="72"/>
      <c r="CV185" s="47">
        <f>IF(CT185-CS185=$A$3,$A$2,CT185-CS185)</f>
        <v>0</v>
      </c>
      <c r="CW185" s="47">
        <f>IFERROR(IF(CU185=$D$4,CV185,CV185/($D$4/CU185)),0)</f>
        <v>0</v>
      </c>
      <c r="CY185" s="18"/>
      <c r="CZ185" s="156"/>
      <c r="DA185" s="156"/>
    </row>
    <row r="186" spans="1:105" ht="13.8" x14ac:dyDescent="0.3">
      <c r="A186" s="18"/>
      <c r="B186" s="39" t="str">
        <f>CONCATENATE(IF(AD186&lt;&gt;"","L",""),IF(AI186&lt;&gt;"","M",""),IF(AN186&lt;&gt;"","W",""),IF(AS186&lt;&gt;"","J",""),IF(AX186&lt;&gt;"","V",""),IF(BC186&lt;&gt;"","S",""),IF(BH186&lt;&gt;"","D",""))</f>
        <v>MJS</v>
      </c>
      <c r="C186" s="76">
        <v>274</v>
      </c>
      <c r="D186" s="40" t="s">
        <v>2098</v>
      </c>
      <c r="E186" s="40" t="s">
        <v>1556</v>
      </c>
      <c r="F186" s="40" t="s">
        <v>2155</v>
      </c>
      <c r="G186" s="36" t="s">
        <v>1243</v>
      </c>
      <c r="H186" s="36" t="s">
        <v>2203</v>
      </c>
      <c r="I186" s="36" t="s">
        <v>2203</v>
      </c>
      <c r="J186" s="36" t="s">
        <v>2260</v>
      </c>
      <c r="K186" s="36" t="s">
        <v>2263</v>
      </c>
      <c r="L186" s="100" t="s">
        <v>977</v>
      </c>
      <c r="M186" s="99">
        <f>IF(L186=L185,0,1)</f>
        <v>0</v>
      </c>
      <c r="N186" s="107">
        <v>704307404</v>
      </c>
      <c r="O186" s="106" t="str">
        <f>PROPER(TRIM(UPPER(CONCATENATE(P186," ",Q186))))</f>
        <v>Carlos Andres Saenz</v>
      </c>
      <c r="P186" s="106" t="s">
        <v>2276</v>
      </c>
      <c r="Q186" s="106" t="s">
        <v>2340</v>
      </c>
      <c r="R186" s="106" t="s">
        <v>2546</v>
      </c>
      <c r="S186" s="106" t="s">
        <v>2462</v>
      </c>
      <c r="T186" s="106" t="s">
        <v>2467</v>
      </c>
      <c r="U186" s="107" t="s">
        <v>2472</v>
      </c>
      <c r="V186" s="133">
        <v>27448.227462682647</v>
      </c>
      <c r="W186" s="39">
        <f>COUNTA(AD186,AI186,AN186,AS186,AX186,BH186,BC186)</f>
        <v>3</v>
      </c>
      <c r="X186" s="42">
        <f>Y186/AC186</f>
        <v>0.14999999999999986</v>
      </c>
      <c r="Y186" s="43">
        <f>(AH186+AM186+AR186+AW186+BB186+BL186+BG186)*24</f>
        <v>5.9999999999999947</v>
      </c>
      <c r="Z186" s="44">
        <f>+W186*$D$4</f>
        <v>12</v>
      </c>
      <c r="AA186" s="42">
        <f>AB186/(AC186*$D$4)</f>
        <v>0.14999999999999986</v>
      </c>
      <c r="AB186" s="44">
        <f>((AG186*24)*AF186)+((AL186*24)*AK186)+((AQ186*24)*AP186)+((AV186*24)*AU186)+((BA186*24)*AZ186)+((BF186*24)*BE186)+((BK186*24)*BJ186)</f>
        <v>23.999999999999979</v>
      </c>
      <c r="AC186" s="45">
        <f>SUMIFS(Y:Y,O:O,O186)</f>
        <v>40</v>
      </c>
      <c r="AD186" s="77"/>
      <c r="AE186" s="77"/>
      <c r="AF186" s="71"/>
      <c r="AG186" s="47">
        <f>IF(AE186-AD186=$A$3,$A$2,AE186-AD186)</f>
        <v>0</v>
      </c>
      <c r="AH186" s="47">
        <f>IFERROR(IF(AF186=$D$4,AG186,AG186/($D$4/AF186)),0)</f>
        <v>0</v>
      </c>
      <c r="AI186" s="78">
        <v>0.70833333333333337</v>
      </c>
      <c r="AJ186" s="78">
        <v>0.79166666666666663</v>
      </c>
      <c r="AK186" s="72">
        <v>4</v>
      </c>
      <c r="AL186" s="47">
        <f>IF(AJ186-AI186=$A$3,$A$2,AJ186-AI186)</f>
        <v>8.3333333333333259E-2</v>
      </c>
      <c r="AM186" s="47">
        <f>IFERROR(IF(AK186=$D$4,AL186,AL186/($D$4/AK186)),0)</f>
        <v>8.3333333333333259E-2</v>
      </c>
      <c r="AN186" s="78"/>
      <c r="AO186" s="78"/>
      <c r="AP186" s="72"/>
      <c r="AQ186" s="47">
        <f>IF(AO186-AN186=$A$3,$A$2,AO186-AN186)</f>
        <v>0</v>
      </c>
      <c r="AR186" s="47">
        <f>IFERROR(IF(AP186=$D$4,AQ186,AQ186/($D$4/AP186)),0)</f>
        <v>0</v>
      </c>
      <c r="AS186" s="78">
        <v>0.70833333333333337</v>
      </c>
      <c r="AT186" s="78">
        <v>0.79166666666666663</v>
      </c>
      <c r="AU186" s="72">
        <v>4</v>
      </c>
      <c r="AV186" s="47">
        <f>IF(AT186-AS186=$A$3,$A$2,AT186-AS186)</f>
        <v>8.3333333333333259E-2</v>
      </c>
      <c r="AW186" s="47">
        <f>IFERROR(IF(AU186=$D$4,AV186,AV186/($D$4/AU186)),0)</f>
        <v>8.3333333333333259E-2</v>
      </c>
      <c r="AX186" s="78"/>
      <c r="AY186" s="78"/>
      <c r="AZ186" s="72"/>
      <c r="BA186" s="47">
        <f>IF(AY186-AX186=$A$3,$A$2,AY186-AX186)</f>
        <v>0</v>
      </c>
      <c r="BB186" s="47">
        <f>IFERROR(IF(AZ186=$D$4,BA186,BA186/($D$4/AZ186)),0)</f>
        <v>0</v>
      </c>
      <c r="BC186" s="78">
        <v>0.70833333333333337</v>
      </c>
      <c r="BD186" s="78">
        <v>0.79166666666666663</v>
      </c>
      <c r="BE186" s="72">
        <v>4</v>
      </c>
      <c r="BF186" s="47">
        <f>IF(BD186-BC186=$A$3,$A$2,BD186-BC186)</f>
        <v>8.3333333333333259E-2</v>
      </c>
      <c r="BG186" s="47">
        <f>IFERROR(IF(BE186=$D$4,BF186,BF186/($D$4/BE186)),0)</f>
        <v>8.3333333333333259E-2</v>
      </c>
      <c r="BH186" s="78"/>
      <c r="BI186" s="78"/>
      <c r="BJ186" s="72"/>
      <c r="BK186" s="47">
        <f>IF(BI186-BH186=$A$3,$A$2,BI186-BH186)</f>
        <v>0</v>
      </c>
      <c r="BL186" s="47">
        <f>IFERROR(IF(BJ186=$D$4,BK186,BK186/($D$4/BJ186)),0)</f>
        <v>0</v>
      </c>
      <c r="BM186" s="50"/>
      <c r="BN186" s="22">
        <f t="array" ref="BN186">IF(SUMPRODUCT((O186:O$439=O186)*1)&gt;1,0,1)</f>
        <v>1</v>
      </c>
      <c r="BO186" s="69"/>
      <c r="BP186" s="69"/>
      <c r="BQ186" s="71"/>
      <c r="BR186" s="47">
        <f>IF(BP186-BO186=$A$3,$A$2,BP186-BO186)</f>
        <v>0</v>
      </c>
      <c r="BS186" s="47">
        <f>IFERROR(IF(BQ186=$D$4,BR186,BR186/($D$4/BQ186)),0)</f>
        <v>0</v>
      </c>
      <c r="BT186" s="70">
        <v>0.70833333333333337</v>
      </c>
      <c r="BU186" s="70">
        <v>0.79166666666666663</v>
      </c>
      <c r="BV186" s="72">
        <v>4</v>
      </c>
      <c r="BW186" s="47">
        <f>IF(BU186-BT186=$A$3,$A$2,BU186-BT186)</f>
        <v>8.3333333333333259E-2</v>
      </c>
      <c r="BX186" s="47">
        <f>IFERROR(IF(BV186=$D$4,BW186,BW186/($D$4/BV186)),0)</f>
        <v>8.3333333333333259E-2</v>
      </c>
      <c r="BY186" s="70"/>
      <c r="BZ186" s="70"/>
      <c r="CA186" s="72"/>
      <c r="CB186" s="47">
        <f>IF(BZ186-BY186=$A$3,$A$2,BZ186-BY186)</f>
        <v>0</v>
      </c>
      <c r="CC186" s="47">
        <f>IFERROR(IF(CA186=$D$4,CB186,CB186/($D$4/CA186)),0)</f>
        <v>0</v>
      </c>
      <c r="CD186" s="70">
        <v>0.70833333333333337</v>
      </c>
      <c r="CE186" s="70">
        <v>0.79166666666666663</v>
      </c>
      <c r="CF186" s="72">
        <v>4</v>
      </c>
      <c r="CG186" s="47">
        <f>IF(CE186-CD186=$A$3,$A$2,CE186-CD186)</f>
        <v>8.3333333333333259E-2</v>
      </c>
      <c r="CH186" s="47">
        <f>IFERROR(IF(CF186=$D$4,CG186,CG186/($D$4/CF186)),0)</f>
        <v>8.3333333333333259E-2</v>
      </c>
      <c r="CI186" s="70"/>
      <c r="CJ186" s="70"/>
      <c r="CK186" s="72"/>
      <c r="CL186" s="47">
        <f>IF(CJ186-CI186=$A$3,$A$2,CJ186-CI186)</f>
        <v>0</v>
      </c>
      <c r="CM186" s="47">
        <f>IFERROR(IF(CK186=$D$4,CL186,CL186/($D$4/CK186)),0)</f>
        <v>0</v>
      </c>
      <c r="CN186" s="70">
        <v>0.70833333333333337</v>
      </c>
      <c r="CO186" s="70">
        <v>0.79166666666666663</v>
      </c>
      <c r="CP186" s="72">
        <v>4</v>
      </c>
      <c r="CQ186" s="47">
        <f>IF(CO186-CN186=$A$3,$A$2,CO186-CN186)</f>
        <v>8.3333333333333259E-2</v>
      </c>
      <c r="CR186" s="47">
        <f>IFERROR(IF(CP186=$D$4,CQ186,CQ186/($D$4/CP186)),0)</f>
        <v>8.3333333333333259E-2</v>
      </c>
      <c r="CS186" s="70"/>
      <c r="CT186" s="70"/>
      <c r="CU186" s="72"/>
      <c r="CV186" s="47">
        <f>IF(CT186-CS186=$A$3,$A$2,CT186-CS186)</f>
        <v>0</v>
      </c>
      <c r="CW186" s="47">
        <f>IFERROR(IF(CU186=$D$4,CV186,CV186/($D$4/CU186)),0)</f>
        <v>0</v>
      </c>
      <c r="CY186" s="18"/>
      <c r="CZ186" s="156"/>
      <c r="DA186" s="156"/>
    </row>
    <row r="187" spans="1:105" ht="13.8" x14ac:dyDescent="0.3">
      <c r="A187" s="18"/>
      <c r="B187" s="39" t="str">
        <f>CONCATENATE(IF(AD187&lt;&gt;"","L",""),IF(AI187&lt;&gt;"","M",""),IF(AN187&lt;&gt;"","W",""),IF(AS187&lt;&gt;"","J",""),IF(AX187&lt;&gt;"","V",""),IF(BC187&lt;&gt;"","S",""),IF(BH187&lt;&gt;"","D",""))</f>
        <v>MWJVS</v>
      </c>
      <c r="C187" s="104">
        <v>22</v>
      </c>
      <c r="D187" s="40" t="s">
        <v>1931</v>
      </c>
      <c r="E187" s="40" t="s">
        <v>1444</v>
      </c>
      <c r="F187" s="40" t="s">
        <v>2122</v>
      </c>
      <c r="G187" s="36" t="s">
        <v>1239</v>
      </c>
      <c r="H187" s="36" t="s">
        <v>2202</v>
      </c>
      <c r="I187" s="36" t="s">
        <v>2257</v>
      </c>
      <c r="J187" s="36" t="s">
        <v>2125</v>
      </c>
      <c r="K187" s="36" t="s">
        <v>2262</v>
      </c>
      <c r="L187" s="99" t="s">
        <v>981</v>
      </c>
      <c r="M187" s="99">
        <f>IF(L187=L186,0,1)</f>
        <v>1</v>
      </c>
      <c r="N187" s="107">
        <v>1721678827</v>
      </c>
      <c r="O187" s="106" t="str">
        <f>PROPER(TRIM(UPPER(CONCATENATE(P187," ",Q187))))</f>
        <v>Ronald David Aquino</v>
      </c>
      <c r="P187" s="106" t="s">
        <v>2318</v>
      </c>
      <c r="Q187" s="106" t="s">
        <v>2389</v>
      </c>
      <c r="R187" s="106" t="s">
        <v>2444</v>
      </c>
      <c r="S187" s="106" t="s">
        <v>2462</v>
      </c>
      <c r="T187" s="106" t="s">
        <v>2465</v>
      </c>
      <c r="U187" s="107" t="s">
        <v>2472</v>
      </c>
      <c r="V187" s="133">
        <v>15894.472829999999</v>
      </c>
      <c r="W187" s="39">
        <f>COUNTA(AD187,AI187,AN187,AS187,AX187,BH187,BC187)</f>
        <v>5</v>
      </c>
      <c r="X187" s="42">
        <f>Y187/AC187</f>
        <v>0.625</v>
      </c>
      <c r="Y187" s="43">
        <f>(AH187+AM187+AR187+AW187+BB187+BL187+BG187)*24</f>
        <v>24.999999999999993</v>
      </c>
      <c r="Z187" s="44">
        <f>+W187*$D$4</f>
        <v>20</v>
      </c>
      <c r="AA187" s="42">
        <f>AB187/(AC187*$D$4)</f>
        <v>0.625</v>
      </c>
      <c r="AB187" s="44">
        <f>((AG187*24)*AF187)+((AL187*24)*AK187)+((AQ187*24)*AP187)+((AV187*24)*AU187)+((BA187*24)*AZ187)+((BF187*24)*BE187)+((BK187*24)*BJ187)</f>
        <v>99.999999999999972</v>
      </c>
      <c r="AC187" s="45">
        <f>SUMIFS(Y:Y,O:O,O187)</f>
        <v>39.999999999999986</v>
      </c>
      <c r="AD187" s="127"/>
      <c r="AE187" s="127"/>
      <c r="AF187" s="107"/>
      <c r="AG187" s="47">
        <f>IF(AE187-AD187=$A$3,$A$2,AE187-AD187)</f>
        <v>0</v>
      </c>
      <c r="AH187" s="47">
        <f>IFERROR(IF(AF187=$D$4,AG187,AG187/($D$4/AF187)),0)</f>
        <v>0</v>
      </c>
      <c r="AI187" s="49">
        <v>0.58333333333333337</v>
      </c>
      <c r="AJ187" s="49">
        <v>0.79166666666666663</v>
      </c>
      <c r="AK187" s="41">
        <v>4</v>
      </c>
      <c r="AL187" s="47">
        <f>IF(AJ187-AI187=$A$3,$A$2,AJ187-AI187)</f>
        <v>0.20833333333333326</v>
      </c>
      <c r="AM187" s="47">
        <f>IFERROR(IF(AK187=$D$4,AL187,AL187/($D$4/AK187)),0)</f>
        <v>0.20833333333333326</v>
      </c>
      <c r="AN187" s="49">
        <v>0.58333333333333337</v>
      </c>
      <c r="AO187" s="49">
        <v>0.79166666666666663</v>
      </c>
      <c r="AP187" s="41">
        <v>4</v>
      </c>
      <c r="AQ187" s="47">
        <f>IF(AO187-AN187=$A$3,$A$2,AO187-AN187)</f>
        <v>0.20833333333333326</v>
      </c>
      <c r="AR187" s="47">
        <f>IFERROR(IF(AP187=$D$4,AQ187,AQ187/($D$4/AP187)),0)</f>
        <v>0.20833333333333326</v>
      </c>
      <c r="AS187" s="49">
        <v>0.58333333333333337</v>
      </c>
      <c r="AT187" s="49">
        <v>0.79166666666666663</v>
      </c>
      <c r="AU187" s="41">
        <v>4</v>
      </c>
      <c r="AV187" s="47">
        <f>IF(AT187-AS187=$A$3,$A$2,AT187-AS187)</f>
        <v>0.20833333333333326</v>
      </c>
      <c r="AW187" s="47">
        <f>IFERROR(IF(AU187=$D$4,AV187,AV187/($D$4/AU187)),0)</f>
        <v>0.20833333333333326</v>
      </c>
      <c r="AX187" s="49">
        <v>0.58333333333333337</v>
      </c>
      <c r="AY187" s="49">
        <v>0.79166666666666663</v>
      </c>
      <c r="AZ187" s="41">
        <v>4</v>
      </c>
      <c r="BA187" s="47">
        <f>IF(AY187-AX187=$A$3,$A$2,AY187-AX187)</f>
        <v>0.20833333333333326</v>
      </c>
      <c r="BB187" s="47">
        <f>IFERROR(IF(AZ187=$D$4,BA187,BA187/($D$4/AZ187)),0)</f>
        <v>0.20833333333333326</v>
      </c>
      <c r="BC187" s="49">
        <v>0.58333333333333337</v>
      </c>
      <c r="BD187" s="49">
        <v>0.79166666666666663</v>
      </c>
      <c r="BE187" s="41">
        <v>4</v>
      </c>
      <c r="BF187" s="47">
        <f>IF(BD187-BC187=$A$3,$A$2,BD187-BC187)</f>
        <v>0.20833333333333326</v>
      </c>
      <c r="BG187" s="47">
        <f>IFERROR(IF(BE187=$D$4,BF187,BF187/($D$4/BE187)),0)</f>
        <v>0.20833333333333326</v>
      </c>
      <c r="BH187" s="49"/>
      <c r="BI187" s="49"/>
      <c r="BJ187" s="41"/>
      <c r="BK187" s="47">
        <f>IF(BI187-BH187=$A$3,$A$2,BI187-BH187)</f>
        <v>0</v>
      </c>
      <c r="BL187" s="47">
        <f>IFERROR(IF(BJ187=$D$4,BK187,BK187/($D$4/BJ187)),0)</f>
        <v>0</v>
      </c>
      <c r="BM187" s="50"/>
      <c r="BN187" s="22">
        <f t="array" ref="BN187">IF(SUMPRODUCT((O187:O$439=O187)*1)&gt;1,0,1)</f>
        <v>0</v>
      </c>
      <c r="BO187" s="46"/>
      <c r="BP187" s="46"/>
      <c r="BQ187" s="107"/>
      <c r="BR187" s="47">
        <f>IF(BP187-BO187=$A$3,$A$2,BP187-BO187)</f>
        <v>0</v>
      </c>
      <c r="BS187" s="47">
        <f>IFERROR(IF(BQ187=$D$4,BR187,BR187/($D$4/BQ187)),0)</f>
        <v>0</v>
      </c>
      <c r="BT187" s="48">
        <v>0.58333333333333337</v>
      </c>
      <c r="BU187" s="48">
        <v>0.79166666666666663</v>
      </c>
      <c r="BV187" s="41">
        <v>4</v>
      </c>
      <c r="BW187" s="47">
        <f>IF(BU187-BT187=$A$3,$A$2,BU187-BT187)</f>
        <v>0.20833333333333326</v>
      </c>
      <c r="BX187" s="47">
        <f>IFERROR(IF(BV187=$D$4,BW187,BW187/($D$4/BV187)),0)</f>
        <v>0.20833333333333326</v>
      </c>
      <c r="BY187" s="48">
        <v>0.58333333333333337</v>
      </c>
      <c r="BZ187" s="48">
        <v>0.79166666666666663</v>
      </c>
      <c r="CA187" s="41">
        <v>4</v>
      </c>
      <c r="CB187" s="47">
        <f>IF(BZ187-BY187=$A$3,$A$2,BZ187-BY187)</f>
        <v>0.20833333333333326</v>
      </c>
      <c r="CC187" s="47">
        <f>IFERROR(IF(CA187=$D$4,CB187,CB187/($D$4/CA187)),0)</f>
        <v>0.20833333333333326</v>
      </c>
      <c r="CD187" s="48">
        <v>0.58333333333333337</v>
      </c>
      <c r="CE187" s="48">
        <v>0.79166666666666663</v>
      </c>
      <c r="CF187" s="41">
        <v>4</v>
      </c>
      <c r="CG187" s="47">
        <f>IF(CE187-CD187=$A$3,$A$2,CE187-CD187)</f>
        <v>0.20833333333333326</v>
      </c>
      <c r="CH187" s="47">
        <f>IFERROR(IF(CF187=$D$4,CG187,CG187/($D$4/CF187)),0)</f>
        <v>0.20833333333333326</v>
      </c>
      <c r="CI187" s="48">
        <v>0.58333333333333337</v>
      </c>
      <c r="CJ187" s="48">
        <v>0.79166666666666663</v>
      </c>
      <c r="CK187" s="41">
        <v>4</v>
      </c>
      <c r="CL187" s="47">
        <f>IF(CJ187-CI187=$A$3,$A$2,CJ187-CI187)</f>
        <v>0.20833333333333326</v>
      </c>
      <c r="CM187" s="47">
        <f>IFERROR(IF(CK187=$D$4,CL187,CL187/($D$4/CK187)),0)</f>
        <v>0.20833333333333326</v>
      </c>
      <c r="CN187" s="48">
        <v>0.58333333333333337</v>
      </c>
      <c r="CO187" s="48">
        <v>0.79166666666666663</v>
      </c>
      <c r="CP187" s="41">
        <v>4</v>
      </c>
      <c r="CQ187" s="47">
        <f>IF(CO187-CN187=$A$3,$A$2,CO187-CN187)</f>
        <v>0.20833333333333326</v>
      </c>
      <c r="CR187" s="47">
        <f>IFERROR(IF(CP187=$D$4,CQ187,CQ187/($D$4/CP187)),0)</f>
        <v>0.20833333333333326</v>
      </c>
      <c r="CS187" s="48"/>
      <c r="CT187" s="48"/>
      <c r="CU187" s="41"/>
      <c r="CV187" s="47">
        <f>IF(CT187-CS187=$A$3,$A$2,CT187-CS187)</f>
        <v>0</v>
      </c>
      <c r="CW187" s="47">
        <f>IFERROR(IF(CU187=$D$4,CV187,CV187/($D$4/CU187)),0)</f>
        <v>0</v>
      </c>
      <c r="CY187" s="18"/>
      <c r="CZ187" s="156"/>
      <c r="DA187" s="156"/>
    </row>
    <row r="188" spans="1:105" ht="13.8" x14ac:dyDescent="0.3">
      <c r="A188" s="18"/>
      <c r="B188" s="39" t="str">
        <f>CONCATENATE(IF(AD188&lt;&gt;"","L",""),IF(AI188&lt;&gt;"","M",""),IF(AN188&lt;&gt;"","W",""),IF(AS188&lt;&gt;"","J",""),IF(AX188&lt;&gt;"","V",""),IF(BC188&lt;&gt;"","S",""),IF(BH188&lt;&gt;"","D",""))</f>
        <v>MWJVS</v>
      </c>
      <c r="C188" s="104">
        <v>127</v>
      </c>
      <c r="D188" s="40" t="s">
        <v>1934</v>
      </c>
      <c r="E188" s="40" t="s">
        <v>1447</v>
      </c>
      <c r="F188" s="40" t="s">
        <v>2156</v>
      </c>
      <c r="G188" s="36" t="s">
        <v>1248</v>
      </c>
      <c r="H188" s="36" t="s">
        <v>2202</v>
      </c>
      <c r="I188" s="36" t="s">
        <v>2257</v>
      </c>
      <c r="J188" s="36" t="s">
        <v>2260</v>
      </c>
      <c r="K188" s="36" t="s">
        <v>2262</v>
      </c>
      <c r="L188" s="99" t="s">
        <v>981</v>
      </c>
      <c r="M188" s="99">
        <f>IF(L188=L187,0,1)</f>
        <v>0</v>
      </c>
      <c r="N188" s="107">
        <v>1721678827</v>
      </c>
      <c r="O188" s="106" t="str">
        <f>PROPER(TRIM(UPPER(CONCATENATE(P188," ",Q188))))</f>
        <v>Ronald David Aquino</v>
      </c>
      <c r="P188" s="106" t="s">
        <v>2318</v>
      </c>
      <c r="Q188" s="106" t="s">
        <v>2389</v>
      </c>
      <c r="R188" s="106" t="s">
        <v>2444</v>
      </c>
      <c r="S188" s="106" t="s">
        <v>2462</v>
      </c>
      <c r="T188" s="106" t="s">
        <v>2467</v>
      </c>
      <c r="U188" s="107" t="s">
        <v>2472</v>
      </c>
      <c r="V188" s="133">
        <v>36202.779201820209</v>
      </c>
      <c r="W188" s="39">
        <f>COUNTA(AD188,AI188,AN188,AS188,AX188,BH188,BC188)</f>
        <v>5</v>
      </c>
      <c r="X188" s="42">
        <f>Y188/AC188</f>
        <v>0.375</v>
      </c>
      <c r="Y188" s="43">
        <f>(AH188+AM188+AR188+AW188+BB188+BL188+BG188)*24</f>
        <v>14.999999999999995</v>
      </c>
      <c r="Z188" s="44">
        <f>+W188*$D$4</f>
        <v>20</v>
      </c>
      <c r="AA188" s="42">
        <f>AB188/(AC188*$D$4)</f>
        <v>0.37499999999999994</v>
      </c>
      <c r="AB188" s="44">
        <f>((AG188*24)*AF188)+((AL188*24)*AK188)+((AQ188*24)*AP188)+((AV188*24)*AU188)+((BA188*24)*AZ188)+((BF188*24)*BE188)+((BK188*24)*BJ188)</f>
        <v>59.999999999999972</v>
      </c>
      <c r="AC188" s="45">
        <f>SUMIFS(Y:Y,O:O,O188)</f>
        <v>39.999999999999986</v>
      </c>
      <c r="AD188" s="127"/>
      <c r="AE188" s="127"/>
      <c r="AF188" s="107"/>
      <c r="AG188" s="47">
        <f>IF(AE188-AD188=$A$3,$A$2,AE188-AD188)</f>
        <v>0</v>
      </c>
      <c r="AH188" s="47">
        <f>IFERROR(IF(AF188=$D$4,AG188,AG188/($D$4/AF188)),0)</f>
        <v>0</v>
      </c>
      <c r="AI188" s="49">
        <v>0.41666666666666669</v>
      </c>
      <c r="AJ188" s="49">
        <v>0.54166666666666663</v>
      </c>
      <c r="AK188" s="41">
        <v>4</v>
      </c>
      <c r="AL188" s="47">
        <f>IF(AJ188-AI188=$A$3,$A$2,AJ188-AI188)</f>
        <v>0.12499999999999994</v>
      </c>
      <c r="AM188" s="47">
        <f>IFERROR(IF(AK188=$D$4,AL188,AL188/($D$4/AK188)),0)</f>
        <v>0.12499999999999994</v>
      </c>
      <c r="AN188" s="49">
        <v>0.41666666666666669</v>
      </c>
      <c r="AO188" s="49">
        <v>0.54166666666666663</v>
      </c>
      <c r="AP188" s="41">
        <v>4</v>
      </c>
      <c r="AQ188" s="47">
        <f>IF(AO188-AN188=$A$3,$A$2,AO188-AN188)</f>
        <v>0.12499999999999994</v>
      </c>
      <c r="AR188" s="47">
        <f>IFERROR(IF(AP188=$D$4,AQ188,AQ188/($D$4/AP188)),0)</f>
        <v>0.12499999999999994</v>
      </c>
      <c r="AS188" s="49">
        <v>0.41666666666666669</v>
      </c>
      <c r="AT188" s="49">
        <v>0.54166666666666663</v>
      </c>
      <c r="AU188" s="41">
        <v>4</v>
      </c>
      <c r="AV188" s="47">
        <f>IF(AT188-AS188=$A$3,$A$2,AT188-AS188)</f>
        <v>0.12499999999999994</v>
      </c>
      <c r="AW188" s="47">
        <f>IFERROR(IF(AU188=$D$4,AV188,AV188/($D$4/AU188)),0)</f>
        <v>0.12499999999999994</v>
      </c>
      <c r="AX188" s="49">
        <v>0.41666666666666669</v>
      </c>
      <c r="AY188" s="49">
        <v>0.54166666666666663</v>
      </c>
      <c r="AZ188" s="41">
        <v>4</v>
      </c>
      <c r="BA188" s="47">
        <f>IF(AY188-AX188=$A$3,$A$2,AY188-AX188)</f>
        <v>0.12499999999999994</v>
      </c>
      <c r="BB188" s="47">
        <f>IFERROR(IF(AZ188=$D$4,BA188,BA188/($D$4/AZ188)),0)</f>
        <v>0.12499999999999994</v>
      </c>
      <c r="BC188" s="49">
        <v>0.41666666666666669</v>
      </c>
      <c r="BD188" s="49">
        <v>0.54166666666666663</v>
      </c>
      <c r="BE188" s="41">
        <v>4</v>
      </c>
      <c r="BF188" s="47">
        <f>IF(BD188-BC188=$A$3,$A$2,BD188-BC188)</f>
        <v>0.12499999999999994</v>
      </c>
      <c r="BG188" s="47">
        <f>IFERROR(IF(BE188=$D$4,BF188,BF188/($D$4/BE188)),0)</f>
        <v>0.12499999999999994</v>
      </c>
      <c r="BH188" s="49"/>
      <c r="BI188" s="49"/>
      <c r="BJ188" s="41"/>
      <c r="BK188" s="47">
        <f>IF(BI188-BH188=$A$3,$A$2,BI188-BH188)</f>
        <v>0</v>
      </c>
      <c r="BL188" s="47">
        <f>IFERROR(IF(BJ188=$D$4,BK188,BK188/($D$4/BJ188)),0)</f>
        <v>0</v>
      </c>
      <c r="BM188" s="50"/>
      <c r="BN188" s="22">
        <f t="array" ref="BN188">IF(SUMPRODUCT((O188:O$439=O188)*1)&gt;1,0,1)</f>
        <v>1</v>
      </c>
      <c r="BO188" s="46"/>
      <c r="BP188" s="46"/>
      <c r="BQ188" s="107"/>
      <c r="BR188" s="47">
        <f>IF(BP188-BO188=$A$3,$A$2,BP188-BO188)</f>
        <v>0</v>
      </c>
      <c r="BS188" s="47">
        <f>IFERROR(IF(BQ188=$D$4,BR188,BR188/($D$4/BQ188)),0)</f>
        <v>0</v>
      </c>
      <c r="BT188" s="48">
        <v>0.41666666666666669</v>
      </c>
      <c r="BU188" s="48">
        <v>0.54166666666666663</v>
      </c>
      <c r="BV188" s="41">
        <v>4</v>
      </c>
      <c r="BW188" s="47">
        <f>IF(BU188-BT188=$A$3,$A$2,BU188-BT188)</f>
        <v>0.12499999999999994</v>
      </c>
      <c r="BX188" s="47">
        <f>IFERROR(IF(BV188=$D$4,BW188,BW188/($D$4/BV188)),0)</f>
        <v>0.12499999999999994</v>
      </c>
      <c r="BY188" s="48">
        <v>0.41666666666666669</v>
      </c>
      <c r="BZ188" s="48">
        <v>0.54166666666666663</v>
      </c>
      <c r="CA188" s="41">
        <v>4</v>
      </c>
      <c r="CB188" s="47">
        <f>IF(BZ188-BY188=$A$3,$A$2,BZ188-BY188)</f>
        <v>0.12499999999999994</v>
      </c>
      <c r="CC188" s="47">
        <f>IFERROR(IF(CA188=$D$4,CB188,CB188/($D$4/CA188)),0)</f>
        <v>0.12499999999999994</v>
      </c>
      <c r="CD188" s="48">
        <v>0.41666666666666669</v>
      </c>
      <c r="CE188" s="48">
        <v>0.54166666666666663</v>
      </c>
      <c r="CF188" s="41">
        <v>4</v>
      </c>
      <c r="CG188" s="47">
        <f>IF(CE188-CD188=$A$3,$A$2,CE188-CD188)</f>
        <v>0.12499999999999994</v>
      </c>
      <c r="CH188" s="47">
        <f>IFERROR(IF(CF188=$D$4,CG188,CG188/($D$4/CF188)),0)</f>
        <v>0.12499999999999994</v>
      </c>
      <c r="CI188" s="48">
        <v>0.41666666666666669</v>
      </c>
      <c r="CJ188" s="48">
        <v>0.54166666666666663</v>
      </c>
      <c r="CK188" s="41">
        <v>4</v>
      </c>
      <c r="CL188" s="47">
        <f>IF(CJ188-CI188=$A$3,$A$2,CJ188-CI188)</f>
        <v>0.12499999999999994</v>
      </c>
      <c r="CM188" s="47">
        <f>IFERROR(IF(CK188=$D$4,CL188,CL188/($D$4/CK188)),0)</f>
        <v>0.12499999999999994</v>
      </c>
      <c r="CN188" s="48">
        <v>0.41666666666666669</v>
      </c>
      <c r="CO188" s="48">
        <v>0.54166666666666663</v>
      </c>
      <c r="CP188" s="41">
        <v>4</v>
      </c>
      <c r="CQ188" s="47">
        <f>IF(CO188-CN188=$A$3,$A$2,CO188-CN188)</f>
        <v>0.12499999999999994</v>
      </c>
      <c r="CR188" s="47">
        <f>IFERROR(IF(CP188=$D$4,CQ188,CQ188/($D$4/CP188)),0)</f>
        <v>0.12499999999999994</v>
      </c>
      <c r="CS188" s="48"/>
      <c r="CT188" s="48"/>
      <c r="CU188" s="41"/>
      <c r="CV188" s="47">
        <f>IF(CT188-CS188=$A$3,$A$2,CT188-CS188)</f>
        <v>0</v>
      </c>
      <c r="CW188" s="47">
        <f>IFERROR(IF(CU188=$D$4,CV188,CV188/($D$4/CU188)),0)</f>
        <v>0</v>
      </c>
      <c r="CY188" s="18"/>
      <c r="CZ188" s="156"/>
      <c r="DA188" s="156"/>
    </row>
    <row r="189" spans="1:105" ht="13.8" x14ac:dyDescent="0.3">
      <c r="A189" s="18"/>
      <c r="B189" s="39" t="str">
        <f>CONCATENATE(IF(AD189&lt;&gt;"","L",""),IF(AI189&lt;&gt;"","M",""),IF(AN189&lt;&gt;"","W",""),IF(AS189&lt;&gt;"","J",""),IF(AX189&lt;&gt;"","V",""),IF(BC189&lt;&gt;"","S",""),IF(BH189&lt;&gt;"","D",""))</f>
        <v>W</v>
      </c>
      <c r="C189" s="104">
        <v>303</v>
      </c>
      <c r="D189" s="40" t="s">
        <v>1741</v>
      </c>
      <c r="E189" s="40" t="s">
        <v>879</v>
      </c>
      <c r="F189" s="40" t="s">
        <v>2156</v>
      </c>
      <c r="G189" s="36" t="s">
        <v>1244</v>
      </c>
      <c r="H189" s="36" t="s">
        <v>2233</v>
      </c>
      <c r="I189" s="36" t="s">
        <v>2257</v>
      </c>
      <c r="J189" s="36" t="s">
        <v>2261</v>
      </c>
      <c r="K189" s="36" t="s">
        <v>2264</v>
      </c>
      <c r="L189" s="99" t="s">
        <v>909</v>
      </c>
      <c r="M189" s="99">
        <f>IF(L189=L188,0,1)</f>
        <v>1</v>
      </c>
      <c r="N189" s="107">
        <v>1720113081</v>
      </c>
      <c r="O189" s="106" t="str">
        <f>PROPER(TRIM(UPPER(CONCATENATE(P189," ",Q189))))</f>
        <v>Mayra Alejandra Noboa</v>
      </c>
      <c r="P189" s="106" t="s">
        <v>2533</v>
      </c>
      <c r="Q189" s="106" t="s">
        <v>2502</v>
      </c>
      <c r="R189" s="106" t="s">
        <v>2534</v>
      </c>
      <c r="S189" s="106" t="s">
        <v>2462</v>
      </c>
      <c r="T189" s="106" t="s">
        <v>2467</v>
      </c>
      <c r="U189" s="107" t="s">
        <v>2472</v>
      </c>
      <c r="V189" s="133">
        <v>25276.913043478256</v>
      </c>
      <c r="W189" s="39">
        <f>COUNTA(AD189,AI189,AN189,AS189,AX189,BH189,BC189)</f>
        <v>1</v>
      </c>
      <c r="X189" s="42">
        <f>Y189/AC189</f>
        <v>2.4999999999999988E-2</v>
      </c>
      <c r="Y189" s="43">
        <f>(AH189+AM189+AR189+AW189+BB189+BL189+BG189)*24</f>
        <v>0.99999999999999911</v>
      </c>
      <c r="Z189" s="44">
        <f>+W189*$D$4</f>
        <v>4</v>
      </c>
      <c r="AA189" s="42">
        <f>AB189/(AC189*$D$4)</f>
        <v>2.4999999999999988E-2</v>
      </c>
      <c r="AB189" s="44">
        <f>((AG189*24)*AF189)+((AL189*24)*AK189)+((AQ189*24)*AP189)+((AV189*24)*AU189)+((BA189*24)*AZ189)+((BF189*24)*BE189)+((BK189*24)*BJ189)</f>
        <v>3.9999999999999964</v>
      </c>
      <c r="AC189" s="45">
        <f>SUMIFS(Y:Y,O:O,O189)</f>
        <v>39.999999999999986</v>
      </c>
      <c r="AD189" s="127"/>
      <c r="AE189" s="127"/>
      <c r="AF189" s="107"/>
      <c r="AG189" s="47">
        <f>IF(AE189-AD189=$A$3,$A$2,AE189-AD189)</f>
        <v>0</v>
      </c>
      <c r="AH189" s="47">
        <f>IFERROR(IF(AF189=$D$4,AG189,AG189/($D$4/AF189)),0)</f>
        <v>0</v>
      </c>
      <c r="AI189" s="49"/>
      <c r="AJ189" s="49"/>
      <c r="AK189" s="41"/>
      <c r="AL189" s="47">
        <f>IF(AJ189-AI189=$A$3,$A$2,AJ189-AI189)</f>
        <v>0</v>
      </c>
      <c r="AM189" s="47">
        <f>IFERROR(IF(AK189=$D$4,AL189,AL189/($D$4/AK189)),0)</f>
        <v>0</v>
      </c>
      <c r="AN189" s="49">
        <v>0.41666666666666669</v>
      </c>
      <c r="AO189" s="49">
        <v>0.45833333333333331</v>
      </c>
      <c r="AP189" s="41">
        <v>4</v>
      </c>
      <c r="AQ189" s="47">
        <f>IF(AO189-AN189=$A$3,$A$2,AO189-AN189)</f>
        <v>4.166666666666663E-2</v>
      </c>
      <c r="AR189" s="47">
        <f>IFERROR(IF(AP189=$D$4,AQ189,AQ189/($D$4/AP189)),0)</f>
        <v>4.166666666666663E-2</v>
      </c>
      <c r="AS189" s="49"/>
      <c r="AT189" s="49"/>
      <c r="AU189" s="41"/>
      <c r="AV189" s="47">
        <f>IF(AT189-AS189=$A$3,$A$2,AT189-AS189)</f>
        <v>0</v>
      </c>
      <c r="AW189" s="47">
        <f>IFERROR(IF(AU189=$D$4,AV189,AV189/($D$4/AU189)),0)</f>
        <v>0</v>
      </c>
      <c r="AX189" s="49"/>
      <c r="AY189" s="49"/>
      <c r="AZ189" s="41"/>
      <c r="BA189" s="47">
        <f>IF(AY189-AX189=$A$3,$A$2,AY189-AX189)</f>
        <v>0</v>
      </c>
      <c r="BB189" s="47">
        <f>IFERROR(IF(AZ189=$D$4,BA189,BA189/($D$4/AZ189)),0)</f>
        <v>0</v>
      </c>
      <c r="BC189" s="49"/>
      <c r="BD189" s="49"/>
      <c r="BE189" s="41"/>
      <c r="BF189" s="47">
        <f>IF(BD189-BC189=$A$3,$A$2,BD189-BC189)</f>
        <v>0</v>
      </c>
      <c r="BG189" s="47">
        <f>IFERROR(IF(BE189=$D$4,BF189,BF189/($D$4/BE189)),0)</f>
        <v>0</v>
      </c>
      <c r="BH189" s="49"/>
      <c r="BI189" s="49"/>
      <c r="BJ189" s="41"/>
      <c r="BK189" s="47">
        <f>IF(BI189-BH189=$A$3,$A$2,BI189-BH189)</f>
        <v>0</v>
      </c>
      <c r="BL189" s="47">
        <f>IFERROR(IF(BJ189=$D$4,BK189,BK189/($D$4/BJ189)),0)</f>
        <v>0</v>
      </c>
      <c r="BM189" s="50"/>
      <c r="BN189" s="22">
        <f t="array" ref="BN189">IF(SUMPRODUCT((O189:O$439=O189)*1)&gt;1,0,1)</f>
        <v>0</v>
      </c>
      <c r="BO189" s="46"/>
      <c r="BP189" s="46"/>
      <c r="BQ189" s="107"/>
      <c r="BR189" s="47">
        <f>IF(BP189-BO189=$A$3,$A$2,BP189-BO189)</f>
        <v>0</v>
      </c>
      <c r="BS189" s="47">
        <f>IFERROR(IF(BQ189=$D$4,BR189,BR189/($D$4/BQ189)),0)</f>
        <v>0</v>
      </c>
      <c r="BT189" s="48"/>
      <c r="BU189" s="48"/>
      <c r="BV189" s="41"/>
      <c r="BW189" s="47">
        <f>IF(BU189-BT189=$A$3,$A$2,BU189-BT189)</f>
        <v>0</v>
      </c>
      <c r="BX189" s="47">
        <f>IFERROR(IF(BV189=$D$4,BW189,BW189/($D$4/BV189)),0)</f>
        <v>0</v>
      </c>
      <c r="BY189" s="48">
        <v>0.41666666666666669</v>
      </c>
      <c r="BZ189" s="48">
        <v>0.45833333333333331</v>
      </c>
      <c r="CA189" s="41">
        <v>4</v>
      </c>
      <c r="CB189" s="47">
        <f>IF(BZ189-BY189=$A$3,$A$2,BZ189-BY189)</f>
        <v>4.166666666666663E-2</v>
      </c>
      <c r="CC189" s="47">
        <f>IFERROR(IF(CA189=$D$4,CB189,CB189/($D$4/CA189)),0)</f>
        <v>4.166666666666663E-2</v>
      </c>
      <c r="CD189" s="48"/>
      <c r="CE189" s="48"/>
      <c r="CF189" s="41"/>
      <c r="CG189" s="47">
        <f>IF(CE189-CD189=$A$3,$A$2,CE189-CD189)</f>
        <v>0</v>
      </c>
      <c r="CH189" s="47">
        <f>IFERROR(IF(CF189=$D$4,CG189,CG189/($D$4/CF189)),0)</f>
        <v>0</v>
      </c>
      <c r="CI189" s="48"/>
      <c r="CJ189" s="48"/>
      <c r="CK189" s="41"/>
      <c r="CL189" s="47">
        <f>IF(CJ189-CI189=$A$3,$A$2,CJ189-CI189)</f>
        <v>0</v>
      </c>
      <c r="CM189" s="47">
        <f>IFERROR(IF(CK189=$D$4,CL189,CL189/($D$4/CK189)),0)</f>
        <v>0</v>
      </c>
      <c r="CN189" s="48"/>
      <c r="CO189" s="48"/>
      <c r="CP189" s="41"/>
      <c r="CQ189" s="47">
        <f>IF(CO189-CN189=$A$3,$A$2,CO189-CN189)</f>
        <v>0</v>
      </c>
      <c r="CR189" s="47">
        <f>IFERROR(IF(CP189=$D$4,CQ189,CQ189/($D$4/CP189)),0)</f>
        <v>0</v>
      </c>
      <c r="CS189" s="48"/>
      <c r="CT189" s="48"/>
      <c r="CU189" s="41"/>
      <c r="CV189" s="47">
        <f>IF(CT189-CS189=$A$3,$A$2,CT189-CS189)</f>
        <v>0</v>
      </c>
      <c r="CW189" s="47">
        <f>IFERROR(IF(CU189=$D$4,CV189,CV189/($D$4/CU189)),0)</f>
        <v>0</v>
      </c>
      <c r="CX189" s="18"/>
      <c r="CY189" s="18"/>
      <c r="CZ189" s="156"/>
      <c r="DA189" s="156"/>
    </row>
    <row r="190" spans="1:105" ht="13.8" x14ac:dyDescent="0.3">
      <c r="A190" s="18"/>
      <c r="B190" s="39" t="str">
        <f>CONCATENATE(IF(AD190&lt;&gt;"","L",""),IF(AI190&lt;&gt;"","M",""),IF(AN190&lt;&gt;"","W",""),IF(AS190&lt;&gt;"","J",""),IF(AX190&lt;&gt;"","V",""),IF(BC190&lt;&gt;"","S",""),IF(BH190&lt;&gt;"","D",""))</f>
        <v>WVS</v>
      </c>
      <c r="C190" s="104">
        <v>377</v>
      </c>
      <c r="D190" s="40" t="s">
        <v>1762</v>
      </c>
      <c r="E190" s="40" t="s">
        <v>1313</v>
      </c>
      <c r="F190" s="40" t="s">
        <v>2156</v>
      </c>
      <c r="G190" s="36" t="s">
        <v>1242</v>
      </c>
      <c r="H190" s="36" t="s">
        <v>2234</v>
      </c>
      <c r="I190" s="36" t="s">
        <v>2257</v>
      </c>
      <c r="J190" s="36" t="s">
        <v>2125</v>
      </c>
      <c r="K190" s="36" t="s">
        <v>2264</v>
      </c>
      <c r="L190" s="99" t="s">
        <v>909</v>
      </c>
      <c r="M190" s="99">
        <f>IF(L190=L189,0,1)</f>
        <v>0</v>
      </c>
      <c r="N190" s="107">
        <v>1720113081</v>
      </c>
      <c r="O190" s="106" t="str">
        <f>PROPER(TRIM(UPPER(CONCATENATE(P190," ",Q190))))</f>
        <v>Mayra Alejandra Noboa</v>
      </c>
      <c r="P190" s="106" t="s">
        <v>2533</v>
      </c>
      <c r="Q190" s="106" t="s">
        <v>2502</v>
      </c>
      <c r="R190" s="106" t="s">
        <v>2534</v>
      </c>
      <c r="S190" s="106" t="s">
        <v>2462</v>
      </c>
      <c r="T190" s="106" t="s">
        <v>2467</v>
      </c>
      <c r="U190" s="107" t="s">
        <v>2472</v>
      </c>
      <c r="V190" s="133">
        <v>21370.650712738854</v>
      </c>
      <c r="W190" s="39">
        <f>COUNTA(AD190,AI190,AN190,AS190,AX190,BH190,BC190)</f>
        <v>3</v>
      </c>
      <c r="X190" s="42">
        <f>Y190/AC190</f>
        <v>0.20000000000000004</v>
      </c>
      <c r="Y190" s="43">
        <f>(AH190+AM190+AR190+AW190+BB190+BL190+BG190)*24</f>
        <v>7.9999999999999982</v>
      </c>
      <c r="Z190" s="44">
        <f>+W190*$D$4</f>
        <v>12</v>
      </c>
      <c r="AA190" s="42">
        <f>AB190/(AC190*$D$4)</f>
        <v>0.20000000000000004</v>
      </c>
      <c r="AB190" s="44">
        <f>((AG190*24)*AF190)+((AL190*24)*AK190)+((AQ190*24)*AP190)+((AV190*24)*AU190)+((BA190*24)*AZ190)+((BF190*24)*BE190)+((BK190*24)*BJ190)</f>
        <v>31.999999999999993</v>
      </c>
      <c r="AC190" s="45">
        <f>SUMIFS(Y:Y,O:O,O190)</f>
        <v>39.999999999999986</v>
      </c>
      <c r="AD190" s="127"/>
      <c r="AE190" s="127"/>
      <c r="AF190" s="107"/>
      <c r="AG190" s="47">
        <f>IF(AE190-AD190=$A$3,$A$2,AE190-AD190)</f>
        <v>0</v>
      </c>
      <c r="AH190" s="47">
        <f>IFERROR(IF(AF190=$D$4,AG190,AG190/($D$4/AF190)),0)</f>
        <v>0</v>
      </c>
      <c r="AI190" s="49"/>
      <c r="AJ190" s="49"/>
      <c r="AK190" s="41"/>
      <c r="AL190" s="47">
        <f>IF(AJ190-AI190=$A$3,$A$2,AJ190-AI190)</f>
        <v>0</v>
      </c>
      <c r="AM190" s="47">
        <f>IFERROR(IF(AK190=$D$4,AL190,AL190/($D$4/AK190)),0)</f>
        <v>0</v>
      </c>
      <c r="AN190" s="49">
        <v>0.45833333333333331</v>
      </c>
      <c r="AO190" s="49">
        <v>0.54166666666666663</v>
      </c>
      <c r="AP190" s="41">
        <v>4</v>
      </c>
      <c r="AQ190" s="47">
        <f>IF(AO190-AN190=$A$3,$A$2,AO190-AN190)</f>
        <v>8.3333333333333315E-2</v>
      </c>
      <c r="AR190" s="47">
        <f>IFERROR(IF(AP190=$D$4,AQ190,AQ190/($D$4/AP190)),0)</f>
        <v>8.3333333333333315E-2</v>
      </c>
      <c r="AS190" s="49"/>
      <c r="AT190" s="49"/>
      <c r="AU190" s="41"/>
      <c r="AV190" s="47">
        <f>IF(AT190-AS190=$A$3,$A$2,AT190-AS190)</f>
        <v>0</v>
      </c>
      <c r="AW190" s="47">
        <f>IFERROR(IF(AU190=$D$4,AV190,AV190/($D$4/AU190)),0)</f>
        <v>0</v>
      </c>
      <c r="AX190" s="49">
        <v>0.41666666666666669</v>
      </c>
      <c r="AY190" s="49">
        <v>0.54166666666666663</v>
      </c>
      <c r="AZ190" s="41">
        <v>4</v>
      </c>
      <c r="BA190" s="47">
        <f>IF(AY190-AX190=$A$3,$A$2,AY190-AX190)</f>
        <v>0.12499999999999994</v>
      </c>
      <c r="BB190" s="47">
        <f>IFERROR(IF(AZ190=$D$4,BA190,BA190/($D$4/AZ190)),0)</f>
        <v>0.12499999999999994</v>
      </c>
      <c r="BC190" s="49">
        <v>0.58333333333333337</v>
      </c>
      <c r="BD190" s="49">
        <v>0.70833333333333337</v>
      </c>
      <c r="BE190" s="41">
        <v>4</v>
      </c>
      <c r="BF190" s="47">
        <f>IF(BD190-BC190=$A$3,$A$2,BD190-BC190)</f>
        <v>0.125</v>
      </c>
      <c r="BG190" s="47">
        <f>IFERROR(IF(BE190=$D$4,BF190,BF190/($D$4/BE190)),0)</f>
        <v>0.125</v>
      </c>
      <c r="BH190" s="49"/>
      <c r="BI190" s="49"/>
      <c r="BJ190" s="41"/>
      <c r="BK190" s="47">
        <f>IF(BI190-BH190=$A$3,$A$2,BI190-BH190)</f>
        <v>0</v>
      </c>
      <c r="BL190" s="47">
        <f>IFERROR(IF(BJ190=$D$4,BK190,BK190/($D$4/BJ190)),0)</f>
        <v>0</v>
      </c>
      <c r="BM190" s="50"/>
      <c r="BN190" s="22">
        <f t="array" ref="BN190">IF(SUMPRODUCT((O190:O$439=O190)*1)&gt;1,0,1)</f>
        <v>0</v>
      </c>
      <c r="BO190" s="46"/>
      <c r="BP190" s="46"/>
      <c r="BQ190" s="107"/>
      <c r="BR190" s="47">
        <f>IF(BP190-BO190=$A$3,$A$2,BP190-BO190)</f>
        <v>0</v>
      </c>
      <c r="BS190" s="47">
        <f>IFERROR(IF(BQ190=$D$4,BR190,BR190/($D$4/BQ190)),0)</f>
        <v>0</v>
      </c>
      <c r="BT190" s="48"/>
      <c r="BU190" s="48"/>
      <c r="BV190" s="41"/>
      <c r="BW190" s="47">
        <f>IF(BU190-BT190=$A$3,$A$2,BU190-BT190)</f>
        <v>0</v>
      </c>
      <c r="BX190" s="47">
        <f>IFERROR(IF(BV190=$D$4,BW190,BW190/($D$4/BV190)),0)</f>
        <v>0</v>
      </c>
      <c r="BY190" s="48">
        <v>0.45833333333333331</v>
      </c>
      <c r="BZ190" s="48">
        <v>0.54166666666666663</v>
      </c>
      <c r="CA190" s="41">
        <v>4</v>
      </c>
      <c r="CB190" s="47">
        <f>IF(BZ190-BY190=$A$3,$A$2,BZ190-BY190)</f>
        <v>8.3333333333333315E-2</v>
      </c>
      <c r="CC190" s="47">
        <f>IFERROR(IF(CA190=$D$4,CB190,CB190/($D$4/CA190)),0)</f>
        <v>8.3333333333333315E-2</v>
      </c>
      <c r="CD190" s="48">
        <v>0.58333333333333337</v>
      </c>
      <c r="CE190" s="49">
        <v>0.70833333333333337</v>
      </c>
      <c r="CF190" s="41">
        <v>4</v>
      </c>
      <c r="CG190" s="47">
        <f>IF(CE190-CD190=$A$3,$A$2,CE190-CD190)</f>
        <v>0.125</v>
      </c>
      <c r="CH190" s="47">
        <f>IFERROR(IF(CF190=$D$4,CG190,CG190/($D$4/CF190)),0)</f>
        <v>0.125</v>
      </c>
      <c r="CI190" s="48">
        <v>0.41666666666666669</v>
      </c>
      <c r="CJ190" s="48">
        <v>0.54166666666666663</v>
      </c>
      <c r="CK190" s="41">
        <v>4</v>
      </c>
      <c r="CL190" s="47">
        <f>IF(CJ190-CI190=$A$3,$A$2,CJ190-CI190)</f>
        <v>0.12499999999999994</v>
      </c>
      <c r="CM190" s="47">
        <f>IFERROR(IF(CK190=$D$4,CL190,CL190/($D$4/CK190)),0)</f>
        <v>0.12499999999999994</v>
      </c>
      <c r="CN190" s="48">
        <v>0.58333333333333337</v>
      </c>
      <c r="CO190" s="49">
        <v>0.70833333333333337</v>
      </c>
      <c r="CP190" s="41">
        <v>4</v>
      </c>
      <c r="CQ190" s="47">
        <f>IF(CO190-CN190=$A$3,$A$2,CO190-CN190)</f>
        <v>0.125</v>
      </c>
      <c r="CR190" s="47">
        <f>IFERROR(IF(CP190=$D$4,CQ190,CQ190/($D$4/CP190)),0)</f>
        <v>0.125</v>
      </c>
      <c r="CS190" s="48"/>
      <c r="CT190" s="48"/>
      <c r="CU190" s="41"/>
      <c r="CV190" s="47">
        <f>IF(CT190-CS190=$A$3,$A$2,CT190-CS190)</f>
        <v>0</v>
      </c>
      <c r="CW190" s="47">
        <f>IFERROR(IF(CU190=$D$4,CV190,CV190/($D$4/CU190)),0)</f>
        <v>0</v>
      </c>
      <c r="CX190" s="18"/>
      <c r="CY190" s="18"/>
      <c r="CZ190" s="156"/>
      <c r="DA190" s="156"/>
    </row>
    <row r="191" spans="1:105" ht="13.8" x14ac:dyDescent="0.3">
      <c r="A191" s="18"/>
      <c r="B191" s="39" t="str">
        <f>CONCATENATE(IF(AD191&lt;&gt;"","L",""),IF(AI191&lt;&gt;"","M",""),IF(AN191&lt;&gt;"","W",""),IF(AS191&lt;&gt;"","J",""),IF(AX191&lt;&gt;"","V",""),IF(BC191&lt;&gt;"","S",""),IF(BH191&lt;&gt;"","D",""))</f>
        <v>MJ</v>
      </c>
      <c r="C191" s="104">
        <v>775</v>
      </c>
      <c r="D191" s="120" t="s">
        <v>1763</v>
      </c>
      <c r="E191" s="40" t="s">
        <v>1136</v>
      </c>
      <c r="F191" s="40" t="s">
        <v>2156</v>
      </c>
      <c r="G191" s="36" t="s">
        <v>1245</v>
      </c>
      <c r="H191" s="36" t="s">
        <v>2234</v>
      </c>
      <c r="I191" s="36" t="s">
        <v>2257</v>
      </c>
      <c r="J191" s="36" t="s">
        <v>2260</v>
      </c>
      <c r="K191" s="36" t="s">
        <v>2264</v>
      </c>
      <c r="L191" s="99" t="s">
        <v>909</v>
      </c>
      <c r="M191" s="99">
        <f>IF(L191=L190,0,1)</f>
        <v>0</v>
      </c>
      <c r="N191" s="107">
        <v>1720113081</v>
      </c>
      <c r="O191" s="106" t="str">
        <f>PROPER(TRIM(UPPER(CONCATENATE(P191," ",Q191))))</f>
        <v>Mayra Alejandra Noboa</v>
      </c>
      <c r="P191" s="106" t="s">
        <v>2533</v>
      </c>
      <c r="Q191" s="106" t="s">
        <v>2502</v>
      </c>
      <c r="R191" s="106" t="s">
        <v>2534</v>
      </c>
      <c r="S191" s="106" t="s">
        <v>2462</v>
      </c>
      <c r="T191" s="106" t="s">
        <v>2467</v>
      </c>
      <c r="U191" s="107" t="s">
        <v>2472</v>
      </c>
      <c r="V191" s="133"/>
      <c r="W191" s="39">
        <f>COUNTA(AD191,AI191,AN191,AS191,AX191,BH191,BC191)</f>
        <v>2</v>
      </c>
      <c r="X191" s="42">
        <f>Y191/AC191</f>
        <v>7.4999999999999997E-2</v>
      </c>
      <c r="Y191" s="43">
        <f>(AH191+AM191+AR191+AW191+BB191+BL191+BG191)*24</f>
        <v>2.9999999999999987</v>
      </c>
      <c r="Z191" s="44">
        <f>+W191*$D$4</f>
        <v>8</v>
      </c>
      <c r="AA191" s="42">
        <f>AB191/(AC191*$D$4)</f>
        <v>7.4999999999999997E-2</v>
      </c>
      <c r="AB191" s="44">
        <f>((AG191*24)*AF191)+((AL191*24)*AK191)+((AQ191*24)*AP191)+((AV191*24)*AU191)+((BA191*24)*AZ191)+((BF191*24)*BE191)+((BK191*24)*BJ191)</f>
        <v>11.999999999999995</v>
      </c>
      <c r="AC191" s="45">
        <f>SUMIFS(Y:Y,O:O,O191)</f>
        <v>39.999999999999986</v>
      </c>
      <c r="AD191" s="127"/>
      <c r="AE191" s="127"/>
      <c r="AF191" s="107"/>
      <c r="AG191" s="47">
        <f>IF(AE191-AD191=$A$3,$A$2,AE191-AD191)</f>
        <v>0</v>
      </c>
      <c r="AH191" s="47">
        <f>IFERROR(IF(AF191=$D$4,AG191,AG191/($D$4/AF191)),0)</f>
        <v>0</v>
      </c>
      <c r="AI191" s="49">
        <v>0.41666666666666669</v>
      </c>
      <c r="AJ191" s="49">
        <v>0.54166666666666663</v>
      </c>
      <c r="AK191" s="41">
        <v>2</v>
      </c>
      <c r="AL191" s="47">
        <f>IF(AJ191-AI191=$A$3,$A$2,AJ191-AI191)</f>
        <v>0.12499999999999994</v>
      </c>
      <c r="AM191" s="47">
        <f>IFERROR(IF(AK191=$D$4,AL191,AL191/($D$4/AK191)),0)</f>
        <v>6.2499999999999972E-2</v>
      </c>
      <c r="AN191" s="49"/>
      <c r="AO191" s="49"/>
      <c r="AP191" s="41"/>
      <c r="AQ191" s="47">
        <f>IF(AO191-AN191=$A$3,$A$2,AO191-AN191)</f>
        <v>0</v>
      </c>
      <c r="AR191" s="47">
        <f>IFERROR(IF(AP191=$D$4,AQ191,AQ191/($D$4/AP191)),0)</f>
        <v>0</v>
      </c>
      <c r="AS191" s="49">
        <v>0.41666666666666669</v>
      </c>
      <c r="AT191" s="49">
        <v>0.54166666666666663</v>
      </c>
      <c r="AU191" s="41">
        <v>2</v>
      </c>
      <c r="AV191" s="47">
        <f>IF(AT191-AS191=$A$3,$A$2,AT191-AS191)</f>
        <v>0.12499999999999994</v>
      </c>
      <c r="AW191" s="47">
        <f>IFERROR(IF(AU191=$D$4,AV191,AV191/($D$4/AU191)),0)</f>
        <v>6.2499999999999972E-2</v>
      </c>
      <c r="AX191" s="49"/>
      <c r="AY191" s="49"/>
      <c r="AZ191" s="41"/>
      <c r="BA191" s="47">
        <f>IF(AY191-AX191=$A$3,$A$2,AY191-AX191)</f>
        <v>0</v>
      </c>
      <c r="BB191" s="47">
        <f>IFERROR(IF(AZ191=$D$4,BA191,BA191/($D$4/AZ191)),0)</f>
        <v>0</v>
      </c>
      <c r="BC191" s="49"/>
      <c r="BD191" s="49"/>
      <c r="BE191" s="41"/>
      <c r="BF191" s="47">
        <f>IF(BD191-BC191=$A$3,$A$2,BD191-BC191)</f>
        <v>0</v>
      </c>
      <c r="BG191" s="47">
        <f>IFERROR(IF(BE191=$D$4,BF191,BF191/($D$4/BE191)),0)</f>
        <v>0</v>
      </c>
      <c r="BH191" s="49"/>
      <c r="BI191" s="49"/>
      <c r="BJ191" s="41"/>
      <c r="BK191" s="47">
        <f>IF(BI191-BH191=$A$3,$A$2,BI191-BH191)</f>
        <v>0</v>
      </c>
      <c r="BL191" s="47">
        <f>IFERROR(IF(BJ191=$D$4,BK191,BK191/($D$4/BJ191)),0)</f>
        <v>0</v>
      </c>
      <c r="BM191" s="50"/>
      <c r="BN191" s="22">
        <f t="array" ref="BN191">IF(SUMPRODUCT((O191:O$439=O191)*1)&gt;1,0,1)</f>
        <v>0</v>
      </c>
      <c r="BO191" s="46"/>
      <c r="BP191" s="46"/>
      <c r="BQ191" s="107"/>
      <c r="BR191" s="47">
        <f>IF(BP191-BO191=$A$3,$A$2,BP191-BO191)</f>
        <v>0</v>
      </c>
      <c r="BS191" s="47">
        <f>IFERROR(IF(BQ191=$D$4,BR191,BR191/($D$4/BQ191)),0)</f>
        <v>0</v>
      </c>
      <c r="BT191" s="48"/>
      <c r="BU191" s="48"/>
      <c r="BV191" s="41"/>
      <c r="BW191" s="47">
        <f>IF(BU191-BT191=$A$3,$A$2,BU191-BT191)</f>
        <v>0</v>
      </c>
      <c r="BX191" s="47">
        <f>IFERROR(IF(BV191=$D$4,BW191,BW191/($D$4/BV191)),0)</f>
        <v>0</v>
      </c>
      <c r="BY191" s="48"/>
      <c r="BZ191" s="48"/>
      <c r="CA191" s="41"/>
      <c r="CB191" s="47">
        <f>IF(BZ191-BY191=$A$3,$A$2,BZ191-BY191)</f>
        <v>0</v>
      </c>
      <c r="CC191" s="47">
        <f>IFERROR(IF(CA191=$D$4,CB191,CB191/($D$4/CA191)),0)</f>
        <v>0</v>
      </c>
      <c r="CD191" s="48"/>
      <c r="CE191" s="49"/>
      <c r="CF191" s="41"/>
      <c r="CG191" s="47">
        <f>IF(CE191-CD191=$A$3,$A$2,CE191-CD191)</f>
        <v>0</v>
      </c>
      <c r="CH191" s="47">
        <f>IFERROR(IF(CF191=$D$4,CG191,CG191/($D$4/CF191)),0)</f>
        <v>0</v>
      </c>
      <c r="CI191" s="48"/>
      <c r="CJ191" s="48"/>
      <c r="CK191" s="41"/>
      <c r="CL191" s="47">
        <f>IF(CJ191-CI191=$A$3,$A$2,CJ191-CI191)</f>
        <v>0</v>
      </c>
      <c r="CM191" s="47">
        <f>IFERROR(IF(CK191=$D$4,CL191,CL191/($D$4/CK191)),0)</f>
        <v>0</v>
      </c>
      <c r="CN191" s="48"/>
      <c r="CO191" s="49"/>
      <c r="CP191" s="41"/>
      <c r="CQ191" s="47">
        <f>IF(CO191-CN191=$A$3,$A$2,CO191-CN191)</f>
        <v>0</v>
      </c>
      <c r="CR191" s="47">
        <f>IFERROR(IF(CP191=$D$4,CQ191,CQ191/($D$4/CP191)),0)</f>
        <v>0</v>
      </c>
      <c r="CS191" s="48"/>
      <c r="CT191" s="48"/>
      <c r="CU191" s="41"/>
      <c r="CV191" s="47">
        <f>IF(CT191-CS191=$A$3,$A$2,CT191-CS191)</f>
        <v>0</v>
      </c>
      <c r="CW191" s="47">
        <f>IFERROR(IF(CU191=$D$4,CV191,CV191/($D$4/CU191)),0)</f>
        <v>0</v>
      </c>
      <c r="CX191" s="18"/>
      <c r="CY191" s="18"/>
      <c r="CZ191" s="156"/>
      <c r="DA191" s="156"/>
    </row>
    <row r="192" spans="1:105" ht="13.8" x14ac:dyDescent="0.3">
      <c r="A192" s="18"/>
      <c r="B192" s="39" t="str">
        <f>CONCATENATE(IF(AD192&lt;&gt;"","L",""),IF(AI192&lt;&gt;"","M",""),IF(AN192&lt;&gt;"","W",""),IF(AS192&lt;&gt;"","J",""),IF(AX192&lt;&gt;"","V",""),IF(BC192&lt;&gt;"","S",""),IF(BH192&lt;&gt;"","D",""))</f>
        <v>MJVS</v>
      </c>
      <c r="C192" s="104">
        <v>273</v>
      </c>
      <c r="D192" s="40" t="s">
        <v>1764</v>
      </c>
      <c r="E192" s="40" t="s">
        <v>1314</v>
      </c>
      <c r="F192" s="40" t="s">
        <v>2156</v>
      </c>
      <c r="G192" s="36" t="s">
        <v>1243</v>
      </c>
      <c r="H192" s="36" t="s">
        <v>2234</v>
      </c>
      <c r="I192" s="36" t="s">
        <v>2257</v>
      </c>
      <c r="J192" s="36" t="s">
        <v>2260</v>
      </c>
      <c r="K192" s="36" t="s">
        <v>2264</v>
      </c>
      <c r="L192" s="99" t="s">
        <v>909</v>
      </c>
      <c r="M192" s="99">
        <f>IF(L192=L191,0,1)</f>
        <v>0</v>
      </c>
      <c r="N192" s="107">
        <v>1720113081</v>
      </c>
      <c r="O192" s="106" t="str">
        <f>PROPER(TRIM(UPPER(CONCATENATE(P192," ",Q192))))</f>
        <v>Mayra Alejandra Noboa</v>
      </c>
      <c r="P192" s="106" t="s">
        <v>2533</v>
      </c>
      <c r="Q192" s="106" t="s">
        <v>2502</v>
      </c>
      <c r="R192" s="106" t="s">
        <v>2534</v>
      </c>
      <c r="S192" s="106" t="s">
        <v>2462</v>
      </c>
      <c r="T192" s="106" t="s">
        <v>2467</v>
      </c>
      <c r="U192" s="107" t="s">
        <v>2472</v>
      </c>
      <c r="V192" s="133">
        <v>39261.408775550764</v>
      </c>
      <c r="W192" s="39">
        <f>COUNTA(AD192,AI192,AN192,AS192,AX192,BH192,BC192)</f>
        <v>4</v>
      </c>
      <c r="X192" s="42">
        <f>Y192/AC192</f>
        <v>0.30000000000000004</v>
      </c>
      <c r="Y192" s="43">
        <f>(AH192+AM192+AR192+AW192+BB192+BL192+BG192)*24</f>
        <v>11.999999999999998</v>
      </c>
      <c r="Z192" s="44">
        <f>+W192*$D$4</f>
        <v>16</v>
      </c>
      <c r="AA192" s="42">
        <f>AB192/(AC192*$D$4)</f>
        <v>0.30000000000000004</v>
      </c>
      <c r="AB192" s="44">
        <f>((AG192*24)*AF192)+((AL192*24)*AK192)+((AQ192*24)*AP192)+((AV192*24)*AU192)+((BA192*24)*AZ192)+((BF192*24)*BE192)+((BK192*24)*BJ192)</f>
        <v>47.999999999999993</v>
      </c>
      <c r="AC192" s="45">
        <f>SUMIFS(Y:Y,O:O,O192)</f>
        <v>39.999999999999986</v>
      </c>
      <c r="AD192" s="127"/>
      <c r="AE192" s="127"/>
      <c r="AF192" s="107"/>
      <c r="AG192" s="47">
        <f>IF(AE192-AD192=$A$3,$A$2,AE192-AD192)</f>
        <v>0</v>
      </c>
      <c r="AH192" s="47">
        <f>IFERROR(IF(AF192=$D$4,AG192,AG192/($D$4/AF192)),0)</f>
        <v>0</v>
      </c>
      <c r="AI192" s="49">
        <v>0.58333333333333337</v>
      </c>
      <c r="AJ192" s="49">
        <v>0.70833333333333337</v>
      </c>
      <c r="AK192" s="41">
        <v>4</v>
      </c>
      <c r="AL192" s="47">
        <f>IF(AJ192-AI192=$A$3,$A$2,AJ192-AI192)</f>
        <v>0.125</v>
      </c>
      <c r="AM192" s="47">
        <f>IFERROR(IF(AK192=$D$4,AL192,AL192/($D$4/AK192)),0)</f>
        <v>0.125</v>
      </c>
      <c r="AN192" s="49"/>
      <c r="AO192" s="49"/>
      <c r="AP192" s="41"/>
      <c r="AQ192" s="47">
        <f>IF(AO192-AN192=$A$3,$A$2,AO192-AN192)</f>
        <v>0</v>
      </c>
      <c r="AR192" s="47">
        <f>IFERROR(IF(AP192=$D$4,AQ192,AQ192/($D$4/AP192)),0)</f>
        <v>0</v>
      </c>
      <c r="AS192" s="49">
        <v>0.58333333333333337</v>
      </c>
      <c r="AT192" s="49">
        <v>0.70833333333333337</v>
      </c>
      <c r="AU192" s="41">
        <v>4</v>
      </c>
      <c r="AV192" s="47">
        <f>IF(AT192-AS192=$A$3,$A$2,AT192-AS192)</f>
        <v>0.125</v>
      </c>
      <c r="AW192" s="47">
        <f>IFERROR(IF(AU192=$D$4,AV192,AV192/($D$4/AU192)),0)</f>
        <v>0.125</v>
      </c>
      <c r="AX192" s="49">
        <v>0.58333333333333337</v>
      </c>
      <c r="AY192" s="49">
        <v>0.70833333333333337</v>
      </c>
      <c r="AZ192" s="41">
        <v>4</v>
      </c>
      <c r="BA192" s="47">
        <f>IF(AY192-AX192=$A$3,$A$2,AY192-AX192)</f>
        <v>0.125</v>
      </c>
      <c r="BB192" s="47">
        <f>IFERROR(IF(AZ192=$D$4,BA192,BA192/($D$4/AZ192)),0)</f>
        <v>0.125</v>
      </c>
      <c r="BC192" s="49">
        <v>0.41666666666666669</v>
      </c>
      <c r="BD192" s="49">
        <v>0.54166666666666663</v>
      </c>
      <c r="BE192" s="41">
        <v>4</v>
      </c>
      <c r="BF192" s="47">
        <f>IF(BD192-BC192=$A$3,$A$2,BD192-BC192)</f>
        <v>0.12499999999999994</v>
      </c>
      <c r="BG192" s="47">
        <f>IFERROR(IF(BE192=$D$4,BF192,BF192/($D$4/BE192)),0)</f>
        <v>0.12499999999999994</v>
      </c>
      <c r="BH192" s="49"/>
      <c r="BI192" s="49"/>
      <c r="BJ192" s="41"/>
      <c r="BK192" s="47">
        <f>IF(BI192-BH192=$A$3,$A$2,BI192-BH192)</f>
        <v>0</v>
      </c>
      <c r="BL192" s="47">
        <f>IFERROR(IF(BJ192=$D$4,BK192,BK192/($D$4/BJ192)),0)</f>
        <v>0</v>
      </c>
      <c r="BM192" s="50"/>
      <c r="BN192" s="22">
        <f t="array" ref="BN192">IF(SUMPRODUCT((O192:O$439=O192)*1)&gt;1,0,1)</f>
        <v>0</v>
      </c>
      <c r="BO192" s="46"/>
      <c r="BP192" s="46"/>
      <c r="BQ192" s="107"/>
      <c r="BR192" s="47">
        <f>IF(BP192-BO192=$A$3,$A$2,BP192-BO192)</f>
        <v>0</v>
      </c>
      <c r="BS192" s="47">
        <f>IFERROR(IF(BQ192=$D$4,BR192,BR192/($D$4/BQ192)),0)</f>
        <v>0</v>
      </c>
      <c r="BT192" s="48">
        <v>0.58333333333333337</v>
      </c>
      <c r="BU192" s="48">
        <v>0.70833333333333337</v>
      </c>
      <c r="BV192" s="41">
        <v>4</v>
      </c>
      <c r="BW192" s="47">
        <f>IF(BU192-BT192=$A$3,$A$2,BU192-BT192)</f>
        <v>0.125</v>
      </c>
      <c r="BX192" s="47">
        <f>IFERROR(IF(BV192=$D$4,BW192,BW192/($D$4/BV192)),0)</f>
        <v>0.125</v>
      </c>
      <c r="BY192" s="48"/>
      <c r="BZ192" s="48"/>
      <c r="CA192" s="41"/>
      <c r="CB192" s="47">
        <f>IF(BZ192-BY192=$A$3,$A$2,BZ192-BY192)</f>
        <v>0</v>
      </c>
      <c r="CC192" s="47">
        <f>IFERROR(IF(CA192=$D$4,CB192,CB192/($D$4/CA192)),0)</f>
        <v>0</v>
      </c>
      <c r="CD192" s="48">
        <v>0.70833333333333337</v>
      </c>
      <c r="CE192" s="49">
        <v>0.79166666666666663</v>
      </c>
      <c r="CF192" s="41">
        <v>4</v>
      </c>
      <c r="CG192" s="47">
        <f>IF(CE192-CD192=$A$3,$A$2,CE192-CD192)</f>
        <v>8.3333333333333259E-2</v>
      </c>
      <c r="CH192" s="47">
        <f>IFERROR(IF(CF192=$D$4,CG192,CG192/($D$4/CF192)),0)</f>
        <v>8.3333333333333259E-2</v>
      </c>
      <c r="CI192" s="48">
        <v>0.58333333333333337</v>
      </c>
      <c r="CJ192" s="48">
        <v>0.70833333333333337</v>
      </c>
      <c r="CK192" s="41">
        <v>4</v>
      </c>
      <c r="CL192" s="47">
        <f>IF(CJ192-CI192=$A$3,$A$2,CJ192-CI192)</f>
        <v>0.125</v>
      </c>
      <c r="CM192" s="47">
        <f>IFERROR(IF(CK192=$D$4,CL192,CL192/($D$4/CK192)),0)</f>
        <v>0.125</v>
      </c>
      <c r="CN192" s="48">
        <v>0.41666666666666669</v>
      </c>
      <c r="CO192" s="49">
        <v>0.54166666666666663</v>
      </c>
      <c r="CP192" s="41">
        <v>4</v>
      </c>
      <c r="CQ192" s="47">
        <f>IF(CO192-CN192=$A$3,$A$2,CO192-CN192)</f>
        <v>0.12499999999999994</v>
      </c>
      <c r="CR192" s="47">
        <f>IFERROR(IF(CP192=$D$4,CQ192,CQ192/($D$4/CP192)),0)</f>
        <v>0.12499999999999994</v>
      </c>
      <c r="CS192" s="48"/>
      <c r="CT192" s="48"/>
      <c r="CU192" s="41"/>
      <c r="CV192" s="47">
        <f>IF(CT192-CS192=$A$3,$A$2,CT192-CS192)</f>
        <v>0</v>
      </c>
      <c r="CW192" s="47">
        <f>IFERROR(IF(CU192=$D$4,CV192,CV192/($D$4/CU192)),0)</f>
        <v>0</v>
      </c>
      <c r="CX192" s="18"/>
      <c r="CY192" s="18"/>
      <c r="CZ192" s="156"/>
      <c r="DA192" s="156"/>
    </row>
    <row r="193" spans="1:105" s="180" customFormat="1" ht="13.8" x14ac:dyDescent="0.3">
      <c r="A193" s="18"/>
      <c r="B193" s="39" t="str">
        <f>CONCATENATE(IF(AD193&lt;&gt;"","L",""),IF(AI193&lt;&gt;"","M",""),IF(AN193&lt;&gt;"","W",""),IF(AS193&lt;&gt;"","J",""),IF(AX193&lt;&gt;"","V",""),IF(BC193&lt;&gt;"","S",""),IF(BH193&lt;&gt;"","D",""))</f>
        <v>MJ</v>
      </c>
      <c r="C193" s="104">
        <v>181</v>
      </c>
      <c r="D193" s="40" t="s">
        <v>1765</v>
      </c>
      <c r="E193" s="40" t="s">
        <v>1315</v>
      </c>
      <c r="F193" s="40" t="s">
        <v>2123</v>
      </c>
      <c r="G193" s="36" t="s">
        <v>1241</v>
      </c>
      <c r="H193" s="36" t="s">
        <v>2234</v>
      </c>
      <c r="I193" s="36" t="s">
        <v>2257</v>
      </c>
      <c r="J193" s="36" t="s">
        <v>2125</v>
      </c>
      <c r="K193" s="36" t="s">
        <v>2264</v>
      </c>
      <c r="L193" s="99" t="s">
        <v>909</v>
      </c>
      <c r="M193" s="99">
        <f>IF(L193=L192,0,1)</f>
        <v>0</v>
      </c>
      <c r="N193" s="107">
        <v>1720113081</v>
      </c>
      <c r="O193" s="106" t="str">
        <f>PROPER(TRIM(UPPER(CONCATENATE(P193," ",Q193))))</f>
        <v>Mayra Alejandra Noboa</v>
      </c>
      <c r="P193" s="106" t="s">
        <v>2533</v>
      </c>
      <c r="Q193" s="106" t="s">
        <v>2502</v>
      </c>
      <c r="R193" s="106" t="s">
        <v>2534</v>
      </c>
      <c r="S193" s="106" t="s">
        <v>2462</v>
      </c>
      <c r="T193" s="106" t="s">
        <v>2468</v>
      </c>
      <c r="U193" s="107" t="s">
        <v>2472</v>
      </c>
      <c r="V193" s="133">
        <v>24865.693636363641</v>
      </c>
      <c r="W193" s="39">
        <f>COUNTA(AD193,AI193,AN193,AS193,AX193,BH193,BC193)</f>
        <v>2</v>
      </c>
      <c r="X193" s="42">
        <f>Y193/AC193</f>
        <v>7.4999999999999997E-2</v>
      </c>
      <c r="Y193" s="43">
        <f>(AH193+AM193+AR193+AW193+BB193+BL193+BG193)*24</f>
        <v>2.9999999999999987</v>
      </c>
      <c r="Z193" s="44">
        <f>+W193*$D$4</f>
        <v>8</v>
      </c>
      <c r="AA193" s="42">
        <f>AB193/(AC193*$D$4)</f>
        <v>7.4999999999999997E-2</v>
      </c>
      <c r="AB193" s="44">
        <f>((AG193*24)*AF193)+((AL193*24)*AK193)+((AQ193*24)*AP193)+((AV193*24)*AU193)+((BA193*24)*AZ193)+((BF193*24)*BE193)+((BK193*24)*BJ193)</f>
        <v>11.999999999999995</v>
      </c>
      <c r="AC193" s="45">
        <f>SUMIFS(Y:Y,O:O,O193)</f>
        <v>39.999999999999986</v>
      </c>
      <c r="AD193" s="127"/>
      <c r="AE193" s="127"/>
      <c r="AF193" s="107"/>
      <c r="AG193" s="47">
        <f>IF(AE193-AD193=$A$3,$A$2,AE193-AD193)</f>
        <v>0</v>
      </c>
      <c r="AH193" s="47">
        <f>IFERROR(IF(AF193=$D$4,AG193,AG193/($D$4/AF193)),0)</f>
        <v>0</v>
      </c>
      <c r="AI193" s="49">
        <v>0.41666666666666669</v>
      </c>
      <c r="AJ193" s="49">
        <v>0.54166666666666663</v>
      </c>
      <c r="AK193" s="41">
        <v>2</v>
      </c>
      <c r="AL193" s="47">
        <f>IF(AJ193-AI193=$A$3,$A$2,AJ193-AI193)</f>
        <v>0.12499999999999994</v>
      </c>
      <c r="AM193" s="47">
        <f>IFERROR(IF(AK193=$D$4,AL193,AL193/($D$4/AK193)),0)</f>
        <v>6.2499999999999972E-2</v>
      </c>
      <c r="AN193" s="49"/>
      <c r="AO193" s="49"/>
      <c r="AP193" s="41"/>
      <c r="AQ193" s="47">
        <f>IF(AO193-AN193=$A$3,$A$2,AO193-AN193)</f>
        <v>0</v>
      </c>
      <c r="AR193" s="47">
        <f>IFERROR(IF(AP193=$D$4,AQ193,AQ193/($D$4/AP193)),0)</f>
        <v>0</v>
      </c>
      <c r="AS193" s="49">
        <v>0.41666666666666669</v>
      </c>
      <c r="AT193" s="49">
        <v>0.54166666666666663</v>
      </c>
      <c r="AU193" s="41">
        <v>2</v>
      </c>
      <c r="AV193" s="47">
        <f>IF(AT193-AS193=$A$3,$A$2,AT193-AS193)</f>
        <v>0.12499999999999994</v>
      </c>
      <c r="AW193" s="47">
        <f>IFERROR(IF(AU193=$D$4,AV193,AV193/($D$4/AU193)),0)</f>
        <v>6.2499999999999972E-2</v>
      </c>
      <c r="AX193" s="49"/>
      <c r="AY193" s="49"/>
      <c r="AZ193" s="41"/>
      <c r="BA193" s="47">
        <f>IF(AY193-AX193=$A$3,$A$2,AY193-AX193)</f>
        <v>0</v>
      </c>
      <c r="BB193" s="47">
        <f>IFERROR(IF(AZ193=$D$4,BA193,BA193/($D$4/AZ193)),0)</f>
        <v>0</v>
      </c>
      <c r="BC193" s="49"/>
      <c r="BD193" s="49"/>
      <c r="BE193" s="41"/>
      <c r="BF193" s="47">
        <f>IF(BD193-BC193=$A$3,$A$2,BD193-BC193)</f>
        <v>0</v>
      </c>
      <c r="BG193" s="47">
        <f>IFERROR(IF(BE193=$D$4,BF193,BF193/($D$4/BE193)),0)</f>
        <v>0</v>
      </c>
      <c r="BH193" s="49"/>
      <c r="BI193" s="49"/>
      <c r="BJ193" s="41"/>
      <c r="BK193" s="47">
        <f>IF(BI193-BH193=$A$3,$A$2,BI193-BH193)</f>
        <v>0</v>
      </c>
      <c r="BL193" s="47">
        <f>IFERROR(IF(BJ193=$D$4,BK193,BK193/($D$4/BJ193)),0)</f>
        <v>0</v>
      </c>
      <c r="BM193" s="50"/>
      <c r="BN193" s="22">
        <f t="array" ref="BN193">IF(SUMPRODUCT((O193:O$439=O193)*1)&gt;1,0,1)</f>
        <v>0</v>
      </c>
      <c r="BO193" s="46"/>
      <c r="BP193" s="46"/>
      <c r="BQ193" s="107"/>
      <c r="BR193" s="47">
        <f>IF(BP193-BO193=$A$3,$A$2,BP193-BO193)</f>
        <v>0</v>
      </c>
      <c r="BS193" s="47">
        <f>IFERROR(IF(BQ193=$D$4,BR193,BR193/($D$4/BQ193)),0)</f>
        <v>0</v>
      </c>
      <c r="BT193" s="48">
        <v>0.41666666666666669</v>
      </c>
      <c r="BU193" s="48">
        <v>0.54166666666666663</v>
      </c>
      <c r="BV193" s="41">
        <v>4</v>
      </c>
      <c r="BW193" s="47">
        <f>IF(BU193-BT193=$A$3,$A$2,BU193-BT193)</f>
        <v>0.12499999999999994</v>
      </c>
      <c r="BX193" s="47">
        <f>IFERROR(IF(BV193=$D$4,BW193,BW193/($D$4/BV193)),0)</f>
        <v>0.12499999999999994</v>
      </c>
      <c r="BY193" s="48"/>
      <c r="BZ193" s="48"/>
      <c r="CA193" s="41"/>
      <c r="CB193" s="47">
        <f>IF(BZ193-BY193=$A$3,$A$2,BZ193-BY193)</f>
        <v>0</v>
      </c>
      <c r="CC193" s="47">
        <f>IFERROR(IF(CA193=$D$4,CB193,CB193/($D$4/CA193)),0)</f>
        <v>0</v>
      </c>
      <c r="CD193" s="48">
        <v>0.41666666666666669</v>
      </c>
      <c r="CE193" s="48">
        <v>0.54166666666666663</v>
      </c>
      <c r="CF193" s="41">
        <v>4</v>
      </c>
      <c r="CG193" s="47">
        <f>IF(CE193-CD193=$A$3,$A$2,CE193-CD193)</f>
        <v>0.12499999999999994</v>
      </c>
      <c r="CH193" s="47">
        <f>IFERROR(IF(CF193=$D$4,CG193,CG193/($D$4/CF193)),0)</f>
        <v>0.12499999999999994</v>
      </c>
      <c r="CI193" s="48"/>
      <c r="CJ193" s="48"/>
      <c r="CK193" s="41"/>
      <c r="CL193" s="47">
        <f>IF(CJ193-CI193=$A$3,$A$2,CJ193-CI193)</f>
        <v>0</v>
      </c>
      <c r="CM193" s="47">
        <f>IFERROR(IF(CK193=$D$4,CL193,CL193/($D$4/CK193)),0)</f>
        <v>0</v>
      </c>
      <c r="CN193" s="48"/>
      <c r="CO193" s="48"/>
      <c r="CP193" s="41"/>
      <c r="CQ193" s="47">
        <f>IF(CO193-CN193=$A$3,$A$2,CO193-CN193)</f>
        <v>0</v>
      </c>
      <c r="CR193" s="47">
        <f>IFERROR(IF(CP193=$D$4,CQ193,CQ193/($D$4/CP193)),0)</f>
        <v>0</v>
      </c>
      <c r="CS193" s="48"/>
      <c r="CT193" s="48"/>
      <c r="CU193" s="41"/>
      <c r="CV193" s="47">
        <f>IF(CT193-CS193=$A$3,$A$2,CT193-CS193)</f>
        <v>0</v>
      </c>
      <c r="CW193" s="47">
        <f>IFERROR(IF(CU193=$D$4,CV193,CV193/($D$4/CU193)),0)</f>
        <v>0</v>
      </c>
      <c r="CX193" s="18"/>
      <c r="CY193" s="18"/>
      <c r="CZ193" s="156"/>
      <c r="DA193" s="156"/>
    </row>
    <row r="194" spans="1:105" s="180" customFormat="1" ht="13.8" x14ac:dyDescent="0.3">
      <c r="A194" s="18"/>
      <c r="B194" s="39" t="str">
        <f>CONCATENATE(IF(AD194&lt;&gt;"","L",""),IF(AI194&lt;&gt;"","M",""),IF(AN194&lt;&gt;"","W",""),IF(AS194&lt;&gt;"","J",""),IF(AX194&lt;&gt;"","V",""),IF(BC194&lt;&gt;"","S",""),IF(BH194&lt;&gt;"","D",""))</f>
        <v>MWJVS</v>
      </c>
      <c r="C194" s="104">
        <v>179</v>
      </c>
      <c r="D194" s="40" t="s">
        <v>1766</v>
      </c>
      <c r="E194" s="40" t="s">
        <v>1316</v>
      </c>
      <c r="F194" s="40" t="s">
        <v>2155</v>
      </c>
      <c r="G194" s="36" t="s">
        <v>1241</v>
      </c>
      <c r="H194" s="36" t="s">
        <v>2234</v>
      </c>
      <c r="I194" s="36" t="s">
        <v>2257</v>
      </c>
      <c r="J194" s="36" t="s">
        <v>2125</v>
      </c>
      <c r="K194" s="36" t="s">
        <v>2264</v>
      </c>
      <c r="L194" s="99" t="s">
        <v>909</v>
      </c>
      <c r="M194" s="99">
        <f>IF(L194=L193,0,1)</f>
        <v>0</v>
      </c>
      <c r="N194" s="107">
        <v>1720113081</v>
      </c>
      <c r="O194" s="106" t="str">
        <f>PROPER(TRIM(UPPER(CONCATENATE(P194," ",Q194))))</f>
        <v>Mayra Alejandra Noboa</v>
      </c>
      <c r="P194" s="106" t="s">
        <v>2533</v>
      </c>
      <c r="Q194" s="106" t="s">
        <v>2502</v>
      </c>
      <c r="R194" s="106" t="s">
        <v>2534</v>
      </c>
      <c r="S194" s="106" t="s">
        <v>2462</v>
      </c>
      <c r="T194" s="106" t="s">
        <v>2468</v>
      </c>
      <c r="U194" s="107" t="s">
        <v>2472</v>
      </c>
      <c r="V194" s="133">
        <v>24014.776363636363</v>
      </c>
      <c r="W194" s="39">
        <f>COUNTA(AD194,AI194,AN194,AS194,AX194,BH194,BC194)</f>
        <v>5</v>
      </c>
      <c r="X194" s="42">
        <f>Y194/AC194</f>
        <v>0.3249999999999999</v>
      </c>
      <c r="Y194" s="43">
        <f>(AH194+AM194+AR194+AW194+BB194+BL194+BG194)*24</f>
        <v>12.999999999999991</v>
      </c>
      <c r="Z194" s="44">
        <f>+W194*$D$4</f>
        <v>20</v>
      </c>
      <c r="AA194" s="42">
        <f>AB194/(AC194*$D$4)</f>
        <v>0.3249999999999999</v>
      </c>
      <c r="AB194" s="44">
        <f>((AG194*24)*AF194)+((AL194*24)*AK194)+((AQ194*24)*AP194)+((AV194*24)*AU194)+((BA194*24)*AZ194)+((BF194*24)*BE194)+((BK194*24)*BJ194)</f>
        <v>51.999999999999964</v>
      </c>
      <c r="AC194" s="45">
        <f>SUMIFS(Y:Y,O:O,O194)</f>
        <v>39.999999999999986</v>
      </c>
      <c r="AD194" s="127"/>
      <c r="AE194" s="127"/>
      <c r="AF194" s="107"/>
      <c r="AG194" s="47">
        <f>IF(AE194-AD194=$A$3,$A$2,AE194-AD194)</f>
        <v>0</v>
      </c>
      <c r="AH194" s="47">
        <f>IFERROR(IF(AF194=$D$4,AG194,AG194/($D$4/AF194)),0)</f>
        <v>0</v>
      </c>
      <c r="AI194" s="49">
        <v>0.70833333333333337</v>
      </c>
      <c r="AJ194" s="49">
        <v>0.79166666666666663</v>
      </c>
      <c r="AK194" s="41">
        <v>4</v>
      </c>
      <c r="AL194" s="47">
        <f>IF(AJ194-AI194=$A$3,$A$2,AJ194-AI194)</f>
        <v>8.3333333333333259E-2</v>
      </c>
      <c r="AM194" s="47">
        <f>IFERROR(IF(AK194=$D$4,AL194,AL194/($D$4/AK194)),0)</f>
        <v>8.3333333333333259E-2</v>
      </c>
      <c r="AN194" s="49">
        <v>0.58333333333333337</v>
      </c>
      <c r="AO194" s="49">
        <v>0.79166666666666663</v>
      </c>
      <c r="AP194" s="41">
        <v>4</v>
      </c>
      <c r="AQ194" s="47">
        <f>IF(AO194-AN194=$A$3,$A$2,AO194-AN194)</f>
        <v>0.20833333333333326</v>
      </c>
      <c r="AR194" s="47">
        <f>IFERROR(IF(AP194=$D$4,AQ194,AQ194/($D$4/AP194)),0)</f>
        <v>0.20833333333333326</v>
      </c>
      <c r="AS194" s="49">
        <v>0.70833333333333337</v>
      </c>
      <c r="AT194" s="49">
        <v>0.79166666666666663</v>
      </c>
      <c r="AU194" s="41">
        <v>4</v>
      </c>
      <c r="AV194" s="47">
        <f>IF(AT194-AS194=$A$3,$A$2,AT194-AS194)</f>
        <v>8.3333333333333259E-2</v>
      </c>
      <c r="AW194" s="47">
        <f>IFERROR(IF(AU194=$D$4,AV194,AV194/($D$4/AU194)),0)</f>
        <v>8.3333333333333259E-2</v>
      </c>
      <c r="AX194" s="49">
        <v>0.70833333333333337</v>
      </c>
      <c r="AY194" s="49">
        <v>0.79166666666666663</v>
      </c>
      <c r="AZ194" s="41">
        <v>4</v>
      </c>
      <c r="BA194" s="47">
        <f>IF(AY194-AX194=$A$3,$A$2,AY194-AX194)</f>
        <v>8.3333333333333259E-2</v>
      </c>
      <c r="BB194" s="47">
        <f>IFERROR(IF(AZ194=$D$4,BA194,BA194/($D$4/AZ194)),0)</f>
        <v>8.3333333333333259E-2</v>
      </c>
      <c r="BC194" s="49">
        <v>0.70833333333333337</v>
      </c>
      <c r="BD194" s="49">
        <v>0.79166666666666663</v>
      </c>
      <c r="BE194" s="41">
        <v>4</v>
      </c>
      <c r="BF194" s="47">
        <f>IF(BD194-BC194=$A$3,$A$2,BD194-BC194)</f>
        <v>8.3333333333333259E-2</v>
      </c>
      <c r="BG194" s="47">
        <f>IFERROR(IF(BE194=$D$4,BF194,BF194/($D$4/BE194)),0)</f>
        <v>8.3333333333333259E-2</v>
      </c>
      <c r="BH194" s="49"/>
      <c r="BI194" s="49"/>
      <c r="BJ194" s="41"/>
      <c r="BK194" s="47">
        <f>IF(BI194-BH194=$A$3,$A$2,BI194-BH194)</f>
        <v>0</v>
      </c>
      <c r="BL194" s="47">
        <f>IFERROR(IF(BJ194=$D$4,BK194,BK194/($D$4/BJ194)),0)</f>
        <v>0</v>
      </c>
      <c r="BM194" s="50"/>
      <c r="BN194" s="22">
        <f t="array" ref="BN194">IF(SUMPRODUCT((O194:O$439=O194)*1)&gt;1,0,1)</f>
        <v>1</v>
      </c>
      <c r="BO194" s="46"/>
      <c r="BP194" s="46"/>
      <c r="BQ194" s="107"/>
      <c r="BR194" s="47">
        <f>IF(BP194-BO194=$A$3,$A$2,BP194-BO194)</f>
        <v>0</v>
      </c>
      <c r="BS194" s="47">
        <f>IFERROR(IF(BQ194=$D$4,BR194,BR194/($D$4/BQ194)),0)</f>
        <v>0</v>
      </c>
      <c r="BT194" s="48">
        <v>0.70833333333333337</v>
      </c>
      <c r="BU194" s="48">
        <v>0.79166666666666663</v>
      </c>
      <c r="BV194" s="41">
        <v>4</v>
      </c>
      <c r="BW194" s="47">
        <f>IF(BU194-BT194=$A$3,$A$2,BU194-BT194)</f>
        <v>8.3333333333333259E-2</v>
      </c>
      <c r="BX194" s="47">
        <f>IFERROR(IF(BV194=$D$4,BW194,BW194/($D$4/BV194)),0)</f>
        <v>8.3333333333333259E-2</v>
      </c>
      <c r="BY194" s="48">
        <v>0.58333333333333337</v>
      </c>
      <c r="BZ194" s="48">
        <v>0.79166666666666663</v>
      </c>
      <c r="CA194" s="41">
        <v>4</v>
      </c>
      <c r="CB194" s="47">
        <f>IF(BZ194-BY194=$A$3,$A$2,BZ194-BY194)</f>
        <v>0.20833333333333326</v>
      </c>
      <c r="CC194" s="47">
        <f>IFERROR(IF(CA194=$D$4,CB194,CB194/($D$4/CA194)),0)</f>
        <v>0.20833333333333326</v>
      </c>
      <c r="CD194" s="48"/>
      <c r="CE194" s="48"/>
      <c r="CF194" s="41"/>
      <c r="CG194" s="47">
        <f>IF(CE194-CD194=$A$3,$A$2,CE194-CD194)</f>
        <v>0</v>
      </c>
      <c r="CH194" s="47">
        <f>IFERROR(IF(CF194=$D$4,CG194,CG194/($D$4/CF194)),0)</f>
        <v>0</v>
      </c>
      <c r="CI194" s="48">
        <v>0.70833333333333337</v>
      </c>
      <c r="CJ194" s="48">
        <v>0.79166666666666663</v>
      </c>
      <c r="CK194" s="41">
        <v>4</v>
      </c>
      <c r="CL194" s="47">
        <f>IF(CJ194-CI194=$A$3,$A$2,CJ194-CI194)</f>
        <v>8.3333333333333259E-2</v>
      </c>
      <c r="CM194" s="47">
        <f>IFERROR(IF(CK194=$D$4,CL194,CL194/($D$4/CK194)),0)</f>
        <v>8.3333333333333259E-2</v>
      </c>
      <c r="CN194" s="48">
        <v>0.70833333333333337</v>
      </c>
      <c r="CO194" s="49">
        <v>0.79166666666666663</v>
      </c>
      <c r="CP194" s="41">
        <v>4</v>
      </c>
      <c r="CQ194" s="47">
        <f>IF(CO194-CN194=$A$3,$A$2,CO194-CN194)</f>
        <v>8.3333333333333259E-2</v>
      </c>
      <c r="CR194" s="47">
        <f>IFERROR(IF(CP194=$D$4,CQ194,CQ194/($D$4/CP194)),0)</f>
        <v>8.3333333333333259E-2</v>
      </c>
      <c r="CS194" s="48"/>
      <c r="CT194" s="48"/>
      <c r="CU194" s="41"/>
      <c r="CV194" s="47">
        <f>IF(CT194-CS194=$A$3,$A$2,CT194-CS194)</f>
        <v>0</v>
      </c>
      <c r="CW194" s="47">
        <f>IFERROR(IF(CU194=$D$4,CV194,CV194/($D$4/CU194)),0)</f>
        <v>0</v>
      </c>
      <c r="CX194" s="18"/>
      <c r="CY194" s="18"/>
      <c r="CZ194" s="156"/>
      <c r="DA194" s="156"/>
    </row>
    <row r="195" spans="1:105" ht="13.8" x14ac:dyDescent="0.3">
      <c r="A195" s="18"/>
      <c r="B195" s="39" t="str">
        <f>CONCATENATE(IF(AD195&lt;&gt;"","L",""),IF(AI195&lt;&gt;"","M",""),IF(AN195&lt;&gt;"","W",""),IF(AS195&lt;&gt;"","J",""),IF(AX195&lt;&gt;"","V",""),IF(BC195&lt;&gt;"","S",""),IF(BH195&lt;&gt;"","D",""))</f>
        <v>MWJVS</v>
      </c>
      <c r="C195" s="104">
        <v>271</v>
      </c>
      <c r="D195" s="40" t="s">
        <v>1909</v>
      </c>
      <c r="E195" s="40" t="s">
        <v>1427</v>
      </c>
      <c r="F195" s="40" t="s">
        <v>2156</v>
      </c>
      <c r="G195" s="36" t="s">
        <v>1243</v>
      </c>
      <c r="H195" s="36" t="s">
        <v>2236</v>
      </c>
      <c r="I195" s="36" t="s">
        <v>2257</v>
      </c>
      <c r="J195" s="36" t="s">
        <v>2260</v>
      </c>
      <c r="K195" s="36" t="s">
        <v>2262</v>
      </c>
      <c r="L195" s="99" t="s">
        <v>964</v>
      </c>
      <c r="M195" s="99">
        <f>IF(L195=L194,0,1)</f>
        <v>1</v>
      </c>
      <c r="N195" s="107">
        <v>401502604</v>
      </c>
      <c r="O195" s="106" t="str">
        <f>PROPER(TRIM(UPPER(CONCATENATE(P195," ",Q195))))</f>
        <v>Bryan Alexander Enriquez</v>
      </c>
      <c r="P195" s="106" t="s">
        <v>2321</v>
      </c>
      <c r="Q195" s="106" t="s">
        <v>2392</v>
      </c>
      <c r="R195" s="106" t="s">
        <v>2448</v>
      </c>
      <c r="S195" s="106" t="s">
        <v>2462</v>
      </c>
      <c r="T195" s="106" t="s">
        <v>2467</v>
      </c>
      <c r="U195" s="107" t="s">
        <v>2472</v>
      </c>
      <c r="V195" s="133">
        <v>18732.267653839306</v>
      </c>
      <c r="W195" s="39">
        <f>COUNTA(AD195,AI195,AN195,AS195,AX195,BH195,BC195)</f>
        <v>5</v>
      </c>
      <c r="X195" s="42">
        <f>Y195/AC195</f>
        <v>0.27500000000000002</v>
      </c>
      <c r="Y195" s="43">
        <f>(AH195+AM195+AR195+AW195+BB195+BL195+BG195)*24</f>
        <v>10.999999999999996</v>
      </c>
      <c r="Z195" s="44">
        <f>+W195*$D$4</f>
        <v>20</v>
      </c>
      <c r="AA195" s="42">
        <f>AB195/(AC195*$D$4)</f>
        <v>0.27500000000000008</v>
      </c>
      <c r="AB195" s="44">
        <f>((AG195*24)*AF195)+((AL195*24)*AK195)+((AQ195*24)*AP195)+((AV195*24)*AU195)+((BA195*24)*AZ195)+((BF195*24)*BE195)+((BK195*24)*BJ195)</f>
        <v>43.999999999999993</v>
      </c>
      <c r="AC195" s="45">
        <f>SUMIFS(Y:Y,O:O,O195)</f>
        <v>39.999999999999986</v>
      </c>
      <c r="AD195" s="127"/>
      <c r="AE195" s="127"/>
      <c r="AF195" s="107"/>
      <c r="AG195" s="47">
        <f>IF(AE195-AD195=$A$3,$A$2,AE195-AD195)</f>
        <v>0</v>
      </c>
      <c r="AH195" s="47">
        <f>IFERROR(IF(AF195=$D$4,AG195,AG195/($D$4/AF195)),0)</f>
        <v>0</v>
      </c>
      <c r="AI195" s="49">
        <v>0.41666666666666669</v>
      </c>
      <c r="AJ195" s="49">
        <v>0.5</v>
      </c>
      <c r="AK195" s="41">
        <v>4</v>
      </c>
      <c r="AL195" s="47">
        <f>IF(AJ195-AI195=$A$3,$A$2,AJ195-AI195)</f>
        <v>8.3333333333333315E-2</v>
      </c>
      <c r="AM195" s="47">
        <f>IFERROR(IF(AK195=$D$4,AL195,AL195/($D$4/AK195)),0)</f>
        <v>8.3333333333333315E-2</v>
      </c>
      <c r="AN195" s="49">
        <v>0.70833333333333337</v>
      </c>
      <c r="AO195" s="49">
        <v>0.79166666666666663</v>
      </c>
      <c r="AP195" s="41">
        <v>4</v>
      </c>
      <c r="AQ195" s="47">
        <f>IF(AO195-AN195=$A$3,$A$2,AO195-AN195)</f>
        <v>8.3333333333333259E-2</v>
      </c>
      <c r="AR195" s="47">
        <f>IFERROR(IF(AP195=$D$4,AQ195,AQ195/($D$4/AP195)),0)</f>
        <v>8.3333333333333259E-2</v>
      </c>
      <c r="AS195" s="49">
        <v>0.66666666666666663</v>
      </c>
      <c r="AT195" s="49">
        <v>0.79166666666666663</v>
      </c>
      <c r="AU195" s="41">
        <v>4</v>
      </c>
      <c r="AV195" s="47">
        <f>IF(AT195-AS195=$A$3,$A$2,AT195-AS195)</f>
        <v>0.125</v>
      </c>
      <c r="AW195" s="47">
        <f>IFERROR(IF(AU195=$D$4,AV195,AV195/($D$4/AU195)),0)</f>
        <v>0.125</v>
      </c>
      <c r="AX195" s="49">
        <v>0.41666666666666669</v>
      </c>
      <c r="AY195" s="49">
        <v>0.5</v>
      </c>
      <c r="AZ195" s="41">
        <v>4</v>
      </c>
      <c r="BA195" s="47">
        <f>IF(AY195-AX195=$A$3,$A$2,AY195-AX195)</f>
        <v>8.3333333333333315E-2</v>
      </c>
      <c r="BB195" s="47">
        <f>IFERROR(IF(AZ195=$D$4,BA195,BA195/($D$4/AZ195)),0)</f>
        <v>8.3333333333333315E-2</v>
      </c>
      <c r="BC195" s="49">
        <v>0.41666666666666669</v>
      </c>
      <c r="BD195" s="49">
        <v>0.5</v>
      </c>
      <c r="BE195" s="41">
        <v>4</v>
      </c>
      <c r="BF195" s="47">
        <f>IF(BD195-BC195=$A$3,$A$2,BD195-BC195)</f>
        <v>8.3333333333333315E-2</v>
      </c>
      <c r="BG195" s="47">
        <f>IFERROR(IF(BE195=$D$4,BF195,BF195/($D$4/BE195)),0)</f>
        <v>8.3333333333333315E-2</v>
      </c>
      <c r="BH195" s="49"/>
      <c r="BI195" s="49"/>
      <c r="BJ195" s="41"/>
      <c r="BK195" s="47">
        <f>IF(BI195-BH195=$A$3,$A$2,BI195-BH195)</f>
        <v>0</v>
      </c>
      <c r="BL195" s="47">
        <f>IFERROR(IF(BJ195=$D$4,BK195,BK195/($D$4/BJ195)),0)</f>
        <v>0</v>
      </c>
      <c r="BM195" s="50"/>
      <c r="BN195" s="22">
        <f t="array" ref="BN195">IF(SUMPRODUCT((O195:O$439=O195)*1)&gt;1,0,1)</f>
        <v>0</v>
      </c>
      <c r="BO195" s="51"/>
      <c r="BP195" s="51"/>
      <c r="BQ195" s="52"/>
      <c r="BR195" s="47">
        <f>IF(BP195-BO195=$A$3,$A$2,BP195-BO195)</f>
        <v>0</v>
      </c>
      <c r="BS195" s="47">
        <f>IFERROR(IF(BQ195=$D$4,BR195,BR195/($D$4/BQ195)),0)</f>
        <v>0</v>
      </c>
      <c r="BT195" s="75">
        <v>0.41666666666666669</v>
      </c>
      <c r="BU195" s="75">
        <v>0.5</v>
      </c>
      <c r="BV195" s="54">
        <v>4</v>
      </c>
      <c r="BW195" s="47">
        <f>IF(BU195-BT195=$A$3,$A$2,BU195-BT195)</f>
        <v>8.3333333333333315E-2</v>
      </c>
      <c r="BX195" s="47">
        <f>IFERROR(IF(BV195=$D$4,BW195,BW195/($D$4/BV195)),0)</f>
        <v>8.3333333333333315E-2</v>
      </c>
      <c r="BY195" s="75"/>
      <c r="BZ195" s="75"/>
      <c r="CA195" s="54"/>
      <c r="CB195" s="47">
        <f>IF(BZ195-BY195=$A$3,$A$2,BZ195-BY195)</f>
        <v>0</v>
      </c>
      <c r="CC195" s="47">
        <f>IFERROR(IF(CA195=$D$4,CB195,CB195/($D$4/CA195)),0)</f>
        <v>0</v>
      </c>
      <c r="CD195" s="53">
        <v>0.66666666666666663</v>
      </c>
      <c r="CE195" s="53">
        <v>0.79166666666666663</v>
      </c>
      <c r="CF195" s="54">
        <v>4</v>
      </c>
      <c r="CG195" s="47">
        <f>IF(CE195-CD195=$A$3,$A$2,CE195-CD195)</f>
        <v>0.125</v>
      </c>
      <c r="CH195" s="47">
        <f>IFERROR(IF(CF195=$D$4,CG195,CG195/($D$4/CF195)),0)</f>
        <v>0.125</v>
      </c>
      <c r="CI195" s="75">
        <v>0.41666666666666669</v>
      </c>
      <c r="CJ195" s="75">
        <v>0.5</v>
      </c>
      <c r="CK195" s="54">
        <v>4</v>
      </c>
      <c r="CL195" s="47">
        <f>IF(CJ195-CI195=$A$3,$A$2,CJ195-CI195)</f>
        <v>8.3333333333333315E-2</v>
      </c>
      <c r="CM195" s="47">
        <f>IFERROR(IF(CK195=$D$4,CL195,CL195/($D$4/CK195)),0)</f>
        <v>8.3333333333333315E-2</v>
      </c>
      <c r="CN195" s="75">
        <v>0.41666666666666669</v>
      </c>
      <c r="CO195" s="53">
        <v>0.5</v>
      </c>
      <c r="CP195" s="54">
        <v>4</v>
      </c>
      <c r="CQ195" s="47">
        <f>IF(CO195-CN195=$A$3,$A$2,CO195-CN195)</f>
        <v>8.3333333333333315E-2</v>
      </c>
      <c r="CR195" s="47">
        <f>IFERROR(IF(CP195=$D$4,CQ195,CQ195/($D$4/CP195)),0)</f>
        <v>8.3333333333333315E-2</v>
      </c>
      <c r="CS195" s="75">
        <v>0.70833333333333337</v>
      </c>
      <c r="CT195" s="75">
        <v>0.79166666666666663</v>
      </c>
      <c r="CU195" s="54">
        <v>4</v>
      </c>
      <c r="CV195" s="47">
        <f>IF(CT195-CS195=$A$3,$A$2,CT195-CS195)</f>
        <v>8.3333333333333259E-2</v>
      </c>
      <c r="CW195" s="47">
        <f>IFERROR(IF(CU195=$D$4,CV195,CV195/($D$4/CU195)),0)</f>
        <v>8.3333333333333259E-2</v>
      </c>
      <c r="CX195" s="18"/>
      <c r="CY195" s="18"/>
      <c r="CZ195" s="156"/>
      <c r="DA195" s="156"/>
    </row>
    <row r="196" spans="1:105" ht="13.8" x14ac:dyDescent="0.3">
      <c r="A196" s="18"/>
      <c r="B196" s="39" t="str">
        <f>CONCATENATE(IF(AD196&lt;&gt;"","L",""),IF(AI196&lt;&gt;"","M",""),IF(AN196&lt;&gt;"","W",""),IF(AS196&lt;&gt;"","J",""),IF(AX196&lt;&gt;"","V",""),IF(BC196&lt;&gt;"","S",""),IF(BH196&lt;&gt;"","D",""))</f>
        <v>MWJVS</v>
      </c>
      <c r="C196" s="104">
        <v>200</v>
      </c>
      <c r="D196" s="40" t="s">
        <v>1911</v>
      </c>
      <c r="E196" s="40" t="s">
        <v>1429</v>
      </c>
      <c r="F196" s="40" t="s">
        <v>2156</v>
      </c>
      <c r="G196" s="36" t="s">
        <v>1240</v>
      </c>
      <c r="H196" s="36" t="s">
        <v>2236</v>
      </c>
      <c r="I196" s="36" t="s">
        <v>2257</v>
      </c>
      <c r="J196" s="36" t="s">
        <v>2125</v>
      </c>
      <c r="K196" s="36" t="s">
        <v>2262</v>
      </c>
      <c r="L196" s="99" t="s">
        <v>964</v>
      </c>
      <c r="M196" s="99">
        <f>IF(L196=L195,0,1)</f>
        <v>0</v>
      </c>
      <c r="N196" s="107">
        <v>401502604</v>
      </c>
      <c r="O196" s="106" t="str">
        <f>PROPER(TRIM(UPPER(CONCATENATE(P196," ",Q196))))</f>
        <v>Bryan Alexander Enriquez</v>
      </c>
      <c r="P196" s="106" t="s">
        <v>2321</v>
      </c>
      <c r="Q196" s="106" t="s">
        <v>2392</v>
      </c>
      <c r="R196" s="106" t="s">
        <v>2448</v>
      </c>
      <c r="S196" s="106" t="s">
        <v>2462</v>
      </c>
      <c r="T196" s="106" t="s">
        <v>2465</v>
      </c>
      <c r="U196" s="107" t="s">
        <v>2472</v>
      </c>
      <c r="V196" s="133">
        <v>31128.139573233973</v>
      </c>
      <c r="W196" s="39">
        <f>COUNTA(AD196,AI196,AN196,AS196,AX196,BH196,BC196)</f>
        <v>5</v>
      </c>
      <c r="X196" s="42">
        <f>Y196/AC196</f>
        <v>0.55000000000000004</v>
      </c>
      <c r="Y196" s="43">
        <f>(AH196+AM196+AR196+AW196+BB196+BL196+BG196)*24</f>
        <v>21.999999999999993</v>
      </c>
      <c r="Z196" s="44">
        <f>+W196*$D$4</f>
        <v>20</v>
      </c>
      <c r="AA196" s="42">
        <f>AB196/(AC196*$D$4)</f>
        <v>0.55000000000000004</v>
      </c>
      <c r="AB196" s="44">
        <f>((AG196*24)*AF196)+((AL196*24)*AK196)+((AQ196*24)*AP196)+((AV196*24)*AU196)+((BA196*24)*AZ196)+((BF196*24)*BE196)+((BK196*24)*BJ196)</f>
        <v>87.999999999999972</v>
      </c>
      <c r="AC196" s="45">
        <f>SUMIFS(Y:Y,O:O,O196)</f>
        <v>39.999999999999986</v>
      </c>
      <c r="AD196" s="127"/>
      <c r="AE196" s="127"/>
      <c r="AF196" s="107"/>
      <c r="AG196" s="47">
        <f>IF(AE196-AD196=$A$3,$A$2,AE196-AD196)</f>
        <v>0</v>
      </c>
      <c r="AH196" s="47">
        <f>IFERROR(IF(AF196=$D$4,AG196,AG196/($D$4/AF196)),0)</f>
        <v>0</v>
      </c>
      <c r="AI196" s="49">
        <v>0.58333333333333337</v>
      </c>
      <c r="AJ196" s="49">
        <v>0.79166666666666663</v>
      </c>
      <c r="AK196" s="41">
        <v>4</v>
      </c>
      <c r="AL196" s="47">
        <f>IF(AJ196-AI196=$A$3,$A$2,AJ196-AI196)</f>
        <v>0.20833333333333326</v>
      </c>
      <c r="AM196" s="47">
        <f>IFERROR(IF(AK196=$D$4,AL196,AL196/($D$4/AK196)),0)</f>
        <v>0.20833333333333326</v>
      </c>
      <c r="AN196" s="49">
        <v>0.45833333333333331</v>
      </c>
      <c r="AO196" s="49">
        <v>0.66666666666666663</v>
      </c>
      <c r="AP196" s="41">
        <v>4</v>
      </c>
      <c r="AQ196" s="47">
        <f>IF(AO196-AN196=$A$3,$A$2,AO196-AN196)</f>
        <v>0.20833333333333331</v>
      </c>
      <c r="AR196" s="47">
        <f>IFERROR(IF(AP196=$D$4,AQ196,AQ196/($D$4/AP196)),0)</f>
        <v>0.20833333333333331</v>
      </c>
      <c r="AS196" s="49">
        <v>0.58333333333333337</v>
      </c>
      <c r="AT196" s="49">
        <v>0.66666666666666663</v>
      </c>
      <c r="AU196" s="41">
        <v>4</v>
      </c>
      <c r="AV196" s="47">
        <f>IF(AT196-AS196=$A$3,$A$2,AT196-AS196)</f>
        <v>8.3333333333333259E-2</v>
      </c>
      <c r="AW196" s="47">
        <f>IFERROR(IF(AU196=$D$4,AV196,AV196/($D$4/AU196)),0)</f>
        <v>8.3333333333333259E-2</v>
      </c>
      <c r="AX196" s="49">
        <v>0.58333333333333337</v>
      </c>
      <c r="AY196" s="49">
        <v>0.79166666666666663</v>
      </c>
      <c r="AZ196" s="41">
        <v>4</v>
      </c>
      <c r="BA196" s="47">
        <f>IF(AY196-AX196=$A$3,$A$2,AY196-AX196)</f>
        <v>0.20833333333333326</v>
      </c>
      <c r="BB196" s="47">
        <f>IFERROR(IF(AZ196=$D$4,BA196,BA196/($D$4/AZ196)),0)</f>
        <v>0.20833333333333326</v>
      </c>
      <c r="BC196" s="49">
        <v>0.58333333333333337</v>
      </c>
      <c r="BD196" s="49">
        <v>0.79166666666666663</v>
      </c>
      <c r="BE196" s="41">
        <v>4</v>
      </c>
      <c r="BF196" s="47">
        <f>IF(BD196-BC196=$A$3,$A$2,BD196-BC196)</f>
        <v>0.20833333333333326</v>
      </c>
      <c r="BG196" s="47">
        <f>IFERROR(IF(BE196=$D$4,BF196,BF196/($D$4/BE196)),0)</f>
        <v>0.20833333333333326</v>
      </c>
      <c r="BH196" s="49"/>
      <c r="BI196" s="49"/>
      <c r="BJ196" s="41"/>
      <c r="BK196" s="47">
        <f>IF(BI196-BH196=$A$3,$A$2,BI196-BH196)</f>
        <v>0</v>
      </c>
      <c r="BL196" s="47">
        <f>IFERROR(IF(BJ196=$D$4,BK196,BK196/($D$4/BJ196)),0)</f>
        <v>0</v>
      </c>
      <c r="BM196" s="50"/>
      <c r="BN196" s="22">
        <f t="array" ref="BN196">IF(SUMPRODUCT((O196:O$439=O196)*1)&gt;1,0,1)</f>
        <v>0</v>
      </c>
      <c r="BO196" s="51"/>
      <c r="BP196" s="51"/>
      <c r="BQ196" s="52"/>
      <c r="BR196" s="47">
        <f>IF(BP196-BO196=$A$3,$A$2,BP196-BO196)</f>
        <v>0</v>
      </c>
      <c r="BS196" s="47">
        <f>IFERROR(IF(BQ196=$D$4,BR196,BR196/($D$4/BQ196)),0)</f>
        <v>0</v>
      </c>
      <c r="BT196" s="75">
        <v>0.58333333333333337</v>
      </c>
      <c r="BU196" s="75">
        <v>0.79166666666666663</v>
      </c>
      <c r="BV196" s="54">
        <v>4</v>
      </c>
      <c r="BW196" s="47">
        <f>IF(BU196-BT196=$A$3,$A$2,BU196-BT196)</f>
        <v>0.20833333333333326</v>
      </c>
      <c r="BX196" s="47">
        <f>IFERROR(IF(BV196=$D$4,BW196,BW196/($D$4/BV196)),0)</f>
        <v>0.20833333333333326</v>
      </c>
      <c r="BY196" s="75"/>
      <c r="BZ196" s="75"/>
      <c r="CA196" s="54"/>
      <c r="CB196" s="47">
        <f>IF(BZ196-BY196=$A$3,$A$2,BZ196-BY196)</f>
        <v>0</v>
      </c>
      <c r="CC196" s="47">
        <f>IFERROR(IF(CA196=$D$4,CB196,CB196/($D$4/CA196)),0)</f>
        <v>0</v>
      </c>
      <c r="CD196" s="75">
        <v>0.58333333333333337</v>
      </c>
      <c r="CE196" s="53">
        <v>0.66666666666666663</v>
      </c>
      <c r="CF196" s="54">
        <v>4</v>
      </c>
      <c r="CG196" s="47">
        <f>IF(CE196-CD196=$A$3,$A$2,CE196-CD196)</f>
        <v>8.3333333333333259E-2</v>
      </c>
      <c r="CH196" s="47">
        <f>IFERROR(IF(CF196=$D$4,CG196,CG196/($D$4/CF196)),0)</f>
        <v>8.3333333333333259E-2</v>
      </c>
      <c r="CI196" s="75">
        <v>0.58333333333333337</v>
      </c>
      <c r="CJ196" s="75">
        <v>0.79166666666666663</v>
      </c>
      <c r="CK196" s="54">
        <v>4</v>
      </c>
      <c r="CL196" s="47">
        <f>IF(CJ196-CI196=$A$3,$A$2,CJ196-CI196)</f>
        <v>0.20833333333333326</v>
      </c>
      <c r="CM196" s="47">
        <f>IFERROR(IF(CK196=$D$4,CL196,CL196/($D$4/CK196)),0)</f>
        <v>0.20833333333333326</v>
      </c>
      <c r="CN196" s="75">
        <v>0.58333333333333337</v>
      </c>
      <c r="CO196" s="53">
        <v>0.79166666666666663</v>
      </c>
      <c r="CP196" s="54">
        <v>4</v>
      </c>
      <c r="CQ196" s="47">
        <f>IF(CO196-CN196=$A$3,$A$2,CO196-CN196)</f>
        <v>0.20833333333333326</v>
      </c>
      <c r="CR196" s="47">
        <f>IFERROR(IF(CP196=$D$4,CQ196,CQ196/($D$4/CP196)),0)</f>
        <v>0.20833333333333326</v>
      </c>
      <c r="CS196" s="75">
        <v>0.45833333333333331</v>
      </c>
      <c r="CT196" s="75">
        <v>0.66666666666666663</v>
      </c>
      <c r="CU196" s="54">
        <v>4</v>
      </c>
      <c r="CV196" s="47">
        <f>IF(CT196-CS196=$A$3,$A$2,CT196-CS196)</f>
        <v>0.20833333333333331</v>
      </c>
      <c r="CW196" s="47">
        <f>IFERROR(IF(CU196=$D$4,CV196,CV196/($D$4/CU196)),0)</f>
        <v>0.20833333333333331</v>
      </c>
      <c r="CX196" s="18"/>
      <c r="CY196" s="18"/>
      <c r="CZ196" s="156"/>
      <c r="DA196" s="156"/>
    </row>
    <row r="197" spans="1:105" ht="13.8" x14ac:dyDescent="0.3">
      <c r="A197" s="18"/>
      <c r="B197" s="39" t="str">
        <f>CONCATENATE(IF(AD197&lt;&gt;"","L",""),IF(AI197&lt;&gt;"","M",""),IF(AN197&lt;&gt;"","W",""),IF(AS197&lt;&gt;"","J",""),IF(AX197&lt;&gt;"","V",""),IF(BC197&lt;&gt;"","S",""),IF(BH197&lt;&gt;"","D",""))</f>
        <v>MWJVS</v>
      </c>
      <c r="C197" s="104">
        <v>943</v>
      </c>
      <c r="D197" s="40" t="s">
        <v>1915</v>
      </c>
      <c r="E197" s="40" t="s">
        <v>1432</v>
      </c>
      <c r="F197" s="40" t="s">
        <v>2123</v>
      </c>
      <c r="G197" s="36" t="s">
        <v>1237</v>
      </c>
      <c r="H197" s="36" t="s">
        <v>2236</v>
      </c>
      <c r="I197" s="36" t="s">
        <v>2257</v>
      </c>
      <c r="J197" s="36" t="s">
        <v>2125</v>
      </c>
      <c r="K197" s="36" t="s">
        <v>2262</v>
      </c>
      <c r="L197" s="99" t="s">
        <v>964</v>
      </c>
      <c r="M197" s="99">
        <f>IF(L197=L196,0,1)</f>
        <v>0</v>
      </c>
      <c r="N197" s="107">
        <v>401502604</v>
      </c>
      <c r="O197" s="106" t="str">
        <f>PROPER(TRIM(UPPER(CONCATENATE(P197," ",Q197))))</f>
        <v>Bryan Alexander Enriquez</v>
      </c>
      <c r="P197" s="106" t="s">
        <v>2321</v>
      </c>
      <c r="Q197" s="106" t="s">
        <v>2392</v>
      </c>
      <c r="R197" s="106" t="s">
        <v>2448</v>
      </c>
      <c r="S197" s="106" t="s">
        <v>2462</v>
      </c>
      <c r="T197" s="106" t="s">
        <v>2466</v>
      </c>
      <c r="U197" s="107" t="s">
        <v>2472</v>
      </c>
      <c r="V197" s="133">
        <v>4456.8712752737292</v>
      </c>
      <c r="W197" s="39">
        <f>COUNTA(AD197,AI197,AN197,AS197,AX197,BH197,BC197)</f>
        <v>5</v>
      </c>
      <c r="X197" s="42">
        <f>Y197/AC197</f>
        <v>0.17500000000000016</v>
      </c>
      <c r="Y197" s="43">
        <f>(AH197+AM197+AR197+AW197+BB197+BL197+BG197)*24</f>
        <v>7.0000000000000036</v>
      </c>
      <c r="Z197" s="44">
        <f>+W197*$D$4</f>
        <v>20</v>
      </c>
      <c r="AA197" s="42">
        <f>AB197/(AC197*$D$4)</f>
        <v>0.17500000000000016</v>
      </c>
      <c r="AB197" s="44">
        <f>((AG197*24)*AF197)+((AL197*24)*AK197)+((AQ197*24)*AP197)+((AV197*24)*AU197)+((BA197*24)*AZ197)+((BF197*24)*BE197)+((BK197*24)*BJ197)</f>
        <v>28.000000000000014</v>
      </c>
      <c r="AC197" s="45">
        <f>SUMIFS(Y:Y,O:O,O197)</f>
        <v>39.999999999999986</v>
      </c>
      <c r="AD197" s="127"/>
      <c r="AE197" s="127"/>
      <c r="AF197" s="107"/>
      <c r="AG197" s="47">
        <f>IF(AE197-AD197=$A$3,$A$2,AE197-AD197)</f>
        <v>0</v>
      </c>
      <c r="AH197" s="47">
        <f>IFERROR(IF(AF197=$D$4,AG197,AG197/($D$4/AF197)),0)</f>
        <v>0</v>
      </c>
      <c r="AI197" s="49">
        <v>0.54166666666666663</v>
      </c>
      <c r="AJ197" s="49">
        <v>0.58333333333333337</v>
      </c>
      <c r="AK197" s="41">
        <v>4</v>
      </c>
      <c r="AL197" s="47">
        <f>IF(AJ197-AI197=$A$3,$A$2,AJ197-AI197)</f>
        <v>4.1666666666666741E-2</v>
      </c>
      <c r="AM197" s="47">
        <f>IFERROR(IF(AK197=$D$4,AL197,AL197/($D$4/AK197)),0)</f>
        <v>4.1666666666666741E-2</v>
      </c>
      <c r="AN197" s="49">
        <v>0.41666666666666669</v>
      </c>
      <c r="AO197" s="49">
        <v>0.45833333333333331</v>
      </c>
      <c r="AP197" s="41">
        <v>4</v>
      </c>
      <c r="AQ197" s="47">
        <f>IF(AO197-AN197=$A$3,$A$2,AO197-AN197)</f>
        <v>4.166666666666663E-2</v>
      </c>
      <c r="AR197" s="47">
        <f>IFERROR(IF(AP197=$D$4,AQ197,AQ197/($D$4/AP197)),0)</f>
        <v>4.166666666666663E-2</v>
      </c>
      <c r="AS197" s="49">
        <v>0.41666666666666669</v>
      </c>
      <c r="AT197" s="49">
        <v>0.54166666666666663</v>
      </c>
      <c r="AU197" s="41">
        <v>4</v>
      </c>
      <c r="AV197" s="47">
        <f>IF(AT197-AS197=$A$3,$A$2,AT197-AS197)</f>
        <v>0.12499999999999994</v>
      </c>
      <c r="AW197" s="47">
        <f>IFERROR(IF(AU197=$D$4,AV197,AV197/($D$4/AU197)),0)</f>
        <v>0.12499999999999994</v>
      </c>
      <c r="AX197" s="49">
        <v>0.54166666666666663</v>
      </c>
      <c r="AY197" s="49">
        <v>0.58333333333333337</v>
      </c>
      <c r="AZ197" s="41">
        <v>4</v>
      </c>
      <c r="BA197" s="47">
        <f>IF(AY197-AX197=$A$3,$A$2,AY197-AX197)</f>
        <v>4.1666666666666741E-2</v>
      </c>
      <c r="BB197" s="47">
        <f>IFERROR(IF(AZ197=$D$4,BA197,BA197/($D$4/AZ197)),0)</f>
        <v>4.1666666666666741E-2</v>
      </c>
      <c r="BC197" s="49">
        <v>0.54166666666666663</v>
      </c>
      <c r="BD197" s="49">
        <v>0.58333333333333337</v>
      </c>
      <c r="BE197" s="41">
        <v>4</v>
      </c>
      <c r="BF197" s="47">
        <f>IF(BD197-BC197=$A$3,$A$2,BD197-BC197)</f>
        <v>4.1666666666666741E-2</v>
      </c>
      <c r="BG197" s="47">
        <f>IFERROR(IF(BE197=$D$4,BF197,BF197/($D$4/BE197)),0)</f>
        <v>4.1666666666666741E-2</v>
      </c>
      <c r="BH197" s="49"/>
      <c r="BI197" s="49"/>
      <c r="BJ197" s="41"/>
      <c r="BK197" s="47">
        <f>IF(BI197-BH197=$A$3,$A$2,BI197-BH197)</f>
        <v>0</v>
      </c>
      <c r="BL197" s="47">
        <f>IFERROR(IF(BJ197=$D$4,BK197,BK197/($D$4/BJ197)),0)</f>
        <v>0</v>
      </c>
      <c r="BM197" s="50"/>
      <c r="BN197" s="22">
        <f t="array" ref="BN197">IF(SUMPRODUCT((O197:O$439=O197)*1)&gt;1,0,1)</f>
        <v>1</v>
      </c>
      <c r="BO197" s="46"/>
      <c r="BP197" s="46"/>
      <c r="BQ197" s="107"/>
      <c r="BR197" s="47">
        <f>IF(BP197-BO197=$A$3,$A$2,BP197-BO197)</f>
        <v>0</v>
      </c>
      <c r="BS197" s="47">
        <f>IFERROR(IF(BQ197=$D$4,BR197,BR197/($D$4/BQ197)),0)</f>
        <v>0</v>
      </c>
      <c r="BT197" s="48">
        <v>0.54166666666666663</v>
      </c>
      <c r="BU197" s="48">
        <v>0.58333333333333337</v>
      </c>
      <c r="BV197" s="41">
        <v>4</v>
      </c>
      <c r="BW197" s="47">
        <f>IF(BU197-BT197=$A$3,$A$2,BU197-BT197)</f>
        <v>4.1666666666666741E-2</v>
      </c>
      <c r="BX197" s="47">
        <f>IFERROR(IF(BV197=$D$4,BW197,BW197/($D$4/BV197)),0)</f>
        <v>4.1666666666666741E-2</v>
      </c>
      <c r="BY197" s="48"/>
      <c r="BZ197" s="48"/>
      <c r="CA197" s="41"/>
      <c r="CB197" s="47">
        <f>IF(BZ197-BY197=$A$3,$A$2,BZ197-BY197)</f>
        <v>0</v>
      </c>
      <c r="CC197" s="47">
        <f>IFERROR(IF(CA197=$D$4,CB197,CB197/($D$4/CA197)),0)</f>
        <v>0</v>
      </c>
      <c r="CD197" s="48">
        <v>0.41666666666666669</v>
      </c>
      <c r="CE197" s="48">
        <v>0.54166666666666663</v>
      </c>
      <c r="CF197" s="41">
        <v>4</v>
      </c>
      <c r="CG197" s="47">
        <f>IF(CE197-CD197=$A$3,$A$2,CE197-CD197)</f>
        <v>0.12499999999999994</v>
      </c>
      <c r="CH197" s="47">
        <f>IFERROR(IF(CF197=$D$4,CG197,CG197/($D$4/CF197)),0)</f>
        <v>0.12499999999999994</v>
      </c>
      <c r="CI197" s="48">
        <v>0.54166666666666663</v>
      </c>
      <c r="CJ197" s="48">
        <v>0.58333333333333337</v>
      </c>
      <c r="CK197" s="41">
        <v>4</v>
      </c>
      <c r="CL197" s="47">
        <f>IF(CJ197-CI197=$A$3,$A$2,CJ197-CI197)</f>
        <v>4.1666666666666741E-2</v>
      </c>
      <c r="CM197" s="47">
        <f>IFERROR(IF(CK197=$D$4,CL197,CL197/($D$4/CK197)),0)</f>
        <v>4.1666666666666741E-2</v>
      </c>
      <c r="CN197" s="48">
        <v>0.54166666666666663</v>
      </c>
      <c r="CO197" s="48">
        <v>0.58333333333333337</v>
      </c>
      <c r="CP197" s="41">
        <v>4</v>
      </c>
      <c r="CQ197" s="47">
        <f>IF(CO197-CN197=$A$3,$A$2,CO197-CN197)</f>
        <v>4.1666666666666741E-2</v>
      </c>
      <c r="CR197" s="47">
        <f>IFERROR(IF(CP197=$D$4,CQ197,CQ197/($D$4/CP197)),0)</f>
        <v>4.1666666666666741E-2</v>
      </c>
      <c r="CS197" s="48">
        <v>0.41666666666666669</v>
      </c>
      <c r="CT197" s="48">
        <v>0.45833333333333331</v>
      </c>
      <c r="CU197" s="41">
        <v>4</v>
      </c>
      <c r="CV197" s="47">
        <f>IF(CT197-CS197=$A$3,$A$2,CT197-CS197)</f>
        <v>4.166666666666663E-2</v>
      </c>
      <c r="CW197" s="47">
        <f>IFERROR(IF(CU197=$D$4,CV197,CV197/($D$4/CU197)),0)</f>
        <v>4.166666666666663E-2</v>
      </c>
      <c r="CX197" s="18"/>
      <c r="CY197" s="18"/>
      <c r="CZ197" s="156"/>
      <c r="DA197" s="156"/>
    </row>
    <row r="198" spans="1:105" ht="13.8" x14ac:dyDescent="0.3">
      <c r="A198" s="18"/>
      <c r="B198" s="39" t="str">
        <f>CONCATENATE(IF(AD198&lt;&gt;"","L",""),IF(AI198&lt;&gt;"","M",""),IF(AN198&lt;&gt;"","W",""),IF(AS198&lt;&gt;"","J",""),IF(AX198&lt;&gt;"","V",""),IF(BC198&lt;&gt;"","S",""),IF(BH198&lt;&gt;"","D",""))</f>
        <v>MWJVS</v>
      </c>
      <c r="C198" s="104">
        <v>75</v>
      </c>
      <c r="D198" s="40" t="s">
        <v>1930</v>
      </c>
      <c r="E198" s="40" t="s">
        <v>188</v>
      </c>
      <c r="F198" s="40" t="s">
        <v>2156</v>
      </c>
      <c r="G198" s="36" t="s">
        <v>1243</v>
      </c>
      <c r="H198" s="36" t="s">
        <v>2202</v>
      </c>
      <c r="I198" s="36" t="s">
        <v>2257</v>
      </c>
      <c r="J198" s="36" t="s">
        <v>2260</v>
      </c>
      <c r="K198" s="36" t="s">
        <v>2262</v>
      </c>
      <c r="L198" s="99" t="s">
        <v>970</v>
      </c>
      <c r="M198" s="99">
        <f>IF(L198=L197,0,1)</f>
        <v>1</v>
      </c>
      <c r="N198" s="107">
        <v>1760534733</v>
      </c>
      <c r="O198" s="106" t="str">
        <f>PROPER(TRIM(UPPER(CONCATENATE(P198," ",Q198))))</f>
        <v>Rosmary Coromoto Herrera</v>
      </c>
      <c r="P198" s="106" t="s">
        <v>2323</v>
      </c>
      <c r="Q198" s="106" t="s">
        <v>2394</v>
      </c>
      <c r="R198" s="106" t="s">
        <v>2450</v>
      </c>
      <c r="S198" s="106" t="s">
        <v>2462</v>
      </c>
      <c r="T198" s="106" t="s">
        <v>2467</v>
      </c>
      <c r="U198" s="107" t="s">
        <v>2472</v>
      </c>
      <c r="V198" s="133">
        <v>39409.050958264743</v>
      </c>
      <c r="W198" s="39">
        <f>COUNTA(AD198,AI198,AN198,AS198,AX198,BH198,BC198)</f>
        <v>5</v>
      </c>
      <c r="X198" s="42">
        <f>Y198/AC198</f>
        <v>0.5</v>
      </c>
      <c r="Y198" s="43">
        <f>(AH198+AM198+AR198+AW198+BB198+BL198+BG198)*24</f>
        <v>20</v>
      </c>
      <c r="Z198" s="44">
        <f>+W198*$D$4</f>
        <v>20</v>
      </c>
      <c r="AA198" s="42">
        <f>AB198/(AC198*$D$4)</f>
        <v>0.49999999999999989</v>
      </c>
      <c r="AB198" s="44">
        <f>((AG198*24)*AF198)+((AL198*24)*AK198)+((AQ198*24)*AP198)+((AV198*24)*AU198)+((BA198*24)*AZ198)+((BF198*24)*BE198)+((BK198*24)*BJ198)</f>
        <v>79.999999999999986</v>
      </c>
      <c r="AC198" s="45">
        <f>SUMIFS(Y:Y,O:O,O198)</f>
        <v>40</v>
      </c>
      <c r="AD198" s="127"/>
      <c r="AE198" s="127"/>
      <c r="AF198" s="107"/>
      <c r="AG198" s="47">
        <f>IF(AE198-AD198=$A$3,$A$2,AE198-AD198)</f>
        <v>0</v>
      </c>
      <c r="AH198" s="47">
        <f>IFERROR(IF(AF198=$D$4,AG198,AG198/($D$4/AF198)),0)</f>
        <v>0</v>
      </c>
      <c r="AI198" s="49">
        <v>0.625</v>
      </c>
      <c r="AJ198" s="49">
        <v>0.79166666666666663</v>
      </c>
      <c r="AK198" s="41">
        <v>4</v>
      </c>
      <c r="AL198" s="47">
        <f>IF(AJ198-AI198=$A$3,$A$2,AJ198-AI198)</f>
        <v>0.16666666666666663</v>
      </c>
      <c r="AM198" s="47">
        <f>IFERROR(IF(AK198=$D$4,AL198,AL198/($D$4/AK198)),0)</f>
        <v>0.16666666666666663</v>
      </c>
      <c r="AN198" s="49">
        <v>0.625</v>
      </c>
      <c r="AO198" s="49">
        <v>0.79166666666666663</v>
      </c>
      <c r="AP198" s="41">
        <v>4</v>
      </c>
      <c r="AQ198" s="47">
        <f>IF(AO198-AN198=$A$3,$A$2,AO198-AN198)</f>
        <v>0.16666666666666663</v>
      </c>
      <c r="AR198" s="47">
        <f>IFERROR(IF(AP198=$D$4,AQ198,AQ198/($D$4/AP198)),0)</f>
        <v>0.16666666666666663</v>
      </c>
      <c r="AS198" s="49">
        <v>0.41666666666666669</v>
      </c>
      <c r="AT198" s="49">
        <v>0.58333333333333337</v>
      </c>
      <c r="AU198" s="41">
        <v>4</v>
      </c>
      <c r="AV198" s="47">
        <f>IF(AT198-AS198=$A$3,$A$2,AT198-AS198)</f>
        <v>0.16666666666666669</v>
      </c>
      <c r="AW198" s="47">
        <f>IFERROR(IF(AU198=$D$4,AV198,AV198/($D$4/AU198)),0)</f>
        <v>0.16666666666666669</v>
      </c>
      <c r="AX198" s="49">
        <v>0.41666666666666669</v>
      </c>
      <c r="AY198" s="49">
        <v>0.58333333333333337</v>
      </c>
      <c r="AZ198" s="41">
        <v>4</v>
      </c>
      <c r="BA198" s="47">
        <f>IF(AY198-AX198=$A$3,$A$2,AY198-AX198)</f>
        <v>0.16666666666666669</v>
      </c>
      <c r="BB198" s="47">
        <f>IFERROR(IF(AZ198=$D$4,BA198,BA198/($D$4/AZ198)),0)</f>
        <v>0.16666666666666669</v>
      </c>
      <c r="BC198" s="49">
        <v>0.625</v>
      </c>
      <c r="BD198" s="49">
        <v>0.79166666666666663</v>
      </c>
      <c r="BE198" s="41">
        <v>4</v>
      </c>
      <c r="BF198" s="47">
        <f>IF(BD198-BC198=$A$3,$A$2,BD198-BC198)</f>
        <v>0.16666666666666663</v>
      </c>
      <c r="BG198" s="47">
        <f>IFERROR(IF(BE198=$D$4,BF198,BF198/($D$4/BE198)),0)</f>
        <v>0.16666666666666663</v>
      </c>
      <c r="BH198" s="49"/>
      <c r="BI198" s="49"/>
      <c r="BJ198" s="41"/>
      <c r="BK198" s="47">
        <f>IF(BI198-BH198=$A$3,$A$2,BI198-BH198)</f>
        <v>0</v>
      </c>
      <c r="BL198" s="47">
        <f>IFERROR(IF(BJ198=$D$4,BK198,BK198/($D$4/BJ198)),0)</f>
        <v>0</v>
      </c>
      <c r="BM198" s="50"/>
      <c r="BN198" s="22">
        <f t="array" ref="BN198">IF(SUMPRODUCT((O198:O$439=O198)*1)&gt;1,0,1)</f>
        <v>0</v>
      </c>
      <c r="BO198" s="46"/>
      <c r="BP198" s="46"/>
      <c r="BQ198" s="107"/>
      <c r="BR198" s="47">
        <f>IF(BP198-BO198=$A$3,$A$2,BP198-BO198)</f>
        <v>0</v>
      </c>
      <c r="BS198" s="47">
        <f>IFERROR(IF(BQ198=$D$4,BR198,BR198/($D$4/BQ198)),0)</f>
        <v>0</v>
      </c>
      <c r="BT198" s="48">
        <v>0.625</v>
      </c>
      <c r="BU198" s="48">
        <v>0.79166666666666663</v>
      </c>
      <c r="BV198" s="41">
        <v>4</v>
      </c>
      <c r="BW198" s="47">
        <f>IF(BU198-BT198=$A$3,$A$2,BU198-BT198)</f>
        <v>0.16666666666666663</v>
      </c>
      <c r="BX198" s="47">
        <f>IFERROR(IF(BV198=$D$4,BW198,BW198/($D$4/BV198)),0)</f>
        <v>0.16666666666666663</v>
      </c>
      <c r="BY198" s="48">
        <v>0.625</v>
      </c>
      <c r="BZ198" s="48">
        <v>0.79166666666666663</v>
      </c>
      <c r="CA198" s="41">
        <v>4</v>
      </c>
      <c r="CB198" s="47">
        <f>IF(BZ198-BY198=$A$3,$A$2,BZ198-BY198)</f>
        <v>0.16666666666666663</v>
      </c>
      <c r="CC198" s="47">
        <f>IFERROR(IF(CA198=$D$4,CB198,CB198/($D$4/CA198)),0)</f>
        <v>0.16666666666666663</v>
      </c>
      <c r="CD198" s="48">
        <v>0.41666666666666669</v>
      </c>
      <c r="CE198" s="49">
        <v>0.58333333333333337</v>
      </c>
      <c r="CF198" s="41">
        <v>4</v>
      </c>
      <c r="CG198" s="47">
        <f>IF(CE198-CD198=$A$3,$A$2,CE198-CD198)</f>
        <v>0.16666666666666669</v>
      </c>
      <c r="CH198" s="47">
        <f>IFERROR(IF(CF198=$D$4,CG198,CG198/($D$4/CF198)),0)</f>
        <v>0.16666666666666669</v>
      </c>
      <c r="CI198" s="48">
        <v>0.41666666666666669</v>
      </c>
      <c r="CJ198" s="48">
        <v>0.58333333333333337</v>
      </c>
      <c r="CK198" s="41">
        <v>4</v>
      </c>
      <c r="CL198" s="47">
        <f>IF(CJ198-CI198=$A$3,$A$2,CJ198-CI198)</f>
        <v>0.16666666666666669</v>
      </c>
      <c r="CM198" s="47">
        <f>IFERROR(IF(CK198=$D$4,CL198,CL198/($D$4/CK198)),0)</f>
        <v>0.16666666666666669</v>
      </c>
      <c r="CN198" s="48">
        <v>0.625</v>
      </c>
      <c r="CO198" s="49">
        <v>0.79166666666666663</v>
      </c>
      <c r="CP198" s="41">
        <v>4</v>
      </c>
      <c r="CQ198" s="47">
        <f>IF(CO198-CN198=$A$3,$A$2,CO198-CN198)</f>
        <v>0.16666666666666663</v>
      </c>
      <c r="CR198" s="47">
        <f>IFERROR(IF(CP198=$D$4,CQ198,CQ198/($D$4/CP198)),0)</f>
        <v>0.16666666666666663</v>
      </c>
      <c r="CS198" s="48"/>
      <c r="CT198" s="48"/>
      <c r="CU198" s="41"/>
      <c r="CV198" s="47">
        <f>IF(CT198-CS198=$A$3,$A$2,CT198-CS198)</f>
        <v>0</v>
      </c>
      <c r="CW198" s="47">
        <f>IFERROR(IF(CU198=$D$4,CV198,CV198/($D$4/CU198)),0)</f>
        <v>0</v>
      </c>
      <c r="CY198" s="18"/>
      <c r="CZ198" s="156"/>
      <c r="DA198" s="156"/>
    </row>
    <row r="199" spans="1:105" ht="13.8" x14ac:dyDescent="0.3">
      <c r="A199" s="18"/>
      <c r="B199" s="39" t="str">
        <f>CONCATENATE(IF(AD199&lt;&gt;"","L",""),IF(AI199&lt;&gt;"","M",""),IF(AN199&lt;&gt;"","W",""),IF(AS199&lt;&gt;"","J",""),IF(AX199&lt;&gt;"","V",""),IF(BC199&lt;&gt;"","S",""),IF(BH199&lt;&gt;"","D",""))</f>
        <v>MWJVS</v>
      </c>
      <c r="C199" s="104">
        <v>1741</v>
      </c>
      <c r="D199" s="40" t="s">
        <v>1932</v>
      </c>
      <c r="E199" s="40" t="s">
        <v>1445</v>
      </c>
      <c r="F199" s="40" t="s">
        <v>2155</v>
      </c>
      <c r="G199" s="36" t="s">
        <v>1241</v>
      </c>
      <c r="H199" s="36" t="s">
        <v>2202</v>
      </c>
      <c r="I199" s="36" t="s">
        <v>2257</v>
      </c>
      <c r="J199" s="36" t="s">
        <v>2125</v>
      </c>
      <c r="K199" s="36" t="s">
        <v>2262</v>
      </c>
      <c r="L199" s="99" t="s">
        <v>970</v>
      </c>
      <c r="M199" s="99">
        <f>IF(L199=L198,0,1)</f>
        <v>0</v>
      </c>
      <c r="N199" s="107">
        <v>1760534733</v>
      </c>
      <c r="O199" s="106" t="str">
        <f>PROPER(TRIM(UPPER(CONCATENATE(P199," ",Q199))))</f>
        <v>Rosmary Coromoto Herrera</v>
      </c>
      <c r="P199" s="106" t="s">
        <v>2323</v>
      </c>
      <c r="Q199" s="106" t="s">
        <v>2394</v>
      </c>
      <c r="R199" s="106" t="s">
        <v>2450</v>
      </c>
      <c r="S199" s="106" t="s">
        <v>2462</v>
      </c>
      <c r="T199" s="106" t="s">
        <v>2468</v>
      </c>
      <c r="U199" s="107" t="s">
        <v>2472</v>
      </c>
      <c r="V199" s="133">
        <v>19949.28272727273</v>
      </c>
      <c r="W199" s="39">
        <f>COUNTA(AD199,AI199,AN199,AS199,AX199,BH199,BC199)</f>
        <v>5</v>
      </c>
      <c r="X199" s="42">
        <f>Y199/AC199</f>
        <v>0.25</v>
      </c>
      <c r="Y199" s="43">
        <f>(AH199+AM199+AR199+AW199+BB199+BL199+BG199)*24</f>
        <v>10</v>
      </c>
      <c r="Z199" s="44">
        <f>+W199*$D$4</f>
        <v>20</v>
      </c>
      <c r="AA199" s="42">
        <f>AB199/(AC199*$D$4)</f>
        <v>0.25</v>
      </c>
      <c r="AB199" s="44">
        <f>((AG199*24)*AF199)+((AL199*24)*AK199)+((AQ199*24)*AP199)+((AV199*24)*AU199)+((BA199*24)*AZ199)+((BF199*24)*BE199)+((BK199*24)*BJ199)</f>
        <v>40</v>
      </c>
      <c r="AC199" s="45">
        <f>SUMIFS(Y:Y,O:O,O199)</f>
        <v>40</v>
      </c>
      <c r="AD199" s="127"/>
      <c r="AE199" s="127"/>
      <c r="AF199" s="107"/>
      <c r="AG199" s="47">
        <f>IF(AE199-AD199=$A$3,$A$2,AE199-AD199)</f>
        <v>0</v>
      </c>
      <c r="AH199" s="47">
        <f>IFERROR(IF(AF199=$D$4,AG199,AG199/($D$4/AF199)),0)</f>
        <v>0</v>
      </c>
      <c r="AI199" s="49">
        <v>0.54166666666666663</v>
      </c>
      <c r="AJ199" s="49">
        <v>0.625</v>
      </c>
      <c r="AK199" s="41">
        <v>4</v>
      </c>
      <c r="AL199" s="47">
        <f>IF(AJ199-AI199=$A$3,$A$2,AJ199-AI199)</f>
        <v>8.333333333333337E-2</v>
      </c>
      <c r="AM199" s="47">
        <f>IFERROR(IF(AK199=$D$4,AL199,AL199/($D$4/AK199)),0)</f>
        <v>8.333333333333337E-2</v>
      </c>
      <c r="AN199" s="49">
        <v>0.54166666666666663</v>
      </c>
      <c r="AO199" s="49">
        <v>0.625</v>
      </c>
      <c r="AP199" s="41">
        <v>4</v>
      </c>
      <c r="AQ199" s="47">
        <f>IF(AO199-AN199=$A$3,$A$2,AO199-AN199)</f>
        <v>8.333333333333337E-2</v>
      </c>
      <c r="AR199" s="47">
        <f>IFERROR(IF(AP199=$D$4,AQ199,AQ199/($D$4/AP199)),0)</f>
        <v>8.333333333333337E-2</v>
      </c>
      <c r="AS199" s="49">
        <v>0.70833333333333337</v>
      </c>
      <c r="AT199" s="49">
        <v>0.79166666666666663</v>
      </c>
      <c r="AU199" s="41">
        <v>4</v>
      </c>
      <c r="AV199" s="47">
        <f>IF(AT199-AS199=$A$3,$A$2,AT199-AS199)</f>
        <v>8.3333333333333259E-2</v>
      </c>
      <c r="AW199" s="47">
        <f>IFERROR(IF(AU199=$D$4,AV199,AV199/($D$4/AU199)),0)</f>
        <v>8.3333333333333259E-2</v>
      </c>
      <c r="AX199" s="49">
        <v>0.625</v>
      </c>
      <c r="AY199" s="49">
        <v>0.70833333333333337</v>
      </c>
      <c r="AZ199" s="41">
        <v>4</v>
      </c>
      <c r="BA199" s="47">
        <f>IF(AY199-AX199=$A$3,$A$2,AY199-AX199)</f>
        <v>8.333333333333337E-2</v>
      </c>
      <c r="BB199" s="47">
        <f>IFERROR(IF(AZ199=$D$4,BA199,BA199/($D$4/AZ199)),0)</f>
        <v>8.333333333333337E-2</v>
      </c>
      <c r="BC199" s="49">
        <v>0.41666666666666669</v>
      </c>
      <c r="BD199" s="49">
        <v>0.5</v>
      </c>
      <c r="BE199" s="41">
        <v>4</v>
      </c>
      <c r="BF199" s="47">
        <f>IF(BD199-BC199=$A$3,$A$2,BD199-BC199)</f>
        <v>8.3333333333333315E-2</v>
      </c>
      <c r="BG199" s="47">
        <f>IFERROR(IF(BE199=$D$4,BF199,BF199/($D$4/BE199)),0)</f>
        <v>8.3333333333333315E-2</v>
      </c>
      <c r="BH199" s="49"/>
      <c r="BI199" s="49"/>
      <c r="BJ199" s="41"/>
      <c r="BK199" s="47">
        <f>IF(BI199-BH199=$A$3,$A$2,BI199-BH199)</f>
        <v>0</v>
      </c>
      <c r="BL199" s="47">
        <f>IFERROR(IF(BJ199=$D$4,BK199,BK199/($D$4/BJ199)),0)</f>
        <v>0</v>
      </c>
      <c r="BM199" s="50"/>
      <c r="BN199" s="22">
        <f t="array" ref="BN199">IF(SUMPRODUCT((O199:O$439=O199)*1)&gt;1,0,1)</f>
        <v>0</v>
      </c>
      <c r="BO199" s="46"/>
      <c r="BP199" s="46"/>
      <c r="BQ199" s="107"/>
      <c r="BR199" s="47">
        <f>IF(BP199-BO199=$A$3,$A$2,BP199-BO199)</f>
        <v>0</v>
      </c>
      <c r="BS199" s="47">
        <f>IFERROR(IF(BQ199=$D$4,BR199,BR199/($D$4/BQ199)),0)</f>
        <v>0</v>
      </c>
      <c r="BT199" s="48">
        <v>0.54166666666666663</v>
      </c>
      <c r="BU199" s="48">
        <v>0.625</v>
      </c>
      <c r="BV199" s="41">
        <v>4</v>
      </c>
      <c r="BW199" s="47">
        <f>IF(BU199-BT199=$A$3,$A$2,BU199-BT199)</f>
        <v>8.333333333333337E-2</v>
      </c>
      <c r="BX199" s="47">
        <f>IFERROR(IF(BV199=$D$4,BW199,BW199/($D$4/BV199)),0)</f>
        <v>8.333333333333337E-2</v>
      </c>
      <c r="BY199" s="48">
        <v>0.54166666666666663</v>
      </c>
      <c r="BZ199" s="48">
        <v>0.625</v>
      </c>
      <c r="CA199" s="41">
        <v>4</v>
      </c>
      <c r="CB199" s="47">
        <f>IF(BZ199-BY199=$A$3,$A$2,BZ199-BY199)</f>
        <v>8.333333333333337E-2</v>
      </c>
      <c r="CC199" s="47">
        <f>IFERROR(IF(CA199=$D$4,CB199,CB199/($D$4/CA199)),0)</f>
        <v>8.333333333333337E-2</v>
      </c>
      <c r="CD199" s="48">
        <v>0.70833333333333337</v>
      </c>
      <c r="CE199" s="49">
        <v>0.79166666666666663</v>
      </c>
      <c r="CF199" s="41">
        <v>4</v>
      </c>
      <c r="CG199" s="47">
        <f>IF(CE199-CD199=$A$3,$A$2,CE199-CD199)</f>
        <v>8.3333333333333259E-2</v>
      </c>
      <c r="CH199" s="47">
        <f>IFERROR(IF(CF199=$D$4,CG199,CG199/($D$4/CF199)),0)</f>
        <v>8.3333333333333259E-2</v>
      </c>
      <c r="CI199" s="48">
        <v>0.625</v>
      </c>
      <c r="CJ199" s="48">
        <v>0.70833333333333337</v>
      </c>
      <c r="CK199" s="41">
        <v>4</v>
      </c>
      <c r="CL199" s="47">
        <f>IF(CJ199-CI199=$A$3,$A$2,CJ199-CI199)</f>
        <v>8.333333333333337E-2</v>
      </c>
      <c r="CM199" s="47">
        <f>IFERROR(IF(CK199=$D$4,CL199,CL199/($D$4/CK199)),0)</f>
        <v>8.333333333333337E-2</v>
      </c>
      <c r="CN199" s="48">
        <v>0.41666666666666669</v>
      </c>
      <c r="CO199" s="49">
        <v>0.5</v>
      </c>
      <c r="CP199" s="41">
        <v>4</v>
      </c>
      <c r="CQ199" s="47">
        <f>IF(CO199-CN199=$A$3,$A$2,CO199-CN199)</f>
        <v>8.3333333333333315E-2</v>
      </c>
      <c r="CR199" s="47">
        <f>IFERROR(IF(CP199=$D$4,CQ199,CQ199/($D$4/CP199)),0)</f>
        <v>8.3333333333333315E-2</v>
      </c>
      <c r="CS199" s="48"/>
      <c r="CT199" s="48"/>
      <c r="CU199" s="41"/>
      <c r="CV199" s="47">
        <f>IF(CT199-CS199=$A$3,$A$2,CT199-CS199)</f>
        <v>0</v>
      </c>
      <c r="CW199" s="47">
        <f>IFERROR(IF(CU199=$D$4,CV199,CV199/($D$4/CU199)),0)</f>
        <v>0</v>
      </c>
      <c r="CY199" s="18"/>
      <c r="CZ199" s="156"/>
      <c r="DA199" s="156"/>
    </row>
    <row r="200" spans="1:105" ht="13.8" x14ac:dyDescent="0.3">
      <c r="A200" s="18"/>
      <c r="B200" s="39" t="str">
        <f>CONCATENATE(IF(AD200&lt;&gt;"","L",""),IF(AI200&lt;&gt;"","M",""),IF(AN200&lt;&gt;"","W",""),IF(AS200&lt;&gt;"","J",""),IF(AX200&lt;&gt;"","V",""),IF(BC200&lt;&gt;"","S",""),IF(BH200&lt;&gt;"","D",""))</f>
        <v>MWJVS</v>
      </c>
      <c r="C200" s="104">
        <v>157</v>
      </c>
      <c r="D200" s="40" t="s">
        <v>1933</v>
      </c>
      <c r="E200" s="40" t="s">
        <v>1446</v>
      </c>
      <c r="F200" s="40" t="s">
        <v>2156</v>
      </c>
      <c r="G200" s="36" t="s">
        <v>1242</v>
      </c>
      <c r="H200" s="36" t="s">
        <v>2202</v>
      </c>
      <c r="I200" s="36" t="s">
        <v>2257</v>
      </c>
      <c r="J200" s="36" t="s">
        <v>2125</v>
      </c>
      <c r="K200" s="36" t="s">
        <v>2262</v>
      </c>
      <c r="L200" s="99" t="s">
        <v>970</v>
      </c>
      <c r="M200" s="99">
        <f>IF(L200=L199,0,1)</f>
        <v>0</v>
      </c>
      <c r="N200" s="107">
        <v>1760534733</v>
      </c>
      <c r="O200" s="106" t="str">
        <f>PROPER(TRIM(UPPER(CONCATENATE(P200," ",Q200))))</f>
        <v>Rosmary Coromoto Herrera</v>
      </c>
      <c r="P200" s="106" t="s">
        <v>2323</v>
      </c>
      <c r="Q200" s="106" t="s">
        <v>2394</v>
      </c>
      <c r="R200" s="106" t="s">
        <v>2450</v>
      </c>
      <c r="S200" s="106" t="s">
        <v>2462</v>
      </c>
      <c r="T200" s="106" t="s">
        <v>2467</v>
      </c>
      <c r="U200" s="107" t="s">
        <v>2472</v>
      </c>
      <c r="V200" s="133">
        <v>28774.90946867087</v>
      </c>
      <c r="W200" s="39">
        <f>COUNTA(AD200,AI200,AN200,AS200,AX200,BH200,BC200)</f>
        <v>5</v>
      </c>
      <c r="X200" s="42">
        <f>Y200/AC200</f>
        <v>0.25</v>
      </c>
      <c r="Y200" s="43">
        <f>(AH200+AM200+AR200+AW200+BB200+BL200+BG200)*24</f>
        <v>10</v>
      </c>
      <c r="Z200" s="44">
        <f>+W200*$D$4</f>
        <v>20</v>
      </c>
      <c r="AA200" s="42">
        <f>AB200/(AC200*$D$4)</f>
        <v>0.25</v>
      </c>
      <c r="AB200" s="44">
        <f>((AG200*24)*AF200)+((AL200*24)*AK200)+((AQ200*24)*AP200)+((AV200*24)*AU200)+((BA200*24)*AZ200)+((BF200*24)*BE200)+((BK200*24)*BJ200)</f>
        <v>40</v>
      </c>
      <c r="AC200" s="45">
        <f>SUMIFS(Y:Y,O:O,O200)</f>
        <v>40</v>
      </c>
      <c r="AD200" s="127"/>
      <c r="AE200" s="127"/>
      <c r="AF200" s="107"/>
      <c r="AG200" s="47">
        <f>IF(AE200-AD200=$A$3,$A$2,AE200-AD200)</f>
        <v>0</v>
      </c>
      <c r="AH200" s="47">
        <f>IFERROR(IF(AF200=$D$4,AG200,AG200/($D$4/AF200)),0)</f>
        <v>0</v>
      </c>
      <c r="AI200" s="49">
        <v>0.41666666666666669</v>
      </c>
      <c r="AJ200" s="49">
        <v>0.5</v>
      </c>
      <c r="AK200" s="41">
        <v>4</v>
      </c>
      <c r="AL200" s="47">
        <f>IF(AJ200-AI200=$A$3,$A$2,AJ200-AI200)</f>
        <v>8.3333333333333315E-2</v>
      </c>
      <c r="AM200" s="47">
        <f>IFERROR(IF(AK200=$D$4,AL200,AL200/($D$4/AK200)),0)</f>
        <v>8.3333333333333315E-2</v>
      </c>
      <c r="AN200" s="49">
        <v>0.41666666666666669</v>
      </c>
      <c r="AO200" s="49">
        <v>0.5</v>
      </c>
      <c r="AP200" s="41">
        <v>4</v>
      </c>
      <c r="AQ200" s="47">
        <f>IF(AO200-AN200=$A$3,$A$2,AO200-AN200)</f>
        <v>8.3333333333333315E-2</v>
      </c>
      <c r="AR200" s="47">
        <f>IFERROR(IF(AP200=$D$4,AQ200,AQ200/($D$4/AP200)),0)</f>
        <v>8.3333333333333315E-2</v>
      </c>
      <c r="AS200" s="49">
        <v>0.625</v>
      </c>
      <c r="AT200" s="49">
        <v>0.70833333333333337</v>
      </c>
      <c r="AU200" s="41">
        <v>4</v>
      </c>
      <c r="AV200" s="47">
        <f>IF(AT200-AS200=$A$3,$A$2,AT200-AS200)</f>
        <v>8.333333333333337E-2</v>
      </c>
      <c r="AW200" s="47">
        <f>IFERROR(IF(AU200=$D$4,AV200,AV200/($D$4/AU200)),0)</f>
        <v>8.333333333333337E-2</v>
      </c>
      <c r="AX200" s="49">
        <v>0.70833333333333337</v>
      </c>
      <c r="AY200" s="49">
        <v>0.79166666666666663</v>
      </c>
      <c r="AZ200" s="41">
        <v>4</v>
      </c>
      <c r="BA200" s="47">
        <f>IF(AY200-AX200=$A$3,$A$2,AY200-AX200)</f>
        <v>8.3333333333333259E-2</v>
      </c>
      <c r="BB200" s="47">
        <f>IFERROR(IF(AZ200=$D$4,BA200,BA200/($D$4/AZ200)),0)</f>
        <v>8.3333333333333259E-2</v>
      </c>
      <c r="BC200" s="49">
        <v>0.54166666666666663</v>
      </c>
      <c r="BD200" s="49">
        <v>0.625</v>
      </c>
      <c r="BE200" s="41">
        <v>4</v>
      </c>
      <c r="BF200" s="47">
        <f>IF(BD200-BC200=$A$3,$A$2,BD200-BC200)</f>
        <v>8.333333333333337E-2</v>
      </c>
      <c r="BG200" s="47">
        <f>IFERROR(IF(BE200=$D$4,BF200,BF200/($D$4/BE200)),0)</f>
        <v>8.333333333333337E-2</v>
      </c>
      <c r="BH200" s="49"/>
      <c r="BI200" s="49"/>
      <c r="BJ200" s="41"/>
      <c r="BK200" s="47">
        <f>IF(BI200-BH200=$A$3,$A$2,BI200-BH200)</f>
        <v>0</v>
      </c>
      <c r="BL200" s="47">
        <f>IFERROR(IF(BJ200=$D$4,BK200,BK200/($D$4/BJ200)),0)</f>
        <v>0</v>
      </c>
      <c r="BM200" s="50"/>
      <c r="BN200" s="22">
        <f t="array" ref="BN200">IF(SUMPRODUCT((O200:O$439=O200)*1)&gt;1,0,1)</f>
        <v>1</v>
      </c>
      <c r="BO200" s="46"/>
      <c r="BP200" s="46"/>
      <c r="BQ200" s="107"/>
      <c r="BR200" s="47">
        <f>IF(BP200-BO200=$A$3,$A$2,BP200-BO200)</f>
        <v>0</v>
      </c>
      <c r="BS200" s="47">
        <f>IFERROR(IF(BQ200=$D$4,BR200,BR200/($D$4/BQ200)),0)</f>
        <v>0</v>
      </c>
      <c r="BT200" s="48">
        <v>0.41666666666666669</v>
      </c>
      <c r="BU200" s="48">
        <v>0.5</v>
      </c>
      <c r="BV200" s="41">
        <v>4</v>
      </c>
      <c r="BW200" s="47">
        <f>IF(BU200-BT200=$A$3,$A$2,BU200-BT200)</f>
        <v>8.3333333333333315E-2</v>
      </c>
      <c r="BX200" s="47">
        <f>IFERROR(IF(BV200=$D$4,BW200,BW200/($D$4/BV200)),0)</f>
        <v>8.3333333333333315E-2</v>
      </c>
      <c r="BY200" s="48">
        <v>0.41666666666666669</v>
      </c>
      <c r="BZ200" s="48">
        <v>0.5</v>
      </c>
      <c r="CA200" s="41">
        <v>4</v>
      </c>
      <c r="CB200" s="47">
        <f>IF(BZ200-BY200=$A$3,$A$2,BZ200-BY200)</f>
        <v>8.3333333333333315E-2</v>
      </c>
      <c r="CC200" s="47">
        <f>IFERROR(IF(CA200=$D$4,CB200,CB200/($D$4/CA200)),0)</f>
        <v>8.3333333333333315E-2</v>
      </c>
      <c r="CD200" s="48">
        <v>0.625</v>
      </c>
      <c r="CE200" s="49">
        <v>0.70833333333333337</v>
      </c>
      <c r="CF200" s="41">
        <v>4</v>
      </c>
      <c r="CG200" s="47">
        <f>IF(CE200-CD200=$A$3,$A$2,CE200-CD200)</f>
        <v>8.333333333333337E-2</v>
      </c>
      <c r="CH200" s="47">
        <f>IFERROR(IF(CF200=$D$4,CG200,CG200/($D$4/CF200)),0)</f>
        <v>8.333333333333337E-2</v>
      </c>
      <c r="CI200" s="48">
        <v>0.70833333333333337</v>
      </c>
      <c r="CJ200" s="48">
        <v>0.79166666666666663</v>
      </c>
      <c r="CK200" s="41">
        <v>4</v>
      </c>
      <c r="CL200" s="47">
        <f>IF(CJ200-CI200=$A$3,$A$2,CJ200-CI200)</f>
        <v>8.3333333333333259E-2</v>
      </c>
      <c r="CM200" s="47">
        <f>IFERROR(IF(CK200=$D$4,CL200,CL200/($D$4/CK200)),0)</f>
        <v>8.3333333333333259E-2</v>
      </c>
      <c r="CN200" s="48">
        <v>0.54166666666666663</v>
      </c>
      <c r="CO200" s="49">
        <v>0.625</v>
      </c>
      <c r="CP200" s="41">
        <v>4</v>
      </c>
      <c r="CQ200" s="47">
        <f>IF(CO200-CN200=$A$3,$A$2,CO200-CN200)</f>
        <v>8.333333333333337E-2</v>
      </c>
      <c r="CR200" s="47">
        <f>IFERROR(IF(CP200=$D$4,CQ200,CQ200/($D$4/CP200)),0)</f>
        <v>8.333333333333337E-2</v>
      </c>
      <c r="CS200" s="48"/>
      <c r="CT200" s="48"/>
      <c r="CU200" s="41"/>
      <c r="CV200" s="47">
        <f>IF(CT200-CS200=$A$3,$A$2,CT200-CS200)</f>
        <v>0</v>
      </c>
      <c r="CW200" s="47">
        <f>IFERROR(IF(CU200=$D$4,CV200,CV200/($D$4/CU200)),0)</f>
        <v>0</v>
      </c>
      <c r="CY200" s="18"/>
      <c r="CZ200" s="156"/>
      <c r="DA200" s="156"/>
    </row>
    <row r="201" spans="1:105" ht="13.8" x14ac:dyDescent="0.3">
      <c r="B201" s="39" t="str">
        <f>CONCATENATE(IF(AD201&lt;&gt;"","L",""),IF(AI201&lt;&gt;"","M",""),IF(AN201&lt;&gt;"","W",""),IF(AS201&lt;&gt;"","J",""),IF(AX201&lt;&gt;"","V",""),IF(BC201&lt;&gt;"","S",""),IF(BH201&lt;&gt;"","D",""))</f>
        <v>W</v>
      </c>
      <c r="C201" s="104">
        <v>95</v>
      </c>
      <c r="D201" s="40" t="s">
        <v>1742</v>
      </c>
      <c r="E201" s="40" t="s">
        <v>1052</v>
      </c>
      <c r="F201" s="40" t="s">
        <v>2156</v>
      </c>
      <c r="G201" s="36" t="s">
        <v>1244</v>
      </c>
      <c r="H201" s="36" t="s">
        <v>2239</v>
      </c>
      <c r="I201" s="36" t="s">
        <v>2257</v>
      </c>
      <c r="J201" s="36" t="s">
        <v>2261</v>
      </c>
      <c r="K201" s="36" t="s">
        <v>2262</v>
      </c>
      <c r="L201" s="99" t="s">
        <v>910</v>
      </c>
      <c r="M201" s="99">
        <f>IF(L201=L200,0,1)</f>
        <v>1</v>
      </c>
      <c r="N201" s="107">
        <v>1755487798</v>
      </c>
      <c r="O201" s="106" t="str">
        <f>PROPER(TRIM(UPPER(CONCATENATE(P201," ",Q201))))</f>
        <v>Carolina Lenis</v>
      </c>
      <c r="P201" s="106" t="s">
        <v>2324</v>
      </c>
      <c r="Q201" s="106" t="s">
        <v>2395</v>
      </c>
      <c r="R201" s="106" t="s">
        <v>2451</v>
      </c>
      <c r="S201" s="106" t="s">
        <v>2462</v>
      </c>
      <c r="T201" s="106" t="s">
        <v>2467</v>
      </c>
      <c r="U201" s="107" t="s">
        <v>2472</v>
      </c>
      <c r="V201" s="133">
        <v>40491.954545454544</v>
      </c>
      <c r="W201" s="39">
        <f>COUNTA(AD201,AI201,AN201,AS201,AX201,BH201,BC201)</f>
        <v>1</v>
      </c>
      <c r="X201" s="42">
        <f>Y201/AC201</f>
        <v>2.4999999999999981E-2</v>
      </c>
      <c r="Y201" s="43">
        <f>(AH201+AM201+AR201+AW201+BB201+BL201+BG201)*24</f>
        <v>0.99999999999999911</v>
      </c>
      <c r="Z201" s="44">
        <f>+W201*$D$4</f>
        <v>4</v>
      </c>
      <c r="AA201" s="42">
        <f>AB201/(AC201*$D$4)</f>
        <v>2.4999999999999981E-2</v>
      </c>
      <c r="AB201" s="44">
        <f>((AG201*24)*AF201)+((AL201*24)*AK201)+((AQ201*24)*AP201)+((AV201*24)*AU201)+((BA201*24)*AZ201)+((BF201*24)*BE201)+((BK201*24)*BJ201)</f>
        <v>3.9999999999999964</v>
      </c>
      <c r="AC201" s="45">
        <f>SUMIFS(Y:Y,O:O,O201)</f>
        <v>39.999999999999993</v>
      </c>
      <c r="AD201" s="127"/>
      <c r="AE201" s="127"/>
      <c r="AF201" s="107"/>
      <c r="AG201" s="47">
        <f>IF(AE201-AD201=$A$3,$A$2,AE201-AD201)</f>
        <v>0</v>
      </c>
      <c r="AH201" s="47">
        <f>IFERROR(IF(AF201=$D$4,AG201,AG201/($D$4/AF201)),0)</f>
        <v>0</v>
      </c>
      <c r="AI201" s="49"/>
      <c r="AJ201" s="49"/>
      <c r="AK201" s="41"/>
      <c r="AL201" s="47">
        <f>IF(AJ201-AI201=$A$3,$A$2,AJ201-AI201)</f>
        <v>0</v>
      </c>
      <c r="AM201" s="47">
        <f>IFERROR(IF(AK201=$D$4,AL201,AL201/($D$4/AK201)),0)</f>
        <v>0</v>
      </c>
      <c r="AN201" s="49">
        <v>0.41666666666666669</v>
      </c>
      <c r="AO201" s="49">
        <v>0.45833333333333331</v>
      </c>
      <c r="AP201" s="41">
        <v>4</v>
      </c>
      <c r="AQ201" s="47">
        <f>IF(AO201-AN201=$A$3,$A$2,AO201-AN201)</f>
        <v>4.166666666666663E-2</v>
      </c>
      <c r="AR201" s="47">
        <f>IFERROR(IF(AP201=$D$4,AQ201,AQ201/($D$4/AP201)),0)</f>
        <v>4.166666666666663E-2</v>
      </c>
      <c r="AS201" s="49"/>
      <c r="AT201" s="49"/>
      <c r="AU201" s="41"/>
      <c r="AV201" s="47">
        <f>IF(AT201-AS201=$A$3,$A$2,AT201-AS201)</f>
        <v>0</v>
      </c>
      <c r="AW201" s="47">
        <f>IFERROR(IF(AU201=$D$4,AV201,AV201/($D$4/AU201)),0)</f>
        <v>0</v>
      </c>
      <c r="AX201" s="49"/>
      <c r="AY201" s="49"/>
      <c r="AZ201" s="41"/>
      <c r="BA201" s="47">
        <f>IF(AY201-AX201=$A$3,$A$2,AY201-AX201)</f>
        <v>0</v>
      </c>
      <c r="BB201" s="47">
        <f>IFERROR(IF(AZ201=$D$4,BA201,BA201/($D$4/AZ201)),0)</f>
        <v>0</v>
      </c>
      <c r="BC201" s="49"/>
      <c r="BD201" s="49"/>
      <c r="BE201" s="41"/>
      <c r="BF201" s="47">
        <f>IF(BD201-BC201=$A$3,$A$2,BD201-BC201)</f>
        <v>0</v>
      </c>
      <c r="BG201" s="47">
        <f>IFERROR(IF(BE201=$D$4,BF201,BF201/($D$4/BE201)),0)</f>
        <v>0</v>
      </c>
      <c r="BH201" s="49"/>
      <c r="BI201" s="49"/>
      <c r="BJ201" s="41"/>
      <c r="BK201" s="47">
        <f>IF(BI201-BH201=$A$3,$A$2,BI201-BH201)</f>
        <v>0</v>
      </c>
      <c r="BL201" s="47">
        <f>IFERROR(IF(BJ201=$D$4,BK201,BK201/($D$4/BJ201)),0)</f>
        <v>0</v>
      </c>
      <c r="BM201" s="50"/>
      <c r="BN201" s="22">
        <f t="array" ref="BN201">IF(SUMPRODUCT((O201:O$439=O201)*1)&gt;1,0,1)</f>
        <v>0</v>
      </c>
      <c r="BO201" s="46"/>
      <c r="BP201" s="46"/>
      <c r="BQ201" s="107"/>
      <c r="BR201" s="47">
        <f>IF(BP201-BO201=$A$3,$A$2,BP201-BO201)</f>
        <v>0</v>
      </c>
      <c r="BS201" s="47">
        <f>IFERROR(IF(BQ201=$D$4,BR201,BR201/($D$4/BQ201)),0)</f>
        <v>0</v>
      </c>
      <c r="BT201" s="48"/>
      <c r="BU201" s="48"/>
      <c r="BV201" s="41"/>
      <c r="BW201" s="47">
        <f>IF(BU201-BT201=$A$3,$A$2,BU201-BT201)</f>
        <v>0</v>
      </c>
      <c r="BX201" s="47">
        <f>IFERROR(IF(BV201=$D$4,BW201,BW201/($D$4/BV201)),0)</f>
        <v>0</v>
      </c>
      <c r="BY201" s="48">
        <v>0.41666666666666669</v>
      </c>
      <c r="BZ201" s="48">
        <v>0.45833333333333331</v>
      </c>
      <c r="CA201" s="41">
        <v>4</v>
      </c>
      <c r="CB201" s="47">
        <f>IF(BZ201-BY201=$A$3,$A$2,BZ201-BY201)</f>
        <v>4.166666666666663E-2</v>
      </c>
      <c r="CC201" s="47">
        <f>IFERROR(IF(CA201=$D$4,CB201,CB201/($D$4/CA201)),0)</f>
        <v>4.166666666666663E-2</v>
      </c>
      <c r="CD201" s="48"/>
      <c r="CE201" s="48"/>
      <c r="CF201" s="41"/>
      <c r="CG201" s="47">
        <f>IF(CE201-CD201=$A$3,$A$2,CE201-CD201)</f>
        <v>0</v>
      </c>
      <c r="CH201" s="47">
        <f>IFERROR(IF(CF201=$D$4,CG201,CG201/($D$4/CF201)),0)</f>
        <v>0</v>
      </c>
      <c r="CI201" s="48"/>
      <c r="CJ201" s="48"/>
      <c r="CK201" s="41"/>
      <c r="CL201" s="47">
        <f>IF(CJ201-CI201=$A$3,$A$2,CJ201-CI201)</f>
        <v>0</v>
      </c>
      <c r="CM201" s="47">
        <f>IFERROR(IF(CK201=$D$4,CL201,CL201/($D$4/CK201)),0)</f>
        <v>0</v>
      </c>
      <c r="CN201" s="48"/>
      <c r="CO201" s="48"/>
      <c r="CP201" s="41"/>
      <c r="CQ201" s="47">
        <f>IF(CO201-CN201=$A$3,$A$2,CO201-CN201)</f>
        <v>0</v>
      </c>
      <c r="CR201" s="47">
        <f>IFERROR(IF(CP201=$D$4,CQ201,CQ201/($D$4/CP201)),0)</f>
        <v>0</v>
      </c>
      <c r="CS201" s="48"/>
      <c r="CT201" s="48"/>
      <c r="CU201" s="41"/>
      <c r="CV201" s="47">
        <f>IF(CT201-CS201=$A$3,$A$2,CT201-CS201)</f>
        <v>0</v>
      </c>
      <c r="CW201" s="47">
        <f>IFERROR(IF(CU201=$D$4,CV201,CV201/($D$4/CU201)),0)</f>
        <v>0</v>
      </c>
      <c r="CX201" s="18"/>
      <c r="CY201" s="18"/>
      <c r="CZ201" s="156"/>
      <c r="DA201" s="156"/>
    </row>
    <row r="202" spans="1:105" ht="13.8" x14ac:dyDescent="0.3">
      <c r="B202" s="39" t="str">
        <f>CONCATENATE(IF(AD202&lt;&gt;"","L",""),IF(AI202&lt;&gt;"","M",""),IF(AN202&lt;&gt;"","W",""),IF(AS202&lt;&gt;"","J",""),IF(AX202&lt;&gt;"","V",""),IF(BC202&lt;&gt;"","S",""),IF(BH202&lt;&gt;"","D",""))</f>
        <v>MWJVS</v>
      </c>
      <c r="C202" s="104">
        <v>70</v>
      </c>
      <c r="D202" s="40" t="s">
        <v>1794</v>
      </c>
      <c r="E202" s="40" t="s">
        <v>1338</v>
      </c>
      <c r="F202" s="40" t="s">
        <v>2156</v>
      </c>
      <c r="G202" s="36" t="s">
        <v>1249</v>
      </c>
      <c r="H202" s="36" t="s">
        <v>2240</v>
      </c>
      <c r="I202" s="36" t="s">
        <v>2257</v>
      </c>
      <c r="J202" s="36" t="s">
        <v>2260</v>
      </c>
      <c r="K202" s="36" t="s">
        <v>2262</v>
      </c>
      <c r="L202" s="99" t="s">
        <v>910</v>
      </c>
      <c r="M202" s="99">
        <f>IF(L202=L201,0,1)</f>
        <v>0</v>
      </c>
      <c r="N202" s="107">
        <v>1755487798</v>
      </c>
      <c r="O202" s="106" t="str">
        <f>PROPER(TRIM(UPPER(CONCATENATE(P202," ",Q202))))</f>
        <v>Carolina Lenis</v>
      </c>
      <c r="P202" s="106" t="s">
        <v>2324</v>
      </c>
      <c r="Q202" s="106" t="s">
        <v>2395</v>
      </c>
      <c r="R202" s="106" t="s">
        <v>2451</v>
      </c>
      <c r="S202" s="106" t="s">
        <v>2462</v>
      </c>
      <c r="T202" s="106" t="s">
        <v>2467</v>
      </c>
      <c r="U202" s="107" t="s">
        <v>2472</v>
      </c>
      <c r="V202" s="133">
        <v>212266.60704185086</v>
      </c>
      <c r="W202" s="39">
        <f>COUNTA(AD202,AI202,AN202,AS202,AX202,BH202,BC202)</f>
        <v>5</v>
      </c>
      <c r="X202" s="42">
        <f>Y202/AC202</f>
        <v>0.97499999999999998</v>
      </c>
      <c r="Y202" s="43">
        <f>(AH202+AM202+AR202+AW202+BB202+BL202+BG202)*24</f>
        <v>38.999999999999993</v>
      </c>
      <c r="Z202" s="44">
        <f>+W202*$D$4</f>
        <v>20</v>
      </c>
      <c r="AA202" s="42">
        <f>AB202/(AC202*$D$4)</f>
        <v>0.9750000000000002</v>
      </c>
      <c r="AB202" s="44">
        <f>((AG202*24)*AF202)+((AL202*24)*AK202)+((AQ202*24)*AP202)+((AV202*24)*AU202)+((BA202*24)*AZ202)+((BF202*24)*BE202)+((BK202*24)*BJ202)</f>
        <v>156</v>
      </c>
      <c r="AC202" s="45">
        <f>SUMIFS(Y:Y,O:O,O202)</f>
        <v>39.999999999999993</v>
      </c>
      <c r="AD202" s="127"/>
      <c r="AE202" s="127"/>
      <c r="AF202" s="107"/>
      <c r="AG202" s="47">
        <f>IF(AE202-AD202=$A$3,$A$2,AE202-AD202)</f>
        <v>0</v>
      </c>
      <c r="AH202" s="47">
        <f>IFERROR(IF(AF202=$D$4,AG202,AG202/($D$4/AF202)),0)</f>
        <v>0</v>
      </c>
      <c r="AI202" s="49">
        <v>0.41666666666666669</v>
      </c>
      <c r="AJ202" s="49">
        <v>0.75</v>
      </c>
      <c r="AK202" s="41">
        <v>4</v>
      </c>
      <c r="AL202" s="47">
        <f>IF(AJ202-AI202=$A$3,$A$2,AJ202-AI202)</f>
        <v>0.33333333333333331</v>
      </c>
      <c r="AM202" s="47">
        <f>IFERROR(IF(AK202=$D$4,AL202,AL202/($D$4/AK202)),0)</f>
        <v>0.33333333333333331</v>
      </c>
      <c r="AN202" s="49">
        <v>0.45833333333333331</v>
      </c>
      <c r="AO202" s="49">
        <v>0.75</v>
      </c>
      <c r="AP202" s="41">
        <v>4</v>
      </c>
      <c r="AQ202" s="47">
        <f>IF(AO202-AN202=$A$3,$A$2,AO202-AN202)</f>
        <v>0.29166666666666669</v>
      </c>
      <c r="AR202" s="47">
        <f>IFERROR(IF(AP202=$D$4,AQ202,AQ202/($D$4/AP202)),0)</f>
        <v>0.29166666666666669</v>
      </c>
      <c r="AS202" s="49">
        <v>0.41666666666666669</v>
      </c>
      <c r="AT202" s="49">
        <v>0.75</v>
      </c>
      <c r="AU202" s="41">
        <v>4</v>
      </c>
      <c r="AV202" s="47">
        <f>IF(AT202-AS202=$A$3,$A$2,AT202-AS202)</f>
        <v>0.33333333333333331</v>
      </c>
      <c r="AW202" s="47">
        <f>IFERROR(IF(AU202=$D$4,AV202,AV202/($D$4/AU202)),0)</f>
        <v>0.33333333333333331</v>
      </c>
      <c r="AX202" s="49">
        <v>0.41666666666666669</v>
      </c>
      <c r="AY202" s="49">
        <v>0.75</v>
      </c>
      <c r="AZ202" s="41">
        <v>4</v>
      </c>
      <c r="BA202" s="47">
        <f>IF(AY202-AX202=$A$3,$A$2,AY202-AX202)</f>
        <v>0.33333333333333331</v>
      </c>
      <c r="BB202" s="47">
        <f>IFERROR(IF(AZ202=$D$4,BA202,BA202/($D$4/AZ202)),0)</f>
        <v>0.33333333333333331</v>
      </c>
      <c r="BC202" s="49">
        <v>0.41666666666666669</v>
      </c>
      <c r="BD202" s="49">
        <v>0.75</v>
      </c>
      <c r="BE202" s="41">
        <v>4</v>
      </c>
      <c r="BF202" s="47">
        <f>IF(BD202-BC202=$A$3,$A$2,BD202-BC202)</f>
        <v>0.33333333333333331</v>
      </c>
      <c r="BG202" s="47">
        <f>IFERROR(IF(BE202=$D$4,BF202,BF202/($D$4/BE202)),0)</f>
        <v>0.33333333333333331</v>
      </c>
      <c r="BH202" s="49"/>
      <c r="BI202" s="49"/>
      <c r="BJ202" s="41"/>
      <c r="BK202" s="47">
        <f>IF(BI202-BH202=$A$3,$A$2,BI202-BH202)</f>
        <v>0</v>
      </c>
      <c r="BL202" s="47">
        <f>IFERROR(IF(BJ202=$D$4,BK202,BK202/($D$4/BJ202)),0)</f>
        <v>0</v>
      </c>
      <c r="BM202" s="50"/>
      <c r="BN202" s="22">
        <f t="array" ref="BN202">IF(SUMPRODUCT((O202:O$439=O202)*1)&gt;1,0,1)</f>
        <v>1</v>
      </c>
      <c r="BO202" s="46"/>
      <c r="BP202" s="46"/>
      <c r="BQ202" s="107"/>
      <c r="BR202" s="47">
        <f>IF(BP202-BO202=$A$3,$A$2,BP202-BO202)</f>
        <v>0</v>
      </c>
      <c r="BS202" s="47">
        <f>IFERROR(IF(BQ202=$D$4,BR202,BR202/($D$4/BQ202)),0)</f>
        <v>0</v>
      </c>
      <c r="BT202" s="48">
        <v>0.41666666666666669</v>
      </c>
      <c r="BU202" s="48">
        <v>0.75</v>
      </c>
      <c r="BV202" s="41">
        <v>4</v>
      </c>
      <c r="BW202" s="47">
        <f>IF(BU202-BT202=$A$3,$A$2,BU202-BT202)</f>
        <v>0.33333333333333331</v>
      </c>
      <c r="BX202" s="47">
        <f>IFERROR(IF(BV202=$D$4,BW202,BW202/($D$4/BV202)),0)</f>
        <v>0.33333333333333331</v>
      </c>
      <c r="BY202" s="48">
        <v>0.45833333333333331</v>
      </c>
      <c r="BZ202" s="48">
        <v>0.75</v>
      </c>
      <c r="CA202" s="41">
        <v>4</v>
      </c>
      <c r="CB202" s="47">
        <f>IF(BZ202-BY202=$A$3,$A$2,BZ202-BY202)</f>
        <v>0.29166666666666669</v>
      </c>
      <c r="CC202" s="47">
        <f>IFERROR(IF(CA202=$D$4,CB202,CB202/($D$4/CA202)),0)</f>
        <v>0.29166666666666669</v>
      </c>
      <c r="CD202" s="48">
        <v>0.41666666666666669</v>
      </c>
      <c r="CE202" s="49">
        <v>0.75</v>
      </c>
      <c r="CF202" s="41">
        <v>4</v>
      </c>
      <c r="CG202" s="47">
        <f>IF(CE202-CD202=$A$3,$A$2,CE202-CD202)</f>
        <v>0.33333333333333331</v>
      </c>
      <c r="CH202" s="47">
        <f>IFERROR(IF(CF202=$D$4,CG202,CG202/($D$4/CF202)),0)</f>
        <v>0.33333333333333331</v>
      </c>
      <c r="CI202" s="48">
        <v>0.41666666666666669</v>
      </c>
      <c r="CJ202" s="48">
        <v>0.75</v>
      </c>
      <c r="CK202" s="41">
        <v>4</v>
      </c>
      <c r="CL202" s="47">
        <f>IF(CJ202-CI202=$A$3,$A$2,CJ202-CI202)</f>
        <v>0.33333333333333331</v>
      </c>
      <c r="CM202" s="47">
        <f>IFERROR(IF(CK202=$D$4,CL202,CL202/($D$4/CK202)),0)</f>
        <v>0.33333333333333331</v>
      </c>
      <c r="CN202" s="48">
        <v>0.41666666666666669</v>
      </c>
      <c r="CO202" s="49">
        <v>0.75</v>
      </c>
      <c r="CP202" s="41">
        <v>4</v>
      </c>
      <c r="CQ202" s="47">
        <f>IF(CO202-CN202=$A$3,$A$2,CO202-CN202)</f>
        <v>0.33333333333333331</v>
      </c>
      <c r="CR202" s="47">
        <f>IFERROR(IF(CP202=$D$4,CQ202,CQ202/($D$4/CP202)),0)</f>
        <v>0.33333333333333331</v>
      </c>
      <c r="CS202" s="48"/>
      <c r="CT202" s="48"/>
      <c r="CU202" s="41"/>
      <c r="CV202" s="47">
        <f>IF(CT202-CS202=$A$3,$A$2,CT202-CS202)</f>
        <v>0</v>
      </c>
      <c r="CW202" s="47">
        <f>IFERROR(IF(CU202=$D$4,CV202,CV202/($D$4/CU202)),0)</f>
        <v>0</v>
      </c>
      <c r="CX202" s="18"/>
      <c r="CY202" s="18"/>
      <c r="CZ202" s="156"/>
      <c r="DA202" s="156"/>
    </row>
    <row r="203" spans="1:105" ht="13.8" x14ac:dyDescent="0.3">
      <c r="B203" s="39" t="str">
        <f>CONCATENATE(IF(AD203&lt;&gt;"","L",""),IF(AI203&lt;&gt;"","M",""),IF(AN203&lt;&gt;"","W",""),IF(AS203&lt;&gt;"","J",""),IF(AX203&lt;&gt;"","V",""),IF(BC203&lt;&gt;"","S",""),IF(BH203&lt;&gt;"","D",""))</f>
        <v>MWJVS</v>
      </c>
      <c r="C203" s="104">
        <v>206</v>
      </c>
      <c r="D203" s="40" t="s">
        <v>1910</v>
      </c>
      <c r="E203" s="40" t="s">
        <v>1428</v>
      </c>
      <c r="F203" s="40" t="s">
        <v>2156</v>
      </c>
      <c r="G203" s="36" t="s">
        <v>1239</v>
      </c>
      <c r="H203" s="36" t="s">
        <v>2236</v>
      </c>
      <c r="I203" s="36" t="s">
        <v>2257</v>
      </c>
      <c r="J203" s="36" t="s">
        <v>2125</v>
      </c>
      <c r="K203" s="36" t="s">
        <v>2262</v>
      </c>
      <c r="L203" s="99" t="s">
        <v>965</v>
      </c>
      <c r="M203" s="99">
        <f>IF(L203=L202,0,1)</f>
        <v>1</v>
      </c>
      <c r="N203" s="107">
        <v>1720497195</v>
      </c>
      <c r="O203" s="106" t="str">
        <f>PROPER(TRIM(UPPER(CONCATENATE(P203," ",Q203))))</f>
        <v>Adriana Maribel Marin</v>
      </c>
      <c r="P203" s="106" t="s">
        <v>2325</v>
      </c>
      <c r="Q203" s="106" t="s">
        <v>2396</v>
      </c>
      <c r="R203" s="106" t="s">
        <v>2452</v>
      </c>
      <c r="S203" s="106" t="s">
        <v>2462</v>
      </c>
      <c r="T203" s="106" t="s">
        <v>2465</v>
      </c>
      <c r="U203" s="107" t="s">
        <v>2472</v>
      </c>
      <c r="V203" s="133">
        <v>23341.98444</v>
      </c>
      <c r="W203" s="39">
        <f>COUNTA(AD203,AI203,AN203,AS203,AX203,BH203,BC203)</f>
        <v>5</v>
      </c>
      <c r="X203" s="42">
        <f>Y203/AC203</f>
        <v>0.5</v>
      </c>
      <c r="Y203" s="43">
        <f>(AH203+AM203+AR203+AW203+BB203+BL203+BG203)*24</f>
        <v>20</v>
      </c>
      <c r="Z203" s="44">
        <f>+W203*$D$4</f>
        <v>20</v>
      </c>
      <c r="AA203" s="42">
        <f>AB203/(AC203*$D$4)</f>
        <v>0.5</v>
      </c>
      <c r="AB203" s="44">
        <f>((AG203*24)*AF203)+((AL203*24)*AK203)+((AQ203*24)*AP203)+((AV203*24)*AU203)+((BA203*24)*AZ203)+((BF203*24)*BE203)+((BK203*24)*BJ203)</f>
        <v>80</v>
      </c>
      <c r="AC203" s="45">
        <f>SUMIFS(Y:Y,O:O,O203)</f>
        <v>40</v>
      </c>
      <c r="AD203" s="127"/>
      <c r="AE203" s="127"/>
      <c r="AF203" s="107"/>
      <c r="AG203" s="47">
        <f>IF(AE203-AD203=$A$3,$A$2,AE203-AD203)</f>
        <v>0</v>
      </c>
      <c r="AH203" s="47">
        <f>IFERROR(IF(AF203=$D$4,AG203,AG203/($D$4/AF203)),0)</f>
        <v>0</v>
      </c>
      <c r="AI203" s="49">
        <v>0.41666666666666669</v>
      </c>
      <c r="AJ203" s="49">
        <v>0.58333333333333337</v>
      </c>
      <c r="AK203" s="41">
        <v>4</v>
      </c>
      <c r="AL203" s="47">
        <f>IF(AJ203-AI203=$A$3,$A$2,AJ203-AI203)</f>
        <v>0.16666666666666669</v>
      </c>
      <c r="AM203" s="47">
        <f>IFERROR(IF(AK203=$D$4,AL203,AL203/($D$4/AK203)),0)</f>
        <v>0.16666666666666669</v>
      </c>
      <c r="AN203" s="49">
        <v>0.625</v>
      </c>
      <c r="AO203" s="49">
        <v>0.79166666666666663</v>
      </c>
      <c r="AP203" s="41">
        <v>4</v>
      </c>
      <c r="AQ203" s="47">
        <f>IF(AO203-AN203=$A$3,$A$2,AO203-AN203)</f>
        <v>0.16666666666666663</v>
      </c>
      <c r="AR203" s="47">
        <f>IFERROR(IF(AP203=$D$4,AQ203,AQ203/($D$4/AP203)),0)</f>
        <v>0.16666666666666663</v>
      </c>
      <c r="AS203" s="49">
        <v>0.41666666666666669</v>
      </c>
      <c r="AT203" s="49">
        <v>0.58333333333333337</v>
      </c>
      <c r="AU203" s="41">
        <v>4</v>
      </c>
      <c r="AV203" s="47">
        <f>IF(AT203-AS203=$A$3,$A$2,AT203-AS203)</f>
        <v>0.16666666666666669</v>
      </c>
      <c r="AW203" s="47">
        <f>IFERROR(IF(AU203=$D$4,AV203,AV203/($D$4/AU203)),0)</f>
        <v>0.16666666666666669</v>
      </c>
      <c r="AX203" s="49">
        <v>0.625</v>
      </c>
      <c r="AY203" s="49">
        <v>0.79166666666666663</v>
      </c>
      <c r="AZ203" s="41">
        <v>4</v>
      </c>
      <c r="BA203" s="47">
        <f>IF(AY203-AX203=$A$3,$A$2,AY203-AX203)</f>
        <v>0.16666666666666663</v>
      </c>
      <c r="BB203" s="47">
        <f>IFERROR(IF(AZ203=$D$4,BA203,BA203/($D$4/AZ203)),0)</f>
        <v>0.16666666666666663</v>
      </c>
      <c r="BC203" s="49">
        <v>0.41666666666666669</v>
      </c>
      <c r="BD203" s="49">
        <v>0.58333333333333337</v>
      </c>
      <c r="BE203" s="41">
        <v>4</v>
      </c>
      <c r="BF203" s="47">
        <f>IF(BD203-BC203=$A$3,$A$2,BD203-BC203)</f>
        <v>0.16666666666666669</v>
      </c>
      <c r="BG203" s="47">
        <f>IFERROR(IF(BE203=$D$4,BF203,BF203/($D$4/BE203)),0)</f>
        <v>0.16666666666666669</v>
      </c>
      <c r="BH203" s="49"/>
      <c r="BI203" s="49"/>
      <c r="BJ203" s="41"/>
      <c r="BK203" s="47">
        <f>IF(BI203-BH203=$A$3,$A$2,BI203-BH203)</f>
        <v>0</v>
      </c>
      <c r="BL203" s="47">
        <f>IFERROR(IF(BJ203=$D$4,BK203,BK203/($D$4/BJ203)),0)</f>
        <v>0</v>
      </c>
      <c r="BM203" s="50"/>
      <c r="BN203" s="22">
        <f t="array" ref="BN203">IF(SUMPRODUCT((O203:O$439=O203)*1)&gt;1,0,1)</f>
        <v>0</v>
      </c>
      <c r="BO203" s="51"/>
      <c r="BP203" s="51"/>
      <c r="BQ203" s="52"/>
      <c r="BR203" s="47">
        <f>IF(BP203-BO203=$A$3,$A$2,BP203-BO203)</f>
        <v>0</v>
      </c>
      <c r="BS203" s="47">
        <f>IFERROR(IF(BQ203=$D$4,BR203,BR203/($D$4/BQ203)),0)</f>
        <v>0</v>
      </c>
      <c r="BT203" s="75">
        <v>0.41666666666666669</v>
      </c>
      <c r="BU203" s="75">
        <v>0.58333333333333337</v>
      </c>
      <c r="BV203" s="54">
        <v>4</v>
      </c>
      <c r="BW203" s="47">
        <f>IF(BU203-BT203=$A$3,$A$2,BU203-BT203)</f>
        <v>0.16666666666666669</v>
      </c>
      <c r="BX203" s="47">
        <f>IFERROR(IF(BV203=$D$4,BW203,BW203/($D$4/BV203)),0)</f>
        <v>0.16666666666666669</v>
      </c>
      <c r="BY203" s="75"/>
      <c r="BZ203" s="75"/>
      <c r="CA203" s="54"/>
      <c r="CB203" s="47">
        <f>IF(BZ203-BY203=$A$3,$A$2,BZ203-BY203)</f>
        <v>0</v>
      </c>
      <c r="CC203" s="47">
        <f>IFERROR(IF(CA203=$D$4,CB203,CB203/($D$4/CA203)),0)</f>
        <v>0</v>
      </c>
      <c r="CD203" s="75">
        <v>0.41666666666666669</v>
      </c>
      <c r="CE203" s="75">
        <v>0.58333333333333337</v>
      </c>
      <c r="CF203" s="54">
        <v>4</v>
      </c>
      <c r="CG203" s="47">
        <f>IF(CE203-CD203=$A$3,$A$2,CE203-CD203)</f>
        <v>0.16666666666666669</v>
      </c>
      <c r="CH203" s="47">
        <f>IFERROR(IF(CF203=$D$4,CG203,CG203/($D$4/CF203)),0)</f>
        <v>0.16666666666666669</v>
      </c>
      <c r="CI203" s="75">
        <v>0.625</v>
      </c>
      <c r="CJ203" s="75">
        <v>0.79166666666666663</v>
      </c>
      <c r="CK203" s="54">
        <v>4</v>
      </c>
      <c r="CL203" s="47">
        <f>IF(CJ203-CI203=$A$3,$A$2,CJ203-CI203)</f>
        <v>0.16666666666666663</v>
      </c>
      <c r="CM203" s="47">
        <f>IFERROR(IF(CK203=$D$4,CL203,CL203/($D$4/CK203)),0)</f>
        <v>0.16666666666666663</v>
      </c>
      <c r="CN203" s="75">
        <v>0.41666666666666669</v>
      </c>
      <c r="CO203" s="75">
        <v>0.58333333333333337</v>
      </c>
      <c r="CP203" s="54">
        <v>4</v>
      </c>
      <c r="CQ203" s="47">
        <f>IF(CO203-CN203=$A$3,$A$2,CO203-CN203)</f>
        <v>0.16666666666666669</v>
      </c>
      <c r="CR203" s="47">
        <f>IFERROR(IF(CP203=$D$4,CQ203,CQ203/($D$4/CP203)),0)</f>
        <v>0.16666666666666669</v>
      </c>
      <c r="CS203" s="75">
        <v>0.625</v>
      </c>
      <c r="CT203" s="75">
        <v>0.79166666666666663</v>
      </c>
      <c r="CU203" s="54">
        <v>4</v>
      </c>
      <c r="CV203" s="47">
        <f>IF(CT203-CS203=$A$3,$A$2,CT203-CS203)</f>
        <v>0.16666666666666663</v>
      </c>
      <c r="CW203" s="47">
        <f>IFERROR(IF(CU203=$D$4,CV203,CV203/($D$4/CU203)),0)</f>
        <v>0.16666666666666663</v>
      </c>
      <c r="CX203" s="18"/>
      <c r="CY203" s="18"/>
      <c r="CZ203" s="157">
        <f>IFERROR(VLOOKUP(Tabla5[[#This Row],[NOMBRE PDV HMPDV]],#REF!,10,0),0)</f>
        <v>0</v>
      </c>
      <c r="DA203" s="156" t="s">
        <v>1667</v>
      </c>
    </row>
    <row r="204" spans="1:105" ht="13.8" x14ac:dyDescent="0.3">
      <c r="B204" s="39" t="str">
        <f>CONCATENATE(IF(AD204&lt;&gt;"","L",""),IF(AI204&lt;&gt;"","M",""),IF(AN204&lt;&gt;"","W",""),IF(AS204&lt;&gt;"","J",""),IF(AX204&lt;&gt;"","V",""),IF(BC204&lt;&gt;"","S",""),IF(BH204&lt;&gt;"","D",""))</f>
        <v>MWJVS</v>
      </c>
      <c r="C204" s="104">
        <v>185</v>
      </c>
      <c r="D204" s="40" t="s">
        <v>1912</v>
      </c>
      <c r="E204" s="40" t="s">
        <v>1430</v>
      </c>
      <c r="F204" s="40" t="s">
        <v>2156</v>
      </c>
      <c r="G204" s="36" t="s">
        <v>1241</v>
      </c>
      <c r="H204" s="36" t="s">
        <v>2236</v>
      </c>
      <c r="I204" s="36" t="s">
        <v>2257</v>
      </c>
      <c r="J204" s="36" t="s">
        <v>2125</v>
      </c>
      <c r="K204" s="36" t="s">
        <v>2262</v>
      </c>
      <c r="L204" s="99" t="s">
        <v>965</v>
      </c>
      <c r="M204" s="99">
        <f>IF(L204=L203,0,1)</f>
        <v>0</v>
      </c>
      <c r="N204" s="107">
        <v>1720497195</v>
      </c>
      <c r="O204" s="106" t="str">
        <f>PROPER(TRIM(UPPER(CONCATENATE(P204," ",Q204))))</f>
        <v>Adriana Maribel Marin</v>
      </c>
      <c r="P204" s="106" t="s">
        <v>2325</v>
      </c>
      <c r="Q204" s="106" t="s">
        <v>2396</v>
      </c>
      <c r="R204" s="106" t="s">
        <v>2452</v>
      </c>
      <c r="S204" s="106" t="s">
        <v>2462</v>
      </c>
      <c r="T204" s="106" t="s">
        <v>2468</v>
      </c>
      <c r="U204" s="107" t="s">
        <v>2472</v>
      </c>
      <c r="V204" s="133">
        <v>27512.991818181818</v>
      </c>
      <c r="W204" s="39">
        <f>COUNTA(AD204,AI204,AN204,AS204,AX204,BH204,BC204)</f>
        <v>5</v>
      </c>
      <c r="X204" s="42">
        <f>Y204/AC204</f>
        <v>0.5</v>
      </c>
      <c r="Y204" s="43">
        <f>(AH204+AM204+AR204+AW204+BB204+BL204+BG204)*24</f>
        <v>20</v>
      </c>
      <c r="Z204" s="44">
        <f>+W204*$D$4</f>
        <v>20</v>
      </c>
      <c r="AA204" s="42">
        <f>AB204/(AC204*$D$4)</f>
        <v>0.49999999999999989</v>
      </c>
      <c r="AB204" s="44">
        <f>((AG204*24)*AF204)+((AL204*24)*AK204)+((AQ204*24)*AP204)+((AV204*24)*AU204)+((BA204*24)*AZ204)+((BF204*24)*BE204)+((BK204*24)*BJ204)</f>
        <v>79.999999999999986</v>
      </c>
      <c r="AC204" s="45">
        <f>SUMIFS(Y:Y,O:O,O204)</f>
        <v>40</v>
      </c>
      <c r="AD204" s="127"/>
      <c r="AE204" s="127"/>
      <c r="AF204" s="107"/>
      <c r="AG204" s="47">
        <f>IF(AE204-AD204=$A$3,$A$2,AE204-AD204)</f>
        <v>0</v>
      </c>
      <c r="AH204" s="47">
        <f>IFERROR(IF(AF204=$D$4,AG204,AG204/($D$4/AF204)),0)</f>
        <v>0</v>
      </c>
      <c r="AI204" s="49">
        <v>0.625</v>
      </c>
      <c r="AJ204" s="49">
        <v>0.79166666666666663</v>
      </c>
      <c r="AK204" s="41">
        <v>4</v>
      </c>
      <c r="AL204" s="47">
        <f>IF(AJ204-AI204=$A$3,$A$2,AJ204-AI204)</f>
        <v>0.16666666666666663</v>
      </c>
      <c r="AM204" s="47">
        <f>IFERROR(IF(AK204=$D$4,AL204,AL204/($D$4/AK204)),0)</f>
        <v>0.16666666666666663</v>
      </c>
      <c r="AN204" s="49">
        <v>0.41666666666666669</v>
      </c>
      <c r="AO204" s="49">
        <v>0.58333333333333337</v>
      </c>
      <c r="AP204" s="41">
        <v>4</v>
      </c>
      <c r="AQ204" s="47">
        <f>IF(AO204-AN204=$A$3,$A$2,AO204-AN204)</f>
        <v>0.16666666666666669</v>
      </c>
      <c r="AR204" s="47">
        <f>IFERROR(IF(AP204=$D$4,AQ204,AQ204/($D$4/AP204)),0)</f>
        <v>0.16666666666666669</v>
      </c>
      <c r="AS204" s="49">
        <v>0.625</v>
      </c>
      <c r="AT204" s="49">
        <v>0.79166666666666663</v>
      </c>
      <c r="AU204" s="41">
        <v>4</v>
      </c>
      <c r="AV204" s="47">
        <f>IF(AT204-AS204=$A$3,$A$2,AT204-AS204)</f>
        <v>0.16666666666666663</v>
      </c>
      <c r="AW204" s="47">
        <f>IFERROR(IF(AU204=$D$4,AV204,AV204/($D$4/AU204)),0)</f>
        <v>0.16666666666666663</v>
      </c>
      <c r="AX204" s="49">
        <v>0.41666666666666669</v>
      </c>
      <c r="AY204" s="49">
        <v>0.58333333333333337</v>
      </c>
      <c r="AZ204" s="41">
        <v>4</v>
      </c>
      <c r="BA204" s="47">
        <f>IF(AY204-AX204=$A$3,$A$2,AY204-AX204)</f>
        <v>0.16666666666666669</v>
      </c>
      <c r="BB204" s="47">
        <f>IFERROR(IF(AZ204=$D$4,BA204,BA204/($D$4/AZ204)),0)</f>
        <v>0.16666666666666669</v>
      </c>
      <c r="BC204" s="49">
        <v>0.625</v>
      </c>
      <c r="BD204" s="49">
        <v>0.79166666666666663</v>
      </c>
      <c r="BE204" s="41">
        <v>4</v>
      </c>
      <c r="BF204" s="47">
        <f>IF(BD204-BC204=$A$3,$A$2,BD204-BC204)</f>
        <v>0.16666666666666663</v>
      </c>
      <c r="BG204" s="47">
        <f>IFERROR(IF(BE204=$D$4,BF204,BF204/($D$4/BE204)),0)</f>
        <v>0.16666666666666663</v>
      </c>
      <c r="BH204" s="49"/>
      <c r="BI204" s="49"/>
      <c r="BJ204" s="41"/>
      <c r="BK204" s="47">
        <f>IF(BI204-BH204=$A$3,$A$2,BI204-BH204)</f>
        <v>0</v>
      </c>
      <c r="BL204" s="47">
        <f>IFERROR(IF(BJ204=$D$4,BK204,BK204/($D$4/BJ204)),0)</f>
        <v>0</v>
      </c>
      <c r="BM204" s="50"/>
      <c r="BN204" s="22">
        <f t="array" ref="BN204">IF(SUMPRODUCT((O204:O$439=O204)*1)&gt;1,0,1)</f>
        <v>1</v>
      </c>
      <c r="BO204" s="51"/>
      <c r="BP204" s="51"/>
      <c r="BQ204" s="52"/>
      <c r="BR204" s="47">
        <f>IF(BP204-BO204=$A$3,$A$2,BP204-BO204)</f>
        <v>0</v>
      </c>
      <c r="BS204" s="47">
        <f>IFERROR(IF(BQ204=$D$4,BR204,BR204/($D$4/BQ204)),0)</f>
        <v>0</v>
      </c>
      <c r="BT204" s="75">
        <v>0.625</v>
      </c>
      <c r="BU204" s="75">
        <v>0.79166666666666663</v>
      </c>
      <c r="BV204" s="54">
        <v>4</v>
      </c>
      <c r="BW204" s="47">
        <f>IF(BU204-BT204=$A$3,$A$2,BU204-BT204)</f>
        <v>0.16666666666666663</v>
      </c>
      <c r="BX204" s="47">
        <f>IFERROR(IF(BV204=$D$4,BW204,BW204/($D$4/BV204)),0)</f>
        <v>0.16666666666666663</v>
      </c>
      <c r="BY204" s="75"/>
      <c r="BZ204" s="75"/>
      <c r="CA204" s="54"/>
      <c r="CB204" s="47">
        <f>IF(BZ204-BY204=$A$3,$A$2,BZ204-BY204)</f>
        <v>0</v>
      </c>
      <c r="CC204" s="47">
        <f>IFERROR(IF(CA204=$D$4,CB204,CB204/($D$4/CA204)),0)</f>
        <v>0</v>
      </c>
      <c r="CD204" s="75">
        <v>0.625</v>
      </c>
      <c r="CE204" s="75">
        <v>0.79166666666666663</v>
      </c>
      <c r="CF204" s="54">
        <v>4</v>
      </c>
      <c r="CG204" s="47">
        <f>IF(CE204-CD204=$A$3,$A$2,CE204-CD204)</f>
        <v>0.16666666666666663</v>
      </c>
      <c r="CH204" s="47">
        <f>IFERROR(IF(CF204=$D$4,CG204,CG204/($D$4/CF204)),0)</f>
        <v>0.16666666666666663</v>
      </c>
      <c r="CI204" s="75">
        <v>0.41666666666666669</v>
      </c>
      <c r="CJ204" s="75">
        <v>0.58333333333333337</v>
      </c>
      <c r="CK204" s="54">
        <v>4</v>
      </c>
      <c r="CL204" s="47">
        <f>IF(CJ204-CI204=$A$3,$A$2,CJ204-CI204)</f>
        <v>0.16666666666666669</v>
      </c>
      <c r="CM204" s="47">
        <f>IFERROR(IF(CK204=$D$4,CL204,CL204/($D$4/CK204)),0)</f>
        <v>0.16666666666666669</v>
      </c>
      <c r="CN204" s="75">
        <v>0.625</v>
      </c>
      <c r="CO204" s="75">
        <v>0.79166666666666663</v>
      </c>
      <c r="CP204" s="54">
        <v>4</v>
      </c>
      <c r="CQ204" s="47">
        <f>IF(CO204-CN204=$A$3,$A$2,CO204-CN204)</f>
        <v>0.16666666666666663</v>
      </c>
      <c r="CR204" s="47">
        <f>IFERROR(IF(CP204=$D$4,CQ204,CQ204/($D$4/CP204)),0)</f>
        <v>0.16666666666666663</v>
      </c>
      <c r="CS204" s="75">
        <v>0.41666666666666669</v>
      </c>
      <c r="CT204" s="75">
        <v>0.58333333333333337</v>
      </c>
      <c r="CU204" s="54">
        <v>4</v>
      </c>
      <c r="CV204" s="47">
        <f>IF(CT204-CS204=$A$3,$A$2,CT204-CS204)</f>
        <v>0.16666666666666669</v>
      </c>
      <c r="CW204" s="47">
        <f>IFERROR(IF(CU204=$D$4,CV204,CV204/($D$4/CU204)),0)</f>
        <v>0.16666666666666669</v>
      </c>
      <c r="CX204" s="18"/>
      <c r="CY204" s="18"/>
      <c r="CZ204" s="156"/>
      <c r="DA204" s="156"/>
    </row>
    <row r="205" spans="1:105" ht="13.8" x14ac:dyDescent="0.3">
      <c r="B205" s="39" t="str">
        <f>CONCATENATE(IF(AD205&lt;&gt;"","L",""),IF(AI205&lt;&gt;"","M",""),IF(AN205&lt;&gt;"","W",""),IF(AS205&lt;&gt;"","J",""),IF(AX205&lt;&gt;"","V",""),IF(BC205&lt;&gt;"","S",""),IF(BH205&lt;&gt;"","D",""))</f>
        <v>MWJVS</v>
      </c>
      <c r="C205" s="104">
        <v>174</v>
      </c>
      <c r="D205" s="40" t="s">
        <v>1913</v>
      </c>
      <c r="E205" s="40" t="s">
        <v>1431</v>
      </c>
      <c r="F205" s="40" t="s">
        <v>2156</v>
      </c>
      <c r="G205" s="36" t="s">
        <v>1241</v>
      </c>
      <c r="H205" s="36" t="s">
        <v>2236</v>
      </c>
      <c r="I205" s="36" t="s">
        <v>2257</v>
      </c>
      <c r="J205" s="36" t="s">
        <v>2125</v>
      </c>
      <c r="K205" s="36" t="s">
        <v>2264</v>
      </c>
      <c r="L205" s="99" t="s">
        <v>966</v>
      </c>
      <c r="M205" s="99">
        <f>IF(L205=L204,0,1)</f>
        <v>1</v>
      </c>
      <c r="N205" s="107">
        <v>1725742496</v>
      </c>
      <c r="O205" s="106" t="str">
        <f>PROPER(TRIM(UPPER(CONCATENATE(P205," ",Q205))))</f>
        <v>Zoila Rebeca Delgado</v>
      </c>
      <c r="P205" s="106" t="s">
        <v>2326</v>
      </c>
      <c r="Q205" s="106" t="s">
        <v>2358</v>
      </c>
      <c r="R205" s="106" t="s">
        <v>2453</v>
      </c>
      <c r="S205" s="106" t="s">
        <v>2462</v>
      </c>
      <c r="T205" s="106" t="s">
        <v>2468</v>
      </c>
      <c r="U205" s="107" t="s">
        <v>2472</v>
      </c>
      <c r="V205" s="133">
        <v>81530.480909090911</v>
      </c>
      <c r="W205" s="39">
        <f>COUNTA(AD205,AI205,AN205,AS205,AX205,BH205,BC205)</f>
        <v>5</v>
      </c>
      <c r="X205" s="42">
        <f>Y205/AC205</f>
        <v>0.67499999999999993</v>
      </c>
      <c r="Y205" s="43">
        <f>(AH205+AM205+AR205+AW205+BB205+BL205+BG205)*24</f>
        <v>26.999999999999993</v>
      </c>
      <c r="Z205" s="44">
        <f>+W205*$D$4</f>
        <v>20</v>
      </c>
      <c r="AA205" s="42">
        <f>AB205/(AC205*$D$4)</f>
        <v>0.67499999999999993</v>
      </c>
      <c r="AB205" s="44">
        <f>((AG205*24)*AF205)+((AL205*24)*AK205)+((AQ205*24)*AP205)+((AV205*24)*AU205)+((BA205*24)*AZ205)+((BF205*24)*BE205)+((BK205*24)*BJ205)</f>
        <v>107.99999999999997</v>
      </c>
      <c r="AC205" s="45">
        <f>SUMIFS(Y:Y,O:O,O205)</f>
        <v>39.999999999999993</v>
      </c>
      <c r="AD205" s="127"/>
      <c r="AE205" s="127"/>
      <c r="AF205" s="107"/>
      <c r="AG205" s="47">
        <f>IF(AE205-AD205=$A$3,$A$2,AE205-AD205)</f>
        <v>0</v>
      </c>
      <c r="AH205" s="47">
        <f>IFERROR(IF(AF205=$D$4,AG205,AG205/($D$4/AF205)),0)</f>
        <v>0</v>
      </c>
      <c r="AI205" s="49">
        <v>0.58333333333333337</v>
      </c>
      <c r="AJ205" s="49">
        <v>0.79166666666666663</v>
      </c>
      <c r="AK205" s="41">
        <v>4</v>
      </c>
      <c r="AL205" s="47">
        <f>IF(AJ205-AI205=$A$3,$A$2,AJ205-AI205)</f>
        <v>0.20833333333333326</v>
      </c>
      <c r="AM205" s="47">
        <f>IFERROR(IF(AK205=$D$4,AL205,AL205/($D$4/AK205)),0)</f>
        <v>0.20833333333333326</v>
      </c>
      <c r="AN205" s="49">
        <v>0.58333333333333337</v>
      </c>
      <c r="AO205" s="49">
        <v>0.79166666666666663</v>
      </c>
      <c r="AP205" s="41">
        <v>4</v>
      </c>
      <c r="AQ205" s="47">
        <f>IF(AO205-AN205=$A$3,$A$2,AO205-AN205)</f>
        <v>0.20833333333333326</v>
      </c>
      <c r="AR205" s="47">
        <f>IFERROR(IF(AP205=$D$4,AQ205,AQ205/($D$4/AP205)),0)</f>
        <v>0.20833333333333326</v>
      </c>
      <c r="AS205" s="49">
        <v>0.58333333333333337</v>
      </c>
      <c r="AT205" s="49">
        <v>0.79166666666666663</v>
      </c>
      <c r="AU205" s="41">
        <v>4</v>
      </c>
      <c r="AV205" s="47">
        <f>IF(AT205-AS205=$A$3,$A$2,AT205-AS205)</f>
        <v>0.20833333333333326</v>
      </c>
      <c r="AW205" s="47">
        <f>IFERROR(IF(AU205=$D$4,AV205,AV205/($D$4/AU205)),0)</f>
        <v>0.20833333333333326</v>
      </c>
      <c r="AX205" s="49">
        <v>0.54166666666666663</v>
      </c>
      <c r="AY205" s="49">
        <v>0.79166666666666663</v>
      </c>
      <c r="AZ205" s="41">
        <v>4</v>
      </c>
      <c r="BA205" s="47">
        <f>IF(AY205-AX205=$A$3,$A$2,AY205-AX205)</f>
        <v>0.25</v>
      </c>
      <c r="BB205" s="47">
        <f>IFERROR(IF(AZ205=$D$4,BA205,BA205/($D$4/AZ205)),0)</f>
        <v>0.25</v>
      </c>
      <c r="BC205" s="49">
        <v>0.54166666666666663</v>
      </c>
      <c r="BD205" s="49">
        <v>0.79166666666666663</v>
      </c>
      <c r="BE205" s="41">
        <v>4</v>
      </c>
      <c r="BF205" s="47">
        <f>IF(BD205-BC205=$A$3,$A$2,BD205-BC205)</f>
        <v>0.25</v>
      </c>
      <c r="BG205" s="47">
        <f>IFERROR(IF(BE205=$D$4,BF205,BF205/($D$4/BE205)),0)</f>
        <v>0.25</v>
      </c>
      <c r="BH205" s="49"/>
      <c r="BI205" s="49"/>
      <c r="BJ205" s="41"/>
      <c r="BK205" s="47">
        <f>IF(BI205-BH205=$A$3,$A$2,BI205-BH205)</f>
        <v>0</v>
      </c>
      <c r="BL205" s="47">
        <f>IFERROR(IF(BJ205=$D$4,BK205,BK205/($D$4/BJ205)),0)</f>
        <v>0</v>
      </c>
      <c r="BM205" s="50"/>
      <c r="BN205" s="22">
        <f t="array" ref="BN205">IF(SUMPRODUCT((O205:O$439=O205)*1)&gt;1,0,1)</f>
        <v>0</v>
      </c>
      <c r="BO205" s="51"/>
      <c r="BP205" s="51"/>
      <c r="BQ205" s="52"/>
      <c r="BR205" s="47">
        <f>IF(BP205-BO205=$A$3,$A$2,BP205-BO205)</f>
        <v>0</v>
      </c>
      <c r="BS205" s="47">
        <f>IFERROR(IF(BQ205=$D$4,BR205,BR205/($D$4/BQ205)),0)</f>
        <v>0</v>
      </c>
      <c r="BT205" s="75">
        <v>0.58333333333333337</v>
      </c>
      <c r="BU205" s="75">
        <v>0.79166666666666663</v>
      </c>
      <c r="BV205" s="54">
        <v>4</v>
      </c>
      <c r="BW205" s="47">
        <f>IF(BU205-BT205=$A$3,$A$2,BU205-BT205)</f>
        <v>0.20833333333333326</v>
      </c>
      <c r="BX205" s="47">
        <f>IFERROR(IF(BV205=$D$4,BW205,BW205/($D$4/BV205)),0)</f>
        <v>0.20833333333333326</v>
      </c>
      <c r="BY205" s="75"/>
      <c r="BZ205" s="75"/>
      <c r="CA205" s="54"/>
      <c r="CB205" s="47">
        <f>IF(BZ205-BY205=$A$3,$A$2,BZ205-BY205)</f>
        <v>0</v>
      </c>
      <c r="CC205" s="47">
        <f>IFERROR(IF(CA205=$D$4,CB205,CB205/($D$4/CA205)),0)</f>
        <v>0</v>
      </c>
      <c r="CD205" s="75">
        <v>0.58333333333333337</v>
      </c>
      <c r="CE205" s="75">
        <v>0.79166666666666663</v>
      </c>
      <c r="CF205" s="54">
        <v>4</v>
      </c>
      <c r="CG205" s="47">
        <f>IF(CE205-CD205=$A$3,$A$2,CE205-CD205)</f>
        <v>0.20833333333333326</v>
      </c>
      <c r="CH205" s="47">
        <f>IFERROR(IF(CF205=$D$4,CG205,CG205/($D$4/CF205)),0)</f>
        <v>0.20833333333333326</v>
      </c>
      <c r="CI205" s="75">
        <v>0.54166666666666663</v>
      </c>
      <c r="CJ205" s="75">
        <v>0.79166666666666663</v>
      </c>
      <c r="CK205" s="54">
        <v>4</v>
      </c>
      <c r="CL205" s="47">
        <f>IF(CJ205-CI205=$A$3,$A$2,CJ205-CI205)</f>
        <v>0.25</v>
      </c>
      <c r="CM205" s="47">
        <f>IFERROR(IF(CK205=$D$4,CL205,CL205/($D$4/CK205)),0)</f>
        <v>0.25</v>
      </c>
      <c r="CN205" s="75">
        <v>0.54166666666666663</v>
      </c>
      <c r="CO205" s="75">
        <v>0.79166666666666663</v>
      </c>
      <c r="CP205" s="54">
        <v>4</v>
      </c>
      <c r="CQ205" s="47">
        <f>IF(CO205-CN205=$A$3,$A$2,CO205-CN205)</f>
        <v>0.25</v>
      </c>
      <c r="CR205" s="47">
        <f>IFERROR(IF(CP205=$D$4,CQ205,CQ205/($D$4/CP205)),0)</f>
        <v>0.25</v>
      </c>
      <c r="CS205" s="75">
        <v>0.58333333333333337</v>
      </c>
      <c r="CT205" s="75">
        <v>0.79166666666666663</v>
      </c>
      <c r="CU205" s="54">
        <v>4</v>
      </c>
      <c r="CV205" s="47">
        <f>IF(CT205-CS205=$A$3,$A$2,CT205-CS205)</f>
        <v>0.20833333333333326</v>
      </c>
      <c r="CW205" s="47">
        <f>IFERROR(IF(CU205=$D$4,CV205,CV205/($D$4/CU205)),0)</f>
        <v>0.20833333333333326</v>
      </c>
      <c r="CX205" s="18"/>
      <c r="CY205" s="18"/>
      <c r="CZ205" s="156"/>
      <c r="DA205" s="156"/>
    </row>
    <row r="206" spans="1:105" ht="13.8" x14ac:dyDescent="0.3">
      <c r="B206" s="39" t="str">
        <f>CONCATENATE(IF(AD206&lt;&gt;"","L",""),IF(AI206&lt;&gt;"","M",""),IF(AN206&lt;&gt;"","W",""),IF(AS206&lt;&gt;"","J",""),IF(AX206&lt;&gt;"","V",""),IF(BC206&lt;&gt;"","S",""),IF(BH206&lt;&gt;"","D",""))</f>
        <v>W</v>
      </c>
      <c r="C206" s="104">
        <v>304</v>
      </c>
      <c r="D206" s="40" t="s">
        <v>1914</v>
      </c>
      <c r="E206" s="40" t="s">
        <v>1058</v>
      </c>
      <c r="F206" s="40" t="s">
        <v>2156</v>
      </c>
      <c r="G206" s="36" t="s">
        <v>1244</v>
      </c>
      <c r="H206" s="36" t="s">
        <v>2236</v>
      </c>
      <c r="I206" s="36" t="s">
        <v>2257</v>
      </c>
      <c r="J206" s="36" t="s">
        <v>2261</v>
      </c>
      <c r="K206" s="36" t="s">
        <v>2264</v>
      </c>
      <c r="L206" s="99" t="s">
        <v>966</v>
      </c>
      <c r="M206" s="99">
        <f>IF(L206=L205,0,1)</f>
        <v>0</v>
      </c>
      <c r="N206" s="107">
        <v>1725742496</v>
      </c>
      <c r="O206" s="106" t="str">
        <f>PROPER(TRIM(UPPER(CONCATENATE(P206," ",Q206))))</f>
        <v>Zoila Rebeca Delgado</v>
      </c>
      <c r="P206" s="106" t="s">
        <v>2326</v>
      </c>
      <c r="Q206" s="106" t="s">
        <v>2358</v>
      </c>
      <c r="R206" s="106" t="s">
        <v>2453</v>
      </c>
      <c r="S206" s="106" t="s">
        <v>2462</v>
      </c>
      <c r="T206" s="106" t="s">
        <v>2467</v>
      </c>
      <c r="U206" s="107" t="s">
        <v>2472</v>
      </c>
      <c r="V206" s="133">
        <v>48638.36363636364</v>
      </c>
      <c r="W206" s="39">
        <f>COUNTA(AD206,AI206,AN206,AS206,AX206,BH206,BC206)</f>
        <v>1</v>
      </c>
      <c r="X206" s="42">
        <f>Y206/AC206</f>
        <v>2.4999999999999981E-2</v>
      </c>
      <c r="Y206" s="43">
        <f>(AH206+AM206+AR206+AW206+BB206+BL206+BG206)*24</f>
        <v>0.99999999999999911</v>
      </c>
      <c r="Z206" s="44">
        <f>+W206*$D$4</f>
        <v>4</v>
      </c>
      <c r="AA206" s="42">
        <f>AB206/(AC206*$D$4)</f>
        <v>2.4999999999999981E-2</v>
      </c>
      <c r="AB206" s="44">
        <f>((AG206*24)*AF206)+((AL206*24)*AK206)+((AQ206*24)*AP206)+((AV206*24)*AU206)+((BA206*24)*AZ206)+((BF206*24)*BE206)+((BK206*24)*BJ206)</f>
        <v>3.9999999999999964</v>
      </c>
      <c r="AC206" s="45">
        <f>SUMIFS(Y:Y,O:O,O206)</f>
        <v>39.999999999999993</v>
      </c>
      <c r="AD206" s="127"/>
      <c r="AE206" s="127"/>
      <c r="AF206" s="107"/>
      <c r="AG206" s="47">
        <f>IF(AE206-AD206=$A$3,$A$2,AE206-AD206)</f>
        <v>0</v>
      </c>
      <c r="AH206" s="47">
        <f>IFERROR(IF(AF206=$D$4,AG206,AG206/($D$4/AF206)),0)</f>
        <v>0</v>
      </c>
      <c r="AI206" s="49"/>
      <c r="AJ206" s="49"/>
      <c r="AK206" s="41"/>
      <c r="AL206" s="47">
        <f>IF(AJ206-AI206=$A$3,$A$2,AJ206-AI206)</f>
        <v>0</v>
      </c>
      <c r="AM206" s="47">
        <f>IFERROR(IF(AK206=$D$4,AL206,AL206/($D$4/AK206)),0)</f>
        <v>0</v>
      </c>
      <c r="AN206" s="49">
        <v>0.41666666666666669</v>
      </c>
      <c r="AO206" s="49">
        <v>0.45833333333333331</v>
      </c>
      <c r="AP206" s="41">
        <v>4</v>
      </c>
      <c r="AQ206" s="47">
        <f>IF(AO206-AN206=$A$3,$A$2,AO206-AN206)</f>
        <v>4.166666666666663E-2</v>
      </c>
      <c r="AR206" s="47">
        <f>IFERROR(IF(AP206=$D$4,AQ206,AQ206/($D$4/AP206)),0)</f>
        <v>4.166666666666663E-2</v>
      </c>
      <c r="AS206" s="49"/>
      <c r="AT206" s="49"/>
      <c r="AU206" s="41"/>
      <c r="AV206" s="47">
        <f>IF(AT206-AS206=$A$3,$A$2,AT206-AS206)</f>
        <v>0</v>
      </c>
      <c r="AW206" s="47">
        <f>IFERROR(IF(AU206=$D$4,AV206,AV206/($D$4/AU206)),0)</f>
        <v>0</v>
      </c>
      <c r="AX206" s="49"/>
      <c r="AY206" s="49"/>
      <c r="AZ206" s="41"/>
      <c r="BA206" s="47">
        <f>IF(AY206-AX206=$A$3,$A$2,AY206-AX206)</f>
        <v>0</v>
      </c>
      <c r="BB206" s="47">
        <f>IFERROR(IF(AZ206=$D$4,BA206,BA206/($D$4/AZ206)),0)</f>
        <v>0</v>
      </c>
      <c r="BC206" s="49"/>
      <c r="BD206" s="49"/>
      <c r="BE206" s="41"/>
      <c r="BF206" s="47">
        <f>IF(BD206-BC206=$A$3,$A$2,BD206-BC206)</f>
        <v>0</v>
      </c>
      <c r="BG206" s="47">
        <f>IFERROR(IF(BE206=$D$4,BF206,BF206/($D$4/BE206)),0)</f>
        <v>0</v>
      </c>
      <c r="BH206" s="49"/>
      <c r="BI206" s="49"/>
      <c r="BJ206" s="41"/>
      <c r="BK206" s="47">
        <f>IF(BI206-BH206=$A$3,$A$2,BI206-BH206)</f>
        <v>0</v>
      </c>
      <c r="BL206" s="47">
        <f>IFERROR(IF(BJ206=$D$4,BK206,BK206/($D$4/BJ206)),0)</f>
        <v>0</v>
      </c>
      <c r="BM206" s="50"/>
      <c r="BN206" s="22">
        <f t="array" ref="BN206">IF(SUMPRODUCT((O206:O$439=O206)*1)&gt;1,0,1)</f>
        <v>0</v>
      </c>
      <c r="BO206" s="46"/>
      <c r="BP206" s="46"/>
      <c r="BQ206" s="107"/>
      <c r="BR206" s="47">
        <f>IF(BP206-BO206=$A$3,$A$2,BP206-BO206)</f>
        <v>0</v>
      </c>
      <c r="BS206" s="47">
        <f>IFERROR(IF(BQ206=$D$4,BR206,BR206/($D$4/BQ206)),0)</f>
        <v>0</v>
      </c>
      <c r="BT206" s="48"/>
      <c r="BU206" s="48"/>
      <c r="BV206" s="41"/>
      <c r="BW206" s="47">
        <f>IF(BU206-BT206=$A$3,$A$2,BU206-BT206)</f>
        <v>0</v>
      </c>
      <c r="BX206" s="47">
        <f>IFERROR(IF(BV206=$D$4,BW206,BW206/($D$4/BV206)),0)</f>
        <v>0</v>
      </c>
      <c r="BY206" s="48"/>
      <c r="BZ206" s="48"/>
      <c r="CA206" s="41"/>
      <c r="CB206" s="47">
        <f>IF(BZ206-BY206=$A$3,$A$2,BZ206-BY206)</f>
        <v>0</v>
      </c>
      <c r="CC206" s="47">
        <f>IFERROR(IF(CA206=$D$4,CB206,CB206/($D$4/CA206)),0)</f>
        <v>0</v>
      </c>
      <c r="CD206" s="48"/>
      <c r="CE206" s="48"/>
      <c r="CF206" s="41"/>
      <c r="CG206" s="47">
        <f>IF(CE206-CD206=$A$3,$A$2,CE206-CD206)</f>
        <v>0</v>
      </c>
      <c r="CH206" s="47">
        <f>IFERROR(IF(CF206=$D$4,CG206,CG206/($D$4/CF206)),0)</f>
        <v>0</v>
      </c>
      <c r="CI206" s="48"/>
      <c r="CJ206" s="48"/>
      <c r="CK206" s="41"/>
      <c r="CL206" s="47">
        <f>IF(CJ206-CI206=$A$3,$A$2,CJ206-CI206)</f>
        <v>0</v>
      </c>
      <c r="CM206" s="47">
        <f>IFERROR(IF(CK206=$D$4,CL206,CL206/($D$4/CK206)),0)</f>
        <v>0</v>
      </c>
      <c r="CN206" s="48"/>
      <c r="CO206" s="48"/>
      <c r="CP206" s="41"/>
      <c r="CQ206" s="47">
        <f>IF(CO206-CN206=$A$3,$A$2,CO206-CN206)</f>
        <v>0</v>
      </c>
      <c r="CR206" s="47">
        <f>IFERROR(IF(CP206=$D$4,CQ206,CQ206/($D$4/CP206)),0)</f>
        <v>0</v>
      </c>
      <c r="CS206" s="48">
        <v>0.41666666666666669</v>
      </c>
      <c r="CT206" s="48">
        <v>0.45833333333333331</v>
      </c>
      <c r="CU206" s="41">
        <v>4</v>
      </c>
      <c r="CV206" s="47">
        <f>IF(CT206-CS206=$A$3,$A$2,CT206-CS206)</f>
        <v>4.166666666666663E-2</v>
      </c>
      <c r="CW206" s="47">
        <f>IFERROR(IF(CU206=$D$4,CV206,CV206/($D$4/CU206)),0)</f>
        <v>4.166666666666663E-2</v>
      </c>
      <c r="CX206" s="18"/>
      <c r="CY206" s="18"/>
      <c r="CZ206" s="156"/>
      <c r="DA206" s="156"/>
    </row>
    <row r="207" spans="1:105" ht="13.8" x14ac:dyDescent="0.3">
      <c r="B207" s="39" t="str">
        <f>CONCATENATE(IF(AD207&lt;&gt;"","L",""),IF(AI207&lt;&gt;"","M",""),IF(AN207&lt;&gt;"","W",""),IF(AS207&lt;&gt;"","J",""),IF(AX207&lt;&gt;"","V",""),IF(BC207&lt;&gt;"","S",""),IF(BH207&lt;&gt;"","D",""))</f>
        <v>MWJV</v>
      </c>
      <c r="C207" s="104">
        <v>942</v>
      </c>
      <c r="D207" s="40" t="s">
        <v>1916</v>
      </c>
      <c r="E207" s="40" t="s">
        <v>1433</v>
      </c>
      <c r="F207" s="40" t="s">
        <v>2123</v>
      </c>
      <c r="G207" s="36" t="s">
        <v>1237</v>
      </c>
      <c r="H207" s="36" t="s">
        <v>2236</v>
      </c>
      <c r="I207" s="36" t="s">
        <v>2257</v>
      </c>
      <c r="J207" s="36" t="s">
        <v>2125</v>
      </c>
      <c r="K207" s="36" t="s">
        <v>2264</v>
      </c>
      <c r="L207" s="99" t="s">
        <v>966</v>
      </c>
      <c r="M207" s="99">
        <f>IF(L207=L206,0,1)</f>
        <v>0</v>
      </c>
      <c r="N207" s="107">
        <v>1725742496</v>
      </c>
      <c r="O207" s="106" t="str">
        <f>PROPER(TRIM(UPPER(CONCATENATE(P207," ",Q207))))</f>
        <v>Zoila Rebeca Delgado</v>
      </c>
      <c r="P207" s="106" t="s">
        <v>2326</v>
      </c>
      <c r="Q207" s="106" t="s">
        <v>2358</v>
      </c>
      <c r="R207" s="106" t="s">
        <v>2453</v>
      </c>
      <c r="S207" s="106" t="s">
        <v>2462</v>
      </c>
      <c r="T207" s="106" t="s">
        <v>2466</v>
      </c>
      <c r="U207" s="107" t="s">
        <v>2472</v>
      </c>
      <c r="V207" s="133">
        <v>5132.7948810024463</v>
      </c>
      <c r="W207" s="39">
        <f>COUNTA(AD207,AI207,AN207,AS207,AX207,BH207,BC207)</f>
        <v>4</v>
      </c>
      <c r="X207" s="42">
        <f>Y207/AC207</f>
        <v>0.17499999999999999</v>
      </c>
      <c r="Y207" s="43">
        <f>(AH207+AM207+AR207+AW207+BB207+BL207+BG207)*24</f>
        <v>6.9999999999999982</v>
      </c>
      <c r="Z207" s="44">
        <f>+W207*$D$4</f>
        <v>16</v>
      </c>
      <c r="AA207" s="42">
        <f>AB207/(AC207*$D$4)</f>
        <v>0.17499999999999999</v>
      </c>
      <c r="AB207" s="44">
        <f>((AG207*24)*AF207)+((AL207*24)*AK207)+((AQ207*24)*AP207)+((AV207*24)*AU207)+((BA207*24)*AZ207)+((BF207*24)*BE207)+((BK207*24)*BJ207)</f>
        <v>27.999999999999993</v>
      </c>
      <c r="AC207" s="45">
        <f>SUMIFS(Y:Y,O:O,O207)</f>
        <v>39.999999999999993</v>
      </c>
      <c r="AD207" s="127"/>
      <c r="AE207" s="127"/>
      <c r="AF207" s="107"/>
      <c r="AG207" s="47">
        <f>IF(AE207-AD207=$A$3,$A$2,AE207-AD207)</f>
        <v>0</v>
      </c>
      <c r="AH207" s="47">
        <f>IFERROR(IF(AF207=$D$4,AG207,AG207/($D$4/AF207)),0)</f>
        <v>0</v>
      </c>
      <c r="AI207" s="49">
        <v>0.47916666666666669</v>
      </c>
      <c r="AJ207" s="49">
        <v>0.54166666666666663</v>
      </c>
      <c r="AK207" s="41">
        <v>4</v>
      </c>
      <c r="AL207" s="47">
        <f>IF(AJ207-AI207=$A$3,$A$2,AJ207-AI207)</f>
        <v>6.2499999999999944E-2</v>
      </c>
      <c r="AM207" s="47">
        <f>IFERROR(IF(AK207=$D$4,AL207,AL207/($D$4/AK207)),0)</f>
        <v>6.2499999999999944E-2</v>
      </c>
      <c r="AN207" s="49">
        <v>0.45833333333333331</v>
      </c>
      <c r="AO207" s="49">
        <v>0.54166666666666663</v>
      </c>
      <c r="AP207" s="41">
        <v>4</v>
      </c>
      <c r="AQ207" s="47">
        <f>IF(AO207-AN207=$A$3,$A$2,AO207-AN207)</f>
        <v>8.3333333333333315E-2</v>
      </c>
      <c r="AR207" s="47">
        <f>IFERROR(IF(AP207=$D$4,AQ207,AQ207/($D$4/AP207)),0)</f>
        <v>8.3333333333333315E-2</v>
      </c>
      <c r="AS207" s="128">
        <v>0.41666666666666669</v>
      </c>
      <c r="AT207" s="49">
        <v>0.47916666666666669</v>
      </c>
      <c r="AU207" s="55">
        <v>4</v>
      </c>
      <c r="AV207" s="47">
        <f>IF(AT207-AS207=$A$3,$A$2,AT207-AS207)</f>
        <v>6.25E-2</v>
      </c>
      <c r="AW207" s="47">
        <f>IFERROR(IF(AU207=$D$4,AV207,AV207/($D$4/AU207)),0)</f>
        <v>6.25E-2</v>
      </c>
      <c r="AX207" s="49">
        <v>0.41666666666666669</v>
      </c>
      <c r="AY207" s="49">
        <v>0.5</v>
      </c>
      <c r="AZ207" s="41">
        <v>4</v>
      </c>
      <c r="BA207" s="47">
        <f>IF(AY207-AX207=$A$3,$A$2,AY207-AX207)</f>
        <v>8.3333333333333315E-2</v>
      </c>
      <c r="BB207" s="47">
        <f>IFERROR(IF(AZ207=$D$4,BA207,BA207/($D$4/AZ207)),0)</f>
        <v>8.3333333333333315E-2</v>
      </c>
      <c r="BC207" s="49"/>
      <c r="BD207" s="49"/>
      <c r="BE207" s="41"/>
      <c r="BF207" s="47">
        <f>IF(BD207-BC207=$A$3,$A$2,BD207-BC207)</f>
        <v>0</v>
      </c>
      <c r="BG207" s="47">
        <f>IFERROR(IF(BE207=$D$4,BF207,BF207/($D$4/BE207)),0)</f>
        <v>0</v>
      </c>
      <c r="BH207" s="49"/>
      <c r="BI207" s="49"/>
      <c r="BJ207" s="41"/>
      <c r="BK207" s="47">
        <f>IF(BI207-BH207=$A$3,$A$2,BI207-BH207)</f>
        <v>0</v>
      </c>
      <c r="BL207" s="47">
        <f>IFERROR(IF(BJ207=$D$4,BK207,BK207/($D$4/BJ207)),0)</f>
        <v>0</v>
      </c>
      <c r="BM207" s="50"/>
      <c r="BN207" s="22">
        <f t="array" ref="BN207">IF(SUMPRODUCT((O207:O$439=O207)*1)&gt;1,0,1)</f>
        <v>0</v>
      </c>
      <c r="BO207" s="46"/>
      <c r="BP207" s="46"/>
      <c r="BQ207" s="107"/>
      <c r="BR207" s="47">
        <f>IF(BP207-BO207=$A$3,$A$2,BP207-BO207)</f>
        <v>0</v>
      </c>
      <c r="BS207" s="47">
        <f>IFERROR(IF(BQ207=$D$4,BR207,BR207/($D$4/BQ207)),0)</f>
        <v>0</v>
      </c>
      <c r="BT207" s="48">
        <v>0.47916666666666669</v>
      </c>
      <c r="BU207" s="48">
        <v>0.54166666666666663</v>
      </c>
      <c r="BV207" s="41">
        <v>4</v>
      </c>
      <c r="BW207" s="47">
        <f>IF(BU207-BT207=$A$3,$A$2,BU207-BT207)</f>
        <v>6.2499999999999944E-2</v>
      </c>
      <c r="BX207" s="47">
        <f>IFERROR(IF(BV207=$D$4,BW207,BW207/($D$4/BV207)),0)</f>
        <v>6.2499999999999944E-2</v>
      </c>
      <c r="BY207" s="48"/>
      <c r="BZ207" s="48"/>
      <c r="CA207" s="41"/>
      <c r="CB207" s="47">
        <f>IF(BZ207-BY207=$A$3,$A$2,BZ207-BY207)</f>
        <v>0</v>
      </c>
      <c r="CC207" s="47">
        <f>IFERROR(IF(CA207=$D$4,CB207,CB207/($D$4/CA207)),0)</f>
        <v>0</v>
      </c>
      <c r="CD207" s="58">
        <v>0.41666666666666669</v>
      </c>
      <c r="CE207" s="48">
        <v>0.47916666666666669</v>
      </c>
      <c r="CF207" s="55">
        <v>4</v>
      </c>
      <c r="CG207" s="47">
        <f>IF(CE207-CD207=$A$3,$A$2,CE207-CD207)</f>
        <v>6.25E-2</v>
      </c>
      <c r="CH207" s="47">
        <f>IFERROR(IF(CF207=$D$4,CG207,CG207/($D$4/CF207)),0)</f>
        <v>6.25E-2</v>
      </c>
      <c r="CI207" s="48">
        <v>0.41666666666666669</v>
      </c>
      <c r="CJ207" s="48">
        <v>0.5</v>
      </c>
      <c r="CK207" s="41">
        <v>4</v>
      </c>
      <c r="CL207" s="47">
        <f>IF(CJ207-CI207=$A$3,$A$2,CJ207-CI207)</f>
        <v>8.3333333333333315E-2</v>
      </c>
      <c r="CM207" s="47">
        <f>IFERROR(IF(CK207=$D$4,CL207,CL207/($D$4/CK207)),0)</f>
        <v>8.3333333333333315E-2</v>
      </c>
      <c r="CN207" s="48"/>
      <c r="CO207" s="48"/>
      <c r="CP207" s="41"/>
      <c r="CQ207" s="47">
        <f>IF(CO207-CN207=$A$3,$A$2,CO207-CN207)</f>
        <v>0</v>
      </c>
      <c r="CR207" s="47">
        <f>IFERROR(IF(CP207=$D$4,CQ207,CQ207/($D$4/CP207)),0)</f>
        <v>0</v>
      </c>
      <c r="CS207" s="48">
        <v>0.45833333333333331</v>
      </c>
      <c r="CT207" s="48">
        <v>0.54166666666666663</v>
      </c>
      <c r="CU207" s="41">
        <v>4</v>
      </c>
      <c r="CV207" s="47">
        <f>IF(CT207-CS207=$A$3,$A$2,CT207-CS207)</f>
        <v>8.3333333333333315E-2</v>
      </c>
      <c r="CW207" s="47">
        <f>IFERROR(IF(CU207=$D$4,CV207,CV207/($D$4/CU207)),0)</f>
        <v>8.3333333333333315E-2</v>
      </c>
      <c r="CX207" s="18"/>
      <c r="CY207" s="18"/>
      <c r="CZ207" s="157">
        <f>IFERROR(VLOOKUP(Tabla5[[#This Row],[NOMBRE PDV HMPDV]],#REF!,10,0),0)</f>
        <v>0</v>
      </c>
      <c r="DA207" s="156"/>
    </row>
    <row r="208" spans="1:105" ht="13.8" x14ac:dyDescent="0.3">
      <c r="B208" s="39" t="str">
        <f>CONCATENATE(IF(AD208&lt;&gt;"","L",""),IF(AI208&lt;&gt;"","M",""),IF(AN208&lt;&gt;"","W",""),IF(AS208&lt;&gt;"","J",""),IF(AX208&lt;&gt;"","V",""),IF(BC208&lt;&gt;"","S",""),IF(BH208&lt;&gt;"","D",""))</f>
        <v>MJS</v>
      </c>
      <c r="C208" s="134">
        <v>234</v>
      </c>
      <c r="D208" s="40" t="s">
        <v>1917</v>
      </c>
      <c r="E208" s="40" t="s">
        <v>1434</v>
      </c>
      <c r="F208" s="40" t="s">
        <v>2123</v>
      </c>
      <c r="G208" s="36" t="s">
        <v>1239</v>
      </c>
      <c r="H208" s="36" t="s">
        <v>2236</v>
      </c>
      <c r="I208" s="36" t="s">
        <v>2257</v>
      </c>
      <c r="J208" s="36" t="s">
        <v>2125</v>
      </c>
      <c r="K208" s="36" t="s">
        <v>2264</v>
      </c>
      <c r="L208" s="99" t="s">
        <v>966</v>
      </c>
      <c r="M208" s="99">
        <f>IF(L208=L207,0,1)</f>
        <v>0</v>
      </c>
      <c r="N208" s="107">
        <v>1725742496</v>
      </c>
      <c r="O208" s="106" t="str">
        <f>PROPER(TRIM(UPPER(CONCATENATE(P208," ",Q208))))</f>
        <v>Zoila Rebeca Delgado</v>
      </c>
      <c r="P208" s="106" t="s">
        <v>2326</v>
      </c>
      <c r="Q208" s="106" t="s">
        <v>2358</v>
      </c>
      <c r="R208" s="106" t="s">
        <v>2453</v>
      </c>
      <c r="S208" s="106" t="s">
        <v>2462</v>
      </c>
      <c r="T208" s="106" t="s">
        <v>2465</v>
      </c>
      <c r="U208" s="107" t="s">
        <v>2472</v>
      </c>
      <c r="V208" s="133">
        <v>16345.837169999999</v>
      </c>
      <c r="W208" s="39">
        <f>COUNTA(AD208,AI208,AN208,AS208,AX208,BH208,BC208)</f>
        <v>3</v>
      </c>
      <c r="X208" s="42">
        <f>Y208/AC208</f>
        <v>0.12499999999999997</v>
      </c>
      <c r="Y208" s="43">
        <f>(AH208+AM208+AR208+AW208+BB208+BL208+BG208)*24</f>
        <v>4.9999999999999982</v>
      </c>
      <c r="Z208" s="44">
        <f>+W208*$D$4</f>
        <v>12</v>
      </c>
      <c r="AA208" s="42">
        <f>AB208/(AC208*$D$4)</f>
        <v>0.12499999999999997</v>
      </c>
      <c r="AB208" s="44">
        <f>((AG208*24)*AF208)+((AL208*24)*AK208)+((AQ208*24)*AP208)+((AV208*24)*AU208)+((BA208*24)*AZ208)+((BF208*24)*BE208)+((BK208*24)*BJ208)</f>
        <v>19.999999999999993</v>
      </c>
      <c r="AC208" s="45">
        <f>SUMIFS(Y:Y,O:O,O208)</f>
        <v>39.999999999999993</v>
      </c>
      <c r="AD208" s="131"/>
      <c r="AE208" s="131"/>
      <c r="AF208" s="57"/>
      <c r="AG208" s="47">
        <f>IF(AE208-AD208=$A$3,$A$2,AE208-AD208)</f>
        <v>0</v>
      </c>
      <c r="AH208" s="47">
        <f>IFERROR(IF(AF208=$D$4,AG208,AG208/($D$4/AF208)),0)</f>
        <v>0</v>
      </c>
      <c r="AI208" s="128">
        <v>0.41666666666666669</v>
      </c>
      <c r="AJ208" s="49">
        <v>0.47916666666666669</v>
      </c>
      <c r="AK208" s="55">
        <v>4</v>
      </c>
      <c r="AL208" s="47">
        <f>IF(AJ208-AI208=$A$3,$A$2,AJ208-AI208)</f>
        <v>6.25E-2</v>
      </c>
      <c r="AM208" s="47">
        <f>IFERROR(IF(AK208=$D$4,AL208,AL208/($D$4/AK208)),0)</f>
        <v>6.25E-2</v>
      </c>
      <c r="AN208" s="128"/>
      <c r="AO208" s="128"/>
      <c r="AP208" s="55"/>
      <c r="AQ208" s="47">
        <f>IF(AO208-AN208=$A$3,$A$2,AO208-AN208)</f>
        <v>0</v>
      </c>
      <c r="AR208" s="47">
        <f>IFERROR(IF(AP208=$D$4,AQ208,AQ208/($D$4/AP208)),0)</f>
        <v>0</v>
      </c>
      <c r="AS208" s="49">
        <v>0.47916666666666669</v>
      </c>
      <c r="AT208" s="49">
        <v>0.54166666666666663</v>
      </c>
      <c r="AU208" s="55">
        <v>4</v>
      </c>
      <c r="AV208" s="47">
        <f>IF(AT208-AS208=$A$3,$A$2,AT208-AS208)</f>
        <v>6.2499999999999944E-2</v>
      </c>
      <c r="AW208" s="47">
        <f>IFERROR(IF(AU208=$D$4,AV208,AV208/($D$4/AU208)),0)</f>
        <v>6.2499999999999944E-2</v>
      </c>
      <c r="AX208" s="128"/>
      <c r="AY208" s="128"/>
      <c r="AZ208" s="55"/>
      <c r="BA208" s="47">
        <f>IF(AY208-AX208=$A$3,$A$2,AY208-AX208)</f>
        <v>0</v>
      </c>
      <c r="BB208" s="47">
        <f>IFERROR(IF(AZ208=$D$4,BA208,BA208/($D$4/AZ208)),0)</f>
        <v>0</v>
      </c>
      <c r="BC208" s="49">
        <v>0.41666666666666669</v>
      </c>
      <c r="BD208" s="49">
        <v>0.5</v>
      </c>
      <c r="BE208" s="41">
        <v>4</v>
      </c>
      <c r="BF208" s="47">
        <f>IF(BD208-BC208=$A$3,$A$2,BD208-BC208)</f>
        <v>8.3333333333333315E-2</v>
      </c>
      <c r="BG208" s="47">
        <f>IFERROR(IF(BE208=$D$4,BF208,BF208/($D$4/BE208)),0)</f>
        <v>8.3333333333333315E-2</v>
      </c>
      <c r="BH208" s="128"/>
      <c r="BI208" s="128"/>
      <c r="BJ208" s="55"/>
      <c r="BK208" s="47">
        <f>IF(BI208-BH208=$A$3,$A$2,BI208-BH208)</f>
        <v>0</v>
      </c>
      <c r="BL208" s="47">
        <f>IFERROR(IF(BJ208=$D$4,BK208,BK208/($D$4/BJ208)),0)</f>
        <v>0</v>
      </c>
      <c r="BM208" s="50"/>
      <c r="BN208" s="22">
        <f t="array" ref="BN208">IF(SUMPRODUCT((O208:O$439=O208)*1)&gt;1,0,1)</f>
        <v>1</v>
      </c>
      <c r="BO208" s="56"/>
      <c r="BP208" s="56"/>
      <c r="BQ208" s="57"/>
      <c r="BR208" s="47">
        <f>IF(BP208-BO208=$A$3,$A$2,BP208-BO208)</f>
        <v>0</v>
      </c>
      <c r="BS208" s="47">
        <f>IFERROR(IF(BQ208=$D$4,BR208,BR208/($D$4/BQ208)),0)</f>
        <v>0</v>
      </c>
      <c r="BT208" s="58">
        <v>0.41666666666666669</v>
      </c>
      <c r="BU208" s="48">
        <v>0.47916666666666669</v>
      </c>
      <c r="BV208" s="55">
        <v>4</v>
      </c>
      <c r="BW208" s="47">
        <f>IF(BU208-BT208=$A$3,$A$2,BU208-BT208)</f>
        <v>6.25E-2</v>
      </c>
      <c r="BX208" s="47">
        <f>IFERROR(IF(BV208=$D$4,BW208,BW208/($D$4/BV208)),0)</f>
        <v>6.25E-2</v>
      </c>
      <c r="BY208" s="58"/>
      <c r="BZ208" s="58"/>
      <c r="CA208" s="55"/>
      <c r="CB208" s="47">
        <f>IF(BZ208-BY208=$A$3,$A$2,BZ208-BY208)</f>
        <v>0</v>
      </c>
      <c r="CC208" s="47">
        <f>IFERROR(IF(CA208=$D$4,CB208,CB208/($D$4/CA208)),0)</f>
        <v>0</v>
      </c>
      <c r="CD208" s="48">
        <v>0.47916666666666669</v>
      </c>
      <c r="CE208" s="48">
        <v>0.54166666666666663</v>
      </c>
      <c r="CF208" s="55">
        <v>4</v>
      </c>
      <c r="CG208" s="47">
        <f>IF(CE208-CD208=$A$3,$A$2,CE208-CD208)</f>
        <v>6.2499999999999944E-2</v>
      </c>
      <c r="CH208" s="47">
        <f>IFERROR(IF(CF208=$D$4,CG208,CG208/($D$4/CF208)),0)</f>
        <v>6.2499999999999944E-2</v>
      </c>
      <c r="CI208" s="58"/>
      <c r="CJ208" s="58"/>
      <c r="CK208" s="55"/>
      <c r="CL208" s="47">
        <f>IF(CJ208-CI208=$A$3,$A$2,CJ208-CI208)</f>
        <v>0</v>
      </c>
      <c r="CM208" s="47">
        <f>IFERROR(IF(CK208=$D$4,CL208,CL208/($D$4/CK208)),0)</f>
        <v>0</v>
      </c>
      <c r="CN208" s="48">
        <v>0.41666666666666669</v>
      </c>
      <c r="CO208" s="48">
        <v>0.5</v>
      </c>
      <c r="CP208" s="41">
        <v>4</v>
      </c>
      <c r="CQ208" s="47">
        <f>IF(CO208-CN208=$A$3,$A$2,CO208-CN208)</f>
        <v>8.3333333333333315E-2</v>
      </c>
      <c r="CR208" s="47">
        <f>IFERROR(IF(CP208=$D$4,CQ208,CQ208/($D$4/CP208)),0)</f>
        <v>8.3333333333333315E-2</v>
      </c>
      <c r="CS208" s="58"/>
      <c r="CT208" s="58"/>
      <c r="CU208" s="55"/>
      <c r="CV208" s="47">
        <f>IF(CT208-CS208=$A$3,$A$2,CT208-CS208)</f>
        <v>0</v>
      </c>
      <c r="CW208" s="47">
        <f>IFERROR(IF(CU208=$D$4,CV208,CV208/($D$4/CU208)),0)</f>
        <v>0</v>
      </c>
      <c r="CY208" s="18"/>
      <c r="CZ208" s="157">
        <f>IFERROR(VLOOKUP(Tabla5[[#This Row],[NOMBRE PDV HMPDV]],#REF!,10,0),0)</f>
        <v>0</v>
      </c>
      <c r="DA208" s="156"/>
    </row>
    <row r="209" spans="2:105" ht="13.8" x14ac:dyDescent="0.3">
      <c r="B209" s="39" t="str">
        <f>CONCATENATE(IF(AD209&lt;&gt;"","L",""),IF(AI209&lt;&gt;"","M",""),IF(AN209&lt;&gt;"","W",""),IF(AS209&lt;&gt;"","J",""),IF(AX209&lt;&gt;"","V",""),IF(BC209&lt;&gt;"","S",""),IF(BH209&lt;&gt;"","D",""))</f>
        <v>MWJVS</v>
      </c>
      <c r="C209" s="104">
        <v>371</v>
      </c>
      <c r="D209" s="40" t="s">
        <v>1899</v>
      </c>
      <c r="E209" s="40" t="s">
        <v>1421</v>
      </c>
      <c r="F209" s="40" t="s">
        <v>2156</v>
      </c>
      <c r="G209" s="36" t="s">
        <v>1242</v>
      </c>
      <c r="H209" s="36" t="s">
        <v>2242</v>
      </c>
      <c r="I209" s="36" t="s">
        <v>2257</v>
      </c>
      <c r="J209" s="36" t="s">
        <v>2125</v>
      </c>
      <c r="K209" s="36" t="s">
        <v>2264</v>
      </c>
      <c r="L209" s="99" t="s">
        <v>962</v>
      </c>
      <c r="M209" s="99">
        <f>IF(L209=L208,0,1)</f>
        <v>1</v>
      </c>
      <c r="N209" s="107">
        <v>1726579962</v>
      </c>
      <c r="O209" s="106" t="str">
        <f>PROPER(TRIM(UPPER(CONCATENATE(P209," ",Q209))))</f>
        <v>Ronald Agustin Pluas</v>
      </c>
      <c r="P209" s="106" t="s">
        <v>2327</v>
      </c>
      <c r="Q209" s="106" t="s">
        <v>2397</v>
      </c>
      <c r="R209" s="106" t="s">
        <v>2454</v>
      </c>
      <c r="S209" s="106" t="s">
        <v>2462</v>
      </c>
      <c r="T209" s="106" t="s">
        <v>2467</v>
      </c>
      <c r="U209" s="107" t="s">
        <v>2472</v>
      </c>
      <c r="V209" s="133">
        <v>38979.135490748573</v>
      </c>
      <c r="W209" s="39">
        <f>COUNTA(AD209,AI209,AN209,AS209,AX209,BH209,BC209)</f>
        <v>5</v>
      </c>
      <c r="X209" s="42">
        <f>Y209/AC209</f>
        <v>0.40000000000000008</v>
      </c>
      <c r="Y209" s="43">
        <f>(AH209+AM209+AR209+AW209+BB209+BL209+BG209)*24</f>
        <v>15.999999999999996</v>
      </c>
      <c r="Z209" s="44">
        <f>+W209*$D$4</f>
        <v>20</v>
      </c>
      <c r="AA209" s="42">
        <f>AB209/(AC209*$D$4)</f>
        <v>0.40000000000000008</v>
      </c>
      <c r="AB209" s="44">
        <f>((AG209*24)*AF209)+((AL209*24)*AK209)+((AQ209*24)*AP209)+((AV209*24)*AU209)+((BA209*24)*AZ209)+((BF209*24)*BE209)+((BK209*24)*BJ209)</f>
        <v>63.999999999999986</v>
      </c>
      <c r="AC209" s="45">
        <f>SUMIFS(Y:Y,O:O,O209)</f>
        <v>39.999999999999986</v>
      </c>
      <c r="AD209" s="127"/>
      <c r="AE209" s="127"/>
      <c r="AF209" s="107"/>
      <c r="AG209" s="47">
        <f>IF(AE209-AD209=$A$3,$A$2,AE209-AD209)</f>
        <v>0</v>
      </c>
      <c r="AH209" s="47">
        <f>IFERROR(IF(AF209=$D$4,AG209,AG209/($D$4/AF209)),0)</f>
        <v>0</v>
      </c>
      <c r="AI209" s="128">
        <v>0.66666666666666663</v>
      </c>
      <c r="AJ209" s="49">
        <v>0.79166666666666663</v>
      </c>
      <c r="AK209" s="41">
        <v>4</v>
      </c>
      <c r="AL209" s="47">
        <f>IF(AJ209-AI209=$A$3,$A$2,AJ209-AI209)</f>
        <v>0.125</v>
      </c>
      <c r="AM209" s="47">
        <f>IFERROR(IF(AK209=$D$4,AL209,AL209/($D$4/AK209)),0)</f>
        <v>0.125</v>
      </c>
      <c r="AN209" s="49">
        <v>0.625</v>
      </c>
      <c r="AO209" s="49">
        <v>0.79166666666666663</v>
      </c>
      <c r="AP209" s="41">
        <v>4</v>
      </c>
      <c r="AQ209" s="47">
        <f>IF(AO209-AN209=$A$3,$A$2,AO209-AN209)</f>
        <v>0.16666666666666663</v>
      </c>
      <c r="AR209" s="47">
        <f>IFERROR(IF(AP209=$D$4,AQ209,AQ209/($D$4/AP209)),0)</f>
        <v>0.16666666666666663</v>
      </c>
      <c r="AS209" s="49">
        <v>0.41666666666666669</v>
      </c>
      <c r="AT209" s="49">
        <v>0.54166666666666663</v>
      </c>
      <c r="AU209" s="41">
        <v>4</v>
      </c>
      <c r="AV209" s="47">
        <f>IF(AT209-AS209=$A$3,$A$2,AT209-AS209)</f>
        <v>0.12499999999999994</v>
      </c>
      <c r="AW209" s="47">
        <f>IFERROR(IF(AU209=$D$4,AV209,AV209/($D$4/AU209)),0)</f>
        <v>0.12499999999999994</v>
      </c>
      <c r="AX209" s="128">
        <v>0.66666666666666663</v>
      </c>
      <c r="AY209" s="49">
        <v>0.79166666666666663</v>
      </c>
      <c r="AZ209" s="41">
        <v>4</v>
      </c>
      <c r="BA209" s="47">
        <f>IF(AY209-AX209=$A$3,$A$2,AY209-AX209)</f>
        <v>0.125</v>
      </c>
      <c r="BB209" s="47">
        <f>IFERROR(IF(AZ209=$D$4,BA209,BA209/($D$4/AZ209)),0)</f>
        <v>0.125</v>
      </c>
      <c r="BC209" s="49">
        <v>0.41666666666666669</v>
      </c>
      <c r="BD209" s="49">
        <v>0.54166666666666663</v>
      </c>
      <c r="BE209" s="41">
        <v>4</v>
      </c>
      <c r="BF209" s="47">
        <f>IF(BD209-BC209=$A$3,$A$2,BD209-BC209)</f>
        <v>0.12499999999999994</v>
      </c>
      <c r="BG209" s="47">
        <f>IFERROR(IF(BE209=$D$4,BF209,BF209/($D$4/BE209)),0)</f>
        <v>0.12499999999999994</v>
      </c>
      <c r="BH209" s="49"/>
      <c r="BI209" s="49"/>
      <c r="BJ209" s="41"/>
      <c r="BK209" s="47">
        <f>IF(BI209-BH209=$A$3,$A$2,BI209-BH209)</f>
        <v>0</v>
      </c>
      <c r="BL209" s="47">
        <f>IFERROR(IF(BJ209=$D$4,BK209,BK209/($D$4/BJ209)),0)</f>
        <v>0</v>
      </c>
      <c r="BM209" s="50"/>
      <c r="BN209" s="22">
        <f t="array" ref="BN209">IF(SUMPRODUCT((O209:O$439=O209)*1)&gt;1,0,1)</f>
        <v>0</v>
      </c>
      <c r="BO209" s="46"/>
      <c r="BP209" s="46"/>
      <c r="BQ209" s="107"/>
      <c r="BR209" s="47">
        <f>IF(BP209-BO209=$A$3,$A$2,BP209-BO209)</f>
        <v>0</v>
      </c>
      <c r="BS209" s="47">
        <f>IFERROR(IF(BQ209=$D$4,BR209,BR209/($D$4/BQ209)),0)</f>
        <v>0</v>
      </c>
      <c r="BT209" s="58">
        <v>0.66666666666666663</v>
      </c>
      <c r="BU209" s="48">
        <v>0.79166666666666663</v>
      </c>
      <c r="BV209" s="41">
        <v>4</v>
      </c>
      <c r="BW209" s="47">
        <f>IF(BU209-BT209=$A$3,$A$2,BU209-BT209)</f>
        <v>0.125</v>
      </c>
      <c r="BX209" s="47">
        <f>IFERROR(IF(BV209=$D$4,BW209,BW209/($D$4/BV209)),0)</f>
        <v>0.125</v>
      </c>
      <c r="BY209" s="48">
        <v>0.625</v>
      </c>
      <c r="BZ209" s="48">
        <v>0.79166666666666663</v>
      </c>
      <c r="CA209" s="41">
        <v>4</v>
      </c>
      <c r="CB209" s="47">
        <f>IF(BZ209-BY209=$A$3,$A$2,BZ209-BY209)</f>
        <v>0.16666666666666663</v>
      </c>
      <c r="CC209" s="47">
        <f>IFERROR(IF(CA209=$D$4,CB209,CB209/($D$4/CA209)),0)</f>
        <v>0.16666666666666663</v>
      </c>
      <c r="CD209" s="48">
        <v>0.41666666666666669</v>
      </c>
      <c r="CE209" s="49">
        <v>0.54166666666666663</v>
      </c>
      <c r="CF209" s="41">
        <v>4</v>
      </c>
      <c r="CG209" s="47">
        <f>IF(CE209-CD209=$A$3,$A$2,CE209-CD209)</f>
        <v>0.12499999999999994</v>
      </c>
      <c r="CH209" s="47">
        <f>IFERROR(IF(CF209=$D$4,CG209,CG209/($D$4/CF209)),0)</f>
        <v>0.12499999999999994</v>
      </c>
      <c r="CI209" s="58">
        <v>0.66666666666666663</v>
      </c>
      <c r="CJ209" s="48">
        <v>0.79166666666666663</v>
      </c>
      <c r="CK209" s="41">
        <v>4</v>
      </c>
      <c r="CL209" s="47">
        <f>IF(CJ209-CI209=$A$3,$A$2,CJ209-CI209)</f>
        <v>0.125</v>
      </c>
      <c r="CM209" s="47">
        <f>IFERROR(IF(CK209=$D$4,CL209,CL209/($D$4/CK209)),0)</f>
        <v>0.125</v>
      </c>
      <c r="CN209" s="48">
        <v>0.41666666666666669</v>
      </c>
      <c r="CO209" s="49">
        <v>0.54166666666666663</v>
      </c>
      <c r="CP209" s="41">
        <v>4</v>
      </c>
      <c r="CQ209" s="47">
        <f>IF(CO209-CN209=$A$3,$A$2,CO209-CN209)</f>
        <v>0.12499999999999994</v>
      </c>
      <c r="CR209" s="47">
        <f>IFERROR(IF(CP209=$D$4,CQ209,CQ209/($D$4/CP209)),0)</f>
        <v>0.12499999999999994</v>
      </c>
      <c r="CS209" s="48"/>
      <c r="CT209" s="48"/>
      <c r="CU209" s="41"/>
      <c r="CV209" s="47">
        <f>IF(CT209-CS209=$A$3,$A$2,CT209-CS209)</f>
        <v>0</v>
      </c>
      <c r="CW209" s="47">
        <f>IFERROR(IF(CU209=$D$4,CV209,CV209/($D$4/CU209)),0)</f>
        <v>0</v>
      </c>
      <c r="CY209" s="18"/>
      <c r="CZ209" s="156"/>
      <c r="DA209" s="156"/>
    </row>
    <row r="210" spans="2:105" ht="13.8" x14ac:dyDescent="0.3">
      <c r="B210" s="39" t="str">
        <f>CONCATENATE(IF(AD210&lt;&gt;"","L",""),IF(AI210&lt;&gt;"","M",""),IF(AN210&lt;&gt;"","W",""),IF(AS210&lt;&gt;"","J",""),IF(AX210&lt;&gt;"","V",""),IF(BC210&lt;&gt;"","S",""),IF(BH210&lt;&gt;"","D",""))</f>
        <v>MWJVS</v>
      </c>
      <c r="C210" s="104">
        <v>275</v>
      </c>
      <c r="D210" s="40" t="s">
        <v>1902</v>
      </c>
      <c r="E210" s="40" t="s">
        <v>131</v>
      </c>
      <c r="F210" s="40" t="s">
        <v>2156</v>
      </c>
      <c r="G210" s="36" t="s">
        <v>1240</v>
      </c>
      <c r="H210" s="36" t="s">
        <v>2242</v>
      </c>
      <c r="I210" s="36" t="s">
        <v>2257</v>
      </c>
      <c r="J210" s="36" t="s">
        <v>2125</v>
      </c>
      <c r="K210" s="36" t="s">
        <v>2264</v>
      </c>
      <c r="L210" s="99" t="s">
        <v>908</v>
      </c>
      <c r="M210" s="99">
        <f>IF(L210=L209,0,1)</f>
        <v>1</v>
      </c>
      <c r="N210" s="107">
        <v>1727018036</v>
      </c>
      <c r="O210" s="106" t="str">
        <f>PROPER(TRIM(UPPER(CONCATENATE(P210," ",Q210))))</f>
        <v>Shanel Pamela Mena</v>
      </c>
      <c r="P210" s="106" t="s">
        <v>2332</v>
      </c>
      <c r="Q210" s="106" t="s">
        <v>2400</v>
      </c>
      <c r="R210" s="106" t="s">
        <v>2457</v>
      </c>
      <c r="S210" s="106" t="s">
        <v>2462</v>
      </c>
      <c r="T210" s="106" t="s">
        <v>2467</v>
      </c>
      <c r="U210" s="107" t="s">
        <v>2472</v>
      </c>
      <c r="V210" s="133">
        <v>38042.035818958822</v>
      </c>
      <c r="W210" s="39">
        <f>COUNTA(AD210,AI210,AN210,AS210,AX210,BH210,BC210)</f>
        <v>5</v>
      </c>
      <c r="X210" s="42">
        <f>Y210/AC210</f>
        <v>0.30000000000000004</v>
      </c>
      <c r="Y210" s="43">
        <f>(AH210+AM210+AR210+AW210+BB210+BL210+BG210)*24</f>
        <v>11.999999999999996</v>
      </c>
      <c r="Z210" s="44">
        <f>+W210*$D$4</f>
        <v>20</v>
      </c>
      <c r="AA210" s="42">
        <f>AB210/(AC210*$D$4)</f>
        <v>0.30000000000000004</v>
      </c>
      <c r="AB210" s="44">
        <f>((AG210*24)*AF210)+((AL210*24)*AK210)+((AQ210*24)*AP210)+((AV210*24)*AU210)+((BA210*24)*AZ210)+((BF210*24)*BE210)+((BK210*24)*BJ210)</f>
        <v>47.999999999999986</v>
      </c>
      <c r="AC210" s="45">
        <f>SUMIFS(Y:Y,O:O,O210)</f>
        <v>39.999999999999986</v>
      </c>
      <c r="AD210" s="127"/>
      <c r="AE210" s="127"/>
      <c r="AF210" s="107"/>
      <c r="AG210" s="47">
        <f>IF(AE210-AD210=$A$3,$A$2,AE210-AD210)</f>
        <v>0</v>
      </c>
      <c r="AH210" s="47">
        <f>IFERROR(IF(AF210=$D$4,AG210,AG210/($D$4/AF210)),0)</f>
        <v>0</v>
      </c>
      <c r="AI210" s="128">
        <v>0.58333333333333337</v>
      </c>
      <c r="AJ210" s="49">
        <v>0.66666666666666663</v>
      </c>
      <c r="AK210" s="41">
        <v>4</v>
      </c>
      <c r="AL210" s="47">
        <f>IF(AJ210-AI210=$A$3,$A$2,AJ210-AI210)</f>
        <v>8.3333333333333259E-2</v>
      </c>
      <c r="AM210" s="47">
        <f>IFERROR(IF(AK210=$D$4,AL210,AL210/($D$4/AK210)),0)</f>
        <v>8.3333333333333259E-2</v>
      </c>
      <c r="AN210" s="49">
        <v>0.54166666666666663</v>
      </c>
      <c r="AO210" s="49">
        <v>0.625</v>
      </c>
      <c r="AP210" s="41">
        <v>4</v>
      </c>
      <c r="AQ210" s="47">
        <f>IF(AO210-AN210=$A$3,$A$2,AO210-AN210)</f>
        <v>8.333333333333337E-2</v>
      </c>
      <c r="AR210" s="47">
        <f>IFERROR(IF(AP210=$D$4,AQ210,AQ210/($D$4/AP210)),0)</f>
        <v>8.333333333333337E-2</v>
      </c>
      <c r="AS210" s="128">
        <v>0.66666666666666663</v>
      </c>
      <c r="AT210" s="49">
        <v>0.79166666666666663</v>
      </c>
      <c r="AU210" s="41">
        <v>4</v>
      </c>
      <c r="AV210" s="47">
        <f>IF(AT210-AS210=$A$3,$A$2,AT210-AS210)</f>
        <v>0.125</v>
      </c>
      <c r="AW210" s="47">
        <f>IFERROR(IF(AU210=$D$4,AV210,AV210/($D$4/AU210)),0)</f>
        <v>0.125</v>
      </c>
      <c r="AX210" s="49">
        <v>0.58333333333333337</v>
      </c>
      <c r="AY210" s="49">
        <v>0.66666666666666663</v>
      </c>
      <c r="AZ210" s="41">
        <v>4</v>
      </c>
      <c r="BA210" s="47">
        <f>IF(AY210-AX210=$A$3,$A$2,AY210-AX210)</f>
        <v>8.3333333333333259E-2</v>
      </c>
      <c r="BB210" s="47">
        <f>IFERROR(IF(AZ210=$D$4,BA210,BA210/($D$4/AZ210)),0)</f>
        <v>8.3333333333333259E-2</v>
      </c>
      <c r="BC210" s="128">
        <v>0.66666666666666663</v>
      </c>
      <c r="BD210" s="49">
        <v>0.79166666666666663</v>
      </c>
      <c r="BE210" s="41">
        <v>4</v>
      </c>
      <c r="BF210" s="47">
        <f>IF(BD210-BC210=$A$3,$A$2,BD210-BC210)</f>
        <v>0.125</v>
      </c>
      <c r="BG210" s="47">
        <f>IFERROR(IF(BE210=$D$4,BF210,BF210/($D$4/BE210)),0)</f>
        <v>0.125</v>
      </c>
      <c r="BH210" s="49"/>
      <c r="BI210" s="49"/>
      <c r="BJ210" s="41"/>
      <c r="BK210" s="47">
        <f>IF(BI210-BH210=$A$3,$A$2,BI210-BH210)</f>
        <v>0</v>
      </c>
      <c r="BL210" s="47">
        <f>IFERROR(IF(BJ210=$D$4,BK210,BK210/($D$4/BJ210)),0)</f>
        <v>0</v>
      </c>
      <c r="BM210" s="50"/>
      <c r="BN210" s="22">
        <f t="array" ref="BN210">IF(SUMPRODUCT((O210:O$439=O210)*1)&gt;1,0,1)</f>
        <v>0</v>
      </c>
      <c r="BO210" s="46"/>
      <c r="BP210" s="46"/>
      <c r="BQ210" s="107"/>
      <c r="BR210" s="47">
        <f>IF(BP210-BO210=$A$3,$A$2,BP210-BO210)</f>
        <v>0</v>
      </c>
      <c r="BS210" s="47">
        <f>IFERROR(IF(BQ210=$D$4,BR210,BR210/($D$4/BQ210)),0)</f>
        <v>0</v>
      </c>
      <c r="BT210" s="58">
        <v>0.58333333333333337</v>
      </c>
      <c r="BU210" s="48">
        <v>0.66666666666666663</v>
      </c>
      <c r="BV210" s="41">
        <v>4</v>
      </c>
      <c r="BW210" s="47">
        <f>IF(BU210-BT210=$A$3,$A$2,BU210-BT210)</f>
        <v>8.3333333333333259E-2</v>
      </c>
      <c r="BX210" s="47">
        <f>IFERROR(IF(BV210=$D$4,BW210,BW210/($D$4/BV210)),0)</f>
        <v>8.3333333333333259E-2</v>
      </c>
      <c r="BY210" s="48">
        <v>0.54166666666666663</v>
      </c>
      <c r="BZ210" s="48">
        <v>0.625</v>
      </c>
      <c r="CA210" s="41">
        <v>4</v>
      </c>
      <c r="CB210" s="47">
        <f>IF(BZ210-BY210=$A$3,$A$2,BZ210-BY210)</f>
        <v>8.333333333333337E-2</v>
      </c>
      <c r="CC210" s="47">
        <f>IFERROR(IF(CA210=$D$4,CB210,CB210/($D$4/CA210)),0)</f>
        <v>8.333333333333337E-2</v>
      </c>
      <c r="CD210" s="58">
        <v>0.66666666666666663</v>
      </c>
      <c r="CE210" s="49">
        <v>0.79166666666666663</v>
      </c>
      <c r="CF210" s="41">
        <v>4</v>
      </c>
      <c r="CG210" s="47">
        <f>IF(CE210-CD210=$A$3,$A$2,CE210-CD210)</f>
        <v>0.125</v>
      </c>
      <c r="CH210" s="47">
        <f>IFERROR(IF(CF210=$D$4,CG210,CG210/($D$4/CF210)),0)</f>
        <v>0.125</v>
      </c>
      <c r="CI210" s="48">
        <v>0.58333333333333337</v>
      </c>
      <c r="CJ210" s="48">
        <v>0.66666666666666663</v>
      </c>
      <c r="CK210" s="41">
        <v>4</v>
      </c>
      <c r="CL210" s="47">
        <f>IF(CJ210-CI210=$A$3,$A$2,CJ210-CI210)</f>
        <v>8.3333333333333259E-2</v>
      </c>
      <c r="CM210" s="47">
        <f>IFERROR(IF(CK210=$D$4,CL210,CL210/($D$4/CK210)),0)</f>
        <v>8.3333333333333259E-2</v>
      </c>
      <c r="CN210" s="58">
        <v>0.66666666666666663</v>
      </c>
      <c r="CO210" s="49">
        <v>0.79166666666666663</v>
      </c>
      <c r="CP210" s="41">
        <v>4</v>
      </c>
      <c r="CQ210" s="47">
        <f>IF(CO210-CN210=$A$3,$A$2,CO210-CN210)</f>
        <v>0.125</v>
      </c>
      <c r="CR210" s="47">
        <f>IFERROR(IF(CP210=$D$4,CQ210,CQ210/($D$4/CP210)),0)</f>
        <v>0.125</v>
      </c>
      <c r="CS210" s="48"/>
      <c r="CT210" s="48"/>
      <c r="CU210" s="41"/>
      <c r="CV210" s="47">
        <f>IF(CT210-CS210=$A$3,$A$2,CT210-CS210)</f>
        <v>0</v>
      </c>
      <c r="CW210" s="47">
        <f>IFERROR(IF(CU210=$D$4,CV210,CV210/($D$4/CU210)),0)</f>
        <v>0</v>
      </c>
      <c r="CY210" s="18"/>
      <c r="CZ210" s="157">
        <f>IFERROR(VLOOKUP(Tabla5[[#This Row],[NOMBRE PDV HMPDV]],#REF!,10,0),0)</f>
        <v>0</v>
      </c>
      <c r="DA210" s="156"/>
    </row>
    <row r="211" spans="2:105" ht="13.8" x14ac:dyDescent="0.3">
      <c r="B211" s="39" t="str">
        <f>CONCATENATE(IF(AD211&lt;&gt;"","L",""),IF(AI211&lt;&gt;"","M",""),IF(AN211&lt;&gt;"","W",""),IF(AS211&lt;&gt;"","J",""),IF(AX211&lt;&gt;"","V",""),IF(BC211&lt;&gt;"","S",""),IF(BH211&lt;&gt;"","D",""))</f>
        <v>W</v>
      </c>
      <c r="C211" s="134">
        <v>277</v>
      </c>
      <c r="D211" s="40" t="s">
        <v>1904</v>
      </c>
      <c r="E211" s="40" t="s">
        <v>1425</v>
      </c>
      <c r="F211" s="40" t="s">
        <v>2123</v>
      </c>
      <c r="G211" s="36" t="s">
        <v>1237</v>
      </c>
      <c r="H211" s="36" t="s">
        <v>2242</v>
      </c>
      <c r="I211" s="36" t="s">
        <v>2257</v>
      </c>
      <c r="J211" s="36" t="s">
        <v>2125</v>
      </c>
      <c r="K211" s="36" t="s">
        <v>2264</v>
      </c>
      <c r="L211" s="99" t="s">
        <v>962</v>
      </c>
      <c r="M211" s="99">
        <f>IF(L211=L210,0,1)</f>
        <v>1</v>
      </c>
      <c r="N211" s="107">
        <v>1726579962</v>
      </c>
      <c r="O211" s="106" t="str">
        <f>PROPER(TRIM(UPPER(CONCATENATE(P211," ",Q211))))</f>
        <v>Ronald Agustin Pluas</v>
      </c>
      <c r="P211" s="106" t="s">
        <v>2327</v>
      </c>
      <c r="Q211" s="106" t="s">
        <v>2397</v>
      </c>
      <c r="R211" s="106" t="s">
        <v>2454</v>
      </c>
      <c r="S211" s="106" t="s">
        <v>2462</v>
      </c>
      <c r="T211" s="106" t="s">
        <v>2466</v>
      </c>
      <c r="U211" s="107" t="s">
        <v>2472</v>
      </c>
      <c r="V211" s="133">
        <v>4283.2939249030915</v>
      </c>
      <c r="W211" s="39">
        <f>COUNTA(AD211,AI211,AN211,AS211,AX211,BH211,BC211)</f>
        <v>1</v>
      </c>
      <c r="X211" s="42">
        <f>Y211/AC211</f>
        <v>5.000000000000001E-2</v>
      </c>
      <c r="Y211" s="43">
        <f>(AH211+AM211+AR211+AW211+BB211+BL211+BG211)*24</f>
        <v>1.9999999999999996</v>
      </c>
      <c r="Z211" s="44">
        <f>+W211*$D$4</f>
        <v>4</v>
      </c>
      <c r="AA211" s="42">
        <f>AB211/(AC211*$D$4)</f>
        <v>5.000000000000001E-2</v>
      </c>
      <c r="AB211" s="44">
        <f>((AG211*24)*AF211)+((AL211*24)*AK211)+((AQ211*24)*AP211)+((AV211*24)*AU211)+((BA211*24)*AZ211)+((BF211*24)*BE211)+((BK211*24)*BJ211)</f>
        <v>7.9999999999999982</v>
      </c>
      <c r="AC211" s="45">
        <f>SUMIFS(Y:Y,O:O,O211)</f>
        <v>39.999999999999986</v>
      </c>
      <c r="AD211" s="131"/>
      <c r="AE211" s="131"/>
      <c r="AF211" s="57"/>
      <c r="AG211" s="47">
        <f>IF(AE211-AD211=$A$3,$A$2,AE211-AD211)</f>
        <v>0</v>
      </c>
      <c r="AH211" s="47">
        <f>IFERROR(IF(AF211=$D$4,AG211,AG211/($D$4/AF211)),0)</f>
        <v>0</v>
      </c>
      <c r="AI211" s="49"/>
      <c r="AJ211" s="128"/>
      <c r="AK211" s="55"/>
      <c r="AL211" s="47">
        <f>IF(AJ211-AI211=$A$3,$A$2,AJ211-AI211)</f>
        <v>0</v>
      </c>
      <c r="AM211" s="47">
        <f>IFERROR(IF(AK211=$D$4,AL211,AL211/($D$4/AK211)),0)</f>
        <v>0</v>
      </c>
      <c r="AN211" s="128">
        <v>0.41666666666666669</v>
      </c>
      <c r="AO211" s="128">
        <v>0.5</v>
      </c>
      <c r="AP211" s="55">
        <v>4</v>
      </c>
      <c r="AQ211" s="47">
        <f>IF(AO211-AN211=$A$3,$A$2,AO211-AN211)</f>
        <v>8.3333333333333315E-2</v>
      </c>
      <c r="AR211" s="47">
        <f>IFERROR(IF(AP211=$D$4,AQ211,AQ211/($D$4/AP211)),0)</f>
        <v>8.3333333333333315E-2</v>
      </c>
      <c r="AS211" s="49"/>
      <c r="AT211" s="128"/>
      <c r="AU211" s="55"/>
      <c r="AV211" s="47">
        <f>IF(AT211-AS211=$A$3,$A$2,AT211-AS211)</f>
        <v>0</v>
      </c>
      <c r="AW211" s="47">
        <f>IFERROR(IF(AU211=$D$4,AV211,AV211/($D$4/AU211)),0)</f>
        <v>0</v>
      </c>
      <c r="AX211" s="128"/>
      <c r="AY211" s="128"/>
      <c r="AZ211" s="55"/>
      <c r="BA211" s="47">
        <f>IF(AY211-AX211=$A$3,$A$2,AY211-AX211)</f>
        <v>0</v>
      </c>
      <c r="BB211" s="47">
        <f>IFERROR(IF(AZ211=$D$4,BA211,BA211/($D$4/AZ211)),0)</f>
        <v>0</v>
      </c>
      <c r="BC211" s="128"/>
      <c r="BD211" s="128"/>
      <c r="BE211" s="55"/>
      <c r="BF211" s="47">
        <f>IF(BD211-BC211=$A$3,$A$2,BD211-BC211)</f>
        <v>0</v>
      </c>
      <c r="BG211" s="47">
        <f>IFERROR(IF(BE211=$D$4,BF211,BF211/($D$4/BE211)),0)</f>
        <v>0</v>
      </c>
      <c r="BH211" s="128"/>
      <c r="BI211" s="128"/>
      <c r="BJ211" s="55"/>
      <c r="BK211" s="47">
        <f>IF(BI211-BH211=$A$3,$A$2,BI211-BH211)</f>
        <v>0</v>
      </c>
      <c r="BL211" s="47">
        <f>IFERROR(IF(BJ211=$D$4,BK211,BK211/($D$4/BJ211)),0)</f>
        <v>0</v>
      </c>
      <c r="BM211" s="50"/>
      <c r="BN211" s="22">
        <f t="array" ref="BN211">IF(SUMPRODUCT((O211:O$439=O211)*1)&gt;1,0,1)</f>
        <v>0</v>
      </c>
      <c r="BO211" s="56"/>
      <c r="BP211" s="56"/>
      <c r="BQ211" s="57"/>
      <c r="BR211" s="47">
        <f>IF(BP211-BO211=$A$3,$A$2,BP211-BO211)</f>
        <v>0</v>
      </c>
      <c r="BS211" s="47">
        <f>IFERROR(IF(BQ211=$D$4,BR211,BR211/($D$4/BQ211)),0)</f>
        <v>0</v>
      </c>
      <c r="BT211" s="48"/>
      <c r="BU211" s="58"/>
      <c r="BV211" s="55"/>
      <c r="BW211" s="47">
        <f>IF(BU211-BT211=$A$3,$A$2,BU211-BT211)</f>
        <v>0</v>
      </c>
      <c r="BX211" s="47">
        <f>IFERROR(IF(BV211=$D$4,BW211,BW211/($D$4/BV211)),0)</f>
        <v>0</v>
      </c>
      <c r="BY211" s="58">
        <v>0.41666666666666669</v>
      </c>
      <c r="BZ211" s="58">
        <v>0.5</v>
      </c>
      <c r="CA211" s="55">
        <v>4</v>
      </c>
      <c r="CB211" s="47">
        <f>IF(BZ211-BY211=$A$3,$A$2,BZ211-BY211)</f>
        <v>8.3333333333333315E-2</v>
      </c>
      <c r="CC211" s="47">
        <f>IFERROR(IF(CA211=$D$4,CB211,CB211/($D$4/CA211)),0)</f>
        <v>8.3333333333333315E-2</v>
      </c>
      <c r="CD211" s="48"/>
      <c r="CE211" s="58"/>
      <c r="CF211" s="55"/>
      <c r="CG211" s="47">
        <f>IF(CE211-CD211=$A$3,$A$2,CE211-CD211)</f>
        <v>0</v>
      </c>
      <c r="CH211" s="47">
        <f>IFERROR(IF(CF211=$D$4,CG211,CG211/($D$4/CF211)),0)</f>
        <v>0</v>
      </c>
      <c r="CI211" s="58"/>
      <c r="CJ211" s="58"/>
      <c r="CK211" s="55"/>
      <c r="CL211" s="47">
        <f>IF(CJ211-CI211=$A$3,$A$2,CJ211-CI211)</f>
        <v>0</v>
      </c>
      <c r="CM211" s="47">
        <f>IFERROR(IF(CK211=$D$4,CL211,CL211/($D$4/CK211)),0)</f>
        <v>0</v>
      </c>
      <c r="CN211" s="58"/>
      <c r="CO211" s="58"/>
      <c r="CP211" s="55"/>
      <c r="CQ211" s="47">
        <f>IF(CO211-CN211=$A$3,$A$2,CO211-CN211)</f>
        <v>0</v>
      </c>
      <c r="CR211" s="47">
        <f>IFERROR(IF(CP211=$D$4,CQ211,CQ211/($D$4/CP211)),0)</f>
        <v>0</v>
      </c>
      <c r="CS211" s="58"/>
      <c r="CT211" s="58"/>
      <c r="CU211" s="55"/>
      <c r="CV211" s="47">
        <f>IF(CT211-CS211=$A$3,$A$2,CT211-CS211)</f>
        <v>0</v>
      </c>
      <c r="CW211" s="47">
        <f>IFERROR(IF(CU211=$D$4,CV211,CV211/($D$4/CU211)),0)</f>
        <v>0</v>
      </c>
      <c r="CY211" s="18"/>
      <c r="CZ211" s="156"/>
      <c r="DA211" s="156"/>
    </row>
    <row r="212" spans="2:105" ht="13.8" x14ac:dyDescent="0.3">
      <c r="B212" s="39" t="str">
        <f>CONCATENATE(IF(AD212&lt;&gt;"","L",""),IF(AI212&lt;&gt;"","M",""),IF(AN212&lt;&gt;"","W",""),IF(AS212&lt;&gt;"","J",""),IF(AX212&lt;&gt;"","V",""),IF(BC212&lt;&gt;"","S",""),IF(BH212&lt;&gt;"","D",""))</f>
        <v>MJVS</v>
      </c>
      <c r="C212" s="104" t="s">
        <v>1049</v>
      </c>
      <c r="D212" s="40" t="s">
        <v>1905</v>
      </c>
      <c r="E212" s="40" t="s">
        <v>2110</v>
      </c>
      <c r="F212" s="40" t="s">
        <v>2157</v>
      </c>
      <c r="G212" s="36" t="s">
        <v>2170</v>
      </c>
      <c r="H212" s="36" t="s">
        <v>2242</v>
      </c>
      <c r="I212" s="36" t="s">
        <v>2257</v>
      </c>
      <c r="J212" s="36" t="s">
        <v>2125</v>
      </c>
      <c r="K212" s="36" t="s">
        <v>2264</v>
      </c>
      <c r="L212" s="99" t="s">
        <v>962</v>
      </c>
      <c r="M212" s="99">
        <f>IF(L212=L211,0,1)</f>
        <v>0</v>
      </c>
      <c r="N212" s="107">
        <v>1726579962</v>
      </c>
      <c r="O212" s="106" t="str">
        <f>PROPER(TRIM(UPPER(CONCATENATE(P212," ",Q212))))</f>
        <v>Ronald Agustin Pluas</v>
      </c>
      <c r="P212" s="106" t="s">
        <v>2327</v>
      </c>
      <c r="Q212" s="106" t="s">
        <v>2397</v>
      </c>
      <c r="R212" s="106" t="s">
        <v>2454</v>
      </c>
      <c r="S212" s="106" t="s">
        <v>2462</v>
      </c>
      <c r="T212" s="106" t="s">
        <v>2468</v>
      </c>
      <c r="U212" s="107" t="s">
        <v>2472</v>
      </c>
      <c r="V212" s="133">
        <v>0</v>
      </c>
      <c r="W212" s="39">
        <f>COUNTA(AD212,AI212,AN212,AS212,AX212,BH212,BC212)</f>
        <v>4</v>
      </c>
      <c r="X212" s="42">
        <f>Y212/AC212</f>
        <v>0.24999999999999992</v>
      </c>
      <c r="Y212" s="43">
        <f>(AH212+AM212+AR212+AW212+BB212+BL212+BG212)*24</f>
        <v>9.9999999999999929</v>
      </c>
      <c r="Z212" s="44">
        <f>+W212*$D$4</f>
        <v>16</v>
      </c>
      <c r="AA212" s="42">
        <f>AB212/(AC212*$D$4)</f>
        <v>0.24999999999999992</v>
      </c>
      <c r="AB212" s="44">
        <f>((AG212*24)*AF212)+((AL212*24)*AK212)+((AQ212*24)*AP212)+((AV212*24)*AU212)+((BA212*24)*AZ212)+((BF212*24)*BE212)+((BK212*24)*BJ212)</f>
        <v>39.999999999999972</v>
      </c>
      <c r="AC212" s="45">
        <f>SUMIFS(Y:Y,O:O,O212)</f>
        <v>39.999999999999986</v>
      </c>
      <c r="AD212" s="131"/>
      <c r="AE212" s="131"/>
      <c r="AF212" s="57"/>
      <c r="AG212" s="47">
        <f>IF(AE212-AD212=$A$3,$A$2,AE212-AD212)</f>
        <v>0</v>
      </c>
      <c r="AH212" s="47">
        <f>IFERROR(IF(AF212=$D$4,AG212,AG212/($D$4/AF212)),0)</f>
        <v>0</v>
      </c>
      <c r="AI212" s="49">
        <v>0.41666666666666669</v>
      </c>
      <c r="AJ212" s="128">
        <v>0.54166666666666663</v>
      </c>
      <c r="AK212" s="55">
        <v>4</v>
      </c>
      <c r="AL212" s="47">
        <f>IF(AJ212-AI212=$A$3,$A$2,AJ212-AI212)</f>
        <v>0.12499999999999994</v>
      </c>
      <c r="AM212" s="47">
        <f>IFERROR(IF(AK212=$D$4,AL212,AL212/($D$4/AK212)),0)</f>
        <v>0.12499999999999994</v>
      </c>
      <c r="AN212" s="128"/>
      <c r="AO212" s="128"/>
      <c r="AP212" s="55"/>
      <c r="AQ212" s="47">
        <f>IF(AO212-AN212=$A$3,$A$2,AO212-AN212)</f>
        <v>0</v>
      </c>
      <c r="AR212" s="47">
        <f>IFERROR(IF(AP212=$D$4,AQ212,AQ212/($D$4/AP212)),0)</f>
        <v>0</v>
      </c>
      <c r="AS212" s="49">
        <v>0.58333333333333337</v>
      </c>
      <c r="AT212" s="128">
        <v>0.66666666666666663</v>
      </c>
      <c r="AU212" s="55">
        <v>4</v>
      </c>
      <c r="AV212" s="47">
        <f>IF(AT212-AS212=$A$3,$A$2,AT212-AS212)</f>
        <v>8.3333333333333259E-2</v>
      </c>
      <c r="AW212" s="47">
        <f>IFERROR(IF(AU212=$D$4,AV212,AV212/($D$4/AU212)),0)</f>
        <v>8.3333333333333259E-2</v>
      </c>
      <c r="AX212" s="49">
        <v>0.41666666666666669</v>
      </c>
      <c r="AY212" s="128">
        <v>0.54166666666666663</v>
      </c>
      <c r="AZ212" s="55">
        <v>4</v>
      </c>
      <c r="BA212" s="47">
        <f>IF(AY212-AX212=$A$3,$A$2,AY212-AX212)</f>
        <v>0.12499999999999994</v>
      </c>
      <c r="BB212" s="47">
        <f>IFERROR(IF(AZ212=$D$4,BA212,BA212/($D$4/AZ212)),0)</f>
        <v>0.12499999999999994</v>
      </c>
      <c r="BC212" s="49">
        <v>0.58333333333333337</v>
      </c>
      <c r="BD212" s="128">
        <v>0.66666666666666663</v>
      </c>
      <c r="BE212" s="55">
        <v>4</v>
      </c>
      <c r="BF212" s="47">
        <f>IF(BD212-BC212=$A$3,$A$2,BD212-BC212)</f>
        <v>8.3333333333333259E-2</v>
      </c>
      <c r="BG212" s="47">
        <f>IFERROR(IF(BE212=$D$4,BF212,BF212/($D$4/BE212)),0)</f>
        <v>8.3333333333333259E-2</v>
      </c>
      <c r="BH212" s="128"/>
      <c r="BI212" s="128"/>
      <c r="BJ212" s="55"/>
      <c r="BK212" s="47">
        <f>IF(BI212-BH212=$A$3,$A$2,BI212-BH212)</f>
        <v>0</v>
      </c>
      <c r="BL212" s="47">
        <f>IFERROR(IF(BJ212=$D$4,BK212,BK212/($D$4/BJ212)),0)</f>
        <v>0</v>
      </c>
      <c r="BM212" s="50"/>
      <c r="BN212" s="22">
        <f t="array" ref="BN212">IF(SUMPRODUCT((O212:O$439=O212)*1)&gt;1,0,1)</f>
        <v>0</v>
      </c>
      <c r="BO212" s="56"/>
      <c r="BP212" s="56"/>
      <c r="BQ212" s="57"/>
      <c r="BR212" s="47">
        <f>IF(BP212-BO212=$A$3,$A$2,BP212-BO212)</f>
        <v>0</v>
      </c>
      <c r="BS212" s="47">
        <f>IFERROR(IF(BQ212=$D$4,BR212,BR212/($D$4/BQ212)),0)</f>
        <v>0</v>
      </c>
      <c r="BT212" s="48">
        <v>0.41666666666666669</v>
      </c>
      <c r="BU212" s="58">
        <v>0.54166666666666663</v>
      </c>
      <c r="BV212" s="55">
        <v>4</v>
      </c>
      <c r="BW212" s="47">
        <f>IF(BU212-BT212=$A$3,$A$2,BU212-BT212)</f>
        <v>0.12499999999999994</v>
      </c>
      <c r="BX212" s="47">
        <f>IFERROR(IF(BV212=$D$4,BW212,BW212/($D$4/BV212)),0)</f>
        <v>0.12499999999999994</v>
      </c>
      <c r="BY212" s="58"/>
      <c r="BZ212" s="58"/>
      <c r="CA212" s="55"/>
      <c r="CB212" s="47">
        <f>IF(BZ212-BY212=$A$3,$A$2,BZ212-BY212)</f>
        <v>0</v>
      </c>
      <c r="CC212" s="47">
        <f>IFERROR(IF(CA212=$D$4,CB212,CB212/($D$4/CA212)),0)</f>
        <v>0</v>
      </c>
      <c r="CD212" s="48">
        <v>0.58333333333333337</v>
      </c>
      <c r="CE212" s="58">
        <v>0.66666666666666663</v>
      </c>
      <c r="CF212" s="55">
        <v>4</v>
      </c>
      <c r="CG212" s="47">
        <f>IF(CE212-CD212=$A$3,$A$2,CE212-CD212)</f>
        <v>8.3333333333333259E-2</v>
      </c>
      <c r="CH212" s="47">
        <f>IFERROR(IF(CF212=$D$4,CG212,CG212/($D$4/CF212)),0)</f>
        <v>8.3333333333333259E-2</v>
      </c>
      <c r="CI212" s="48">
        <v>0.41666666666666669</v>
      </c>
      <c r="CJ212" s="58">
        <v>0.54166666666666663</v>
      </c>
      <c r="CK212" s="55">
        <v>4</v>
      </c>
      <c r="CL212" s="47">
        <f>IF(CJ212-CI212=$A$3,$A$2,CJ212-CI212)</f>
        <v>0.12499999999999994</v>
      </c>
      <c r="CM212" s="47">
        <f>IFERROR(IF(CK212=$D$4,CL212,CL212/($D$4/CK212)),0)</f>
        <v>0.12499999999999994</v>
      </c>
      <c r="CN212" s="48">
        <v>0.58333333333333337</v>
      </c>
      <c r="CO212" s="58">
        <v>0.66666666666666663</v>
      </c>
      <c r="CP212" s="55">
        <v>4</v>
      </c>
      <c r="CQ212" s="47">
        <f>IF(CO212-CN212=$A$3,$A$2,CO212-CN212)</f>
        <v>8.3333333333333259E-2</v>
      </c>
      <c r="CR212" s="47">
        <f>IFERROR(IF(CP212=$D$4,CQ212,CQ212/($D$4/CP212)),0)</f>
        <v>8.3333333333333259E-2</v>
      </c>
      <c r="CS212" s="58"/>
      <c r="CT212" s="58"/>
      <c r="CU212" s="55"/>
      <c r="CV212" s="47">
        <f>IF(CT212-CS212=$A$3,$A$2,CT212-CS212)</f>
        <v>0</v>
      </c>
      <c r="CW212" s="47">
        <f>IFERROR(IF(CU212=$D$4,CV212,CV212/($D$4/CU212)),0)</f>
        <v>0</v>
      </c>
      <c r="CY212" s="18"/>
      <c r="CZ212" s="156"/>
      <c r="DA212" s="156"/>
    </row>
    <row r="213" spans="2:105" ht="13.8" x14ac:dyDescent="0.3">
      <c r="B213" s="39" t="str">
        <f>CONCATENATE(IF(AD213&lt;&gt;"","L",""),IF(AI213&lt;&gt;"","M",""),IF(AN213&lt;&gt;"","W",""),IF(AS213&lt;&gt;"","J",""),IF(AX213&lt;&gt;"","V",""),IF(BC213&lt;&gt;"","S",""),IF(BH213&lt;&gt;"","D",""))</f>
        <v>MWJVS</v>
      </c>
      <c r="C213" s="104">
        <v>269</v>
      </c>
      <c r="D213" s="40" t="s">
        <v>1803</v>
      </c>
      <c r="E213" s="40" t="s">
        <v>1347</v>
      </c>
      <c r="F213" s="40" t="s">
        <v>2156</v>
      </c>
      <c r="G213" s="36" t="s">
        <v>1246</v>
      </c>
      <c r="H213" s="36" t="s">
        <v>2243</v>
      </c>
      <c r="I213" s="36" t="s">
        <v>2257</v>
      </c>
      <c r="J213" s="36" t="s">
        <v>2260</v>
      </c>
      <c r="K213" s="36" t="s">
        <v>2262</v>
      </c>
      <c r="L213" s="99" t="s">
        <v>934</v>
      </c>
      <c r="M213" s="99">
        <f>IF(L213=L212,0,1)</f>
        <v>1</v>
      </c>
      <c r="N213" s="107">
        <v>1150241840</v>
      </c>
      <c r="O213" s="106" t="str">
        <f>PROPER(TRIM(UPPER(CONCATENATE(P213," ",Q213))))</f>
        <v>Estefania Cecibel Torres</v>
      </c>
      <c r="P213" s="106" t="s">
        <v>2329</v>
      </c>
      <c r="Q213" s="106" t="s">
        <v>2353</v>
      </c>
      <c r="R213" s="106" t="s">
        <v>2455</v>
      </c>
      <c r="S213" s="106" t="s">
        <v>2462</v>
      </c>
      <c r="T213" s="106" t="s">
        <v>2467</v>
      </c>
      <c r="U213" s="107" t="s">
        <v>2472</v>
      </c>
      <c r="V213" s="133">
        <v>228295.11957157927</v>
      </c>
      <c r="W213" s="39">
        <f>COUNTA(AD213,AI213,AN213,AS213,AX213,BH213,BC213)</f>
        <v>5</v>
      </c>
      <c r="X213" s="42">
        <f>Y213/AC213</f>
        <v>1</v>
      </c>
      <c r="Y213" s="43">
        <f>(AH213+AM213+AR213+AW213+BB213+BL213+BG213)*24</f>
        <v>40</v>
      </c>
      <c r="Z213" s="44">
        <f>+W213*$D$4</f>
        <v>20</v>
      </c>
      <c r="AA213" s="42">
        <f>AB213/(AC213*$D$4)</f>
        <v>1</v>
      </c>
      <c r="AB213" s="44">
        <f>((AG213*24)*AF213)+((AL213*24)*AK213)+((AQ213*24)*AP213)+((AV213*24)*AU213)+((BA213*24)*AZ213)+((BF213*24)*BE213)+((BK213*24)*BJ213)</f>
        <v>160</v>
      </c>
      <c r="AC213" s="45">
        <f>SUMIFS(Y:Y,O:O,O213)</f>
        <v>40</v>
      </c>
      <c r="AD213" s="127"/>
      <c r="AE213" s="127"/>
      <c r="AF213" s="107"/>
      <c r="AG213" s="47">
        <f>IF(AE213-AD213=$A$3,$A$2,AE213-AD213)</f>
        <v>0</v>
      </c>
      <c r="AH213" s="47">
        <f>IFERROR(IF(AF213=$D$4,AG213,AG213/($D$4/AF213)),0)</f>
        <v>0</v>
      </c>
      <c r="AI213" s="49">
        <v>0.41666666666666669</v>
      </c>
      <c r="AJ213" s="49">
        <v>0.75</v>
      </c>
      <c r="AK213" s="41">
        <v>4</v>
      </c>
      <c r="AL213" s="47">
        <f>IF(AJ213-AI213=$A$3,$A$2,AJ213-AI213)</f>
        <v>0.33333333333333331</v>
      </c>
      <c r="AM213" s="47">
        <f>IFERROR(IF(AK213=$D$4,AL213,AL213/($D$4/AK213)),0)</f>
        <v>0.33333333333333331</v>
      </c>
      <c r="AN213" s="49">
        <v>0.41666666666666669</v>
      </c>
      <c r="AO213" s="49">
        <v>0.75</v>
      </c>
      <c r="AP213" s="41">
        <v>4</v>
      </c>
      <c r="AQ213" s="47">
        <f>IF(AO213-AN213=$A$3,$A$2,AO213-AN213)</f>
        <v>0.33333333333333331</v>
      </c>
      <c r="AR213" s="47">
        <f>IFERROR(IF(AP213=$D$4,AQ213,AQ213/($D$4/AP213)),0)</f>
        <v>0.33333333333333331</v>
      </c>
      <c r="AS213" s="49">
        <v>0.41666666666666669</v>
      </c>
      <c r="AT213" s="49">
        <v>0.75</v>
      </c>
      <c r="AU213" s="41">
        <v>4</v>
      </c>
      <c r="AV213" s="47">
        <f>IF(AT213-AS213=$A$3,$A$2,AT213-AS213)</f>
        <v>0.33333333333333331</v>
      </c>
      <c r="AW213" s="47">
        <f>IFERROR(IF(AU213=$D$4,AV213,AV213/($D$4/AU213)),0)</f>
        <v>0.33333333333333331</v>
      </c>
      <c r="AX213" s="49">
        <v>0.41666666666666669</v>
      </c>
      <c r="AY213" s="49">
        <v>0.75</v>
      </c>
      <c r="AZ213" s="41">
        <v>4</v>
      </c>
      <c r="BA213" s="47">
        <f>IF(AY213-AX213=$A$3,$A$2,AY213-AX213)</f>
        <v>0.33333333333333331</v>
      </c>
      <c r="BB213" s="47">
        <f>IFERROR(IF(AZ213=$D$4,BA213,BA213/($D$4/AZ213)),0)</f>
        <v>0.33333333333333331</v>
      </c>
      <c r="BC213" s="49">
        <v>0.41666666666666669</v>
      </c>
      <c r="BD213" s="49">
        <v>0.75</v>
      </c>
      <c r="BE213" s="41">
        <v>4</v>
      </c>
      <c r="BF213" s="47">
        <f>IF(BD213-BC213=$A$3,$A$2,BD213-BC213)</f>
        <v>0.33333333333333331</v>
      </c>
      <c r="BG213" s="47">
        <f>IFERROR(IF(BE213=$D$4,BF213,BF213/($D$4/BE213)),0)</f>
        <v>0.33333333333333331</v>
      </c>
      <c r="BH213" s="49"/>
      <c r="BI213" s="49"/>
      <c r="BJ213" s="41"/>
      <c r="BK213" s="47">
        <f>IF(BI213-BH213=$A$3,$A$2,BI213-BH213)</f>
        <v>0</v>
      </c>
      <c r="BL213" s="47">
        <f>IFERROR(IF(BJ213=$D$4,BK213,BK213/($D$4/BJ213)),0)</f>
        <v>0</v>
      </c>
      <c r="BM213" s="50"/>
      <c r="BN213" s="22">
        <f t="array" ref="BN213">IF(SUMPRODUCT((O213:O$439=O213)*1)&gt;1,0,1)</f>
        <v>1</v>
      </c>
      <c r="BO213" s="46"/>
      <c r="BP213" s="46"/>
      <c r="BQ213" s="107"/>
      <c r="BR213" s="47">
        <f>IF(BP213-BO213=$A$3,$A$2,BP213-BO213)</f>
        <v>0</v>
      </c>
      <c r="BS213" s="47">
        <f>IFERROR(IF(BQ213=$D$4,BR213,BR213/($D$4/BQ213)),0)</f>
        <v>0</v>
      </c>
      <c r="BT213" s="48">
        <v>0.41666666666666669</v>
      </c>
      <c r="BU213" s="48">
        <v>0.75</v>
      </c>
      <c r="BV213" s="41">
        <v>4</v>
      </c>
      <c r="BW213" s="47">
        <f>IF(BU213-BT213=$A$3,$A$2,BU213-BT213)</f>
        <v>0.33333333333333331</v>
      </c>
      <c r="BX213" s="47">
        <f>IFERROR(IF(BV213=$D$4,BW213,BW213/($D$4/BV213)),0)</f>
        <v>0.33333333333333331</v>
      </c>
      <c r="BY213" s="48">
        <v>0.41666666666666669</v>
      </c>
      <c r="BZ213" s="48">
        <v>0.75</v>
      </c>
      <c r="CA213" s="41">
        <v>4</v>
      </c>
      <c r="CB213" s="47">
        <f>IF(BZ213-BY213=$A$3,$A$2,BZ213-BY213)</f>
        <v>0.33333333333333331</v>
      </c>
      <c r="CC213" s="47">
        <f>IFERROR(IF(CA213=$D$4,CB213,CB213/($D$4/CA213)),0)</f>
        <v>0.33333333333333331</v>
      </c>
      <c r="CD213" s="48">
        <v>0.41666666666666669</v>
      </c>
      <c r="CE213" s="48">
        <v>0.75</v>
      </c>
      <c r="CF213" s="41">
        <v>4</v>
      </c>
      <c r="CG213" s="47">
        <f>IF(CE213-CD213=$A$3,$A$2,CE213-CD213)</f>
        <v>0.33333333333333331</v>
      </c>
      <c r="CH213" s="47">
        <f>IFERROR(IF(CF213=$D$4,CG213,CG213/($D$4/CF213)),0)</f>
        <v>0.33333333333333331</v>
      </c>
      <c r="CI213" s="48">
        <v>0.41666666666666669</v>
      </c>
      <c r="CJ213" s="48">
        <v>0.75</v>
      </c>
      <c r="CK213" s="41">
        <v>4</v>
      </c>
      <c r="CL213" s="47">
        <f>IF(CJ213-CI213=$A$3,$A$2,CJ213-CI213)</f>
        <v>0.33333333333333331</v>
      </c>
      <c r="CM213" s="47">
        <f>IFERROR(IF(CK213=$D$4,CL213,CL213/($D$4/CK213)),0)</f>
        <v>0.33333333333333331</v>
      </c>
      <c r="CN213" s="48">
        <v>0.41666666666666669</v>
      </c>
      <c r="CO213" s="48">
        <v>0.75</v>
      </c>
      <c r="CP213" s="41">
        <v>4</v>
      </c>
      <c r="CQ213" s="47">
        <f>IF(CO213-CN213=$A$3,$A$2,CO213-CN213)</f>
        <v>0.33333333333333331</v>
      </c>
      <c r="CR213" s="47">
        <f>IFERROR(IF(CP213=$D$4,CQ213,CQ213/($D$4/CP213)),0)</f>
        <v>0.33333333333333331</v>
      </c>
      <c r="CS213" s="48"/>
      <c r="CT213" s="48"/>
      <c r="CU213" s="41"/>
      <c r="CV213" s="47">
        <f>IF(CT213-CS213=$A$3,$A$2,CT213-CS213)</f>
        <v>0</v>
      </c>
      <c r="CW213" s="47">
        <f>IFERROR(IF(CU213=$D$4,CV213,CV213/($D$4/CU213)),0)</f>
        <v>0</v>
      </c>
      <c r="CX213" s="18"/>
      <c r="CY213" s="18"/>
      <c r="CZ213" s="156"/>
      <c r="DA213" s="156"/>
    </row>
    <row r="214" spans="2:105" ht="13.8" x14ac:dyDescent="0.3">
      <c r="B214" s="39" t="str">
        <f>CONCATENATE(IF(AD214&lt;&gt;"","L",""),IF(AI214&lt;&gt;"","M",""),IF(AN214&lt;&gt;"","W",""),IF(AS214&lt;&gt;"","J",""),IF(AX214&lt;&gt;"","V",""),IF(BC214&lt;&gt;"","S",""),IF(BH214&lt;&gt;"","D",""))</f>
        <v>MWJVS</v>
      </c>
      <c r="C214" s="104">
        <v>391</v>
      </c>
      <c r="D214" s="40" t="s">
        <v>1906</v>
      </c>
      <c r="E214" s="40" t="s">
        <v>1426</v>
      </c>
      <c r="F214" s="40" t="s">
        <v>2156</v>
      </c>
      <c r="G214" s="36" t="s">
        <v>1242</v>
      </c>
      <c r="H214" s="36" t="s">
        <v>2236</v>
      </c>
      <c r="I214" s="36" t="s">
        <v>2257</v>
      </c>
      <c r="J214" s="36" t="s">
        <v>2125</v>
      </c>
      <c r="K214" s="36" t="s">
        <v>2262</v>
      </c>
      <c r="L214" s="99" t="s">
        <v>963</v>
      </c>
      <c r="M214" s="99">
        <f>IF(L214=L213,0,1)</f>
        <v>1</v>
      </c>
      <c r="N214" s="107">
        <v>1751541580</v>
      </c>
      <c r="O214" s="106" t="str">
        <f>PROPER(TRIM(UPPER(CONCATENATE(P214," ",Q214))))</f>
        <v>Maura Daniela Jimenez</v>
      </c>
      <c r="P214" s="106" t="s">
        <v>2331</v>
      </c>
      <c r="Q214" s="106" t="s">
        <v>2388</v>
      </c>
      <c r="R214" s="106" t="s">
        <v>2456</v>
      </c>
      <c r="S214" s="106" t="s">
        <v>2462</v>
      </c>
      <c r="T214" s="106" t="s">
        <v>2467</v>
      </c>
      <c r="U214" s="107" t="s">
        <v>2472</v>
      </c>
      <c r="V214" s="133">
        <v>33459.699427489948</v>
      </c>
      <c r="W214" s="39">
        <f>COUNTA(AD214,AI214,AN214,AS214,AX214,BH214,BC214)</f>
        <v>5</v>
      </c>
      <c r="X214" s="42">
        <f>Y214/AC214</f>
        <v>0.49999999999999989</v>
      </c>
      <c r="Y214" s="43">
        <f>(AH214+AM214+AR214+AW214+BB214+BL214+BG214)*24</f>
        <v>19.999999999999996</v>
      </c>
      <c r="Z214" s="44">
        <f>+W214*$D$4</f>
        <v>20</v>
      </c>
      <c r="AA214" s="42">
        <f>AB214/(AC214*$D$4)</f>
        <v>0.49999999999999989</v>
      </c>
      <c r="AB214" s="44">
        <f>((AG214*24)*AF214)+((AL214*24)*AK214)+((AQ214*24)*AP214)+((AV214*24)*AU214)+((BA214*24)*AZ214)+((BF214*24)*BE214)+((BK214*24)*BJ214)</f>
        <v>79.999999999999986</v>
      </c>
      <c r="AC214" s="45">
        <f>SUMIFS(Y:Y,O:O,O214)</f>
        <v>40</v>
      </c>
      <c r="AD214" s="127"/>
      <c r="AE214" s="127"/>
      <c r="AF214" s="107"/>
      <c r="AG214" s="47">
        <f>IF(AE214-AD214=$A$3,$A$2,AE214-AD214)</f>
        <v>0</v>
      </c>
      <c r="AH214" s="47">
        <f>IFERROR(IF(AF214=$D$4,AG214,AG214/($D$4/AF214)),0)</f>
        <v>0</v>
      </c>
      <c r="AI214" s="49">
        <v>0.625</v>
      </c>
      <c r="AJ214" s="49">
        <v>0.79166666666666663</v>
      </c>
      <c r="AK214" s="41">
        <v>4</v>
      </c>
      <c r="AL214" s="47">
        <f>IF(AJ214-AI214=$A$3,$A$2,AJ214-AI214)</f>
        <v>0.16666666666666663</v>
      </c>
      <c r="AM214" s="47">
        <f>IFERROR(IF(AK214=$D$4,AL214,AL214/($D$4/AK214)),0)</f>
        <v>0.16666666666666663</v>
      </c>
      <c r="AN214" s="49">
        <v>0.625</v>
      </c>
      <c r="AO214" s="49">
        <v>0.79166666666666663</v>
      </c>
      <c r="AP214" s="41">
        <v>4</v>
      </c>
      <c r="AQ214" s="47">
        <f>IF(AO214-AN214=$A$3,$A$2,AO214-AN214)</f>
        <v>0.16666666666666663</v>
      </c>
      <c r="AR214" s="47">
        <f>IFERROR(IF(AP214=$D$4,AQ214,AQ214/($D$4/AP214)),0)</f>
        <v>0.16666666666666663</v>
      </c>
      <c r="AS214" s="49">
        <v>0.625</v>
      </c>
      <c r="AT214" s="49">
        <v>0.79166666666666663</v>
      </c>
      <c r="AU214" s="41">
        <v>4</v>
      </c>
      <c r="AV214" s="47">
        <f>IF(AT214-AS214=$A$3,$A$2,AT214-AS214)</f>
        <v>0.16666666666666663</v>
      </c>
      <c r="AW214" s="47">
        <f>IFERROR(IF(AU214=$D$4,AV214,AV214/($D$4/AU214)),0)</f>
        <v>0.16666666666666663</v>
      </c>
      <c r="AX214" s="49">
        <v>0.625</v>
      </c>
      <c r="AY214" s="49">
        <v>0.79166666666666663</v>
      </c>
      <c r="AZ214" s="41">
        <v>4</v>
      </c>
      <c r="BA214" s="47">
        <f>IF(AY214-AX214=$A$3,$A$2,AY214-AX214)</f>
        <v>0.16666666666666663</v>
      </c>
      <c r="BB214" s="47">
        <f>IFERROR(IF(AZ214=$D$4,BA214,BA214/($D$4/AZ214)),0)</f>
        <v>0.16666666666666663</v>
      </c>
      <c r="BC214" s="49">
        <v>0.625</v>
      </c>
      <c r="BD214" s="49">
        <v>0.79166666666666663</v>
      </c>
      <c r="BE214" s="41">
        <v>4</v>
      </c>
      <c r="BF214" s="47">
        <f>IF(BD214-BC214=$A$3,$A$2,BD214-BC214)</f>
        <v>0.16666666666666663</v>
      </c>
      <c r="BG214" s="47">
        <f>IFERROR(IF(BE214=$D$4,BF214,BF214/($D$4/BE214)),0)</f>
        <v>0.16666666666666663</v>
      </c>
      <c r="BH214" s="49"/>
      <c r="BI214" s="49"/>
      <c r="BJ214" s="41"/>
      <c r="BK214" s="47">
        <f>IF(BI214-BH214=$A$3,$A$2,BI214-BH214)</f>
        <v>0</v>
      </c>
      <c r="BL214" s="47">
        <f>IFERROR(IF(BJ214=$D$4,BK214,BK214/($D$4/BJ214)),0)</f>
        <v>0</v>
      </c>
      <c r="BM214" s="50"/>
      <c r="BN214" s="22">
        <f t="array" ref="BN214">IF(SUMPRODUCT((O214:O$439=O214)*1)&gt;1,0,1)</f>
        <v>0</v>
      </c>
      <c r="BO214" s="51"/>
      <c r="BP214" s="51"/>
      <c r="BQ214" s="52"/>
      <c r="BR214" s="47">
        <f>IF(BP214-BO214=$A$3,$A$2,BP214-BO214)</f>
        <v>0</v>
      </c>
      <c r="BS214" s="47">
        <f>IFERROR(IF(BQ214=$D$4,BR214,BR214/($D$4/BQ214)),0)</f>
        <v>0</v>
      </c>
      <c r="BT214" s="75">
        <v>0.625</v>
      </c>
      <c r="BU214" s="75">
        <v>0.79166666666666663</v>
      </c>
      <c r="BV214" s="54">
        <v>4</v>
      </c>
      <c r="BW214" s="47">
        <f>IF(BU214-BT214=$A$3,$A$2,BU214-BT214)</f>
        <v>0.16666666666666663</v>
      </c>
      <c r="BX214" s="47">
        <f>IFERROR(IF(BV214=$D$4,BW214,BW214/($D$4/BV214)),0)</f>
        <v>0.16666666666666663</v>
      </c>
      <c r="BY214" s="75"/>
      <c r="BZ214" s="75"/>
      <c r="CA214" s="54"/>
      <c r="CB214" s="47">
        <f>IF(BZ214-BY214=$A$3,$A$2,BZ214-BY214)</f>
        <v>0</v>
      </c>
      <c r="CC214" s="47">
        <f>IFERROR(IF(CA214=$D$4,CB214,CB214/($D$4/CA214)),0)</f>
        <v>0</v>
      </c>
      <c r="CD214" s="75">
        <v>0.625</v>
      </c>
      <c r="CE214" s="75">
        <v>0.79166666666666663</v>
      </c>
      <c r="CF214" s="54">
        <v>4</v>
      </c>
      <c r="CG214" s="47">
        <f>IF(CE214-CD214=$A$3,$A$2,CE214-CD214)</f>
        <v>0.16666666666666663</v>
      </c>
      <c r="CH214" s="47">
        <f>IFERROR(IF(CF214=$D$4,CG214,CG214/($D$4/CF214)),0)</f>
        <v>0.16666666666666663</v>
      </c>
      <c r="CI214" s="75">
        <v>0.625</v>
      </c>
      <c r="CJ214" s="75">
        <v>0.79166666666666663</v>
      </c>
      <c r="CK214" s="54">
        <v>4</v>
      </c>
      <c r="CL214" s="47">
        <f>IF(CJ214-CI214=$A$3,$A$2,CJ214-CI214)</f>
        <v>0.16666666666666663</v>
      </c>
      <c r="CM214" s="47">
        <f>IFERROR(IF(CK214=$D$4,CL214,CL214/($D$4/CK214)),0)</f>
        <v>0.16666666666666663</v>
      </c>
      <c r="CN214" s="75">
        <v>0.625</v>
      </c>
      <c r="CO214" s="75">
        <v>0.79166666666666663</v>
      </c>
      <c r="CP214" s="54">
        <v>4</v>
      </c>
      <c r="CQ214" s="47">
        <f>IF(CO214-CN214=$A$3,$A$2,CO214-CN214)</f>
        <v>0.16666666666666663</v>
      </c>
      <c r="CR214" s="47">
        <f>IFERROR(IF(CP214=$D$4,CQ214,CQ214/($D$4/CP214)),0)</f>
        <v>0.16666666666666663</v>
      </c>
      <c r="CS214" s="75">
        <v>0.625</v>
      </c>
      <c r="CT214" s="75">
        <v>0.79166666666666663</v>
      </c>
      <c r="CU214" s="54">
        <v>4</v>
      </c>
      <c r="CV214" s="47">
        <f>IF(CT214-CS214=$A$3,$A$2,CT214-CS214)</f>
        <v>0.16666666666666663</v>
      </c>
      <c r="CW214" s="47">
        <f>IFERROR(IF(CU214=$D$4,CV214,CV214/($D$4/CU214)),0)</f>
        <v>0.16666666666666663</v>
      </c>
      <c r="CX214" s="18"/>
      <c r="CY214" s="18"/>
      <c r="CZ214" s="157">
        <f>IFERROR(VLOOKUP(Tabla5[[#This Row],[NOMBRE PDV HMPDV]],#REF!,10,0),0)</f>
        <v>0</v>
      </c>
      <c r="DA214" s="156"/>
    </row>
    <row r="215" spans="2:105" ht="13.8" x14ac:dyDescent="0.3">
      <c r="B215" s="39" t="str">
        <f>CONCATENATE(IF(AD215&lt;&gt;"","L",""),IF(AI215&lt;&gt;"","M",""),IF(AN215&lt;&gt;"","W",""),IF(AS215&lt;&gt;"","J",""),IF(AX215&lt;&gt;"","V",""),IF(BC215&lt;&gt;"","S",""),IF(BH215&lt;&gt;"","D",""))</f>
        <v>MWJVS</v>
      </c>
      <c r="C215" s="104">
        <v>288</v>
      </c>
      <c r="D215" s="40" t="s">
        <v>1907</v>
      </c>
      <c r="E215" s="40" t="s">
        <v>161</v>
      </c>
      <c r="F215" s="40" t="s">
        <v>2123</v>
      </c>
      <c r="G215" s="36" t="s">
        <v>1237</v>
      </c>
      <c r="H215" s="36" t="s">
        <v>2236</v>
      </c>
      <c r="I215" s="36" t="s">
        <v>2257</v>
      </c>
      <c r="J215" s="36" t="s">
        <v>2125</v>
      </c>
      <c r="K215" s="36" t="s">
        <v>2262</v>
      </c>
      <c r="L215" s="99" t="s">
        <v>963</v>
      </c>
      <c r="M215" s="99">
        <f>IF(L215=L214,0,1)</f>
        <v>0</v>
      </c>
      <c r="N215" s="107">
        <v>1751541580</v>
      </c>
      <c r="O215" s="106" t="str">
        <f>PROPER(TRIM(UPPER(CONCATENATE(P215," ",Q215))))</f>
        <v>Maura Daniela Jimenez</v>
      </c>
      <c r="P215" s="106" t="s">
        <v>2331</v>
      </c>
      <c r="Q215" s="106" t="s">
        <v>2388</v>
      </c>
      <c r="R215" s="106" t="s">
        <v>2456</v>
      </c>
      <c r="S215" s="106" t="s">
        <v>2462</v>
      </c>
      <c r="T215" s="106" t="s">
        <v>2466</v>
      </c>
      <c r="U215" s="107" t="s">
        <v>2472</v>
      </c>
      <c r="V215" s="133">
        <v>3733.2989851295433</v>
      </c>
      <c r="W215" s="39">
        <f>COUNTA(AD215,AI215,AN215,AS215,AX215,BH215,BC215)</f>
        <v>5</v>
      </c>
      <c r="X215" s="42">
        <f>Y215/AC215</f>
        <v>0.25000000000000011</v>
      </c>
      <c r="Y215" s="43">
        <f>(AH215+AM215+AR215+AW215+BB215+BL215+BG215)*24</f>
        <v>10.000000000000004</v>
      </c>
      <c r="Z215" s="44">
        <f>+W215*$D$4</f>
        <v>20</v>
      </c>
      <c r="AA215" s="42">
        <f>AB215/(AC215*$D$4)</f>
        <v>0.25000000000000011</v>
      </c>
      <c r="AB215" s="44">
        <f>((AG215*24)*AF215)+((AL215*24)*AK215)+((AQ215*24)*AP215)+((AV215*24)*AU215)+((BA215*24)*AZ215)+((BF215*24)*BE215)+((BK215*24)*BJ215)</f>
        <v>40.000000000000014</v>
      </c>
      <c r="AC215" s="45">
        <f>SUMIFS(Y:Y,O:O,O215)</f>
        <v>40</v>
      </c>
      <c r="AD215" s="127"/>
      <c r="AE215" s="127"/>
      <c r="AF215" s="107"/>
      <c r="AG215" s="47">
        <f>IF(AE215-AD215=$A$3,$A$2,AE215-AD215)</f>
        <v>0</v>
      </c>
      <c r="AH215" s="47">
        <f>IFERROR(IF(AF215=$D$4,AG215,AG215/($D$4/AF215)),0)</f>
        <v>0</v>
      </c>
      <c r="AI215" s="49">
        <v>0.54166666666666663</v>
      </c>
      <c r="AJ215" s="49">
        <v>0.625</v>
      </c>
      <c r="AK215" s="41">
        <v>4</v>
      </c>
      <c r="AL215" s="47">
        <f>IF(AJ215-AI215=$A$3,$A$2,AJ215-AI215)</f>
        <v>8.333333333333337E-2</v>
      </c>
      <c r="AM215" s="47">
        <f>IFERROR(IF(AK215=$D$4,AL215,AL215/($D$4/AK215)),0)</f>
        <v>8.333333333333337E-2</v>
      </c>
      <c r="AN215" s="49">
        <v>0.54166666666666663</v>
      </c>
      <c r="AO215" s="49">
        <v>0.625</v>
      </c>
      <c r="AP215" s="41">
        <v>4</v>
      </c>
      <c r="AQ215" s="47">
        <f>IF(AO215-AN215=$A$3,$A$2,AO215-AN215)</f>
        <v>8.333333333333337E-2</v>
      </c>
      <c r="AR215" s="47">
        <f>IFERROR(IF(AP215=$D$4,AQ215,AQ215/($D$4/AP215)),0)</f>
        <v>8.333333333333337E-2</v>
      </c>
      <c r="AS215" s="49">
        <v>0.54166666666666663</v>
      </c>
      <c r="AT215" s="49">
        <v>0.625</v>
      </c>
      <c r="AU215" s="41">
        <v>4</v>
      </c>
      <c r="AV215" s="47">
        <f>IF(AT215-AS215=$A$3,$A$2,AT215-AS215)</f>
        <v>8.333333333333337E-2</v>
      </c>
      <c r="AW215" s="47">
        <f>IFERROR(IF(AU215=$D$4,AV215,AV215/($D$4/AU215)),0)</f>
        <v>8.333333333333337E-2</v>
      </c>
      <c r="AX215" s="49">
        <v>0.54166666666666663</v>
      </c>
      <c r="AY215" s="49">
        <v>0.625</v>
      </c>
      <c r="AZ215" s="41">
        <v>4</v>
      </c>
      <c r="BA215" s="47">
        <f>IF(AY215-AX215=$A$3,$A$2,AY215-AX215)</f>
        <v>8.333333333333337E-2</v>
      </c>
      <c r="BB215" s="47">
        <f>IFERROR(IF(AZ215=$D$4,BA215,BA215/($D$4/AZ215)),0)</f>
        <v>8.333333333333337E-2</v>
      </c>
      <c r="BC215" s="49">
        <v>0.54166666666666663</v>
      </c>
      <c r="BD215" s="49">
        <v>0.625</v>
      </c>
      <c r="BE215" s="41">
        <v>4</v>
      </c>
      <c r="BF215" s="47">
        <f>IF(BD215-BC215=$A$3,$A$2,BD215-BC215)</f>
        <v>8.333333333333337E-2</v>
      </c>
      <c r="BG215" s="47">
        <f>IFERROR(IF(BE215=$D$4,BF215,BF215/($D$4/BE215)),0)</f>
        <v>8.333333333333337E-2</v>
      </c>
      <c r="BH215" s="49"/>
      <c r="BI215" s="49"/>
      <c r="BJ215" s="41"/>
      <c r="BK215" s="47">
        <f>IF(BI215-BH215=$A$3,$A$2,BI215-BH215)</f>
        <v>0</v>
      </c>
      <c r="BL215" s="47">
        <f>IFERROR(IF(BJ215=$D$4,BK215,BK215/($D$4/BJ215)),0)</f>
        <v>0</v>
      </c>
      <c r="BM215" s="50"/>
      <c r="BN215" s="22">
        <f t="array" ref="BN215">IF(SUMPRODUCT((O215:O$439=O215)*1)&gt;1,0,1)</f>
        <v>0</v>
      </c>
      <c r="BO215" s="46"/>
      <c r="BP215" s="46"/>
      <c r="BQ215" s="107"/>
      <c r="BR215" s="47">
        <f>IF(BP215-BO215=$A$3,$A$2,BP215-BO215)</f>
        <v>0</v>
      </c>
      <c r="BS215" s="47">
        <f>IFERROR(IF(BQ215=$D$4,BR215,BR215/($D$4/BQ215)),0)</f>
        <v>0</v>
      </c>
      <c r="BT215" s="48">
        <v>0.54166666666666663</v>
      </c>
      <c r="BU215" s="48">
        <v>0.625</v>
      </c>
      <c r="BV215" s="41">
        <v>4</v>
      </c>
      <c r="BW215" s="47">
        <f>IF(BU215-BT215=$A$3,$A$2,BU215-BT215)</f>
        <v>8.333333333333337E-2</v>
      </c>
      <c r="BX215" s="47">
        <f>IFERROR(IF(BV215=$D$4,BW215,BW215/($D$4/BV215)),0)</f>
        <v>8.333333333333337E-2</v>
      </c>
      <c r="BY215" s="48"/>
      <c r="BZ215" s="48"/>
      <c r="CA215" s="41"/>
      <c r="CB215" s="47">
        <f>IF(BZ215-BY215=$A$3,$A$2,BZ215-BY215)</f>
        <v>0</v>
      </c>
      <c r="CC215" s="47">
        <f>IFERROR(IF(CA215=$D$4,CB215,CB215/($D$4/CA215)),0)</f>
        <v>0</v>
      </c>
      <c r="CD215" s="48">
        <v>0.54166666666666663</v>
      </c>
      <c r="CE215" s="48">
        <v>0.625</v>
      </c>
      <c r="CF215" s="41">
        <v>4</v>
      </c>
      <c r="CG215" s="47">
        <f>IF(CE215-CD215=$A$3,$A$2,CE215-CD215)</f>
        <v>8.333333333333337E-2</v>
      </c>
      <c r="CH215" s="47">
        <f>IFERROR(IF(CF215=$D$4,CG215,CG215/($D$4/CF215)),0)</f>
        <v>8.333333333333337E-2</v>
      </c>
      <c r="CI215" s="48">
        <v>0.54166666666666663</v>
      </c>
      <c r="CJ215" s="48">
        <v>0.625</v>
      </c>
      <c r="CK215" s="41">
        <v>4</v>
      </c>
      <c r="CL215" s="47">
        <f>IF(CJ215-CI215=$A$3,$A$2,CJ215-CI215)</f>
        <v>8.333333333333337E-2</v>
      </c>
      <c r="CM215" s="47">
        <f>IFERROR(IF(CK215=$D$4,CL215,CL215/($D$4/CK215)),0)</f>
        <v>8.333333333333337E-2</v>
      </c>
      <c r="CN215" s="48">
        <v>0.54166666666666663</v>
      </c>
      <c r="CO215" s="48">
        <v>0.625</v>
      </c>
      <c r="CP215" s="41">
        <v>4</v>
      </c>
      <c r="CQ215" s="47">
        <f>IF(CO215-CN215=$A$3,$A$2,CO215-CN215)</f>
        <v>8.333333333333337E-2</v>
      </c>
      <c r="CR215" s="47">
        <f>IFERROR(IF(CP215=$D$4,CQ215,CQ215/($D$4/CP215)),0)</f>
        <v>8.333333333333337E-2</v>
      </c>
      <c r="CS215" s="48">
        <v>0.54166666666666663</v>
      </c>
      <c r="CT215" s="48">
        <v>0.625</v>
      </c>
      <c r="CU215" s="41">
        <v>4</v>
      </c>
      <c r="CV215" s="47">
        <f>IF(CT215-CS215=$A$3,$A$2,CT215-CS215)</f>
        <v>8.333333333333337E-2</v>
      </c>
      <c r="CW215" s="47">
        <f>IFERROR(IF(CU215=$D$4,CV215,CV215/($D$4/CU215)),0)</f>
        <v>8.333333333333337E-2</v>
      </c>
      <c r="CX215" s="18"/>
      <c r="CY215" s="18"/>
      <c r="CZ215" s="156"/>
      <c r="DA215" s="156"/>
    </row>
    <row r="216" spans="2:105" ht="13.8" x14ac:dyDescent="0.3">
      <c r="B216" s="39" t="str">
        <f>CONCATENATE(IF(AD216&lt;&gt;"","L",""),IF(AI216&lt;&gt;"","M",""),IF(AN216&lt;&gt;"","W",""),IF(AS216&lt;&gt;"","J",""),IF(AX216&lt;&gt;"","V",""),IF(BC216&lt;&gt;"","S",""),IF(BH216&lt;&gt;"","D",""))</f>
        <v>MWJVS</v>
      </c>
      <c r="C216" s="104">
        <v>281</v>
      </c>
      <c r="D216" s="40" t="s">
        <v>1908</v>
      </c>
      <c r="E216" s="40" t="s">
        <v>159</v>
      </c>
      <c r="F216" s="40" t="s">
        <v>2123</v>
      </c>
      <c r="G216" s="36" t="s">
        <v>1237</v>
      </c>
      <c r="H216" s="36" t="s">
        <v>2236</v>
      </c>
      <c r="I216" s="36" t="s">
        <v>2257</v>
      </c>
      <c r="J216" s="36" t="s">
        <v>2125</v>
      </c>
      <c r="K216" s="36" t="s">
        <v>2262</v>
      </c>
      <c r="L216" s="99" t="s">
        <v>963</v>
      </c>
      <c r="M216" s="99">
        <f>IF(L216=L215,0,1)</f>
        <v>0</v>
      </c>
      <c r="N216" s="107">
        <v>1751541580</v>
      </c>
      <c r="O216" s="106" t="str">
        <f>PROPER(TRIM(UPPER(CONCATENATE(P216," ",Q216))))</f>
        <v>Maura Daniela Jimenez</v>
      </c>
      <c r="P216" s="106" t="s">
        <v>2331</v>
      </c>
      <c r="Q216" s="106" t="s">
        <v>2388</v>
      </c>
      <c r="R216" s="106" t="s">
        <v>2456</v>
      </c>
      <c r="S216" s="106" t="s">
        <v>2462</v>
      </c>
      <c r="T216" s="106" t="s">
        <v>2466</v>
      </c>
      <c r="U216" s="107" t="s">
        <v>2472</v>
      </c>
      <c r="V216" s="133">
        <v>4456.8712752737292</v>
      </c>
      <c r="W216" s="39">
        <f>COUNTA(AD216,AI216,AN216,AS216,AX216,BH216,BC216)</f>
        <v>5</v>
      </c>
      <c r="X216" s="42">
        <f>Y216/AC216</f>
        <v>0.24999999999999994</v>
      </c>
      <c r="Y216" s="43">
        <f>(AH216+AM216+AR216+AW216+BB216+BL216+BG216)*24</f>
        <v>9.9999999999999982</v>
      </c>
      <c r="Z216" s="44">
        <f>+W216*$D$4</f>
        <v>20</v>
      </c>
      <c r="AA216" s="42">
        <f>AB216/(AC216*$D$4)</f>
        <v>0.24999999999999994</v>
      </c>
      <c r="AB216" s="44">
        <f>((AG216*24)*AF216)+((AL216*24)*AK216)+((AQ216*24)*AP216)+((AV216*24)*AU216)+((BA216*24)*AZ216)+((BF216*24)*BE216)+((BK216*24)*BJ216)</f>
        <v>39.999999999999993</v>
      </c>
      <c r="AC216" s="45">
        <f>SUMIFS(Y:Y,O:O,O216)</f>
        <v>40</v>
      </c>
      <c r="AD216" s="127"/>
      <c r="AE216" s="127"/>
      <c r="AF216" s="107"/>
      <c r="AG216" s="47">
        <f>IF(AE216-AD216=$A$3,$A$2,AE216-AD216)</f>
        <v>0</v>
      </c>
      <c r="AH216" s="47">
        <f>IFERROR(IF(AF216=$D$4,AG216,AG216/($D$4/AF216)),0)</f>
        <v>0</v>
      </c>
      <c r="AI216" s="49">
        <v>0.41666666666666669</v>
      </c>
      <c r="AJ216" s="49">
        <v>0.5</v>
      </c>
      <c r="AK216" s="41">
        <v>4</v>
      </c>
      <c r="AL216" s="47">
        <f>IF(AJ216-AI216=$A$3,$A$2,AJ216-AI216)</f>
        <v>8.3333333333333315E-2</v>
      </c>
      <c r="AM216" s="47">
        <f>IFERROR(IF(AK216=$D$4,AL216,AL216/($D$4/AK216)),0)</f>
        <v>8.3333333333333315E-2</v>
      </c>
      <c r="AN216" s="49">
        <v>0.41666666666666669</v>
      </c>
      <c r="AO216" s="49">
        <v>0.5</v>
      </c>
      <c r="AP216" s="41">
        <v>4</v>
      </c>
      <c r="AQ216" s="47">
        <f>IF(AO216-AN216=$A$3,$A$2,AO216-AN216)</f>
        <v>8.3333333333333315E-2</v>
      </c>
      <c r="AR216" s="47">
        <f>IFERROR(IF(AP216=$D$4,AQ216,AQ216/($D$4/AP216)),0)</f>
        <v>8.3333333333333315E-2</v>
      </c>
      <c r="AS216" s="49">
        <v>0.41666666666666669</v>
      </c>
      <c r="AT216" s="49">
        <v>0.5</v>
      </c>
      <c r="AU216" s="41">
        <v>4</v>
      </c>
      <c r="AV216" s="47">
        <f>IF(AT216-AS216=$A$3,$A$2,AT216-AS216)</f>
        <v>8.3333333333333315E-2</v>
      </c>
      <c r="AW216" s="47">
        <f>IFERROR(IF(AU216=$D$4,AV216,AV216/($D$4/AU216)),0)</f>
        <v>8.3333333333333315E-2</v>
      </c>
      <c r="AX216" s="49">
        <v>0.41666666666666669</v>
      </c>
      <c r="AY216" s="49">
        <v>0.5</v>
      </c>
      <c r="AZ216" s="41">
        <v>4</v>
      </c>
      <c r="BA216" s="47">
        <f>IF(AY216-AX216=$A$3,$A$2,AY216-AX216)</f>
        <v>8.3333333333333315E-2</v>
      </c>
      <c r="BB216" s="47">
        <f>IFERROR(IF(AZ216=$D$4,BA216,BA216/($D$4/AZ216)),0)</f>
        <v>8.3333333333333315E-2</v>
      </c>
      <c r="BC216" s="49">
        <v>0.41666666666666669</v>
      </c>
      <c r="BD216" s="49">
        <v>0.5</v>
      </c>
      <c r="BE216" s="41">
        <v>4</v>
      </c>
      <c r="BF216" s="47">
        <f>IF(BD216-BC216=$A$3,$A$2,BD216-BC216)</f>
        <v>8.3333333333333315E-2</v>
      </c>
      <c r="BG216" s="47">
        <f>IFERROR(IF(BE216=$D$4,BF216,BF216/($D$4/BE216)),0)</f>
        <v>8.3333333333333315E-2</v>
      </c>
      <c r="BH216" s="49"/>
      <c r="BI216" s="49"/>
      <c r="BJ216" s="41"/>
      <c r="BK216" s="47">
        <f>IF(BI216-BH216=$A$3,$A$2,BI216-BH216)</f>
        <v>0</v>
      </c>
      <c r="BL216" s="47">
        <f>IFERROR(IF(BJ216=$D$4,BK216,BK216/($D$4/BJ216)),0)</f>
        <v>0</v>
      </c>
      <c r="BM216" s="50"/>
      <c r="BN216" s="22">
        <f t="array" ref="BN216">IF(SUMPRODUCT((O216:O$439=O216)*1)&gt;1,0,1)</f>
        <v>1</v>
      </c>
      <c r="BO216" s="46"/>
      <c r="BP216" s="46"/>
      <c r="BQ216" s="107"/>
      <c r="BR216" s="47">
        <f>IF(BP216-BO216=$A$3,$A$2,BP216-BO216)</f>
        <v>0</v>
      </c>
      <c r="BS216" s="47">
        <f>IFERROR(IF(BQ216=$D$4,BR216,BR216/($D$4/BQ216)),0)</f>
        <v>0</v>
      </c>
      <c r="BT216" s="48">
        <v>0.41666666666666669</v>
      </c>
      <c r="BU216" s="48">
        <v>0.5</v>
      </c>
      <c r="BV216" s="41">
        <v>4</v>
      </c>
      <c r="BW216" s="47">
        <f>IF(BU216-BT216=$A$3,$A$2,BU216-BT216)</f>
        <v>8.3333333333333315E-2</v>
      </c>
      <c r="BX216" s="47">
        <f>IFERROR(IF(BV216=$D$4,BW216,BW216/($D$4/BV216)),0)</f>
        <v>8.3333333333333315E-2</v>
      </c>
      <c r="BY216" s="48"/>
      <c r="BZ216" s="48"/>
      <c r="CA216" s="41"/>
      <c r="CB216" s="47">
        <f>IF(BZ216-BY216=$A$3,$A$2,BZ216-BY216)</f>
        <v>0</v>
      </c>
      <c r="CC216" s="47">
        <f>IFERROR(IF(CA216=$D$4,CB216,CB216/($D$4/CA216)),0)</f>
        <v>0</v>
      </c>
      <c r="CD216" s="48">
        <v>0.41666666666666669</v>
      </c>
      <c r="CE216" s="48">
        <v>0.5</v>
      </c>
      <c r="CF216" s="41">
        <v>4</v>
      </c>
      <c r="CG216" s="47">
        <f>IF(CE216-CD216=$A$3,$A$2,CE216-CD216)</f>
        <v>8.3333333333333315E-2</v>
      </c>
      <c r="CH216" s="47">
        <f>IFERROR(IF(CF216=$D$4,CG216,CG216/($D$4/CF216)),0)</f>
        <v>8.3333333333333315E-2</v>
      </c>
      <c r="CI216" s="48">
        <v>0.41666666666666669</v>
      </c>
      <c r="CJ216" s="48">
        <v>0.5</v>
      </c>
      <c r="CK216" s="41">
        <v>4</v>
      </c>
      <c r="CL216" s="47">
        <f>IF(CJ216-CI216=$A$3,$A$2,CJ216-CI216)</f>
        <v>8.3333333333333315E-2</v>
      </c>
      <c r="CM216" s="47">
        <f>IFERROR(IF(CK216=$D$4,CL216,CL216/($D$4/CK216)),0)</f>
        <v>8.3333333333333315E-2</v>
      </c>
      <c r="CN216" s="48">
        <v>0.41666666666666669</v>
      </c>
      <c r="CO216" s="48">
        <v>0.5</v>
      </c>
      <c r="CP216" s="41">
        <v>4</v>
      </c>
      <c r="CQ216" s="47">
        <f>IF(CO216-CN216=$A$3,$A$2,CO216-CN216)</f>
        <v>8.3333333333333315E-2</v>
      </c>
      <c r="CR216" s="47">
        <f>IFERROR(IF(CP216=$D$4,CQ216,CQ216/($D$4/CP216)),0)</f>
        <v>8.3333333333333315E-2</v>
      </c>
      <c r="CS216" s="48">
        <v>0.41666666666666669</v>
      </c>
      <c r="CT216" s="48">
        <v>0.5</v>
      </c>
      <c r="CU216" s="41">
        <v>4</v>
      </c>
      <c r="CV216" s="47">
        <f>IF(CT216-CS216=$A$3,$A$2,CT216-CS216)</f>
        <v>8.3333333333333315E-2</v>
      </c>
      <c r="CW216" s="47">
        <f>IFERROR(IF(CU216=$D$4,CV216,CV216/($D$4/CU216)),0)</f>
        <v>8.3333333333333315E-2</v>
      </c>
      <c r="CX216" s="18"/>
      <c r="CY216" s="18"/>
      <c r="CZ216" s="156"/>
      <c r="DA216" s="156"/>
    </row>
    <row r="217" spans="2:105" ht="13.8" x14ac:dyDescent="0.3">
      <c r="B217" s="39" t="str">
        <f>CONCATENATE(IF(AD217&lt;&gt;"","L",""),IF(AI217&lt;&gt;"","M",""),IF(AN217&lt;&gt;"","W",""),IF(AS217&lt;&gt;"","J",""),IF(AX217&lt;&gt;"","V",""),IF(BC217&lt;&gt;"","S",""),IF(BH217&lt;&gt;"","D",""))</f>
        <v>M</v>
      </c>
      <c r="C217" s="104">
        <v>306</v>
      </c>
      <c r="D217" s="40" t="s">
        <v>1740</v>
      </c>
      <c r="E217" s="40" t="s">
        <v>1050</v>
      </c>
      <c r="F217" s="40" t="s">
        <v>2156</v>
      </c>
      <c r="G217" s="36" t="s">
        <v>1244</v>
      </c>
      <c r="H217" s="36" t="s">
        <v>2244</v>
      </c>
      <c r="I217" s="36" t="s">
        <v>2257</v>
      </c>
      <c r="J217" s="36" t="s">
        <v>2261</v>
      </c>
      <c r="K217" s="36" t="s">
        <v>2262</v>
      </c>
      <c r="L217" s="99" t="s">
        <v>908</v>
      </c>
      <c r="M217" s="99">
        <f>IF(L217=L216,0,1)</f>
        <v>1</v>
      </c>
      <c r="N217" s="107">
        <v>1727018036</v>
      </c>
      <c r="O217" s="106" t="str">
        <f>PROPER(TRIM(UPPER(CONCATENATE(P217," ",Q217))))</f>
        <v>Shanel Pamela Mena</v>
      </c>
      <c r="P217" s="106" t="s">
        <v>2332</v>
      </c>
      <c r="Q217" s="106" t="s">
        <v>2400</v>
      </c>
      <c r="R217" s="106" t="s">
        <v>2457</v>
      </c>
      <c r="S217" s="106" t="s">
        <v>2462</v>
      </c>
      <c r="T217" s="106" t="s">
        <v>2467</v>
      </c>
      <c r="U217" s="107" t="s">
        <v>2472</v>
      </c>
      <c r="V217" s="133">
        <v>24408.916666666668</v>
      </c>
      <c r="W217" s="39">
        <f>COUNTA(AD217,AI217,AN217,AS217,AX217,BH217,BC217)</f>
        <v>1</v>
      </c>
      <c r="X217" s="42">
        <f>Y217/AC217</f>
        <v>2.4999999999999988E-2</v>
      </c>
      <c r="Y217" s="43">
        <f>(AH217+AM217+AR217+AW217+BB217+BL217+BG217)*24</f>
        <v>0.99999999999999911</v>
      </c>
      <c r="Z217" s="44">
        <f>+W217*$D$4</f>
        <v>4</v>
      </c>
      <c r="AA217" s="42">
        <f>AB217/(AC217*$D$4)</f>
        <v>2.4999999999999988E-2</v>
      </c>
      <c r="AB217" s="44">
        <f>((AG217*24)*AF217)+((AL217*24)*AK217)+((AQ217*24)*AP217)+((AV217*24)*AU217)+((BA217*24)*AZ217)+((BF217*24)*BE217)+((BK217*24)*BJ217)</f>
        <v>3.9999999999999964</v>
      </c>
      <c r="AC217" s="45">
        <f>SUMIFS(Y:Y,O:O,O217)</f>
        <v>39.999999999999986</v>
      </c>
      <c r="AD217" s="127"/>
      <c r="AE217" s="127"/>
      <c r="AF217" s="107"/>
      <c r="AG217" s="47">
        <f>IF(AE217-AD217=$A$3,$A$2,AE217-AD217)</f>
        <v>0</v>
      </c>
      <c r="AH217" s="47">
        <f>IFERROR(IF(AF217=$D$4,AG217,AG217/($D$4/AF217)),0)</f>
        <v>0</v>
      </c>
      <c r="AI217" s="49">
        <v>0.41666666666666669</v>
      </c>
      <c r="AJ217" s="49">
        <v>0.45833333333333331</v>
      </c>
      <c r="AK217" s="41">
        <v>4</v>
      </c>
      <c r="AL217" s="47">
        <f>IF(AJ217-AI217=$A$3,$A$2,AJ217-AI217)</f>
        <v>4.166666666666663E-2</v>
      </c>
      <c r="AM217" s="47">
        <f>IFERROR(IF(AK217=$D$4,AL217,AL217/($D$4/AK217)),0)</f>
        <v>4.166666666666663E-2</v>
      </c>
      <c r="AN217" s="49"/>
      <c r="AO217" s="49"/>
      <c r="AP217" s="41"/>
      <c r="AQ217" s="47">
        <f>IF(AO217-AN217=$A$3,$A$2,AO217-AN217)</f>
        <v>0</v>
      </c>
      <c r="AR217" s="47">
        <f>IFERROR(IF(AP217=$D$4,AQ217,AQ217/($D$4/AP217)),0)</f>
        <v>0</v>
      </c>
      <c r="AS217" s="49"/>
      <c r="AT217" s="49"/>
      <c r="AU217" s="41"/>
      <c r="AV217" s="47">
        <f>IF(AT217-AS217=$A$3,$A$2,AT217-AS217)</f>
        <v>0</v>
      </c>
      <c r="AW217" s="47">
        <f>IFERROR(IF(AU217=$D$4,AV217,AV217/($D$4/AU217)),0)</f>
        <v>0</v>
      </c>
      <c r="AX217" s="49"/>
      <c r="AY217" s="49"/>
      <c r="AZ217" s="41"/>
      <c r="BA217" s="47">
        <f>IF(AY217-AX217=$A$3,$A$2,AY217-AX217)</f>
        <v>0</v>
      </c>
      <c r="BB217" s="47">
        <f>IFERROR(IF(AZ217=$D$4,BA217,BA217/($D$4/AZ217)),0)</f>
        <v>0</v>
      </c>
      <c r="BC217" s="49"/>
      <c r="BD217" s="49"/>
      <c r="BE217" s="41"/>
      <c r="BF217" s="47">
        <f>IF(BD217-BC217=$A$3,$A$2,BD217-BC217)</f>
        <v>0</v>
      </c>
      <c r="BG217" s="47">
        <f>IFERROR(IF(BE217=$D$4,BF217,BF217/($D$4/BE217)),0)</f>
        <v>0</v>
      </c>
      <c r="BH217" s="49"/>
      <c r="BI217" s="49"/>
      <c r="BJ217" s="41"/>
      <c r="BK217" s="47">
        <f>IF(BI217-BH217=$A$3,$A$2,BI217-BH217)</f>
        <v>0</v>
      </c>
      <c r="BL217" s="47">
        <f>IFERROR(IF(BJ217=$D$4,BK217,BK217/($D$4/BJ217)),0)</f>
        <v>0</v>
      </c>
      <c r="BM217" s="50"/>
      <c r="BN217" s="22">
        <f t="array" ref="BN217">IF(SUMPRODUCT((O217:O$439=O217)*1)&gt;1,0,1)</f>
        <v>0</v>
      </c>
      <c r="BO217" s="46"/>
      <c r="BP217" s="46"/>
      <c r="BQ217" s="107"/>
      <c r="BR217" s="47">
        <f>IF(BP217-BO217=$A$3,$A$2,BP217-BO217)</f>
        <v>0</v>
      </c>
      <c r="BS217" s="47">
        <f>IFERROR(IF(BQ217=$D$4,BR217,BR217/($D$4/BQ217)),0)</f>
        <v>0</v>
      </c>
      <c r="BT217" s="48">
        <v>0.41666666666666669</v>
      </c>
      <c r="BU217" s="48">
        <v>0.45833333333333331</v>
      </c>
      <c r="BV217" s="41">
        <v>4</v>
      </c>
      <c r="BW217" s="47">
        <f>IF(BU217-BT217=$A$3,$A$2,BU217-BT217)</f>
        <v>4.166666666666663E-2</v>
      </c>
      <c r="BX217" s="47">
        <f>IFERROR(IF(BV217=$D$4,BW217,BW217/($D$4/BV217)),0)</f>
        <v>4.166666666666663E-2</v>
      </c>
      <c r="BY217" s="48"/>
      <c r="BZ217" s="48"/>
      <c r="CA217" s="41"/>
      <c r="CB217" s="47">
        <f>IF(BZ217-BY217=$A$3,$A$2,BZ217-BY217)</f>
        <v>0</v>
      </c>
      <c r="CC217" s="47">
        <f>IFERROR(IF(CA217=$D$4,CB217,CB217/($D$4/CA217)),0)</f>
        <v>0</v>
      </c>
      <c r="CD217" s="48"/>
      <c r="CE217" s="48"/>
      <c r="CF217" s="41"/>
      <c r="CG217" s="47">
        <f>IF(CE217-CD217=$A$3,$A$2,CE217-CD217)</f>
        <v>0</v>
      </c>
      <c r="CH217" s="47">
        <f>IFERROR(IF(CF217=$D$4,CG217,CG217/($D$4/CF217)),0)</f>
        <v>0</v>
      </c>
      <c r="CI217" s="48"/>
      <c r="CJ217" s="48"/>
      <c r="CK217" s="41"/>
      <c r="CL217" s="47">
        <f>IF(CJ217-CI217=$A$3,$A$2,CJ217-CI217)</f>
        <v>0</v>
      </c>
      <c r="CM217" s="47">
        <f>IFERROR(IF(CK217=$D$4,CL217,CL217/($D$4/CK217)),0)</f>
        <v>0</v>
      </c>
      <c r="CN217" s="48"/>
      <c r="CO217" s="48"/>
      <c r="CP217" s="41"/>
      <c r="CQ217" s="47">
        <f>IF(CO217-CN217=$A$3,$A$2,CO217-CN217)</f>
        <v>0</v>
      </c>
      <c r="CR217" s="47">
        <f>IFERROR(IF(CP217=$D$4,CQ217,CQ217/($D$4/CP217)),0)</f>
        <v>0</v>
      </c>
      <c r="CS217" s="48"/>
      <c r="CT217" s="48"/>
      <c r="CU217" s="41"/>
      <c r="CV217" s="47">
        <f>IF(CT217-CS217=$A$3,$A$2,CT217-CS217)</f>
        <v>0</v>
      </c>
      <c r="CW217" s="47">
        <f>IFERROR(IF(CU217=$D$4,CV217,CV217/($D$4/CU217)),0)</f>
        <v>0</v>
      </c>
      <c r="CX217" s="18"/>
      <c r="CY217" s="18"/>
      <c r="CZ217" s="156"/>
      <c r="DA217" s="156"/>
    </row>
    <row r="218" spans="2:105" ht="13.8" x14ac:dyDescent="0.3">
      <c r="B218" s="39" t="str">
        <f>CONCATENATE(IF(AD218&lt;&gt;"","L",""),IF(AI218&lt;&gt;"","M",""),IF(AN218&lt;&gt;"","W",""),IF(AS218&lt;&gt;"","J",""),IF(AX218&lt;&gt;"","V",""),IF(BC218&lt;&gt;"","S",""),IF(BH218&lt;&gt;"","D",""))</f>
        <v>MWJVS</v>
      </c>
      <c r="C218" s="102">
        <v>275</v>
      </c>
      <c r="D218" s="40" t="s">
        <v>1900</v>
      </c>
      <c r="E218" s="40" t="s">
        <v>1422</v>
      </c>
      <c r="F218" s="40" t="s">
        <v>2155</v>
      </c>
      <c r="G218" s="36" t="s">
        <v>1243</v>
      </c>
      <c r="H218" s="36" t="s">
        <v>2242</v>
      </c>
      <c r="I218" s="36" t="s">
        <v>2257</v>
      </c>
      <c r="J218" s="36" t="s">
        <v>2260</v>
      </c>
      <c r="K218" s="36" t="s">
        <v>2262</v>
      </c>
      <c r="L218" s="99" t="s">
        <v>962</v>
      </c>
      <c r="M218" s="99">
        <f>IF(L218=L217,0,1)</f>
        <v>1</v>
      </c>
      <c r="N218" s="107">
        <v>1726579962</v>
      </c>
      <c r="O218" s="106" t="str">
        <f>PROPER(TRIM(UPPER(CONCATENATE(P218," ",Q218))))</f>
        <v>Ronald Agustin Pluas</v>
      </c>
      <c r="P218" s="106" t="s">
        <v>2327</v>
      </c>
      <c r="Q218" s="106" t="s">
        <v>2397</v>
      </c>
      <c r="R218" s="106" t="s">
        <v>2454</v>
      </c>
      <c r="S218" s="106" t="s">
        <v>2462</v>
      </c>
      <c r="T218" s="106" t="s">
        <v>2467</v>
      </c>
      <c r="U218" s="107" t="s">
        <v>2472</v>
      </c>
      <c r="V218" s="133">
        <v>20604.520428184431</v>
      </c>
      <c r="W218" s="39">
        <f>COUNTA(AD218,AI218,AN218,AS218,AX218,BH218,BC218)</f>
        <v>5</v>
      </c>
      <c r="X218" s="42">
        <f>Y218/AC218</f>
        <v>0.30000000000000004</v>
      </c>
      <c r="Y218" s="43">
        <f>(AH218+AM218+AR218+AW218+BB218+BL218+BG218)*24</f>
        <v>11.999999999999996</v>
      </c>
      <c r="Z218" s="44">
        <f>+W218*$D$4</f>
        <v>20</v>
      </c>
      <c r="AA218" s="42">
        <f>AB218/(AC218*$D$4)</f>
        <v>0.30000000000000004</v>
      </c>
      <c r="AB218" s="44">
        <f>((AG218*24)*AF218)+((AL218*24)*AK218)+((AQ218*24)*AP218)+((AV218*24)*AU218)+((BA218*24)*AZ218)+((BF218*24)*BE218)+((BK218*24)*BJ218)</f>
        <v>47.999999999999986</v>
      </c>
      <c r="AC218" s="45">
        <f>SUMIFS(Y:Y,O:O,O218)</f>
        <v>39.999999999999986</v>
      </c>
      <c r="AD218" s="127"/>
      <c r="AE218" s="127"/>
      <c r="AF218" s="107"/>
      <c r="AG218" s="47">
        <f>IF(AE218-AD218=$A$3,$A$2,AE218-AD218)</f>
        <v>0</v>
      </c>
      <c r="AH218" s="47">
        <f>IFERROR(IF(AF218=$D$4,AG218,AG218/($D$4/AF218)),0)</f>
        <v>0</v>
      </c>
      <c r="AI218" s="49">
        <v>0.45833333333333331</v>
      </c>
      <c r="AJ218" s="49">
        <v>0.54166666666666663</v>
      </c>
      <c r="AK218" s="41">
        <v>4</v>
      </c>
      <c r="AL218" s="47">
        <f>IF(AJ218-AI218=$A$3,$A$2,AJ218-AI218)</f>
        <v>8.3333333333333315E-2</v>
      </c>
      <c r="AM218" s="47">
        <f>IFERROR(IF(AK218=$D$4,AL218,AL218/($D$4/AK218)),0)</f>
        <v>8.3333333333333315E-2</v>
      </c>
      <c r="AN218" s="49">
        <v>0.41666666666666669</v>
      </c>
      <c r="AO218" s="49">
        <v>0.54166666666666663</v>
      </c>
      <c r="AP218" s="41">
        <v>4</v>
      </c>
      <c r="AQ218" s="47">
        <f>IF(AO218-AN218=$A$3,$A$2,AO218-AN218)</f>
        <v>0.12499999999999994</v>
      </c>
      <c r="AR218" s="47">
        <f>IFERROR(IF(AP218=$D$4,AQ218,AQ218/($D$4/AP218)),0)</f>
        <v>0.12499999999999994</v>
      </c>
      <c r="AS218" s="49">
        <v>0.41666666666666669</v>
      </c>
      <c r="AT218" s="49">
        <v>0.54166666666666663</v>
      </c>
      <c r="AU218" s="41">
        <v>4</v>
      </c>
      <c r="AV218" s="47">
        <f>IF(AT218-AS218=$A$3,$A$2,AT218-AS218)</f>
        <v>0.12499999999999994</v>
      </c>
      <c r="AW218" s="47">
        <f>IFERROR(IF(AU218=$D$4,AV218,AV218/($D$4/AU218)),0)</f>
        <v>0.12499999999999994</v>
      </c>
      <c r="AX218" s="49">
        <v>0.41666666666666669</v>
      </c>
      <c r="AY218" s="49">
        <v>0.5</v>
      </c>
      <c r="AZ218" s="41">
        <v>4</v>
      </c>
      <c r="BA218" s="47">
        <f>IF(AY218-AX218=$A$3,$A$2,AY218-AX218)</f>
        <v>8.3333333333333315E-2</v>
      </c>
      <c r="BB218" s="47">
        <f>IFERROR(IF(AZ218=$D$4,BA218,BA218/($D$4/AZ218)),0)</f>
        <v>8.3333333333333315E-2</v>
      </c>
      <c r="BC218" s="49">
        <v>0.41666666666666669</v>
      </c>
      <c r="BD218" s="49">
        <v>0.5</v>
      </c>
      <c r="BE218" s="41">
        <v>4</v>
      </c>
      <c r="BF218" s="47">
        <f>IF(BD218-BC218=$A$3,$A$2,BD218-BC218)</f>
        <v>8.3333333333333315E-2</v>
      </c>
      <c r="BG218" s="47">
        <f>IFERROR(IF(BE218=$D$4,BF218,BF218/($D$4/BE218)),0)</f>
        <v>8.3333333333333315E-2</v>
      </c>
      <c r="BH218" s="49"/>
      <c r="BI218" s="49"/>
      <c r="BJ218" s="41"/>
      <c r="BK218" s="47">
        <f>IF(BI218-BH218=$A$3,$A$2,BI218-BH218)</f>
        <v>0</v>
      </c>
      <c r="BL218" s="47">
        <f>IFERROR(IF(BJ218=$D$4,BK218,BK218/($D$4/BJ218)),0)</f>
        <v>0</v>
      </c>
      <c r="BM218" s="50"/>
      <c r="BN218" s="22">
        <f t="array" ref="BN218">IF(SUMPRODUCT((O218:O$439=O218)*1)&gt;1,0,1)</f>
        <v>1</v>
      </c>
      <c r="BO218" s="46"/>
      <c r="BP218" s="46"/>
      <c r="BQ218" s="107"/>
      <c r="BR218" s="47">
        <f>IF(BP218-BO218=$A$3,$A$2,BP218-BO218)</f>
        <v>0</v>
      </c>
      <c r="BS218" s="47">
        <f>IFERROR(IF(BQ218=$D$4,BR218,BR218/($D$4/BQ218)),0)</f>
        <v>0</v>
      </c>
      <c r="BT218" s="48">
        <v>0.45833333333333331</v>
      </c>
      <c r="BU218" s="48">
        <v>0.54166666666666663</v>
      </c>
      <c r="BV218" s="41">
        <v>4</v>
      </c>
      <c r="BW218" s="47">
        <f>IF(BU218-BT218=$A$3,$A$2,BU218-BT218)</f>
        <v>8.3333333333333315E-2</v>
      </c>
      <c r="BX218" s="47">
        <f>IFERROR(IF(BV218=$D$4,BW218,BW218/($D$4/BV218)),0)</f>
        <v>8.3333333333333315E-2</v>
      </c>
      <c r="BY218" s="48">
        <v>0.41666666666666669</v>
      </c>
      <c r="BZ218" s="48">
        <v>0.54166666666666663</v>
      </c>
      <c r="CA218" s="41">
        <v>4</v>
      </c>
      <c r="CB218" s="47">
        <f>IF(BZ218-BY218=$A$3,$A$2,BZ218-BY218)</f>
        <v>0.12499999999999994</v>
      </c>
      <c r="CC218" s="47">
        <f>IFERROR(IF(CA218=$D$4,CB218,CB218/($D$4/CA218)),0)</f>
        <v>0.12499999999999994</v>
      </c>
      <c r="CD218" s="48">
        <v>0.41666666666666669</v>
      </c>
      <c r="CE218" s="48">
        <v>0.54166666666666663</v>
      </c>
      <c r="CF218" s="41">
        <v>4</v>
      </c>
      <c r="CG218" s="47">
        <f>IF(CE218-CD218=$A$3,$A$2,CE218-CD218)</f>
        <v>0.12499999999999994</v>
      </c>
      <c r="CH218" s="47">
        <f>IFERROR(IF(CF218=$D$4,CG218,CG218/($D$4/CF218)),0)</f>
        <v>0.12499999999999994</v>
      </c>
      <c r="CI218" s="48">
        <v>0.41666666666666669</v>
      </c>
      <c r="CJ218" s="48">
        <v>0.5</v>
      </c>
      <c r="CK218" s="41">
        <v>4</v>
      </c>
      <c r="CL218" s="47">
        <f>IF(CJ218-CI218=$A$3,$A$2,CJ218-CI218)</f>
        <v>8.3333333333333315E-2</v>
      </c>
      <c r="CM218" s="47">
        <f>IFERROR(IF(CK218=$D$4,CL218,CL218/($D$4/CK218)),0)</f>
        <v>8.3333333333333315E-2</v>
      </c>
      <c r="CN218" s="48">
        <v>0.41666666666666669</v>
      </c>
      <c r="CO218" s="48">
        <v>0.5</v>
      </c>
      <c r="CP218" s="41">
        <v>4</v>
      </c>
      <c r="CQ218" s="47">
        <f>IF(CO218-CN218=$A$3,$A$2,CO218-CN218)</f>
        <v>8.3333333333333315E-2</v>
      </c>
      <c r="CR218" s="47">
        <f>IFERROR(IF(CP218=$D$4,CQ218,CQ218/($D$4/CP218)),0)</f>
        <v>8.3333333333333315E-2</v>
      </c>
      <c r="CS218" s="48"/>
      <c r="CT218" s="48"/>
      <c r="CU218" s="41"/>
      <c r="CV218" s="47">
        <f>IF(CT218-CS218=$A$3,$A$2,CT218-CS218)</f>
        <v>0</v>
      </c>
      <c r="CW218" s="47">
        <f>IFERROR(IF(CU218=$D$4,CV218,CV218/($D$4/CU218)),0)</f>
        <v>0</v>
      </c>
      <c r="CY218" s="18"/>
      <c r="CZ218" s="156"/>
      <c r="DA218" s="156"/>
    </row>
    <row r="219" spans="2:105" ht="13.8" x14ac:dyDescent="0.3">
      <c r="B219" s="39" t="str">
        <f>CONCATENATE(IF(AD219&lt;&gt;"","L",""),IF(AI219&lt;&gt;"","M",""),IF(AN219&lt;&gt;"","W",""),IF(AS219&lt;&gt;"","J",""),IF(AX219&lt;&gt;"","V",""),IF(BC219&lt;&gt;"","S",""),IF(BH219&lt;&gt;"","D",""))</f>
        <v>MWJVS</v>
      </c>
      <c r="C219" s="102">
        <v>239</v>
      </c>
      <c r="D219" s="40" t="s">
        <v>1901</v>
      </c>
      <c r="E219" s="40" t="s">
        <v>1423</v>
      </c>
      <c r="F219" s="40" t="s">
        <v>2155</v>
      </c>
      <c r="G219" s="36" t="s">
        <v>1239</v>
      </c>
      <c r="H219" s="36" t="s">
        <v>2242</v>
      </c>
      <c r="I219" s="36" t="s">
        <v>2257</v>
      </c>
      <c r="J219" s="36" t="s">
        <v>2125</v>
      </c>
      <c r="K219" s="36" t="s">
        <v>2262</v>
      </c>
      <c r="L219" s="99" t="s">
        <v>908</v>
      </c>
      <c r="M219" s="99">
        <f>IF(L219=L218,0,1)</f>
        <v>1</v>
      </c>
      <c r="N219" s="107">
        <v>1727018036</v>
      </c>
      <c r="O219" s="106" t="str">
        <f>PROPER(TRIM(UPPER(CONCATENATE(P219," ",Q219))))</f>
        <v>Shanel Pamela Mena</v>
      </c>
      <c r="P219" s="106" t="s">
        <v>2332</v>
      </c>
      <c r="Q219" s="106" t="s">
        <v>2400</v>
      </c>
      <c r="R219" s="106" t="s">
        <v>2457</v>
      </c>
      <c r="S219" s="106" t="s">
        <v>2462</v>
      </c>
      <c r="T219" s="106" t="s">
        <v>2465</v>
      </c>
      <c r="U219" s="107" t="s">
        <v>2472</v>
      </c>
      <c r="V219" s="133">
        <v>30338.131709999998</v>
      </c>
      <c r="W219" s="39">
        <f>COUNTA(AD219,AI219,AN219,AS219,AX219,BH219,BC219)</f>
        <v>5</v>
      </c>
      <c r="X219" s="42">
        <f>Y219/AC219</f>
        <v>0.65</v>
      </c>
      <c r="Y219" s="43">
        <f>(AH219+AM219+AR219+AW219+BB219+BL219+BG219)*24</f>
        <v>25.999999999999993</v>
      </c>
      <c r="Z219" s="44">
        <f>+W219*$D$4</f>
        <v>20</v>
      </c>
      <c r="AA219" s="42">
        <f>AB219/(AC219*$D$4)</f>
        <v>0.65</v>
      </c>
      <c r="AB219" s="44">
        <f>((AG219*24)*AF219)+((AL219*24)*AK219)+((AQ219*24)*AP219)+((AV219*24)*AU219)+((BA219*24)*AZ219)+((BF219*24)*BE219)+((BK219*24)*BJ219)</f>
        <v>103.99999999999997</v>
      </c>
      <c r="AC219" s="45">
        <f>SUMIFS(Y:Y,O:O,O219)</f>
        <v>39.999999999999986</v>
      </c>
      <c r="AD219" s="127"/>
      <c r="AE219" s="127"/>
      <c r="AF219" s="107"/>
      <c r="AG219" s="47">
        <f>IF(AE219-AD219=$A$3,$A$2,AE219-AD219)</f>
        <v>0</v>
      </c>
      <c r="AH219" s="47">
        <f>IFERROR(IF(AF219=$D$4,AG219,AG219/($D$4/AF219)),0)</f>
        <v>0</v>
      </c>
      <c r="AI219" s="128">
        <v>0.58333333333333337</v>
      </c>
      <c r="AJ219" s="49">
        <v>0.79166666666666663</v>
      </c>
      <c r="AK219" s="41">
        <v>4</v>
      </c>
      <c r="AL219" s="47">
        <f>IF(AJ219-AI219=$A$3,$A$2,AJ219-AI219)</f>
        <v>0.20833333333333326</v>
      </c>
      <c r="AM219" s="47">
        <f>IFERROR(IF(AK219=$D$4,AL219,AL219/($D$4/AK219)),0)</f>
        <v>0.20833333333333326</v>
      </c>
      <c r="AN219" s="49">
        <v>0.625</v>
      </c>
      <c r="AO219" s="49">
        <v>0.79166666666666663</v>
      </c>
      <c r="AP219" s="41">
        <v>4</v>
      </c>
      <c r="AQ219" s="47">
        <f>IF(AO219-AN219=$A$3,$A$2,AO219-AN219)</f>
        <v>0.16666666666666663</v>
      </c>
      <c r="AR219" s="47">
        <f>IFERROR(IF(AP219=$D$4,AQ219,AQ219/($D$4/AP219)),0)</f>
        <v>0.16666666666666663</v>
      </c>
      <c r="AS219" s="49">
        <v>0.58333333333333337</v>
      </c>
      <c r="AT219" s="49">
        <v>0.79166666666666663</v>
      </c>
      <c r="AU219" s="41">
        <v>4</v>
      </c>
      <c r="AV219" s="47">
        <f>IF(AT219-AS219=$A$3,$A$2,AT219-AS219)</f>
        <v>0.20833333333333326</v>
      </c>
      <c r="AW219" s="47">
        <f>IFERROR(IF(AU219=$D$4,AV219,AV219/($D$4/AU219)),0)</f>
        <v>0.20833333333333326</v>
      </c>
      <c r="AX219" s="49">
        <v>0.54166666666666663</v>
      </c>
      <c r="AY219" s="49">
        <v>0.79166666666666663</v>
      </c>
      <c r="AZ219" s="41">
        <v>4</v>
      </c>
      <c r="BA219" s="47">
        <f>IF(AY219-AX219=$A$3,$A$2,AY219-AX219)</f>
        <v>0.25</v>
      </c>
      <c r="BB219" s="47">
        <f>IFERROR(IF(AZ219=$D$4,BA219,BA219/($D$4/AZ219)),0)</f>
        <v>0.25</v>
      </c>
      <c r="BC219" s="49">
        <v>0.54166666666666663</v>
      </c>
      <c r="BD219" s="49">
        <v>0.79166666666666663</v>
      </c>
      <c r="BE219" s="41">
        <v>4</v>
      </c>
      <c r="BF219" s="47">
        <f>IF(BD219-BC219=$A$3,$A$2,BD219-BC219)</f>
        <v>0.25</v>
      </c>
      <c r="BG219" s="47">
        <f>IFERROR(IF(BE219=$D$4,BF219,BF219/($D$4/BE219)),0)</f>
        <v>0.25</v>
      </c>
      <c r="BH219" s="49"/>
      <c r="BI219" s="49"/>
      <c r="BJ219" s="41"/>
      <c r="BK219" s="47">
        <f>IF(BI219-BH219=$A$3,$A$2,BI219-BH219)</f>
        <v>0</v>
      </c>
      <c r="BL219" s="47">
        <f>IFERROR(IF(BJ219=$D$4,BK219,BK219/($D$4/BJ219)),0)</f>
        <v>0</v>
      </c>
      <c r="BM219" s="50"/>
      <c r="BN219" s="22">
        <f t="array" ref="BN219">IF(SUMPRODUCT((O219:O$439=O219)*1)&gt;1,0,1)</f>
        <v>0</v>
      </c>
      <c r="BO219" s="46"/>
      <c r="BP219" s="46"/>
      <c r="BQ219" s="107"/>
      <c r="BR219" s="47">
        <f>IF(BP219-BO219=$A$3,$A$2,BP219-BO219)</f>
        <v>0</v>
      </c>
      <c r="BS219" s="47">
        <f>IFERROR(IF(BQ219=$D$4,BR219,BR219/($D$4/BQ219)),0)</f>
        <v>0</v>
      </c>
      <c r="BT219" s="58">
        <v>0.58333333333333337</v>
      </c>
      <c r="BU219" s="48">
        <v>0.79166666666666663</v>
      </c>
      <c r="BV219" s="41">
        <v>4</v>
      </c>
      <c r="BW219" s="47">
        <f>IF(BU219-BT219=$A$3,$A$2,BU219-BT219)</f>
        <v>0.20833333333333326</v>
      </c>
      <c r="BX219" s="47">
        <f>IFERROR(IF(BV219=$D$4,BW219,BW219/($D$4/BV219)),0)</f>
        <v>0.20833333333333326</v>
      </c>
      <c r="BY219" s="48">
        <v>0.625</v>
      </c>
      <c r="BZ219" s="48">
        <v>0.79166666666666663</v>
      </c>
      <c r="CA219" s="41">
        <v>4</v>
      </c>
      <c r="CB219" s="47">
        <f>IF(BZ219-BY219=$A$3,$A$2,BZ219-BY219)</f>
        <v>0.16666666666666663</v>
      </c>
      <c r="CC219" s="47">
        <f>IFERROR(IF(CA219=$D$4,CB219,CB219/($D$4/CA219)),0)</f>
        <v>0.16666666666666663</v>
      </c>
      <c r="CD219" s="48">
        <v>0.58333333333333337</v>
      </c>
      <c r="CE219" s="48">
        <v>0.79166666666666663</v>
      </c>
      <c r="CF219" s="41">
        <v>4</v>
      </c>
      <c r="CG219" s="47">
        <f>IF(CE219-CD219=$A$3,$A$2,CE219-CD219)</f>
        <v>0.20833333333333326</v>
      </c>
      <c r="CH219" s="47">
        <f>IFERROR(IF(CF219=$D$4,CG219,CG219/($D$4/CF219)),0)</f>
        <v>0.20833333333333326</v>
      </c>
      <c r="CI219" s="48">
        <v>0.54166666666666663</v>
      </c>
      <c r="CJ219" s="48">
        <v>0.79166666666666663</v>
      </c>
      <c r="CK219" s="41">
        <v>4</v>
      </c>
      <c r="CL219" s="47">
        <f>IF(CJ219-CI219=$A$3,$A$2,CJ219-CI219)</f>
        <v>0.25</v>
      </c>
      <c r="CM219" s="47">
        <f>IFERROR(IF(CK219=$D$4,CL219,CL219/($D$4/CK219)),0)</f>
        <v>0.25</v>
      </c>
      <c r="CN219" s="48">
        <v>0.54166666666666663</v>
      </c>
      <c r="CO219" s="48">
        <v>0.79166666666666663</v>
      </c>
      <c r="CP219" s="41">
        <v>4</v>
      </c>
      <c r="CQ219" s="47">
        <f>IF(CO219-CN219=$A$3,$A$2,CO219-CN219)</f>
        <v>0.25</v>
      </c>
      <c r="CR219" s="47">
        <f>IFERROR(IF(CP219=$D$4,CQ219,CQ219/($D$4/CP219)),0)</f>
        <v>0.25</v>
      </c>
      <c r="CS219" s="48"/>
      <c r="CT219" s="48"/>
      <c r="CU219" s="41"/>
      <c r="CV219" s="47">
        <f>IF(CT219-CS219=$A$3,$A$2,CT219-CS219)</f>
        <v>0</v>
      </c>
      <c r="CW219" s="47">
        <f>IFERROR(IF(CU219=$D$4,CV219,CV219/($D$4/CU219)),0)</f>
        <v>0</v>
      </c>
      <c r="CY219" s="18"/>
      <c r="CZ219" s="157">
        <f>IFERROR(VLOOKUP(Tabla5[[#This Row],[NOMBRE PDV HMPDV]],#REF!,10,0),0)</f>
        <v>0</v>
      </c>
      <c r="DA219" s="156"/>
    </row>
    <row r="220" spans="2:105" ht="13.8" x14ac:dyDescent="0.3">
      <c r="B220" s="39" t="str">
        <f>CONCATENATE(IF(AD220&lt;&gt;"","L",""),IF(AI220&lt;&gt;"","M",""),IF(AN220&lt;&gt;"","W",""),IF(AS220&lt;&gt;"","J",""),IF(AX220&lt;&gt;"","V",""),IF(BC220&lt;&gt;"","S",""),IF(BH220&lt;&gt;"","D",""))</f>
        <v>W</v>
      </c>
      <c r="C220" s="134">
        <v>289</v>
      </c>
      <c r="D220" s="40" t="s">
        <v>1903</v>
      </c>
      <c r="E220" s="40" t="s">
        <v>1424</v>
      </c>
      <c r="F220" s="40" t="s">
        <v>2123</v>
      </c>
      <c r="G220" s="36" t="s">
        <v>1237</v>
      </c>
      <c r="H220" s="36" t="s">
        <v>2242</v>
      </c>
      <c r="I220" s="36" t="s">
        <v>2257</v>
      </c>
      <c r="J220" s="36" t="s">
        <v>2125</v>
      </c>
      <c r="K220" s="36" t="s">
        <v>2262</v>
      </c>
      <c r="L220" s="99" t="s">
        <v>908</v>
      </c>
      <c r="M220" s="99">
        <f>IF(L220=L219,0,1)</f>
        <v>0</v>
      </c>
      <c r="N220" s="107">
        <v>1727018036</v>
      </c>
      <c r="O220" s="106" t="str">
        <f>PROPER(TRIM(UPPER(CONCATENATE(P220," ",Q220))))</f>
        <v>Shanel Pamela Mena</v>
      </c>
      <c r="P220" s="106" t="s">
        <v>2332</v>
      </c>
      <c r="Q220" s="106" t="s">
        <v>2400</v>
      </c>
      <c r="R220" s="106" t="s">
        <v>2457</v>
      </c>
      <c r="S220" s="106" t="s">
        <v>2462</v>
      </c>
      <c r="T220" s="106" t="s">
        <v>2466</v>
      </c>
      <c r="U220" s="107" t="s">
        <v>2472</v>
      </c>
      <c r="V220" s="133">
        <v>5716.6140709796127</v>
      </c>
      <c r="W220" s="39">
        <f>COUNTA(AD220,AI220,AN220,AS220,AX220,BH220,BC220)</f>
        <v>1</v>
      </c>
      <c r="X220" s="42">
        <f>Y220/AC220</f>
        <v>2.4999999999999988E-2</v>
      </c>
      <c r="Y220" s="43">
        <f>(AH220+AM220+AR220+AW220+BB220+BL220+BG220)*24</f>
        <v>0.99999999999999911</v>
      </c>
      <c r="Z220" s="44">
        <f>+W220*$D$4</f>
        <v>4</v>
      </c>
      <c r="AA220" s="42">
        <f>AB220/(AC220*$D$4)</f>
        <v>2.4999999999999988E-2</v>
      </c>
      <c r="AB220" s="44">
        <f>((AG220*24)*AF220)+((AL220*24)*AK220)+((AQ220*24)*AP220)+((AV220*24)*AU220)+((BA220*24)*AZ220)+((BF220*24)*BE220)+((BK220*24)*BJ220)</f>
        <v>3.9999999999999964</v>
      </c>
      <c r="AC220" s="45">
        <f>SUMIFS(Y:Y,O:O,O220)</f>
        <v>39.999999999999986</v>
      </c>
      <c r="AD220" s="131"/>
      <c r="AE220" s="131"/>
      <c r="AF220" s="57"/>
      <c r="AG220" s="47">
        <f>IF(AE220-AD220=$A$3,$A$2,AE220-AD220)</f>
        <v>0</v>
      </c>
      <c r="AH220" s="47">
        <f>IFERROR(IF(AF220=$D$4,AG220,AG220/($D$4/AF220)),0)</f>
        <v>0</v>
      </c>
      <c r="AI220" s="49"/>
      <c r="AJ220" s="128"/>
      <c r="AK220" s="55"/>
      <c r="AL220" s="47">
        <f>IF(AJ220-AI220=$A$3,$A$2,AJ220-AI220)</f>
        <v>0</v>
      </c>
      <c r="AM220" s="47">
        <f>IFERROR(IF(AK220=$D$4,AL220,AL220/($D$4/AK220)),0)</f>
        <v>0</v>
      </c>
      <c r="AN220" s="49">
        <v>0.58333333333333337</v>
      </c>
      <c r="AO220" s="128">
        <v>0.625</v>
      </c>
      <c r="AP220" s="55">
        <v>4</v>
      </c>
      <c r="AQ220" s="47">
        <f>IF(AO220-AN220=$A$3,$A$2,AO220-AN220)</f>
        <v>4.166666666666663E-2</v>
      </c>
      <c r="AR220" s="47">
        <f>IFERROR(IF(AP220=$D$4,AQ220,AQ220/($D$4/AP220)),0)</f>
        <v>4.166666666666663E-2</v>
      </c>
      <c r="AS220" s="128"/>
      <c r="AT220" s="128"/>
      <c r="AU220" s="55"/>
      <c r="AV220" s="47">
        <f>IF(AT220-AS220=$A$3,$A$2,AT220-AS220)</f>
        <v>0</v>
      </c>
      <c r="AW220" s="47">
        <f>IFERROR(IF(AU220=$D$4,AV220,AV220/($D$4/AU220)),0)</f>
        <v>0</v>
      </c>
      <c r="AX220" s="128"/>
      <c r="AY220" s="128"/>
      <c r="AZ220" s="55"/>
      <c r="BA220" s="47">
        <f>IF(AY220-AX220=$A$3,$A$2,AY220-AX220)</f>
        <v>0</v>
      </c>
      <c r="BB220" s="47">
        <f>IFERROR(IF(AZ220=$D$4,BA220,BA220/($D$4/AZ220)),0)</f>
        <v>0</v>
      </c>
      <c r="BC220" s="128"/>
      <c r="BD220" s="128"/>
      <c r="BE220" s="55"/>
      <c r="BF220" s="47">
        <f>IF(BD220-BC220=$A$3,$A$2,BD220-BC220)</f>
        <v>0</v>
      </c>
      <c r="BG220" s="47">
        <f>IFERROR(IF(BE220=$D$4,BF220,BF220/($D$4/BE220)),0)</f>
        <v>0</v>
      </c>
      <c r="BH220" s="128"/>
      <c r="BI220" s="128"/>
      <c r="BJ220" s="55"/>
      <c r="BK220" s="47">
        <f>IF(BI220-BH220=$A$3,$A$2,BI220-BH220)</f>
        <v>0</v>
      </c>
      <c r="BL220" s="47">
        <f>IFERROR(IF(BJ220=$D$4,BK220,BK220/($D$4/BJ220)),0)</f>
        <v>0</v>
      </c>
      <c r="BM220" s="50"/>
      <c r="BN220" s="22">
        <f t="array" ref="BN220">IF(SUMPRODUCT((O220:O$439=O220)*1)&gt;1,0,1)</f>
        <v>1</v>
      </c>
      <c r="BO220" s="56"/>
      <c r="BP220" s="56"/>
      <c r="BQ220" s="57"/>
      <c r="BR220" s="47">
        <f>IF(BP220-BO220=$A$3,$A$2,BP220-BO220)</f>
        <v>0</v>
      </c>
      <c r="BS220" s="47">
        <f>IFERROR(IF(BQ220=$D$4,BR220,BR220/($D$4/BQ220)),0)</f>
        <v>0</v>
      </c>
      <c r="BT220" s="48"/>
      <c r="BU220" s="58"/>
      <c r="BV220" s="55"/>
      <c r="BW220" s="47">
        <f>IF(BU220-BT220=$A$3,$A$2,BU220-BT220)</f>
        <v>0</v>
      </c>
      <c r="BX220" s="47">
        <f>IFERROR(IF(BV220=$D$4,BW220,BW220/($D$4/BV220)),0)</f>
        <v>0</v>
      </c>
      <c r="BY220" s="48">
        <v>0.58333333333333337</v>
      </c>
      <c r="BZ220" s="58">
        <v>0.625</v>
      </c>
      <c r="CA220" s="55">
        <v>4</v>
      </c>
      <c r="CB220" s="47">
        <f>IF(BZ220-BY220=$A$3,$A$2,BZ220-BY220)</f>
        <v>4.166666666666663E-2</v>
      </c>
      <c r="CC220" s="47">
        <f>IFERROR(IF(CA220=$D$4,CB220,CB220/($D$4/CA220)),0)</f>
        <v>4.166666666666663E-2</v>
      </c>
      <c r="CD220" s="58"/>
      <c r="CE220" s="58"/>
      <c r="CF220" s="55"/>
      <c r="CG220" s="47">
        <f>IF(CE220-CD220=$A$3,$A$2,CE220-CD220)</f>
        <v>0</v>
      </c>
      <c r="CH220" s="47">
        <f>IFERROR(IF(CF220=$D$4,CG220,CG220/($D$4/CF220)),0)</f>
        <v>0</v>
      </c>
      <c r="CI220" s="58"/>
      <c r="CJ220" s="58"/>
      <c r="CK220" s="55"/>
      <c r="CL220" s="47">
        <f>IF(CJ220-CI220=$A$3,$A$2,CJ220-CI220)</f>
        <v>0</v>
      </c>
      <c r="CM220" s="47">
        <f>IFERROR(IF(CK220=$D$4,CL220,CL220/($D$4/CK220)),0)</f>
        <v>0</v>
      </c>
      <c r="CN220" s="58"/>
      <c r="CO220" s="58"/>
      <c r="CP220" s="55"/>
      <c r="CQ220" s="47">
        <f>IF(CO220-CN220=$A$3,$A$2,CO220-CN220)</f>
        <v>0</v>
      </c>
      <c r="CR220" s="47">
        <f>IFERROR(IF(CP220=$D$4,CQ220,CQ220/($D$4/CP220)),0)</f>
        <v>0</v>
      </c>
      <c r="CS220" s="58"/>
      <c r="CT220" s="58"/>
      <c r="CU220" s="55"/>
      <c r="CV220" s="47">
        <f>IF(CT220-CS220=$A$3,$A$2,CT220-CS220)</f>
        <v>0</v>
      </c>
      <c r="CW220" s="47">
        <f>IFERROR(IF(CU220=$D$4,CV220,CV220/($D$4/CU220)),0)</f>
        <v>0</v>
      </c>
      <c r="CY220" s="18"/>
      <c r="CZ220" s="156"/>
      <c r="DA220" s="156"/>
    </row>
    <row r="221" spans="2:105" ht="13.8" x14ac:dyDescent="0.3">
      <c r="B221" s="39" t="str">
        <f>CONCATENATE(IF(AD221&lt;&gt;"","L",""),IF(AI221&lt;&gt;"","M",""),IF(AN221&lt;&gt;"","W",""),IF(AS221&lt;&gt;"","J",""),IF(AX221&lt;&gt;"","V",""),IF(BC221&lt;&gt;"","S",""),IF(BH221&lt;&gt;"","D",""))</f>
        <v>J</v>
      </c>
      <c r="C221" s="76">
        <v>155</v>
      </c>
      <c r="D221" s="40" t="s">
        <v>2064</v>
      </c>
      <c r="E221" s="40" t="s">
        <v>1531</v>
      </c>
      <c r="F221" s="40" t="s">
        <v>2123</v>
      </c>
      <c r="G221" s="36" t="s">
        <v>1242</v>
      </c>
      <c r="H221" s="36" t="s">
        <v>2247</v>
      </c>
      <c r="I221" s="36" t="s">
        <v>2247</v>
      </c>
      <c r="J221" s="36" t="s">
        <v>2125</v>
      </c>
      <c r="K221" s="36" t="s">
        <v>2263</v>
      </c>
      <c r="L221" s="100" t="s">
        <v>976</v>
      </c>
      <c r="M221" s="99">
        <f>IF(L221=L220,0,1)</f>
        <v>1</v>
      </c>
      <c r="N221" s="107">
        <v>1725818718</v>
      </c>
      <c r="O221" s="106" t="str">
        <f>PROPER(TRIM(UPPER(CONCATENATE(P221," ",Q221))))</f>
        <v>Bryan German Peralvo</v>
      </c>
      <c r="P221" s="106" t="s">
        <v>2333</v>
      </c>
      <c r="Q221" s="106" t="s">
        <v>2401</v>
      </c>
      <c r="R221" s="106" t="s">
        <v>2364</v>
      </c>
      <c r="S221" s="106" t="s">
        <v>2462</v>
      </c>
      <c r="T221" s="106" t="s">
        <v>2467</v>
      </c>
      <c r="U221" s="107" t="s">
        <v>2472</v>
      </c>
      <c r="V221" s="133">
        <v>15482.054446303033</v>
      </c>
      <c r="W221" s="39">
        <f>COUNTA(AD221,AI221,AN221,AS221,AX221,BH221,BC221)</f>
        <v>1</v>
      </c>
      <c r="X221" s="42">
        <f>Y221/AC221</f>
        <v>4.9999999999999996E-2</v>
      </c>
      <c r="Y221" s="43">
        <f>(AH221+AM221+AR221+AW221+BB221+BL221+BG221)*24</f>
        <v>1.9999999999999996</v>
      </c>
      <c r="Z221" s="44">
        <f>+W221*$D$4</f>
        <v>4</v>
      </c>
      <c r="AA221" s="42">
        <f>AB221/(AC221*$D$4)</f>
        <v>4.9999999999999996E-2</v>
      </c>
      <c r="AB221" s="44">
        <f>((AG221*24)*AF221)+((AL221*24)*AK221)+((AQ221*24)*AP221)+((AV221*24)*AU221)+((BA221*24)*AZ221)+((BF221*24)*BE221)+((BK221*24)*BJ221)</f>
        <v>7.9999999999999982</v>
      </c>
      <c r="AC221" s="45">
        <f>SUMIFS(Y:Y,O:O,O221)</f>
        <v>39.999999999999993</v>
      </c>
      <c r="AD221" s="77"/>
      <c r="AE221" s="77"/>
      <c r="AF221" s="71"/>
      <c r="AG221" s="47">
        <f>IF(AE221-AD221=$A$3,$A$2,AE221-AD221)</f>
        <v>0</v>
      </c>
      <c r="AH221" s="47">
        <f>IFERROR(IF(AF221=$D$4,AG221,AG221/($D$4/AF221)),0)</f>
        <v>0</v>
      </c>
      <c r="AI221" s="78"/>
      <c r="AJ221" s="78"/>
      <c r="AK221" s="72"/>
      <c r="AL221" s="47">
        <f>IF(AJ221-AI221=$A$3,$A$2,AJ221-AI221)</f>
        <v>0</v>
      </c>
      <c r="AM221" s="47">
        <f>IFERROR(IF(AK221=$D$4,AL221,AL221/($D$4/AK221)),0)</f>
        <v>0</v>
      </c>
      <c r="AN221" s="78"/>
      <c r="AO221" s="78"/>
      <c r="AP221" s="72"/>
      <c r="AQ221" s="47">
        <f>IF(AO221-AN221=$A$3,$A$2,AO221-AN221)</f>
        <v>0</v>
      </c>
      <c r="AR221" s="47">
        <f>IFERROR(IF(AP221=$D$4,AQ221,AQ221/($D$4/AP221)),0)</f>
        <v>0</v>
      </c>
      <c r="AS221" s="78">
        <v>0.45833333333333331</v>
      </c>
      <c r="AT221" s="78">
        <v>0.54166666666666663</v>
      </c>
      <c r="AU221" s="72">
        <v>4</v>
      </c>
      <c r="AV221" s="47">
        <f>IF(AT221-AS221=$A$3,$A$2,AT221-AS221)</f>
        <v>8.3333333333333315E-2</v>
      </c>
      <c r="AW221" s="47">
        <f>IFERROR(IF(AU221=$D$4,AV221,AV221/($D$4/AU221)),0)</f>
        <v>8.3333333333333315E-2</v>
      </c>
      <c r="AX221" s="78"/>
      <c r="AY221" s="78"/>
      <c r="AZ221" s="72"/>
      <c r="BA221" s="47">
        <f>IF(AY221-AX221=$A$3,$A$2,AY221-AX221)</f>
        <v>0</v>
      </c>
      <c r="BB221" s="47">
        <f>IFERROR(IF(AZ221=$D$4,BA221,BA221/($D$4/AZ221)),0)</f>
        <v>0</v>
      </c>
      <c r="BC221" s="78"/>
      <c r="BD221" s="78"/>
      <c r="BE221" s="72"/>
      <c r="BF221" s="47">
        <f>IF(BD221-BC221=$A$3,$A$2,BD221-BC221)</f>
        <v>0</v>
      </c>
      <c r="BG221" s="47">
        <f>IFERROR(IF(BE221=$D$4,BF221,BF221/($D$4/BE221)),0)</f>
        <v>0</v>
      </c>
      <c r="BH221" s="78"/>
      <c r="BI221" s="78"/>
      <c r="BJ221" s="72"/>
      <c r="BK221" s="47">
        <f>IF(BI221-BH221=$A$3,$A$2,BI221-BH221)</f>
        <v>0</v>
      </c>
      <c r="BL221" s="47">
        <f>IFERROR(IF(BJ221=$D$4,BK221,BK221/($D$4/BJ221)),0)</f>
        <v>0</v>
      </c>
      <c r="BM221" s="50"/>
      <c r="BN221" s="22">
        <f t="array" ref="BN221">IF(SUMPRODUCT((O221:O$439=O221)*1)&gt;1,0,1)</f>
        <v>0</v>
      </c>
      <c r="BO221" s="69"/>
      <c r="BP221" s="69"/>
      <c r="BQ221" s="71"/>
      <c r="BR221" s="47">
        <f>IF(BP221-BO221=$A$3,$A$2,BP221-BO221)</f>
        <v>0</v>
      </c>
      <c r="BS221" s="47">
        <f>IFERROR(IF(BQ221=$D$4,BR221,BR221/($D$4/BQ221)),0)</f>
        <v>0</v>
      </c>
      <c r="BT221" s="70"/>
      <c r="BU221" s="70"/>
      <c r="BV221" s="72"/>
      <c r="BW221" s="47">
        <f>IF(BU221-BT221=$A$3,$A$2,BU221-BT221)</f>
        <v>0</v>
      </c>
      <c r="BX221" s="47">
        <f>IFERROR(IF(BV221=$D$4,BW221,BW221/($D$4/BV221)),0)</f>
        <v>0</v>
      </c>
      <c r="BY221" s="70"/>
      <c r="BZ221" s="70"/>
      <c r="CA221" s="72"/>
      <c r="CB221" s="47">
        <f>IF(BZ221-BY221=$A$3,$A$2,BZ221-BY221)</f>
        <v>0</v>
      </c>
      <c r="CC221" s="47">
        <f>IFERROR(IF(CA221=$D$4,CB221,CB221/($D$4/CA221)),0)</f>
        <v>0</v>
      </c>
      <c r="CD221" s="70">
        <v>0.45833333333333331</v>
      </c>
      <c r="CE221" s="70">
        <v>0.58333333333333337</v>
      </c>
      <c r="CF221" s="72">
        <v>2</v>
      </c>
      <c r="CG221" s="47">
        <f>IF(CE221-CD221=$A$3,$A$2,CE221-CD221)</f>
        <v>0.12500000000000006</v>
      </c>
      <c r="CH221" s="47">
        <f>IFERROR(IF(CF221=$D$4,CG221,CG221/($D$4/CF221)),0)</f>
        <v>6.2500000000000028E-2</v>
      </c>
      <c r="CI221" s="70"/>
      <c r="CJ221" s="70"/>
      <c r="CK221" s="72"/>
      <c r="CL221" s="47">
        <f>IF(CJ221-CI221=$A$3,$A$2,CJ221-CI221)</f>
        <v>0</v>
      </c>
      <c r="CM221" s="47">
        <f>IFERROR(IF(CK221=$D$4,CL221,CL221/($D$4/CK221)),0)</f>
        <v>0</v>
      </c>
      <c r="CN221" s="70"/>
      <c r="CO221" s="70"/>
      <c r="CP221" s="72"/>
      <c r="CQ221" s="47">
        <f>IF(CO221-CN221=$A$3,$A$2,CO221-CN221)</f>
        <v>0</v>
      </c>
      <c r="CR221" s="47">
        <f>IFERROR(IF(CP221=$D$4,CQ221,CQ221/($D$4/CP221)),0)</f>
        <v>0</v>
      </c>
      <c r="CS221" s="70"/>
      <c r="CT221" s="70"/>
      <c r="CU221" s="72"/>
      <c r="CV221" s="47">
        <f>IF(CT221-CS221=$A$3,$A$2,CT221-CS221)</f>
        <v>0</v>
      </c>
      <c r="CW221" s="47">
        <f>IFERROR(IF(CU221=$D$4,CV221,CV221/($D$4/CU221)),0)</f>
        <v>0</v>
      </c>
      <c r="CY221" s="18"/>
      <c r="CZ221" s="156"/>
      <c r="DA221" s="156"/>
    </row>
    <row r="222" spans="2:105" ht="13.8" x14ac:dyDescent="0.3">
      <c r="B222" s="39" t="str">
        <f>CONCATENATE(IF(AD222&lt;&gt;"","L",""),IF(AI222&lt;&gt;"","M",""),IF(AN222&lt;&gt;"","W",""),IF(AS222&lt;&gt;"","J",""),IF(AX222&lt;&gt;"","V",""),IF(BC222&lt;&gt;"","S",""),IF(BH222&lt;&gt;"","D",""))</f>
        <v>J</v>
      </c>
      <c r="C222" s="76">
        <v>30</v>
      </c>
      <c r="D222" s="40" t="s">
        <v>2065</v>
      </c>
      <c r="E222" s="40" t="s">
        <v>1532</v>
      </c>
      <c r="F222" s="40" t="s">
        <v>2123</v>
      </c>
      <c r="G222" s="36" t="s">
        <v>1239</v>
      </c>
      <c r="H222" s="36" t="s">
        <v>2247</v>
      </c>
      <c r="I222" s="36" t="s">
        <v>2247</v>
      </c>
      <c r="J222" s="36" t="s">
        <v>2125</v>
      </c>
      <c r="K222" s="36" t="s">
        <v>2263</v>
      </c>
      <c r="L222" s="100" t="s">
        <v>976</v>
      </c>
      <c r="M222" s="99">
        <f>IF(L222=L221,0,1)</f>
        <v>0</v>
      </c>
      <c r="N222" s="107">
        <v>1725818718</v>
      </c>
      <c r="O222" s="106" t="str">
        <f>PROPER(TRIM(UPPER(CONCATENATE(P222," ",Q222))))</f>
        <v>Bryan German Peralvo</v>
      </c>
      <c r="P222" s="106" t="s">
        <v>2333</v>
      </c>
      <c r="Q222" s="106" t="s">
        <v>2401</v>
      </c>
      <c r="R222" s="106" t="s">
        <v>2364</v>
      </c>
      <c r="S222" s="106" t="s">
        <v>2462</v>
      </c>
      <c r="T222" s="106" t="s">
        <v>2465</v>
      </c>
      <c r="U222" s="107" t="s">
        <v>2472</v>
      </c>
      <c r="V222" s="133">
        <v>9930.01548</v>
      </c>
      <c r="W222" s="39">
        <f>COUNTA(AD222,AI222,AN222,AS222,AX222,BH222,BC222)</f>
        <v>1</v>
      </c>
      <c r="X222" s="42">
        <f>Y222/AC222</f>
        <v>4.9999999999999961E-2</v>
      </c>
      <c r="Y222" s="43">
        <f>(AH222+AM222+AR222+AW222+BB222+BL222+BG222)*24</f>
        <v>1.9999999999999982</v>
      </c>
      <c r="Z222" s="44">
        <f>+W222*$D$4</f>
        <v>4</v>
      </c>
      <c r="AA222" s="42">
        <f>AB222/(AC222*$D$4)</f>
        <v>4.9999999999999961E-2</v>
      </c>
      <c r="AB222" s="44">
        <f>((AG222*24)*AF222)+((AL222*24)*AK222)+((AQ222*24)*AP222)+((AV222*24)*AU222)+((BA222*24)*AZ222)+((BF222*24)*BE222)+((BK222*24)*BJ222)</f>
        <v>7.9999999999999929</v>
      </c>
      <c r="AC222" s="45">
        <f>SUMIFS(Y:Y,O:O,O222)</f>
        <v>39.999999999999993</v>
      </c>
      <c r="AD222" s="77"/>
      <c r="AE222" s="77"/>
      <c r="AF222" s="71"/>
      <c r="AG222" s="47">
        <f>IF(AE222-AD222=$A$3,$A$2,AE222-AD222)</f>
        <v>0</v>
      </c>
      <c r="AH222" s="47">
        <f>IFERROR(IF(AF222=$D$4,AG222,AG222/($D$4/AF222)),0)</f>
        <v>0</v>
      </c>
      <c r="AI222" s="78"/>
      <c r="AJ222" s="78"/>
      <c r="AK222" s="72"/>
      <c r="AL222" s="47">
        <f>IF(AJ222-AI222=$A$3,$A$2,AJ222-AI222)</f>
        <v>0</v>
      </c>
      <c r="AM222" s="47">
        <f>IFERROR(IF(AK222=$D$4,AL222,AL222/($D$4/AK222)),0)</f>
        <v>0</v>
      </c>
      <c r="AN222" s="78"/>
      <c r="AO222" s="78"/>
      <c r="AP222" s="72"/>
      <c r="AQ222" s="47">
        <f>IF(AO222-AN222=$A$3,$A$2,AO222-AN222)</f>
        <v>0</v>
      </c>
      <c r="AR222" s="47">
        <f>IFERROR(IF(AP222=$D$4,AQ222,AQ222/($D$4/AP222)),0)</f>
        <v>0</v>
      </c>
      <c r="AS222" s="78">
        <v>0.58333333333333337</v>
      </c>
      <c r="AT222" s="78">
        <v>0.66666666666666663</v>
      </c>
      <c r="AU222" s="72">
        <v>4</v>
      </c>
      <c r="AV222" s="47">
        <f>IF(AT222-AS222=$A$3,$A$2,AT222-AS222)</f>
        <v>8.3333333333333259E-2</v>
      </c>
      <c r="AW222" s="47">
        <f>IFERROR(IF(AU222=$D$4,AV222,AV222/($D$4/AU222)),0)</f>
        <v>8.3333333333333259E-2</v>
      </c>
      <c r="AX222" s="78"/>
      <c r="AY222" s="78"/>
      <c r="AZ222" s="72"/>
      <c r="BA222" s="47">
        <f>IF(AY222-AX222=$A$3,$A$2,AY222-AX222)</f>
        <v>0</v>
      </c>
      <c r="BB222" s="47">
        <f>IFERROR(IF(AZ222=$D$4,BA222,BA222/($D$4/AZ222)),0)</f>
        <v>0</v>
      </c>
      <c r="BC222" s="78"/>
      <c r="BD222" s="78"/>
      <c r="BE222" s="72"/>
      <c r="BF222" s="47">
        <f>IF(BD222-BC222=$A$3,$A$2,BD222-BC222)</f>
        <v>0</v>
      </c>
      <c r="BG222" s="47">
        <f>IFERROR(IF(BE222=$D$4,BF222,BF222/($D$4/BE222)),0)</f>
        <v>0</v>
      </c>
      <c r="BH222" s="78"/>
      <c r="BI222" s="78"/>
      <c r="BJ222" s="72"/>
      <c r="BK222" s="47">
        <f>IF(BI222-BH222=$A$3,$A$2,BI222-BH222)</f>
        <v>0</v>
      </c>
      <c r="BL222" s="47">
        <f>IFERROR(IF(BJ222=$D$4,BK222,BK222/($D$4/BJ222)),0)</f>
        <v>0</v>
      </c>
      <c r="BM222" s="50"/>
      <c r="BN222" s="22">
        <f t="array" ref="BN222">IF(SUMPRODUCT((O222:O$439=O222)*1)&gt;1,0,1)</f>
        <v>0</v>
      </c>
      <c r="BO222" s="69"/>
      <c r="BP222" s="69"/>
      <c r="BQ222" s="71"/>
      <c r="BR222" s="47">
        <f>IF(BP222-BO222=$A$3,$A$2,BP222-BO222)</f>
        <v>0</v>
      </c>
      <c r="BS222" s="47">
        <f>IFERROR(IF(BQ222=$D$4,BR222,BR222/($D$4/BQ222)),0)</f>
        <v>0</v>
      </c>
      <c r="BT222" s="70"/>
      <c r="BU222" s="70"/>
      <c r="BV222" s="72"/>
      <c r="BW222" s="47">
        <f>IF(BU222-BT222=$A$3,$A$2,BU222-BT222)</f>
        <v>0</v>
      </c>
      <c r="BX222" s="47">
        <f>IFERROR(IF(BV222=$D$4,BW222,BW222/($D$4/BV222)),0)</f>
        <v>0</v>
      </c>
      <c r="BY222" s="70"/>
      <c r="BZ222" s="70"/>
      <c r="CA222" s="72"/>
      <c r="CB222" s="47">
        <f>IF(BZ222-BY222=$A$3,$A$2,BZ222-BY222)</f>
        <v>0</v>
      </c>
      <c r="CC222" s="47">
        <f>IFERROR(IF(CA222=$D$4,CB222,CB222/($D$4/CA222)),0)</f>
        <v>0</v>
      </c>
      <c r="CD222" s="70">
        <v>0.66666666666666663</v>
      </c>
      <c r="CE222" s="70">
        <v>0.75</v>
      </c>
      <c r="CF222" s="72">
        <v>2</v>
      </c>
      <c r="CG222" s="47">
        <f>IF(CE222-CD222=$A$3,$A$2,CE222-CD222)</f>
        <v>8.333333333333337E-2</v>
      </c>
      <c r="CH222" s="47">
        <f>IFERROR(IF(CF222=$D$4,CG222,CG222/($D$4/CF222)),0)</f>
        <v>4.1666666666666685E-2</v>
      </c>
      <c r="CI222" s="70"/>
      <c r="CJ222" s="70"/>
      <c r="CK222" s="72"/>
      <c r="CL222" s="47">
        <f>IF(CJ222-CI222=$A$3,$A$2,CJ222-CI222)</f>
        <v>0</v>
      </c>
      <c r="CM222" s="47">
        <f>IFERROR(IF(CK222=$D$4,CL222,CL222/($D$4/CK222)),0)</f>
        <v>0</v>
      </c>
      <c r="CN222" s="70"/>
      <c r="CO222" s="70"/>
      <c r="CP222" s="72"/>
      <c r="CQ222" s="47">
        <f>IF(CO222-CN222=$A$3,$A$2,CO222-CN222)</f>
        <v>0</v>
      </c>
      <c r="CR222" s="47">
        <f>IFERROR(IF(CP222=$D$4,CQ222,CQ222/($D$4/CP222)),0)</f>
        <v>0</v>
      </c>
      <c r="CS222" s="70"/>
      <c r="CT222" s="70"/>
      <c r="CU222" s="72"/>
      <c r="CV222" s="47">
        <f>IF(CT222-CS222=$A$3,$A$2,CT222-CS222)</f>
        <v>0</v>
      </c>
      <c r="CW222" s="47">
        <f>IFERROR(IF(CU222=$D$4,CV222,CV222/($D$4/CU222)),0)</f>
        <v>0</v>
      </c>
      <c r="CY222" s="18"/>
      <c r="CZ222" s="156"/>
      <c r="DA222" s="156"/>
    </row>
    <row r="223" spans="2:105" ht="13.8" x14ac:dyDescent="0.3">
      <c r="B223" s="39" t="str">
        <f>CONCATENATE(IF(AD223&lt;&gt;"","L",""),IF(AI223&lt;&gt;"","M",""),IF(AN223&lt;&gt;"","W",""),IF(AS223&lt;&gt;"","J",""),IF(AX223&lt;&gt;"","V",""),IF(BC223&lt;&gt;"","S",""),IF(BH223&lt;&gt;"","D",""))</f>
        <v>J</v>
      </c>
      <c r="C223" s="76">
        <v>1744</v>
      </c>
      <c r="D223" s="137" t="s">
        <v>2066</v>
      </c>
      <c r="E223" s="40" t="s">
        <v>740</v>
      </c>
      <c r="F223" s="40" t="s">
        <v>2123</v>
      </c>
      <c r="G223" s="36" t="s">
        <v>1241</v>
      </c>
      <c r="H223" s="36" t="s">
        <v>2247</v>
      </c>
      <c r="I223" s="36" t="s">
        <v>2247</v>
      </c>
      <c r="J223" s="36" t="s">
        <v>2125</v>
      </c>
      <c r="K223" s="36" t="s">
        <v>2263</v>
      </c>
      <c r="L223" s="100" t="s">
        <v>976</v>
      </c>
      <c r="M223" s="99">
        <f>IF(L223=L222,0,1)</f>
        <v>0</v>
      </c>
      <c r="N223" s="107">
        <v>1725818718</v>
      </c>
      <c r="O223" s="106" t="str">
        <f>PROPER(TRIM(UPPER(CONCATENATE(P223," ",Q223))))</f>
        <v>Bryan German Peralvo</v>
      </c>
      <c r="P223" s="106" t="s">
        <v>2333</v>
      </c>
      <c r="Q223" s="106" t="s">
        <v>2401</v>
      </c>
      <c r="R223" s="106" t="s">
        <v>2364</v>
      </c>
      <c r="S223" s="106" t="s">
        <v>2462</v>
      </c>
      <c r="T223" s="106" t="s">
        <v>2468</v>
      </c>
      <c r="U223" s="107" t="s">
        <v>2472</v>
      </c>
      <c r="V223" s="133">
        <v>9675.2445454545468</v>
      </c>
      <c r="W223" s="39">
        <f>COUNTA(AD223,AI223,AN223,AS223,AX223,BH223,BC223)</f>
        <v>1</v>
      </c>
      <c r="X223" s="42">
        <f>Y223/AC223</f>
        <v>2.500000000000005E-2</v>
      </c>
      <c r="Y223" s="43">
        <f>(AH223+AM223+AR223+AW223+BB223+BL223+BG223)*24</f>
        <v>1.0000000000000018</v>
      </c>
      <c r="Z223" s="44">
        <f>+W223*$D$4</f>
        <v>4</v>
      </c>
      <c r="AA223" s="42">
        <f>AB223/(AC223*$D$4)</f>
        <v>2.500000000000005E-2</v>
      </c>
      <c r="AB223" s="44">
        <f>((AG223*24)*AF223)+((AL223*24)*AK223)+((AQ223*24)*AP223)+((AV223*24)*AU223)+((BA223*24)*AZ223)+((BF223*24)*BE223)+((BK223*24)*BJ223)</f>
        <v>4.0000000000000071</v>
      </c>
      <c r="AC223" s="45">
        <f>SUMIFS(Y:Y,O:O,O223)</f>
        <v>39.999999999999993</v>
      </c>
      <c r="AD223" s="77"/>
      <c r="AE223" s="77"/>
      <c r="AF223" s="71"/>
      <c r="AG223" s="47">
        <f>IF(AE223-AD223=$A$3,$A$2,AE223-AD223)</f>
        <v>0</v>
      </c>
      <c r="AH223" s="47">
        <f>IFERROR(IF(AF223=$D$4,AG223,AG223/($D$4/AF223)),0)</f>
        <v>0</v>
      </c>
      <c r="AI223" s="78"/>
      <c r="AJ223" s="78"/>
      <c r="AK223" s="72"/>
      <c r="AL223" s="47">
        <f>IF(AJ223-AI223=$A$3,$A$2,AJ223-AI223)</f>
        <v>0</v>
      </c>
      <c r="AM223" s="47">
        <f>IFERROR(IF(AK223=$D$4,AL223,AL223/($D$4/AK223)),0)</f>
        <v>0</v>
      </c>
      <c r="AN223" s="78"/>
      <c r="AO223" s="78"/>
      <c r="AP223" s="72"/>
      <c r="AQ223" s="47">
        <f>IF(AO223-AN223=$A$3,$A$2,AO223-AN223)</f>
        <v>0</v>
      </c>
      <c r="AR223" s="47">
        <f>IFERROR(IF(AP223=$D$4,AQ223,AQ223/($D$4/AP223)),0)</f>
        <v>0</v>
      </c>
      <c r="AS223" s="78">
        <v>0.66666666666666663</v>
      </c>
      <c r="AT223" s="78">
        <v>0.70833333333333337</v>
      </c>
      <c r="AU223" s="72">
        <v>4</v>
      </c>
      <c r="AV223" s="47">
        <f>IF(AT223-AS223=$A$3,$A$2,AT223-AS223)</f>
        <v>4.1666666666666741E-2</v>
      </c>
      <c r="AW223" s="47">
        <f>IFERROR(IF(AU223=$D$4,AV223,AV223/($D$4/AU223)),0)</f>
        <v>4.1666666666666741E-2</v>
      </c>
      <c r="AX223" s="78"/>
      <c r="AY223" s="78"/>
      <c r="AZ223" s="72"/>
      <c r="BA223" s="47">
        <f>IF(AY223-AX223=$A$3,$A$2,AY223-AX223)</f>
        <v>0</v>
      </c>
      <c r="BB223" s="47">
        <f>IFERROR(IF(AZ223=$D$4,BA223,BA223/($D$4/AZ223)),0)</f>
        <v>0</v>
      </c>
      <c r="BC223" s="78"/>
      <c r="BD223" s="78"/>
      <c r="BE223" s="72"/>
      <c r="BF223" s="47">
        <f>IF(BD223-BC223=$A$3,$A$2,BD223-BC223)</f>
        <v>0</v>
      </c>
      <c r="BG223" s="47">
        <f>IFERROR(IF(BE223=$D$4,BF223,BF223/($D$4/BE223)),0)</f>
        <v>0</v>
      </c>
      <c r="BH223" s="78"/>
      <c r="BI223" s="78"/>
      <c r="BJ223" s="72"/>
      <c r="BK223" s="47">
        <f>IF(BI223-BH223=$A$3,$A$2,BI223-BH223)</f>
        <v>0</v>
      </c>
      <c r="BL223" s="47">
        <f>IFERROR(IF(BJ223=$D$4,BK223,BK223/($D$4/BJ223)),0)</f>
        <v>0</v>
      </c>
      <c r="BM223" s="50"/>
      <c r="BN223" s="22">
        <f t="array" ref="BN223">IF(SUMPRODUCT((O223:O$439=O223)*1)&gt;1,0,1)</f>
        <v>0</v>
      </c>
      <c r="BO223" s="69"/>
      <c r="BP223" s="69"/>
      <c r="BQ223" s="71"/>
      <c r="BR223" s="47">
        <f>IF(BP223-BO223=$A$3,$A$2,BP223-BO223)</f>
        <v>0</v>
      </c>
      <c r="BS223" s="47">
        <f>IFERROR(IF(BQ223=$D$4,BR223,BR223/($D$4/BQ223)),0)</f>
        <v>0</v>
      </c>
      <c r="BT223" s="70"/>
      <c r="BU223" s="70"/>
      <c r="BV223" s="72"/>
      <c r="BW223" s="47">
        <f>IF(BU223-BT223=$A$3,$A$2,BU223-BT223)</f>
        <v>0</v>
      </c>
      <c r="BX223" s="47">
        <f>IFERROR(IF(BV223=$D$4,BW223,BW223/($D$4/BV223)),0)</f>
        <v>0</v>
      </c>
      <c r="BY223" s="70"/>
      <c r="BZ223" s="70"/>
      <c r="CA223" s="72"/>
      <c r="CB223" s="47">
        <f>IF(BZ223-BY223=$A$3,$A$2,BZ223-BY223)</f>
        <v>0</v>
      </c>
      <c r="CC223" s="47">
        <f>IFERROR(IF(CA223=$D$4,CB223,CB223/($D$4/CA223)),0)</f>
        <v>0</v>
      </c>
      <c r="CD223" s="70">
        <v>0.625</v>
      </c>
      <c r="CE223" s="70">
        <v>0.75</v>
      </c>
      <c r="CF223" s="72">
        <v>2</v>
      </c>
      <c r="CG223" s="47">
        <f>IF(CE223-CD223=$A$3,$A$2,CE223-CD223)</f>
        <v>0.125</v>
      </c>
      <c r="CH223" s="47">
        <f>IFERROR(IF(CF223=$D$4,CG223,CG223/($D$4/CF223)),0)</f>
        <v>6.25E-2</v>
      </c>
      <c r="CI223" s="70"/>
      <c r="CJ223" s="70"/>
      <c r="CK223" s="72"/>
      <c r="CL223" s="47">
        <f>IF(CJ223-CI223=$A$3,$A$2,CJ223-CI223)</f>
        <v>0</v>
      </c>
      <c r="CM223" s="47">
        <f>IFERROR(IF(CK223=$D$4,CL223,CL223/($D$4/CK223)),0)</f>
        <v>0</v>
      </c>
      <c r="CN223" s="70"/>
      <c r="CO223" s="70"/>
      <c r="CP223" s="72"/>
      <c r="CQ223" s="47">
        <f>IF(CO223-CN223=$A$3,$A$2,CO223-CN223)</f>
        <v>0</v>
      </c>
      <c r="CR223" s="47">
        <f>IFERROR(IF(CP223=$D$4,CQ223,CQ223/($D$4/CP223)),0)</f>
        <v>0</v>
      </c>
      <c r="CS223" s="70"/>
      <c r="CT223" s="70"/>
      <c r="CU223" s="72"/>
      <c r="CV223" s="47">
        <f>IF(CT223-CS223=$A$3,$A$2,CT223-CS223)</f>
        <v>0</v>
      </c>
      <c r="CW223" s="47">
        <f>IFERROR(IF(CU223=$D$4,CV223,CV223/($D$4/CU223)),0)</f>
        <v>0</v>
      </c>
      <c r="CY223" s="18"/>
      <c r="CZ223" s="156"/>
      <c r="DA223" s="156"/>
    </row>
    <row r="224" spans="2:105" ht="13.8" x14ac:dyDescent="0.3">
      <c r="B224" s="39" t="str">
        <f>CONCATENATE(IF(AD224&lt;&gt;"","L",""),IF(AI224&lt;&gt;"","M",""),IF(AN224&lt;&gt;"","W",""),IF(AS224&lt;&gt;"","J",""),IF(AX224&lt;&gt;"","V",""),IF(BC224&lt;&gt;"","S",""),IF(BH224&lt;&gt;"","D",""))</f>
        <v>J</v>
      </c>
      <c r="C224" s="76">
        <v>85</v>
      </c>
      <c r="D224" s="40" t="s">
        <v>2067</v>
      </c>
      <c r="E224" s="40" t="s">
        <v>1533</v>
      </c>
      <c r="F224" s="40" t="s">
        <v>2123</v>
      </c>
      <c r="G224" s="36" t="s">
        <v>1237</v>
      </c>
      <c r="H224" s="36" t="s">
        <v>2247</v>
      </c>
      <c r="I224" s="36" t="s">
        <v>2247</v>
      </c>
      <c r="J224" s="36" t="s">
        <v>2125</v>
      </c>
      <c r="K224" s="36" t="s">
        <v>2263</v>
      </c>
      <c r="L224" s="100" t="s">
        <v>976</v>
      </c>
      <c r="M224" s="99">
        <f>IF(L224=L223,0,1)</f>
        <v>0</v>
      </c>
      <c r="N224" s="107">
        <v>1725818718</v>
      </c>
      <c r="O224" s="106" t="str">
        <f>PROPER(TRIM(UPPER(CONCATENATE(P224," ",Q224))))</f>
        <v>Bryan German Peralvo</v>
      </c>
      <c r="P224" s="106" t="s">
        <v>2333</v>
      </c>
      <c r="Q224" s="106" t="s">
        <v>2401</v>
      </c>
      <c r="R224" s="106" t="s">
        <v>2364</v>
      </c>
      <c r="S224" s="106" t="s">
        <v>2462</v>
      </c>
      <c r="T224" s="106" t="s">
        <v>2466</v>
      </c>
      <c r="U224" s="107" t="s">
        <v>2472</v>
      </c>
      <c r="V224" s="133">
        <v>3836.2792968222316</v>
      </c>
      <c r="W224" s="39">
        <f>COUNTA(AD224,AI224,AN224,AS224,AX224,BH224,BC224)</f>
        <v>1</v>
      </c>
      <c r="X224" s="42">
        <f>Y224/AC224</f>
        <v>4.9999999999999996E-2</v>
      </c>
      <c r="Y224" s="43">
        <f>(AH224+AM224+AR224+AW224+BB224+BL224+BG224)*24</f>
        <v>1.9999999999999996</v>
      </c>
      <c r="Z224" s="44">
        <f>+W224*$D$4</f>
        <v>4</v>
      </c>
      <c r="AA224" s="42">
        <f>AB224/(AC224*$D$4)</f>
        <v>4.9999999999999996E-2</v>
      </c>
      <c r="AB224" s="44">
        <f>((AG224*24)*AF224)+((AL224*24)*AK224)+((AQ224*24)*AP224)+((AV224*24)*AU224)+((BA224*24)*AZ224)+((BF224*24)*BE224)+((BK224*24)*BJ224)</f>
        <v>7.9999999999999982</v>
      </c>
      <c r="AC224" s="45">
        <f>SUMIFS(Y:Y,O:O,O224)</f>
        <v>39.999999999999993</v>
      </c>
      <c r="AD224" s="77"/>
      <c r="AE224" s="77"/>
      <c r="AF224" s="71"/>
      <c r="AG224" s="47">
        <f>IF(AE224-AD224=$A$3,$A$2,AE224-AD224)</f>
        <v>0</v>
      </c>
      <c r="AH224" s="47">
        <f>IFERROR(IF(AF224=$D$4,AG224,AG224/($D$4/AF224)),0)</f>
        <v>0</v>
      </c>
      <c r="AI224" s="78"/>
      <c r="AJ224" s="78"/>
      <c r="AK224" s="72"/>
      <c r="AL224" s="47">
        <f>IF(AJ224-AI224=$A$3,$A$2,AJ224-AI224)</f>
        <v>0</v>
      </c>
      <c r="AM224" s="47">
        <f>IFERROR(IF(AK224=$D$4,AL224,AL224/($D$4/AK224)),0)</f>
        <v>0</v>
      </c>
      <c r="AN224" s="78"/>
      <c r="AO224" s="78"/>
      <c r="AP224" s="72"/>
      <c r="AQ224" s="47">
        <f>IF(AO224-AN224=$A$3,$A$2,AO224-AN224)</f>
        <v>0</v>
      </c>
      <c r="AR224" s="47">
        <f>IFERROR(IF(AP224=$D$4,AQ224,AQ224/($D$4/AP224)),0)</f>
        <v>0</v>
      </c>
      <c r="AS224" s="78">
        <v>0.375</v>
      </c>
      <c r="AT224" s="78">
        <v>0.45833333333333331</v>
      </c>
      <c r="AU224" s="72">
        <v>4</v>
      </c>
      <c r="AV224" s="47">
        <f>IF(AT224-AS224=$A$3,$A$2,AT224-AS224)</f>
        <v>8.3333333333333315E-2</v>
      </c>
      <c r="AW224" s="47">
        <f>IFERROR(IF(AU224=$D$4,AV224,AV224/($D$4/AU224)),0)</f>
        <v>8.3333333333333315E-2</v>
      </c>
      <c r="AX224" s="78"/>
      <c r="AY224" s="78"/>
      <c r="AZ224" s="72"/>
      <c r="BA224" s="47">
        <f>IF(AY224-AX224=$A$3,$A$2,AY224-AX224)</f>
        <v>0</v>
      </c>
      <c r="BB224" s="47">
        <f>IFERROR(IF(AZ224=$D$4,BA224,BA224/($D$4/AZ224)),0)</f>
        <v>0</v>
      </c>
      <c r="BC224" s="78"/>
      <c r="BD224" s="78"/>
      <c r="BE224" s="72"/>
      <c r="BF224" s="47">
        <f>IF(BD224-BC224=$A$3,$A$2,BD224-BC224)</f>
        <v>0</v>
      </c>
      <c r="BG224" s="47">
        <f>IFERROR(IF(BE224=$D$4,BF224,BF224/($D$4/BE224)),0)</f>
        <v>0</v>
      </c>
      <c r="BH224" s="78"/>
      <c r="BI224" s="78"/>
      <c r="BJ224" s="72"/>
      <c r="BK224" s="47">
        <f>IF(BI224-BH224=$A$3,$A$2,BI224-BH224)</f>
        <v>0</v>
      </c>
      <c r="BL224" s="47">
        <f>IFERROR(IF(BJ224=$D$4,BK224,BK224/($D$4/BJ224)),0)</f>
        <v>0</v>
      </c>
      <c r="BM224" s="50"/>
      <c r="BN224" s="22">
        <f t="array" ref="BN224">IF(SUMPRODUCT((O224:O$439=O224)*1)&gt;1,0,1)</f>
        <v>0</v>
      </c>
      <c r="BO224" s="69"/>
      <c r="BP224" s="69"/>
      <c r="BQ224" s="71"/>
      <c r="BR224" s="47">
        <f>IF(BP224-BO224=$A$3,$A$2,BP224-BO224)</f>
        <v>0</v>
      </c>
      <c r="BS224" s="47">
        <f>IFERROR(IF(BQ224=$D$4,BR224,BR224/($D$4/BQ224)),0)</f>
        <v>0</v>
      </c>
      <c r="BT224" s="70"/>
      <c r="BU224" s="70"/>
      <c r="BV224" s="72"/>
      <c r="BW224" s="47">
        <f>IF(BU224-BT224=$A$3,$A$2,BU224-BT224)</f>
        <v>0</v>
      </c>
      <c r="BX224" s="47">
        <f>IFERROR(IF(BV224=$D$4,BW224,BW224/($D$4/BV224)),0)</f>
        <v>0</v>
      </c>
      <c r="BY224" s="70"/>
      <c r="BZ224" s="70"/>
      <c r="CA224" s="72"/>
      <c r="CB224" s="47">
        <f>IF(BZ224-BY224=$A$3,$A$2,BZ224-BY224)</f>
        <v>0</v>
      </c>
      <c r="CC224" s="47">
        <f>IFERROR(IF(CA224=$D$4,CB224,CB224/($D$4/CA224)),0)</f>
        <v>0</v>
      </c>
      <c r="CD224" s="70">
        <v>0.375</v>
      </c>
      <c r="CE224" s="70">
        <v>0.45833333333333331</v>
      </c>
      <c r="CF224" s="72">
        <v>2</v>
      </c>
      <c r="CG224" s="47">
        <f>IF(CE224-CD224=$A$3,$A$2,CE224-CD224)</f>
        <v>8.3333333333333315E-2</v>
      </c>
      <c r="CH224" s="47">
        <f>IFERROR(IF(CF224=$D$4,CG224,CG224/($D$4/CF224)),0)</f>
        <v>4.1666666666666657E-2</v>
      </c>
      <c r="CI224" s="70"/>
      <c r="CJ224" s="70"/>
      <c r="CK224" s="72"/>
      <c r="CL224" s="47">
        <f>IF(CJ224-CI224=$A$3,$A$2,CJ224-CI224)</f>
        <v>0</v>
      </c>
      <c r="CM224" s="47">
        <f>IFERROR(IF(CK224=$D$4,CL224,CL224/($D$4/CK224)),0)</f>
        <v>0</v>
      </c>
      <c r="CN224" s="70"/>
      <c r="CO224" s="70"/>
      <c r="CP224" s="72"/>
      <c r="CQ224" s="47">
        <f>IF(CO224-CN224=$A$3,$A$2,CO224-CN224)</f>
        <v>0</v>
      </c>
      <c r="CR224" s="47">
        <f>IFERROR(IF(CP224=$D$4,CQ224,CQ224/($D$4/CP224)),0)</f>
        <v>0</v>
      </c>
      <c r="CS224" s="70"/>
      <c r="CT224" s="70"/>
      <c r="CU224" s="72"/>
      <c r="CV224" s="47">
        <f>IF(CT224-CS224=$A$3,$A$2,CT224-CS224)</f>
        <v>0</v>
      </c>
      <c r="CW224" s="47">
        <f>IFERROR(IF(CU224=$D$4,CV224,CV224/($D$4/CU224)),0)</f>
        <v>0</v>
      </c>
      <c r="CY224" s="18"/>
      <c r="CZ224" s="156"/>
      <c r="DA224" s="156"/>
    </row>
    <row r="225" spans="2:105" ht="13.8" x14ac:dyDescent="0.3">
      <c r="B225" s="39" t="str">
        <f>CONCATENATE(IF(AD225&lt;&gt;"","L",""),IF(AI225&lt;&gt;"","M",""),IF(AN225&lt;&gt;"","W",""),IF(AS225&lt;&gt;"","J",""),IF(AX225&lt;&gt;"","V",""),IF(BC225&lt;&gt;"","S",""),IF(BH225&lt;&gt;"","D",""))</f>
        <v>J</v>
      </c>
      <c r="C225" s="76">
        <v>94334</v>
      </c>
      <c r="D225" s="40" t="s">
        <v>2068</v>
      </c>
      <c r="E225" s="40" t="s">
        <v>1534</v>
      </c>
      <c r="F225" s="40" t="s">
        <v>2123</v>
      </c>
      <c r="G225" s="36" t="s">
        <v>1237</v>
      </c>
      <c r="H225" s="36" t="s">
        <v>2247</v>
      </c>
      <c r="I225" s="36" t="s">
        <v>2247</v>
      </c>
      <c r="J225" s="36" t="s">
        <v>2125</v>
      </c>
      <c r="K225" s="36" t="s">
        <v>2263</v>
      </c>
      <c r="L225" s="100" t="s">
        <v>976</v>
      </c>
      <c r="M225" s="99">
        <f>IF(L225=L224,0,1)</f>
        <v>0</v>
      </c>
      <c r="N225" s="107">
        <v>1725818718</v>
      </c>
      <c r="O225" s="106" t="str">
        <f>PROPER(TRIM(UPPER(CONCATENATE(P225," ",Q225))))</f>
        <v>Bryan German Peralvo</v>
      </c>
      <c r="P225" s="106" t="s">
        <v>2333</v>
      </c>
      <c r="Q225" s="106" t="s">
        <v>2401</v>
      </c>
      <c r="R225" s="106" t="s">
        <v>2364</v>
      </c>
      <c r="S225" s="106" t="s">
        <v>2462</v>
      </c>
      <c r="T225" s="106" t="s">
        <v>2466</v>
      </c>
      <c r="U225" s="107" t="s">
        <v>2472</v>
      </c>
      <c r="V225" s="133">
        <v>7283.2663236679027</v>
      </c>
      <c r="W225" s="39">
        <f>COUNTA(AD225,AI225,AN225,AS225,AX225,BH225,BC225)</f>
        <v>1</v>
      </c>
      <c r="X225" s="42">
        <f>Y225/AC225</f>
        <v>2.4999999999999981E-2</v>
      </c>
      <c r="Y225" s="43">
        <f>(AH225+AM225+AR225+AW225+BB225+BL225+BG225)*24</f>
        <v>0.99999999999999911</v>
      </c>
      <c r="Z225" s="44">
        <f>+W225*$D$4</f>
        <v>4</v>
      </c>
      <c r="AA225" s="42">
        <f>AB225/(AC225*$D$4)</f>
        <v>2.4999999999999981E-2</v>
      </c>
      <c r="AB225" s="44">
        <f>((AG225*24)*AF225)+((AL225*24)*AK225)+((AQ225*24)*AP225)+((AV225*24)*AU225)+((BA225*24)*AZ225)+((BF225*24)*BE225)+((BK225*24)*BJ225)</f>
        <v>3.9999999999999964</v>
      </c>
      <c r="AC225" s="45">
        <f>SUMIFS(Y:Y,O:O,O225)</f>
        <v>39.999999999999993</v>
      </c>
      <c r="AD225" s="77"/>
      <c r="AE225" s="77"/>
      <c r="AF225" s="71"/>
      <c r="AG225" s="47">
        <f>IF(AE225-AD225=$A$3,$A$2,AE225-AD225)</f>
        <v>0</v>
      </c>
      <c r="AH225" s="47">
        <f>IFERROR(IF(AF225=$D$4,AG225,AG225/($D$4/AF225)),0)</f>
        <v>0</v>
      </c>
      <c r="AI225" s="78"/>
      <c r="AJ225" s="78"/>
      <c r="AK225" s="72"/>
      <c r="AL225" s="47">
        <f>IF(AJ225-AI225=$A$3,$A$2,AJ225-AI225)</f>
        <v>0</v>
      </c>
      <c r="AM225" s="47">
        <f>IFERROR(IF(AK225=$D$4,AL225,AL225/($D$4/AK225)),0)</f>
        <v>0</v>
      </c>
      <c r="AN225" s="78"/>
      <c r="AO225" s="78"/>
      <c r="AP225" s="72"/>
      <c r="AQ225" s="47">
        <f>IF(AO225-AN225=$A$3,$A$2,AO225-AN225)</f>
        <v>0</v>
      </c>
      <c r="AR225" s="47">
        <f>IFERROR(IF(AP225=$D$4,AQ225,AQ225/($D$4/AP225)),0)</f>
        <v>0</v>
      </c>
      <c r="AS225" s="78">
        <v>0.70833333333333337</v>
      </c>
      <c r="AT225" s="78">
        <v>0.75</v>
      </c>
      <c r="AU225" s="72">
        <v>4</v>
      </c>
      <c r="AV225" s="47">
        <f>IF(AT225-AS225=$A$3,$A$2,AT225-AS225)</f>
        <v>4.166666666666663E-2</v>
      </c>
      <c r="AW225" s="47">
        <f>IFERROR(IF(AU225=$D$4,AV225,AV225/($D$4/AU225)),0)</f>
        <v>4.166666666666663E-2</v>
      </c>
      <c r="AX225" s="78"/>
      <c r="AY225" s="78"/>
      <c r="AZ225" s="72"/>
      <c r="BA225" s="47">
        <f>IF(AY225-AX225=$A$3,$A$2,AY225-AX225)</f>
        <v>0</v>
      </c>
      <c r="BB225" s="47">
        <f>IFERROR(IF(AZ225=$D$4,BA225,BA225/($D$4/AZ225)),0)</f>
        <v>0</v>
      </c>
      <c r="BC225" s="78"/>
      <c r="BD225" s="78"/>
      <c r="BE225" s="72"/>
      <c r="BF225" s="47">
        <f>IF(BD225-BC225=$A$3,$A$2,BD225-BC225)</f>
        <v>0</v>
      </c>
      <c r="BG225" s="47">
        <f>IFERROR(IF(BE225=$D$4,BF225,BF225/($D$4/BE225)),0)</f>
        <v>0</v>
      </c>
      <c r="BH225" s="78"/>
      <c r="BI225" s="78"/>
      <c r="BJ225" s="72"/>
      <c r="BK225" s="47">
        <f>IF(BI225-BH225=$A$3,$A$2,BI225-BH225)</f>
        <v>0</v>
      </c>
      <c r="BL225" s="47">
        <f>IFERROR(IF(BJ225=$D$4,BK225,BK225/($D$4/BJ225)),0)</f>
        <v>0</v>
      </c>
      <c r="BM225" s="50"/>
      <c r="BN225" s="22">
        <f t="array" ref="BN225">IF(SUMPRODUCT((O225:O$439=O225)*1)&gt;1,0,1)</f>
        <v>0</v>
      </c>
      <c r="BO225" s="69"/>
      <c r="BP225" s="69"/>
      <c r="BQ225" s="71"/>
      <c r="BR225" s="47">
        <f>IF(BP225-BO225=$A$3,$A$2,BP225-BO225)</f>
        <v>0</v>
      </c>
      <c r="BS225" s="47">
        <f>IFERROR(IF(BQ225=$D$4,BR225,BR225/($D$4/BQ225)),0)</f>
        <v>0</v>
      </c>
      <c r="BT225" s="70"/>
      <c r="BU225" s="70"/>
      <c r="BV225" s="72"/>
      <c r="BW225" s="47">
        <f>IF(BU225-BT225=$A$3,$A$2,BU225-BT225)</f>
        <v>0</v>
      </c>
      <c r="BX225" s="47">
        <f>IFERROR(IF(BV225=$D$4,BW225,BW225/($D$4/BV225)),0)</f>
        <v>0</v>
      </c>
      <c r="BY225" s="70"/>
      <c r="BZ225" s="70"/>
      <c r="CA225" s="72"/>
      <c r="CB225" s="47">
        <f>IF(BZ225-BY225=$A$3,$A$2,BZ225-BY225)</f>
        <v>0</v>
      </c>
      <c r="CC225" s="47">
        <f>IFERROR(IF(CA225=$D$4,CB225,CB225/($D$4/CA225)),0)</f>
        <v>0</v>
      </c>
      <c r="CD225" s="70">
        <v>0.58333333333333337</v>
      </c>
      <c r="CE225" s="70">
        <v>0.66666666666666663</v>
      </c>
      <c r="CF225" s="72">
        <v>2</v>
      </c>
      <c r="CG225" s="47">
        <f>IF(CE225-CD225=$A$3,$A$2,CE225-CD225)</f>
        <v>8.3333333333333259E-2</v>
      </c>
      <c r="CH225" s="47">
        <f>IFERROR(IF(CF225=$D$4,CG225,CG225/($D$4/CF225)),0)</f>
        <v>4.166666666666663E-2</v>
      </c>
      <c r="CI225" s="70"/>
      <c r="CJ225" s="70"/>
      <c r="CK225" s="72"/>
      <c r="CL225" s="47">
        <f>IF(CJ225-CI225=$A$3,$A$2,CJ225-CI225)</f>
        <v>0</v>
      </c>
      <c r="CM225" s="47">
        <f>IFERROR(IF(CK225=$D$4,CL225,CL225/($D$4/CK225)),0)</f>
        <v>0</v>
      </c>
      <c r="CN225" s="70"/>
      <c r="CO225" s="70"/>
      <c r="CP225" s="72"/>
      <c r="CQ225" s="47">
        <f>IF(CO225-CN225=$A$3,$A$2,CO225-CN225)</f>
        <v>0</v>
      </c>
      <c r="CR225" s="47">
        <f>IFERROR(IF(CP225=$D$4,CQ225,CQ225/($D$4/CP225)),0)</f>
        <v>0</v>
      </c>
      <c r="CS225" s="70"/>
      <c r="CT225" s="70"/>
      <c r="CU225" s="72"/>
      <c r="CV225" s="47">
        <f>IF(CT225-CS225=$A$3,$A$2,CT225-CS225)</f>
        <v>0</v>
      </c>
      <c r="CW225" s="47">
        <f>IFERROR(IF(CU225=$D$4,CV225,CV225/($D$4/CU225)),0)</f>
        <v>0</v>
      </c>
      <c r="CY225" s="18"/>
      <c r="CZ225" s="156"/>
      <c r="DA225" s="156"/>
    </row>
    <row r="226" spans="2:105" ht="13.8" x14ac:dyDescent="0.3">
      <c r="B226" s="39" t="str">
        <f>CONCATENATE(IF(AD226&lt;&gt;"","L",""),IF(AI226&lt;&gt;"","M",""),IF(AN226&lt;&gt;"","W",""),IF(AS226&lt;&gt;"","J",""),IF(AX226&lt;&gt;"","V",""),IF(BC226&lt;&gt;"","S",""),IF(BH226&lt;&gt;"","D",""))</f>
        <v>M</v>
      </c>
      <c r="C226" s="76">
        <v>1</v>
      </c>
      <c r="D226" s="40" t="s">
        <v>745</v>
      </c>
      <c r="E226" s="40" t="s">
        <v>746</v>
      </c>
      <c r="F226" s="40" t="s">
        <v>2157</v>
      </c>
      <c r="G226" s="36" t="s">
        <v>745</v>
      </c>
      <c r="H226" s="36" t="s">
        <v>2248</v>
      </c>
      <c r="I226" s="36" t="s">
        <v>2259</v>
      </c>
      <c r="J226" s="36" t="s">
        <v>1647</v>
      </c>
      <c r="K226" s="36" t="s">
        <v>2263</v>
      </c>
      <c r="L226" s="100" t="s">
        <v>976</v>
      </c>
      <c r="M226" s="99">
        <f>IF(L226=L225,0,1)</f>
        <v>0</v>
      </c>
      <c r="N226" s="107">
        <v>1725818718</v>
      </c>
      <c r="O226" s="106" t="str">
        <f>PROPER(TRIM(UPPER(CONCATENATE(P226," ",Q226))))</f>
        <v>Bryan German Peralvo</v>
      </c>
      <c r="P226" s="106" t="s">
        <v>2333</v>
      </c>
      <c r="Q226" s="106" t="s">
        <v>2401</v>
      </c>
      <c r="R226" s="106" t="s">
        <v>2364</v>
      </c>
      <c r="S226" s="106" t="s">
        <v>2462</v>
      </c>
      <c r="T226" s="106" t="s">
        <v>2471</v>
      </c>
      <c r="U226" s="107" t="s">
        <v>2472</v>
      </c>
      <c r="V226" s="133">
        <v>0</v>
      </c>
      <c r="W226" s="39">
        <f>COUNTA(AD226,AI226,AN226,AS226,AX226,BH226,BC226)</f>
        <v>1</v>
      </c>
      <c r="X226" s="42">
        <f>Y226/AC226</f>
        <v>2.4999999999999998E-2</v>
      </c>
      <c r="Y226" s="43">
        <f>(AH226+AM226+AR226+AW226+BB226+BL226+BG226)*24</f>
        <v>0.99999999999999978</v>
      </c>
      <c r="Z226" s="44">
        <f>+W226*$D$4</f>
        <v>4</v>
      </c>
      <c r="AA226" s="42">
        <f>AB226/(AC226*$D$4)</f>
        <v>2.4999999999999998E-2</v>
      </c>
      <c r="AB226" s="44">
        <f>((AG226*24)*AF226)+((AL226*24)*AK226)+((AQ226*24)*AP226)+((AV226*24)*AU226)+((BA226*24)*AZ226)+((BF226*24)*BE226)+((BK226*24)*BJ226)</f>
        <v>3.9999999999999991</v>
      </c>
      <c r="AC226" s="45">
        <f>SUMIFS(Y:Y,O:O,O226)</f>
        <v>39.999999999999993</v>
      </c>
      <c r="AD226" s="77"/>
      <c r="AE226" s="77"/>
      <c r="AF226" s="71"/>
      <c r="AG226" s="47">
        <f>IF(AE226-AD226=$A$3,$A$2,AE226-AD226)</f>
        <v>0</v>
      </c>
      <c r="AH226" s="47">
        <f>IFERROR(IF(AF226=$D$4,AG226,AG226/($D$4/AF226)),0)</f>
        <v>0</v>
      </c>
      <c r="AI226" s="78">
        <v>0.375</v>
      </c>
      <c r="AJ226" s="78">
        <v>0.45833333333333331</v>
      </c>
      <c r="AK226" s="72">
        <v>2</v>
      </c>
      <c r="AL226" s="47">
        <f>IF(AJ226-AI226=$A$3,$A$2,AJ226-AI226)</f>
        <v>8.3333333333333315E-2</v>
      </c>
      <c r="AM226" s="47">
        <f>IFERROR(IF(AK226=$D$4,AL226,AL226/($D$4/AK226)),0)</f>
        <v>4.1666666666666657E-2</v>
      </c>
      <c r="AN226" s="78"/>
      <c r="AO226" s="78"/>
      <c r="AP226" s="72"/>
      <c r="AQ226" s="47">
        <f>IF(AO226-AN226=$A$3,$A$2,AO226-AN226)</f>
        <v>0</v>
      </c>
      <c r="AR226" s="47">
        <f>IFERROR(IF(AP226=$D$4,AQ226,AQ226/($D$4/AP226)),0)</f>
        <v>0</v>
      </c>
      <c r="AS226" s="78"/>
      <c r="AT226" s="78"/>
      <c r="AU226" s="72"/>
      <c r="AV226" s="47">
        <f>IF(AT226-AS226=$A$3,$A$2,AT226-AS226)</f>
        <v>0</v>
      </c>
      <c r="AW226" s="47">
        <f>IFERROR(IF(AU226=$D$4,AV226,AV226/($D$4/AU226)),0)</f>
        <v>0</v>
      </c>
      <c r="AX226" s="78"/>
      <c r="AY226" s="78"/>
      <c r="AZ226" s="72"/>
      <c r="BA226" s="47">
        <f>IF(AY226-AX226=$A$3,$A$2,AY226-AX226)</f>
        <v>0</v>
      </c>
      <c r="BB226" s="47">
        <f>IFERROR(IF(AZ226=$D$4,BA226,BA226/($D$4/AZ226)),0)</f>
        <v>0</v>
      </c>
      <c r="BC226" s="78"/>
      <c r="BD226" s="78"/>
      <c r="BE226" s="72"/>
      <c r="BF226" s="47">
        <f>IF(BD226-BC226=$A$3,$A$2,BD226-BC226)</f>
        <v>0</v>
      </c>
      <c r="BG226" s="47">
        <f>IFERROR(IF(BE226=$D$4,BF226,BF226/($D$4/BE226)),0)</f>
        <v>0</v>
      </c>
      <c r="BH226" s="78"/>
      <c r="BI226" s="78"/>
      <c r="BJ226" s="72"/>
      <c r="BK226" s="47">
        <f>IF(BI226-BH226=$A$3,$A$2,BI226-BH226)</f>
        <v>0</v>
      </c>
      <c r="BL226" s="47">
        <f>IFERROR(IF(BJ226=$D$4,BK226,BK226/($D$4/BJ226)),0)</f>
        <v>0</v>
      </c>
      <c r="BM226" s="50"/>
      <c r="BN226" s="22">
        <f t="array" ref="BN226">IF(SUMPRODUCT((O226:O$439=O226)*1)&gt;1,0,1)</f>
        <v>0</v>
      </c>
      <c r="BO226" s="69"/>
      <c r="BP226" s="69"/>
      <c r="BQ226" s="71"/>
      <c r="BR226" s="47">
        <f>IF(BP226-BO226=$A$3,$A$2,BP226-BO226)</f>
        <v>0</v>
      </c>
      <c r="BS226" s="47">
        <f>IFERROR(IF(BQ226=$D$4,BR226,BR226/($D$4/BQ226)),0)</f>
        <v>0</v>
      </c>
      <c r="BT226" s="70"/>
      <c r="BU226" s="70"/>
      <c r="BV226" s="72"/>
      <c r="BW226" s="47">
        <f>IF(BU226-BT226=$A$3,$A$2,BU226-BT226)</f>
        <v>0</v>
      </c>
      <c r="BX226" s="47">
        <f>IFERROR(IF(BV226=$D$4,BW226,BW226/($D$4/BV226)),0)</f>
        <v>0</v>
      </c>
      <c r="BY226" s="70"/>
      <c r="BZ226" s="70"/>
      <c r="CA226" s="72"/>
      <c r="CB226" s="47">
        <f>IF(BZ226-BY226=$A$3,$A$2,BZ226-BY226)</f>
        <v>0</v>
      </c>
      <c r="CC226" s="47">
        <f>IFERROR(IF(CA226=$D$4,CB226,CB226/($D$4/CA226)),0)</f>
        <v>0</v>
      </c>
      <c r="CD226" s="70"/>
      <c r="CE226" s="70"/>
      <c r="CF226" s="72"/>
      <c r="CG226" s="47">
        <f>IF(CE226-CD226=$A$3,$A$2,CE226-CD226)</f>
        <v>0</v>
      </c>
      <c r="CH226" s="47">
        <f>IFERROR(IF(CF226=$D$4,CG226,CG226/($D$4/CF226)),0)</f>
        <v>0</v>
      </c>
      <c r="CI226" s="70">
        <v>0.375</v>
      </c>
      <c r="CJ226" s="70">
        <v>0.45833333333333331</v>
      </c>
      <c r="CK226" s="72">
        <v>2</v>
      </c>
      <c r="CL226" s="47">
        <f>IF(CJ226-CI226=$A$3,$A$2,CJ226-CI226)</f>
        <v>8.3333333333333315E-2</v>
      </c>
      <c r="CM226" s="47">
        <f>IFERROR(IF(CK226=$D$4,CL226,CL226/($D$4/CK226)),0)</f>
        <v>4.1666666666666657E-2</v>
      </c>
      <c r="CN226" s="70"/>
      <c r="CO226" s="70"/>
      <c r="CP226" s="72"/>
      <c r="CQ226" s="47">
        <f>IF(CO226-CN226=$A$3,$A$2,CO226-CN226)</f>
        <v>0</v>
      </c>
      <c r="CR226" s="47">
        <f>IFERROR(IF(CP226=$D$4,CQ226,CQ226/($D$4/CP226)),0)</f>
        <v>0</v>
      </c>
      <c r="CS226" s="70"/>
      <c r="CT226" s="70"/>
      <c r="CU226" s="72"/>
      <c r="CV226" s="47">
        <f>IF(CT226-CS226=$A$3,$A$2,CT226-CS226)</f>
        <v>0</v>
      </c>
      <c r="CW226" s="47">
        <f>IFERROR(IF(CU226=$D$4,CV226,CV226/($D$4/CU226)),0)</f>
        <v>0</v>
      </c>
      <c r="CY226" s="18"/>
      <c r="CZ226" s="156"/>
      <c r="DA226" s="156"/>
    </row>
    <row r="227" spans="2:105" ht="13.8" x14ac:dyDescent="0.3">
      <c r="B227" s="39" t="str">
        <f>CONCATENATE(IF(AD227&lt;&gt;"","L",""),IF(AI227&lt;&gt;"","M",""),IF(AN227&lt;&gt;"","W",""),IF(AS227&lt;&gt;"","J",""),IF(AX227&lt;&gt;"","V",""),IF(BC227&lt;&gt;"","S",""),IF(BH227&lt;&gt;"","D",""))</f>
        <v>M</v>
      </c>
      <c r="C227" s="76">
        <v>1</v>
      </c>
      <c r="D227" s="40" t="s">
        <v>2069</v>
      </c>
      <c r="E227" s="40" t="s">
        <v>1535</v>
      </c>
      <c r="F227" s="40" t="s">
        <v>2157</v>
      </c>
      <c r="G227" s="36" t="s">
        <v>1257</v>
      </c>
      <c r="H227" s="36" t="s">
        <v>2248</v>
      </c>
      <c r="I227" s="36" t="s">
        <v>2259</v>
      </c>
      <c r="J227" s="36" t="s">
        <v>1647</v>
      </c>
      <c r="K227" s="36" t="s">
        <v>2263</v>
      </c>
      <c r="L227" s="100" t="s">
        <v>976</v>
      </c>
      <c r="M227" s="99">
        <f>IF(L227=L226,0,1)</f>
        <v>0</v>
      </c>
      <c r="N227" s="107">
        <v>1725818718</v>
      </c>
      <c r="O227" s="106" t="str">
        <f>PROPER(TRIM(UPPER(CONCATENATE(P227," ",Q227))))</f>
        <v>Bryan German Peralvo</v>
      </c>
      <c r="P227" s="106" t="s">
        <v>2333</v>
      </c>
      <c r="Q227" s="106" t="s">
        <v>2401</v>
      </c>
      <c r="R227" s="106" t="s">
        <v>2364</v>
      </c>
      <c r="S227" s="106" t="s">
        <v>2462</v>
      </c>
      <c r="T227" s="106" t="s">
        <v>2471</v>
      </c>
      <c r="U227" s="107" t="s">
        <v>2472</v>
      </c>
      <c r="V227" s="133">
        <v>0</v>
      </c>
      <c r="W227" s="39">
        <f>COUNTA(AD227,AI227,AN227,AS227,AX227,BH227,BC227)</f>
        <v>1</v>
      </c>
      <c r="X227" s="42">
        <f>Y227/AC227</f>
        <v>2.4999999999999998E-2</v>
      </c>
      <c r="Y227" s="43">
        <f>(AH227+AM227+AR227+AW227+BB227+BL227+BG227)*24</f>
        <v>0.99999999999999978</v>
      </c>
      <c r="Z227" s="44">
        <f>+W227*$D$4</f>
        <v>4</v>
      </c>
      <c r="AA227" s="42">
        <f>AB227/(AC227*$D$4)</f>
        <v>2.4999999999999998E-2</v>
      </c>
      <c r="AB227" s="44">
        <f>((AG227*24)*AF227)+((AL227*24)*AK227)+((AQ227*24)*AP227)+((AV227*24)*AU227)+((BA227*24)*AZ227)+((BF227*24)*BE227)+((BK227*24)*BJ227)</f>
        <v>3.9999999999999991</v>
      </c>
      <c r="AC227" s="45">
        <f>SUMIFS(Y:Y,O:O,O227)</f>
        <v>39.999999999999993</v>
      </c>
      <c r="AD227" s="77"/>
      <c r="AE227" s="77"/>
      <c r="AF227" s="71"/>
      <c r="AG227" s="47">
        <f>IF(AE227-AD227=$A$3,$A$2,AE227-AD227)</f>
        <v>0</v>
      </c>
      <c r="AH227" s="47">
        <f>IFERROR(IF(AF227=$D$4,AG227,AG227/($D$4/AF227)),0)</f>
        <v>0</v>
      </c>
      <c r="AI227" s="174">
        <v>0.45833333333333331</v>
      </c>
      <c r="AJ227" s="174">
        <v>0.54166666666666663</v>
      </c>
      <c r="AK227" s="72">
        <v>2</v>
      </c>
      <c r="AL227" s="47">
        <f>IF(AJ227-AI227=$A$3,$A$2,AJ227-AI227)</f>
        <v>8.3333333333333315E-2</v>
      </c>
      <c r="AM227" s="47">
        <f>IFERROR(IF(AK227=$D$4,AL227,AL227/($D$4/AK227)),0)</f>
        <v>4.1666666666666657E-2</v>
      </c>
      <c r="AN227" s="78"/>
      <c r="AO227" s="78"/>
      <c r="AP227" s="72"/>
      <c r="AQ227" s="47">
        <f>IF(AO227-AN227=$A$3,$A$2,AO227-AN227)</f>
        <v>0</v>
      </c>
      <c r="AR227" s="47">
        <f>IFERROR(IF(AP227=$D$4,AQ227,AQ227/($D$4/AP227)),0)</f>
        <v>0</v>
      </c>
      <c r="AS227" s="174"/>
      <c r="AT227" s="174"/>
      <c r="AU227" s="72"/>
      <c r="AV227" s="47">
        <f>IF(AT227-AS227=$A$3,$A$2,AT227-AS227)</f>
        <v>0</v>
      </c>
      <c r="AW227" s="47">
        <f>IFERROR(IF(AU227=$D$4,AV227,AV227/($D$4/AU227)),0)</f>
        <v>0</v>
      </c>
      <c r="AX227" s="78"/>
      <c r="AY227" s="78"/>
      <c r="AZ227" s="72"/>
      <c r="BA227" s="47">
        <f>IF(AY227-AX227=$A$3,$A$2,AY227-AX227)</f>
        <v>0</v>
      </c>
      <c r="BB227" s="47">
        <f>IFERROR(IF(AZ227=$D$4,BA227,BA227/($D$4/AZ227)),0)</f>
        <v>0</v>
      </c>
      <c r="BC227" s="174"/>
      <c r="BD227" s="174"/>
      <c r="BE227" s="72"/>
      <c r="BF227" s="47">
        <f>IF(BD227-BC227=$A$3,$A$2,BD227-BC227)</f>
        <v>0</v>
      </c>
      <c r="BG227" s="47">
        <f>IFERROR(IF(BE227=$D$4,BF227,BF227/($D$4/BE227)),0)</f>
        <v>0</v>
      </c>
      <c r="BH227" s="78"/>
      <c r="BI227" s="78"/>
      <c r="BJ227" s="72"/>
      <c r="BK227" s="47">
        <f>IF(BI227-BH227=$A$3,$A$2,BI227-BH227)</f>
        <v>0</v>
      </c>
      <c r="BL227" s="47">
        <f>IFERROR(IF(BJ227=$D$4,BK227,BK227/($D$4/BJ227)),0)</f>
        <v>0</v>
      </c>
      <c r="BM227" s="50"/>
      <c r="BN227" s="22">
        <f t="array" ref="BN227">IF(SUMPRODUCT((O227:O$439=O227)*1)&gt;1,0,1)</f>
        <v>0</v>
      </c>
      <c r="BO227" s="69"/>
      <c r="BP227" s="69"/>
      <c r="BQ227" s="71"/>
      <c r="BR227" s="47">
        <f>IF(BP227-BO227=$A$3,$A$2,BP227-BO227)</f>
        <v>0</v>
      </c>
      <c r="BS227" s="47">
        <f>IFERROR(IF(BQ227=$D$4,BR227,BR227/($D$4/BQ227)),0)</f>
        <v>0</v>
      </c>
      <c r="BT227" s="70"/>
      <c r="BU227" s="70"/>
      <c r="BV227" s="72"/>
      <c r="BW227" s="47">
        <f>IF(BU227-BT227=$A$3,$A$2,BU227-BT227)</f>
        <v>0</v>
      </c>
      <c r="BX227" s="47">
        <f>IFERROR(IF(BV227=$D$4,BW227,BW227/($D$4/BV227)),0)</f>
        <v>0</v>
      </c>
      <c r="BY227" s="70"/>
      <c r="BZ227" s="70"/>
      <c r="CA227" s="72"/>
      <c r="CB227" s="47">
        <f>IF(BZ227-BY227=$A$3,$A$2,BZ227-BY227)</f>
        <v>0</v>
      </c>
      <c r="CC227" s="47">
        <f>IFERROR(IF(CA227=$D$4,CB227,CB227/($D$4/CA227)),0)</f>
        <v>0</v>
      </c>
      <c r="CD227" s="70"/>
      <c r="CE227" s="70"/>
      <c r="CF227" s="72"/>
      <c r="CG227" s="47">
        <f>IF(CE227-CD227=$A$3,$A$2,CE227-CD227)</f>
        <v>0</v>
      </c>
      <c r="CH227" s="47">
        <f>IFERROR(IF(CF227=$D$4,CG227,CG227/($D$4/CF227)),0)</f>
        <v>0</v>
      </c>
      <c r="CI227" s="70">
        <v>0.45833333333333331</v>
      </c>
      <c r="CJ227" s="70">
        <v>0.54166666666666663</v>
      </c>
      <c r="CK227" s="72">
        <v>2</v>
      </c>
      <c r="CL227" s="47">
        <f>IF(CJ227-CI227=$A$3,$A$2,CJ227-CI227)</f>
        <v>8.3333333333333315E-2</v>
      </c>
      <c r="CM227" s="47">
        <f>IFERROR(IF(CK227=$D$4,CL227,CL227/($D$4/CK227)),0)</f>
        <v>4.1666666666666657E-2</v>
      </c>
      <c r="CN227" s="70"/>
      <c r="CO227" s="70"/>
      <c r="CP227" s="72"/>
      <c r="CQ227" s="47">
        <f>IF(CO227-CN227=$A$3,$A$2,CO227-CN227)</f>
        <v>0</v>
      </c>
      <c r="CR227" s="47">
        <f>IFERROR(IF(CP227=$D$4,CQ227,CQ227/($D$4/CP227)),0)</f>
        <v>0</v>
      </c>
      <c r="CS227" s="70"/>
      <c r="CT227" s="70"/>
      <c r="CU227" s="72"/>
      <c r="CV227" s="47">
        <f>IF(CT227-CS227=$A$3,$A$2,CT227-CS227)</f>
        <v>0</v>
      </c>
      <c r="CW227" s="47">
        <f>IFERROR(IF(CU227=$D$4,CV227,CV227/($D$4/CU227)),0)</f>
        <v>0</v>
      </c>
      <c r="CY227" s="18"/>
      <c r="CZ227" s="156"/>
      <c r="DA227" s="156"/>
    </row>
    <row r="228" spans="2:105" ht="13.8" x14ac:dyDescent="0.3">
      <c r="B228" s="39" t="str">
        <f>CONCATENATE(IF(AD228&lt;&gt;"","L",""),IF(AI228&lt;&gt;"","M",""),IF(AN228&lt;&gt;"","W",""),IF(AS228&lt;&gt;"","J",""),IF(AX228&lt;&gt;"","V",""),IF(BC228&lt;&gt;"","S",""),IF(BH228&lt;&gt;"","D",""))</f>
        <v>M</v>
      </c>
      <c r="C228" s="76">
        <v>2</v>
      </c>
      <c r="D228" s="40" t="s">
        <v>2161</v>
      </c>
      <c r="E228" s="40" t="s">
        <v>1536</v>
      </c>
      <c r="F228" s="40" t="s">
        <v>2157</v>
      </c>
      <c r="G228" s="36" t="s">
        <v>1257</v>
      </c>
      <c r="H228" s="36" t="s">
        <v>2248</v>
      </c>
      <c r="I228" s="36" t="s">
        <v>2259</v>
      </c>
      <c r="J228" s="36" t="s">
        <v>1647</v>
      </c>
      <c r="K228" s="36" t="s">
        <v>2263</v>
      </c>
      <c r="L228" s="100" t="s">
        <v>976</v>
      </c>
      <c r="M228" s="99">
        <f>IF(L228=L227,0,1)</f>
        <v>0</v>
      </c>
      <c r="N228" s="107">
        <v>1725818718</v>
      </c>
      <c r="O228" s="106" t="str">
        <f>PROPER(TRIM(UPPER(CONCATENATE(P228," ",Q228))))</f>
        <v>Bryan German Peralvo</v>
      </c>
      <c r="P228" s="106" t="s">
        <v>2333</v>
      </c>
      <c r="Q228" s="106" t="s">
        <v>2401</v>
      </c>
      <c r="R228" s="106" t="s">
        <v>2364</v>
      </c>
      <c r="S228" s="106" t="s">
        <v>2462</v>
      </c>
      <c r="T228" s="106" t="s">
        <v>2471</v>
      </c>
      <c r="U228" s="107" t="s">
        <v>2472</v>
      </c>
      <c r="V228" s="133">
        <v>0</v>
      </c>
      <c r="W228" s="39">
        <f>COUNTA(AD228,AI228,AN228,AS228,AX228,BH228,BC228)</f>
        <v>1</v>
      </c>
      <c r="X228" s="42">
        <f>Y228/AC228</f>
        <v>1.249999999999999E-2</v>
      </c>
      <c r="Y228" s="43">
        <f>(AH228+AM228+AR228+AW228+BB228+BL228+BG228)*24</f>
        <v>0.49999999999999956</v>
      </c>
      <c r="Z228" s="44">
        <f>+W228*$D$4</f>
        <v>4</v>
      </c>
      <c r="AA228" s="42">
        <f>AB228/(AC228*$D$4)</f>
        <v>1.249999999999999E-2</v>
      </c>
      <c r="AB228" s="44">
        <f>((AG228*24)*AF228)+((AL228*24)*AK228)+((AQ228*24)*AP228)+((AV228*24)*AU228)+((BA228*24)*AZ228)+((BF228*24)*BE228)+((BK228*24)*BJ228)</f>
        <v>1.9999999999999982</v>
      </c>
      <c r="AC228" s="45">
        <f>SUMIFS(Y:Y,O:O,O228)</f>
        <v>39.999999999999993</v>
      </c>
      <c r="AD228" s="77"/>
      <c r="AE228" s="77"/>
      <c r="AF228" s="71"/>
      <c r="AG228" s="47">
        <f>IF(AE228-AD228=$A$3,$A$2,AE228-AD228)</f>
        <v>0</v>
      </c>
      <c r="AH228" s="47">
        <f>IFERROR(IF(AF228=$D$4,AG228,AG228/($D$4/AF228)),0)</f>
        <v>0</v>
      </c>
      <c r="AI228" s="174">
        <v>0.58333333333333337</v>
      </c>
      <c r="AJ228" s="174">
        <v>0.625</v>
      </c>
      <c r="AK228" s="72">
        <v>2</v>
      </c>
      <c r="AL228" s="47">
        <f>IF(AJ228-AI228=$A$3,$A$2,AJ228-AI228)</f>
        <v>4.166666666666663E-2</v>
      </c>
      <c r="AM228" s="47">
        <f>IFERROR(IF(AK228=$D$4,AL228,AL228/($D$4/AK228)),0)</f>
        <v>2.0833333333333315E-2</v>
      </c>
      <c r="AN228" s="78"/>
      <c r="AO228" s="78"/>
      <c r="AP228" s="72"/>
      <c r="AQ228" s="47">
        <f>IF(AO228-AN228=$A$3,$A$2,AO228-AN228)</f>
        <v>0</v>
      </c>
      <c r="AR228" s="47">
        <f>IFERROR(IF(AP228=$D$4,AQ228,AQ228/($D$4/AP228)),0)</f>
        <v>0</v>
      </c>
      <c r="AS228" s="174"/>
      <c r="AT228" s="174"/>
      <c r="AU228" s="72"/>
      <c r="AV228" s="47">
        <f>IF(AT228-AS228=$A$3,$A$2,AT228-AS228)</f>
        <v>0</v>
      </c>
      <c r="AW228" s="47">
        <f>IFERROR(IF(AU228=$D$4,AV228,AV228/($D$4/AU228)),0)</f>
        <v>0</v>
      </c>
      <c r="AX228" s="78"/>
      <c r="AY228" s="78"/>
      <c r="AZ228" s="72"/>
      <c r="BA228" s="47">
        <f>IF(AY228-AX228=$A$3,$A$2,AY228-AX228)</f>
        <v>0</v>
      </c>
      <c r="BB228" s="47">
        <f>IFERROR(IF(AZ228=$D$4,BA228,BA228/($D$4/AZ228)),0)</f>
        <v>0</v>
      </c>
      <c r="BC228" s="174"/>
      <c r="BD228" s="174"/>
      <c r="BE228" s="72"/>
      <c r="BF228" s="47">
        <f>IF(BD228-BC228=$A$3,$A$2,BD228-BC228)</f>
        <v>0</v>
      </c>
      <c r="BG228" s="47">
        <f>IFERROR(IF(BE228=$D$4,BF228,BF228/($D$4/BE228)),0)</f>
        <v>0</v>
      </c>
      <c r="BH228" s="78"/>
      <c r="BI228" s="78"/>
      <c r="BJ228" s="72"/>
      <c r="BK228" s="47">
        <f>IF(BI228-BH228=$A$3,$A$2,BI228-BH228)</f>
        <v>0</v>
      </c>
      <c r="BL228" s="47">
        <f>IFERROR(IF(BJ228=$D$4,BK228,BK228/($D$4/BJ228)),0)</f>
        <v>0</v>
      </c>
      <c r="BM228" s="50"/>
      <c r="BN228" s="22">
        <f t="array" ref="BN228">IF(SUMPRODUCT((O228:O$439=O228)*1)&gt;1,0,1)</f>
        <v>0</v>
      </c>
      <c r="BO228" s="69"/>
      <c r="BP228" s="69"/>
      <c r="BQ228" s="71"/>
      <c r="BR228" s="47">
        <f>IF(BP228-BO228=$A$3,$A$2,BP228-BO228)</f>
        <v>0</v>
      </c>
      <c r="BS228" s="47">
        <f>IFERROR(IF(BQ228=$D$4,BR228,BR228/($D$4/BQ228)),0)</f>
        <v>0</v>
      </c>
      <c r="BT228" s="70"/>
      <c r="BU228" s="70"/>
      <c r="BV228" s="72"/>
      <c r="BW228" s="47">
        <f>IF(BU228-BT228=$A$3,$A$2,BU228-BT228)</f>
        <v>0</v>
      </c>
      <c r="BX228" s="47">
        <f>IFERROR(IF(BV228=$D$4,BW228,BW228/($D$4/BV228)),0)</f>
        <v>0</v>
      </c>
      <c r="BY228" s="70"/>
      <c r="BZ228" s="70"/>
      <c r="CA228" s="72"/>
      <c r="CB228" s="47">
        <f>IF(BZ228-BY228=$A$3,$A$2,BZ228-BY228)</f>
        <v>0</v>
      </c>
      <c r="CC228" s="47">
        <f>IFERROR(IF(CA228=$D$4,CB228,CB228/($D$4/CA228)),0)</f>
        <v>0</v>
      </c>
      <c r="CD228" s="70"/>
      <c r="CE228" s="70"/>
      <c r="CF228" s="72"/>
      <c r="CG228" s="47">
        <f>IF(CE228-CD228=$A$3,$A$2,CE228-CD228)</f>
        <v>0</v>
      </c>
      <c r="CH228" s="47">
        <f>IFERROR(IF(CF228=$D$4,CG228,CG228/($D$4/CF228)),0)</f>
        <v>0</v>
      </c>
      <c r="CI228" s="70">
        <v>0.58333333333333337</v>
      </c>
      <c r="CJ228" s="70">
        <v>0.625</v>
      </c>
      <c r="CK228" s="72">
        <v>2</v>
      </c>
      <c r="CL228" s="47">
        <f>IF(CJ228-CI228=$A$3,$A$2,CJ228-CI228)</f>
        <v>4.166666666666663E-2</v>
      </c>
      <c r="CM228" s="47">
        <f>IFERROR(IF(CK228=$D$4,CL228,CL228/($D$4/CK228)),0)</f>
        <v>2.0833333333333315E-2</v>
      </c>
      <c r="CN228" s="70"/>
      <c r="CO228" s="70"/>
      <c r="CP228" s="72"/>
      <c r="CQ228" s="47">
        <f>IF(CO228-CN228=$A$3,$A$2,CO228-CN228)</f>
        <v>0</v>
      </c>
      <c r="CR228" s="47">
        <f>IFERROR(IF(CP228=$D$4,CQ228,CQ228/($D$4/CP228)),0)</f>
        <v>0</v>
      </c>
      <c r="CS228" s="70"/>
      <c r="CT228" s="70"/>
      <c r="CU228" s="72"/>
      <c r="CV228" s="47">
        <f>IF(CT228-CS228=$A$3,$A$2,CT228-CS228)</f>
        <v>0</v>
      </c>
      <c r="CW228" s="47">
        <f>IFERROR(IF(CU228=$D$4,CV228,CV228/($D$4/CU228)),0)</f>
        <v>0</v>
      </c>
      <c r="CY228" s="18"/>
      <c r="CZ228" s="156"/>
      <c r="DA228" s="156"/>
    </row>
    <row r="229" spans="2:105" ht="13.8" x14ac:dyDescent="0.3">
      <c r="B229" s="39" t="str">
        <f>CONCATENATE(IF(AD229&lt;&gt;"","L",""),IF(AI229&lt;&gt;"","M",""),IF(AN229&lt;&gt;"","W",""),IF(AS229&lt;&gt;"","J",""),IF(AX229&lt;&gt;"","V",""),IF(BC229&lt;&gt;"","S",""),IF(BH229&lt;&gt;"","D",""))</f>
        <v>M</v>
      </c>
      <c r="C229" s="76">
        <v>1</v>
      </c>
      <c r="D229" s="40" t="s">
        <v>1258</v>
      </c>
      <c r="E229" s="40" t="s">
        <v>752</v>
      </c>
      <c r="F229" s="40" t="s">
        <v>2157</v>
      </c>
      <c r="G229" s="36" t="s">
        <v>1258</v>
      </c>
      <c r="H229" s="36" t="s">
        <v>2248</v>
      </c>
      <c r="I229" s="36" t="s">
        <v>2259</v>
      </c>
      <c r="J229" s="36" t="s">
        <v>1647</v>
      </c>
      <c r="K229" s="36" t="s">
        <v>2263</v>
      </c>
      <c r="L229" s="100" t="s">
        <v>976</v>
      </c>
      <c r="M229" s="99">
        <f>IF(L229=L228,0,1)</f>
        <v>0</v>
      </c>
      <c r="N229" s="107">
        <v>1725818718</v>
      </c>
      <c r="O229" s="106" t="str">
        <f>PROPER(TRIM(UPPER(CONCATENATE(P229," ",Q229))))</f>
        <v>Bryan German Peralvo</v>
      </c>
      <c r="P229" s="106" t="s">
        <v>2333</v>
      </c>
      <c r="Q229" s="106" t="s">
        <v>2401</v>
      </c>
      <c r="R229" s="106" t="s">
        <v>2364</v>
      </c>
      <c r="S229" s="106" t="s">
        <v>2462</v>
      </c>
      <c r="T229" s="106" t="s">
        <v>2471</v>
      </c>
      <c r="U229" s="107" t="s">
        <v>2472</v>
      </c>
      <c r="V229" s="133">
        <v>0</v>
      </c>
      <c r="W229" s="39">
        <f>COUNTA(AD229,AI229,AN229,AS229,AX229,BH229,BC229)</f>
        <v>1</v>
      </c>
      <c r="X229" s="42">
        <f>Y229/AC229</f>
        <v>1.249999999999999E-2</v>
      </c>
      <c r="Y229" s="43">
        <f>(AH229+AM229+AR229+AW229+BB229+BL229+BG229)*24</f>
        <v>0.49999999999999956</v>
      </c>
      <c r="Z229" s="44">
        <f>+W229*$D$4</f>
        <v>4</v>
      </c>
      <c r="AA229" s="42">
        <f>AB229/(AC229*$D$4)</f>
        <v>1.249999999999999E-2</v>
      </c>
      <c r="AB229" s="44">
        <f>((AG229*24)*AF229)+((AL229*24)*AK229)+((AQ229*24)*AP229)+((AV229*24)*AU229)+((BA229*24)*AZ229)+((BF229*24)*BE229)+((BK229*24)*BJ229)</f>
        <v>1.9999999999999982</v>
      </c>
      <c r="AC229" s="45">
        <f>SUMIFS(Y:Y,O:O,O229)</f>
        <v>39.999999999999993</v>
      </c>
      <c r="AD229" s="77"/>
      <c r="AE229" s="77"/>
      <c r="AF229" s="71"/>
      <c r="AG229" s="47">
        <f>IF(AE229-AD229=$A$3,$A$2,AE229-AD229)</f>
        <v>0</v>
      </c>
      <c r="AH229" s="47">
        <f>IFERROR(IF(AF229=$D$4,AG229,AG229/($D$4/AF229)),0)</f>
        <v>0</v>
      </c>
      <c r="AI229" s="78">
        <v>0.625</v>
      </c>
      <c r="AJ229" s="78">
        <v>0.66666666666666663</v>
      </c>
      <c r="AK229" s="72">
        <v>2</v>
      </c>
      <c r="AL229" s="47">
        <f>IF(AJ229-AI229=$A$3,$A$2,AJ229-AI229)</f>
        <v>4.166666666666663E-2</v>
      </c>
      <c r="AM229" s="47">
        <f>IFERROR(IF(AK229=$D$4,AL229,AL229/($D$4/AK229)),0)</f>
        <v>2.0833333333333315E-2</v>
      </c>
      <c r="AN229" s="78"/>
      <c r="AO229" s="78"/>
      <c r="AP229" s="72"/>
      <c r="AQ229" s="47">
        <f>IF(AO229-AN229=$A$3,$A$2,AO229-AN229)</f>
        <v>0</v>
      </c>
      <c r="AR229" s="47">
        <f>IFERROR(IF(AP229=$D$4,AQ229,AQ229/($D$4/AP229)),0)</f>
        <v>0</v>
      </c>
      <c r="AS229" s="78"/>
      <c r="AT229" s="78"/>
      <c r="AU229" s="72"/>
      <c r="AV229" s="47">
        <f>IF(AT229-AS229=$A$3,$A$2,AT229-AS229)</f>
        <v>0</v>
      </c>
      <c r="AW229" s="47">
        <f>IFERROR(IF(AU229=$D$4,AV229,AV229/($D$4/AU229)),0)</f>
        <v>0</v>
      </c>
      <c r="AX229" s="78"/>
      <c r="AY229" s="78"/>
      <c r="AZ229" s="72"/>
      <c r="BA229" s="47">
        <f>IF(AY229-AX229=$A$3,$A$2,AY229-AX229)</f>
        <v>0</v>
      </c>
      <c r="BB229" s="47">
        <f>IFERROR(IF(AZ229=$D$4,BA229,BA229/($D$4/AZ229)),0)</f>
        <v>0</v>
      </c>
      <c r="BC229" s="78"/>
      <c r="BD229" s="78"/>
      <c r="BE229" s="72"/>
      <c r="BF229" s="47">
        <f>IF(BD229-BC229=$A$3,$A$2,BD229-BC229)</f>
        <v>0</v>
      </c>
      <c r="BG229" s="47">
        <f>IFERROR(IF(BE229=$D$4,BF229,BF229/($D$4/BE229)),0)</f>
        <v>0</v>
      </c>
      <c r="BH229" s="78"/>
      <c r="BI229" s="78"/>
      <c r="BJ229" s="72"/>
      <c r="BK229" s="47">
        <f>IF(BI229-BH229=$A$3,$A$2,BI229-BH229)</f>
        <v>0</v>
      </c>
      <c r="BL229" s="47">
        <f>IFERROR(IF(BJ229=$D$4,BK229,BK229/($D$4/BJ229)),0)</f>
        <v>0</v>
      </c>
      <c r="BM229" s="50"/>
      <c r="BN229" s="22">
        <f t="array" ref="BN229">IF(SUMPRODUCT((O229:O$439=O229)*1)&gt;1,0,1)</f>
        <v>0</v>
      </c>
      <c r="BO229" s="69"/>
      <c r="BP229" s="69"/>
      <c r="BQ229" s="71"/>
      <c r="BR229" s="47">
        <f>IF(BP229-BO229=$A$3,$A$2,BP229-BO229)</f>
        <v>0</v>
      </c>
      <c r="BS229" s="47">
        <f>IFERROR(IF(BQ229=$D$4,BR229,BR229/($D$4/BQ229)),0)</f>
        <v>0</v>
      </c>
      <c r="BT229" s="70"/>
      <c r="BU229" s="70"/>
      <c r="BV229" s="72"/>
      <c r="BW229" s="47">
        <f>IF(BU229-BT229=$A$3,$A$2,BU229-BT229)</f>
        <v>0</v>
      </c>
      <c r="BX229" s="47">
        <f>IFERROR(IF(BV229=$D$4,BW229,BW229/($D$4/BV229)),0)</f>
        <v>0</v>
      </c>
      <c r="BY229" s="70"/>
      <c r="BZ229" s="70"/>
      <c r="CA229" s="72"/>
      <c r="CB229" s="47">
        <f>IF(BZ229-BY229=$A$3,$A$2,BZ229-BY229)</f>
        <v>0</v>
      </c>
      <c r="CC229" s="47">
        <f>IFERROR(IF(CA229=$D$4,CB229,CB229/($D$4/CA229)),0)</f>
        <v>0</v>
      </c>
      <c r="CD229" s="70"/>
      <c r="CE229" s="70"/>
      <c r="CF229" s="72"/>
      <c r="CG229" s="47">
        <f>IF(CE229-CD229=$A$3,$A$2,CE229-CD229)</f>
        <v>0</v>
      </c>
      <c r="CH229" s="47">
        <f>IFERROR(IF(CF229=$D$4,CG229,CG229/($D$4/CF229)),0)</f>
        <v>0</v>
      </c>
      <c r="CI229" s="70">
        <v>0.625</v>
      </c>
      <c r="CJ229" s="70">
        <v>0.66666666666666663</v>
      </c>
      <c r="CK229" s="72">
        <v>2</v>
      </c>
      <c r="CL229" s="47">
        <f>IF(CJ229-CI229=$A$3,$A$2,CJ229-CI229)</f>
        <v>4.166666666666663E-2</v>
      </c>
      <c r="CM229" s="47">
        <f>IFERROR(IF(CK229=$D$4,CL229,CL229/($D$4/CK229)),0)</f>
        <v>2.0833333333333315E-2</v>
      </c>
      <c r="CN229" s="70"/>
      <c r="CO229" s="70"/>
      <c r="CP229" s="72"/>
      <c r="CQ229" s="47">
        <f>IF(CO229-CN229=$A$3,$A$2,CO229-CN229)</f>
        <v>0</v>
      </c>
      <c r="CR229" s="47">
        <f>IFERROR(IF(CP229=$D$4,CQ229,CQ229/($D$4/CP229)),0)</f>
        <v>0</v>
      </c>
      <c r="CS229" s="70"/>
      <c r="CT229" s="70"/>
      <c r="CU229" s="72"/>
      <c r="CV229" s="47">
        <f>IF(CT229-CS229=$A$3,$A$2,CT229-CS229)</f>
        <v>0</v>
      </c>
      <c r="CW229" s="47">
        <f>IFERROR(IF(CU229=$D$4,CV229,CV229/($D$4/CU229)),0)</f>
        <v>0</v>
      </c>
      <c r="CY229" s="18"/>
      <c r="CZ229" s="156"/>
      <c r="DA229" s="156"/>
    </row>
    <row r="230" spans="2:105" ht="13.8" x14ac:dyDescent="0.3">
      <c r="B230" s="39" t="str">
        <f>CONCATENATE(IF(AD230&lt;&gt;"","L",""),IF(AI230&lt;&gt;"","M",""),IF(AN230&lt;&gt;"","W",""),IF(AS230&lt;&gt;"","J",""),IF(AX230&lt;&gt;"","V",""),IF(BC230&lt;&gt;"","S",""),IF(BH230&lt;&gt;"","D",""))</f>
        <v>M</v>
      </c>
      <c r="C230" s="76">
        <v>2</v>
      </c>
      <c r="D230" s="40" t="s">
        <v>2162</v>
      </c>
      <c r="E230" s="40" t="s">
        <v>753</v>
      </c>
      <c r="F230" s="40" t="s">
        <v>2157</v>
      </c>
      <c r="G230" s="36" t="s">
        <v>1258</v>
      </c>
      <c r="H230" s="36" t="s">
        <v>2248</v>
      </c>
      <c r="I230" s="36" t="s">
        <v>2259</v>
      </c>
      <c r="J230" s="36" t="s">
        <v>1647</v>
      </c>
      <c r="K230" s="36" t="s">
        <v>2263</v>
      </c>
      <c r="L230" s="100" t="s">
        <v>976</v>
      </c>
      <c r="M230" s="99">
        <f>IF(L230=L229,0,1)</f>
        <v>0</v>
      </c>
      <c r="N230" s="107">
        <v>1725818718</v>
      </c>
      <c r="O230" s="106" t="str">
        <f>PROPER(TRIM(UPPER(CONCATENATE(P230," ",Q230))))</f>
        <v>Bryan German Peralvo</v>
      </c>
      <c r="P230" s="106" t="s">
        <v>2333</v>
      </c>
      <c r="Q230" s="106" t="s">
        <v>2401</v>
      </c>
      <c r="R230" s="106" t="s">
        <v>2364</v>
      </c>
      <c r="S230" s="106" t="s">
        <v>2462</v>
      </c>
      <c r="T230" s="106" t="s">
        <v>2471</v>
      </c>
      <c r="U230" s="107" t="s">
        <v>2472</v>
      </c>
      <c r="V230" s="133">
        <v>0</v>
      </c>
      <c r="W230" s="39">
        <f>COUNTA(AD230,AI230,AN230,AS230,AX230,BH230,BC230)</f>
        <v>1</v>
      </c>
      <c r="X230" s="42">
        <f>Y230/AC230</f>
        <v>2.5000000000000015E-2</v>
      </c>
      <c r="Y230" s="43">
        <f>(AH230+AM230+AR230+AW230+BB230+BL230+BG230)*24</f>
        <v>1.0000000000000004</v>
      </c>
      <c r="Z230" s="44">
        <f>+W230*$D$4</f>
        <v>4</v>
      </c>
      <c r="AA230" s="42">
        <f>AB230/(AC230*$D$4)</f>
        <v>2.5000000000000015E-2</v>
      </c>
      <c r="AB230" s="44">
        <f>((AG230*24)*AF230)+((AL230*24)*AK230)+((AQ230*24)*AP230)+((AV230*24)*AU230)+((BA230*24)*AZ230)+((BF230*24)*BE230)+((BK230*24)*BJ230)</f>
        <v>4.0000000000000018</v>
      </c>
      <c r="AC230" s="45">
        <f>SUMIFS(Y:Y,O:O,O230)</f>
        <v>39.999999999999993</v>
      </c>
      <c r="AD230" s="77"/>
      <c r="AE230" s="77"/>
      <c r="AF230" s="71"/>
      <c r="AG230" s="47">
        <f>IF(AE230-AD230=$A$3,$A$2,AE230-AD230)</f>
        <v>0</v>
      </c>
      <c r="AH230" s="47">
        <f>IFERROR(IF(AF230=$D$4,AG230,AG230/($D$4/AF230)),0)</f>
        <v>0</v>
      </c>
      <c r="AI230" s="78">
        <v>0.66666666666666663</v>
      </c>
      <c r="AJ230" s="78">
        <v>0.75</v>
      </c>
      <c r="AK230" s="72">
        <v>2</v>
      </c>
      <c r="AL230" s="47">
        <f>IF(AJ230-AI230=$A$3,$A$2,AJ230-AI230)</f>
        <v>8.333333333333337E-2</v>
      </c>
      <c r="AM230" s="47">
        <f>IFERROR(IF(AK230=$D$4,AL230,AL230/($D$4/AK230)),0)</f>
        <v>4.1666666666666685E-2</v>
      </c>
      <c r="AN230" s="78"/>
      <c r="AO230" s="78"/>
      <c r="AP230" s="72"/>
      <c r="AQ230" s="47">
        <f>IF(AO230-AN230=$A$3,$A$2,AO230-AN230)</f>
        <v>0</v>
      </c>
      <c r="AR230" s="47">
        <f>IFERROR(IF(AP230=$D$4,AQ230,AQ230/($D$4/AP230)),0)</f>
        <v>0</v>
      </c>
      <c r="AS230" s="78"/>
      <c r="AT230" s="78"/>
      <c r="AU230" s="72"/>
      <c r="AV230" s="47">
        <f>IF(AT230-AS230=$A$3,$A$2,AT230-AS230)</f>
        <v>0</v>
      </c>
      <c r="AW230" s="47">
        <f>IFERROR(IF(AU230=$D$4,AV230,AV230/($D$4/AU230)),0)</f>
        <v>0</v>
      </c>
      <c r="AX230" s="78"/>
      <c r="AY230" s="78"/>
      <c r="AZ230" s="72"/>
      <c r="BA230" s="47">
        <f>IF(AY230-AX230=$A$3,$A$2,AY230-AX230)</f>
        <v>0</v>
      </c>
      <c r="BB230" s="47">
        <f>IFERROR(IF(AZ230=$D$4,BA230,BA230/($D$4/AZ230)),0)</f>
        <v>0</v>
      </c>
      <c r="BC230" s="78"/>
      <c r="BD230" s="78"/>
      <c r="BE230" s="72"/>
      <c r="BF230" s="47">
        <f>IF(BD230-BC230=$A$3,$A$2,BD230-BC230)</f>
        <v>0</v>
      </c>
      <c r="BG230" s="47">
        <f>IFERROR(IF(BE230=$D$4,BF230,BF230/($D$4/BE230)),0)</f>
        <v>0</v>
      </c>
      <c r="BH230" s="78"/>
      <c r="BI230" s="78"/>
      <c r="BJ230" s="72"/>
      <c r="BK230" s="47">
        <f>IF(BI230-BH230=$A$3,$A$2,BI230-BH230)</f>
        <v>0</v>
      </c>
      <c r="BL230" s="47">
        <f>IFERROR(IF(BJ230=$D$4,BK230,BK230/($D$4/BJ230)),0)</f>
        <v>0</v>
      </c>
      <c r="BM230" s="50"/>
      <c r="BN230" s="22">
        <f t="array" ref="BN230">IF(SUMPRODUCT((O230:O$439=O230)*1)&gt;1,0,1)</f>
        <v>0</v>
      </c>
      <c r="BO230" s="69"/>
      <c r="BP230" s="69"/>
      <c r="BQ230" s="71"/>
      <c r="BR230" s="47">
        <f>IF(BP230-BO230=$A$3,$A$2,BP230-BO230)</f>
        <v>0</v>
      </c>
      <c r="BS230" s="47">
        <f>IFERROR(IF(BQ230=$D$4,BR230,BR230/($D$4/BQ230)),0)</f>
        <v>0</v>
      </c>
      <c r="BT230" s="70"/>
      <c r="BU230" s="70"/>
      <c r="BV230" s="72"/>
      <c r="BW230" s="47">
        <f>IF(BU230-BT230=$A$3,$A$2,BU230-BT230)</f>
        <v>0</v>
      </c>
      <c r="BX230" s="47">
        <f>IFERROR(IF(BV230=$D$4,BW230,BW230/($D$4/BV230)),0)</f>
        <v>0</v>
      </c>
      <c r="BY230" s="70"/>
      <c r="BZ230" s="70"/>
      <c r="CA230" s="72"/>
      <c r="CB230" s="47">
        <f>IF(BZ230-BY230=$A$3,$A$2,BZ230-BY230)</f>
        <v>0</v>
      </c>
      <c r="CC230" s="47">
        <f>IFERROR(IF(CA230=$D$4,CB230,CB230/($D$4/CA230)),0)</f>
        <v>0</v>
      </c>
      <c r="CD230" s="70"/>
      <c r="CE230" s="70"/>
      <c r="CF230" s="72"/>
      <c r="CG230" s="47">
        <f>IF(CE230-CD230=$A$3,$A$2,CE230-CD230)</f>
        <v>0</v>
      </c>
      <c r="CH230" s="47">
        <f>IFERROR(IF(CF230=$D$4,CG230,CG230/($D$4/CF230)),0)</f>
        <v>0</v>
      </c>
      <c r="CI230" s="70">
        <v>0.66666666666666663</v>
      </c>
      <c r="CJ230" s="70">
        <v>0.75</v>
      </c>
      <c r="CK230" s="72">
        <v>2</v>
      </c>
      <c r="CL230" s="47">
        <f>IF(CJ230-CI230=$A$3,$A$2,CJ230-CI230)</f>
        <v>8.333333333333337E-2</v>
      </c>
      <c r="CM230" s="47">
        <f>IFERROR(IF(CK230=$D$4,CL230,CL230/($D$4/CK230)),0)</f>
        <v>4.1666666666666685E-2</v>
      </c>
      <c r="CN230" s="70"/>
      <c r="CO230" s="70"/>
      <c r="CP230" s="72"/>
      <c r="CQ230" s="47">
        <f>IF(CO230-CN230=$A$3,$A$2,CO230-CN230)</f>
        <v>0</v>
      </c>
      <c r="CR230" s="47">
        <f>IFERROR(IF(CP230=$D$4,CQ230,CQ230/($D$4/CP230)),0)</f>
        <v>0</v>
      </c>
      <c r="CS230" s="70"/>
      <c r="CT230" s="70"/>
      <c r="CU230" s="72"/>
      <c r="CV230" s="47">
        <f>IF(CT230-CS230=$A$3,$A$2,CT230-CS230)</f>
        <v>0</v>
      </c>
      <c r="CW230" s="47">
        <f>IFERROR(IF(CU230=$D$4,CV230,CV230/($D$4/CU230)),0)</f>
        <v>0</v>
      </c>
      <c r="CY230" s="18"/>
      <c r="CZ230" s="156"/>
      <c r="DA230" s="156"/>
    </row>
    <row r="231" spans="2:105" ht="13.8" x14ac:dyDescent="0.3">
      <c r="B231" s="39" t="str">
        <f>CONCATENATE(IF(AD231&lt;&gt;"","L",""),IF(AI231&lt;&gt;"","M",""),IF(AN231&lt;&gt;"","W",""),IF(AS231&lt;&gt;"","J",""),IF(AX231&lt;&gt;"","V",""),IF(BC231&lt;&gt;"","S",""),IF(BH231&lt;&gt;"","D",""))</f>
        <v>M</v>
      </c>
      <c r="C231" s="76">
        <v>3</v>
      </c>
      <c r="D231" s="40" t="s">
        <v>2163</v>
      </c>
      <c r="E231" s="40" t="s">
        <v>754</v>
      </c>
      <c r="F231" s="40" t="s">
        <v>2157</v>
      </c>
      <c r="G231" s="36" t="s">
        <v>1258</v>
      </c>
      <c r="H231" s="36" t="s">
        <v>2248</v>
      </c>
      <c r="I231" s="36" t="s">
        <v>2259</v>
      </c>
      <c r="J231" s="36" t="s">
        <v>1647</v>
      </c>
      <c r="K231" s="36" t="s">
        <v>2263</v>
      </c>
      <c r="L231" s="100" t="s">
        <v>976</v>
      </c>
      <c r="M231" s="99">
        <f>IF(L231=L230,0,1)</f>
        <v>0</v>
      </c>
      <c r="N231" s="107">
        <v>1725818718</v>
      </c>
      <c r="O231" s="106" t="str">
        <f>PROPER(TRIM(UPPER(CONCATENATE(P231," ",Q231))))</f>
        <v>Bryan German Peralvo</v>
      </c>
      <c r="P231" s="106" t="s">
        <v>2333</v>
      </c>
      <c r="Q231" s="106" t="s">
        <v>2401</v>
      </c>
      <c r="R231" s="106" t="s">
        <v>2364</v>
      </c>
      <c r="S231" s="106" t="s">
        <v>2462</v>
      </c>
      <c r="T231" s="106" t="s">
        <v>2471</v>
      </c>
      <c r="U231" s="107" t="s">
        <v>2472</v>
      </c>
      <c r="V231" s="133">
        <v>0</v>
      </c>
      <c r="W231" s="39">
        <f>COUNTA(AD231,AI231,AN231,AS231,AX231,BH231,BC231)</f>
        <v>1</v>
      </c>
      <c r="X231" s="42">
        <f>Y231/AC231</f>
        <v>2.4999999999999998E-2</v>
      </c>
      <c r="Y231" s="43">
        <f>(AH231+AM231+AR231+AW231+BB231+BL231+BG231)*24</f>
        <v>0.99999999999999978</v>
      </c>
      <c r="Z231" s="44">
        <f>+W231*$D$4</f>
        <v>4</v>
      </c>
      <c r="AA231" s="42">
        <f>AB231/(AC231*$D$4)</f>
        <v>2.4999999999999998E-2</v>
      </c>
      <c r="AB231" s="44">
        <f>((AG231*24)*AF231)+((AL231*24)*AK231)+((AQ231*24)*AP231)+((AV231*24)*AU231)+((BA231*24)*AZ231)+((BF231*24)*BE231)+((BK231*24)*BJ231)</f>
        <v>3.9999999999999991</v>
      </c>
      <c r="AC231" s="45">
        <f>SUMIFS(Y:Y,O:O,O231)</f>
        <v>39.999999999999993</v>
      </c>
      <c r="AD231" s="77"/>
      <c r="AE231" s="77"/>
      <c r="AF231" s="71"/>
      <c r="AG231" s="47">
        <f>IF(AE231-AD231=$A$3,$A$2,AE231-AD231)</f>
        <v>0</v>
      </c>
      <c r="AH231" s="47">
        <f>IFERROR(IF(AF231=$D$4,AG231,AG231/($D$4/AF231)),0)</f>
        <v>0</v>
      </c>
      <c r="AI231" s="78">
        <v>0.375</v>
      </c>
      <c r="AJ231" s="78">
        <v>0.45833333333333331</v>
      </c>
      <c r="AK231" s="72">
        <v>2</v>
      </c>
      <c r="AL231" s="47">
        <f>IF(AJ231-AI231=$A$3,$A$2,AJ231-AI231)</f>
        <v>8.3333333333333315E-2</v>
      </c>
      <c r="AM231" s="47">
        <f>IFERROR(IF(AK231=$D$4,AL231,AL231/($D$4/AK231)),0)</f>
        <v>4.1666666666666657E-2</v>
      </c>
      <c r="AN231" s="78"/>
      <c r="AO231" s="78"/>
      <c r="AP231" s="72"/>
      <c r="AQ231" s="47">
        <f>IF(AO231-AN231=$A$3,$A$2,AO231-AN231)</f>
        <v>0</v>
      </c>
      <c r="AR231" s="47">
        <f>IFERROR(IF(AP231=$D$4,AQ231,AQ231/($D$4/AP231)),0)</f>
        <v>0</v>
      </c>
      <c r="AS231" s="78"/>
      <c r="AT231" s="78"/>
      <c r="AU231" s="72"/>
      <c r="AV231" s="47">
        <f>IF(AT231-AS231=$A$3,$A$2,AT231-AS231)</f>
        <v>0</v>
      </c>
      <c r="AW231" s="47">
        <f>IFERROR(IF(AU231=$D$4,AV231,AV231/($D$4/AU231)),0)</f>
        <v>0</v>
      </c>
      <c r="AX231" s="78"/>
      <c r="AY231" s="78"/>
      <c r="AZ231" s="72"/>
      <c r="BA231" s="47">
        <f>IF(AY231-AX231=$A$3,$A$2,AY231-AX231)</f>
        <v>0</v>
      </c>
      <c r="BB231" s="47">
        <f>IFERROR(IF(AZ231=$D$4,BA231,BA231/($D$4/AZ231)),0)</f>
        <v>0</v>
      </c>
      <c r="BC231" s="78"/>
      <c r="BD231" s="78"/>
      <c r="BE231" s="72"/>
      <c r="BF231" s="47">
        <f>IF(BD231-BC231=$A$3,$A$2,BD231-BC231)</f>
        <v>0</v>
      </c>
      <c r="BG231" s="47">
        <f>IFERROR(IF(BE231=$D$4,BF231,BF231/($D$4/BE231)),0)</f>
        <v>0</v>
      </c>
      <c r="BH231" s="78"/>
      <c r="BI231" s="78"/>
      <c r="BJ231" s="72"/>
      <c r="BK231" s="47">
        <f>IF(BI231-BH231=$A$3,$A$2,BI231-BH231)</f>
        <v>0</v>
      </c>
      <c r="BL231" s="47">
        <f>IFERROR(IF(BJ231=$D$4,BK231,BK231/($D$4/BJ231)),0)</f>
        <v>0</v>
      </c>
      <c r="BM231" s="50"/>
      <c r="BN231" s="22">
        <f t="array" ref="BN231">IF(SUMPRODUCT((O231:O$439=O231)*1)&gt;1,0,1)</f>
        <v>0</v>
      </c>
      <c r="BO231" s="69"/>
      <c r="BP231" s="69"/>
      <c r="BQ231" s="71"/>
      <c r="BR231" s="47">
        <f>IF(BP231-BO231=$A$3,$A$2,BP231-BO231)</f>
        <v>0</v>
      </c>
      <c r="BS231" s="47">
        <f>IFERROR(IF(BQ231=$D$4,BR231,BR231/($D$4/BQ231)),0)</f>
        <v>0</v>
      </c>
      <c r="BT231" s="70"/>
      <c r="BU231" s="70"/>
      <c r="BV231" s="72"/>
      <c r="BW231" s="47">
        <f>IF(BU231-BT231=$A$3,$A$2,BU231-BT231)</f>
        <v>0</v>
      </c>
      <c r="BX231" s="47">
        <f>IFERROR(IF(BV231=$D$4,BW231,BW231/($D$4/BV231)),0)</f>
        <v>0</v>
      </c>
      <c r="BY231" s="70"/>
      <c r="BZ231" s="70"/>
      <c r="CA231" s="72"/>
      <c r="CB231" s="47">
        <f>IF(BZ231-BY231=$A$3,$A$2,BZ231-BY231)</f>
        <v>0</v>
      </c>
      <c r="CC231" s="47">
        <f>IFERROR(IF(CA231=$D$4,CB231,CB231/($D$4/CA231)),0)</f>
        <v>0</v>
      </c>
      <c r="CD231" s="70"/>
      <c r="CE231" s="70"/>
      <c r="CF231" s="72"/>
      <c r="CG231" s="47">
        <f>IF(CE231-CD231=$A$3,$A$2,CE231-CD231)</f>
        <v>0</v>
      </c>
      <c r="CH231" s="47">
        <f>IFERROR(IF(CF231=$D$4,CG231,CG231/($D$4/CF231)),0)</f>
        <v>0</v>
      </c>
      <c r="CI231" s="70">
        <v>0.375</v>
      </c>
      <c r="CJ231" s="70">
        <v>0.45833333333333331</v>
      </c>
      <c r="CK231" s="72">
        <v>2</v>
      </c>
      <c r="CL231" s="47">
        <f>IF(CJ231-CI231=$A$3,$A$2,CJ231-CI231)</f>
        <v>8.3333333333333315E-2</v>
      </c>
      <c r="CM231" s="47">
        <f>IFERROR(IF(CK231=$D$4,CL231,CL231/($D$4/CK231)),0)</f>
        <v>4.1666666666666657E-2</v>
      </c>
      <c r="CN231" s="70"/>
      <c r="CO231" s="70"/>
      <c r="CP231" s="72"/>
      <c r="CQ231" s="47">
        <f>IF(CO231-CN231=$A$3,$A$2,CO231-CN231)</f>
        <v>0</v>
      </c>
      <c r="CR231" s="47">
        <f>IFERROR(IF(CP231=$D$4,CQ231,CQ231/($D$4/CP231)),0)</f>
        <v>0</v>
      </c>
      <c r="CS231" s="70"/>
      <c r="CT231" s="70"/>
      <c r="CU231" s="72"/>
      <c r="CV231" s="47">
        <f>IF(CT231-CS231=$A$3,$A$2,CT231-CS231)</f>
        <v>0</v>
      </c>
      <c r="CW231" s="47">
        <f>IFERROR(IF(CU231=$D$4,CV231,CV231/($D$4/CU231)),0)</f>
        <v>0</v>
      </c>
      <c r="CY231" s="18"/>
      <c r="CZ231" s="156"/>
      <c r="DA231" s="156"/>
    </row>
    <row r="232" spans="2:105" ht="13.8" x14ac:dyDescent="0.3">
      <c r="B232" s="39" t="str">
        <f>CONCATENATE(IF(AD232&lt;&gt;"","L",""),IF(AI232&lt;&gt;"","M",""),IF(AN232&lt;&gt;"","W",""),IF(AS232&lt;&gt;"","J",""),IF(AX232&lt;&gt;"","V",""),IF(BC232&lt;&gt;"","S",""),IF(BH232&lt;&gt;"","D",""))</f>
        <v>M</v>
      </c>
      <c r="C232" s="76">
        <v>1</v>
      </c>
      <c r="D232" s="40" t="s">
        <v>1259</v>
      </c>
      <c r="E232" s="40" t="s">
        <v>756</v>
      </c>
      <c r="F232" s="40" t="s">
        <v>2157</v>
      </c>
      <c r="G232" s="36" t="s">
        <v>1259</v>
      </c>
      <c r="H232" s="36" t="s">
        <v>2248</v>
      </c>
      <c r="I232" s="36" t="s">
        <v>2259</v>
      </c>
      <c r="J232" s="36" t="s">
        <v>1647</v>
      </c>
      <c r="K232" s="36" t="s">
        <v>2263</v>
      </c>
      <c r="L232" s="100" t="s">
        <v>976</v>
      </c>
      <c r="M232" s="99">
        <f>IF(L232=L231,0,1)</f>
        <v>0</v>
      </c>
      <c r="N232" s="107">
        <v>1725818718</v>
      </c>
      <c r="O232" s="106" t="str">
        <f>PROPER(TRIM(UPPER(CONCATENATE(P232," ",Q232))))</f>
        <v>Bryan German Peralvo</v>
      </c>
      <c r="P232" s="106" t="s">
        <v>2333</v>
      </c>
      <c r="Q232" s="106" t="s">
        <v>2401</v>
      </c>
      <c r="R232" s="106" t="s">
        <v>2364</v>
      </c>
      <c r="S232" s="106" t="s">
        <v>2462</v>
      </c>
      <c r="T232" s="106" t="s">
        <v>2471</v>
      </c>
      <c r="U232" s="107" t="s">
        <v>2472</v>
      </c>
      <c r="V232" s="133">
        <v>0</v>
      </c>
      <c r="W232" s="39">
        <f>COUNTA(AD232,AI232,AN232,AS232,AX232,BH232,BC232)</f>
        <v>1</v>
      </c>
      <c r="X232" s="42">
        <f>Y232/AC232</f>
        <v>2.4999999999999998E-2</v>
      </c>
      <c r="Y232" s="43">
        <f>(AH232+AM232+AR232+AW232+BB232+BL232+BG232)*24</f>
        <v>0.99999999999999978</v>
      </c>
      <c r="Z232" s="44">
        <f>+W232*$D$4</f>
        <v>4</v>
      </c>
      <c r="AA232" s="42">
        <f>AB232/(AC232*$D$4)</f>
        <v>2.4999999999999998E-2</v>
      </c>
      <c r="AB232" s="44">
        <f>((AG232*24)*AF232)+((AL232*24)*AK232)+((AQ232*24)*AP232)+((AV232*24)*AU232)+((BA232*24)*AZ232)+((BF232*24)*BE232)+((BK232*24)*BJ232)</f>
        <v>3.9999999999999991</v>
      </c>
      <c r="AC232" s="45">
        <f>SUMIFS(Y:Y,O:O,O232)</f>
        <v>39.999999999999993</v>
      </c>
      <c r="AD232" s="77"/>
      <c r="AE232" s="77"/>
      <c r="AF232" s="71"/>
      <c r="AG232" s="47">
        <f>IF(AE232-AD232=$A$3,$A$2,AE232-AD232)</f>
        <v>0</v>
      </c>
      <c r="AH232" s="47">
        <f>IFERROR(IF(AF232=$D$4,AG232,AG232/($D$4/AF232)),0)</f>
        <v>0</v>
      </c>
      <c r="AI232" s="78">
        <v>0.45833333333333331</v>
      </c>
      <c r="AJ232" s="78">
        <v>0.54166666666666663</v>
      </c>
      <c r="AK232" s="72">
        <v>2</v>
      </c>
      <c r="AL232" s="47">
        <f>IF(AJ232-AI232=$A$3,$A$2,AJ232-AI232)</f>
        <v>8.3333333333333315E-2</v>
      </c>
      <c r="AM232" s="47">
        <f>IFERROR(IF(AK232=$D$4,AL232,AL232/($D$4/AK232)),0)</f>
        <v>4.1666666666666657E-2</v>
      </c>
      <c r="AN232" s="78"/>
      <c r="AO232" s="78"/>
      <c r="AP232" s="72"/>
      <c r="AQ232" s="47">
        <f>IF(AO232-AN232=$A$3,$A$2,AO232-AN232)</f>
        <v>0</v>
      </c>
      <c r="AR232" s="47">
        <f>IFERROR(IF(AP232=$D$4,AQ232,AQ232/($D$4/AP232)),0)</f>
        <v>0</v>
      </c>
      <c r="AS232" s="78"/>
      <c r="AT232" s="78"/>
      <c r="AU232" s="72"/>
      <c r="AV232" s="47">
        <f>IF(AT232-AS232=$A$3,$A$2,AT232-AS232)</f>
        <v>0</v>
      </c>
      <c r="AW232" s="47">
        <f>IFERROR(IF(AU232=$D$4,AV232,AV232/($D$4/AU232)),0)</f>
        <v>0</v>
      </c>
      <c r="AX232" s="78"/>
      <c r="AY232" s="78"/>
      <c r="AZ232" s="72"/>
      <c r="BA232" s="47">
        <f>IF(AY232-AX232=$A$3,$A$2,AY232-AX232)</f>
        <v>0</v>
      </c>
      <c r="BB232" s="47">
        <f>IFERROR(IF(AZ232=$D$4,BA232,BA232/($D$4/AZ232)),0)</f>
        <v>0</v>
      </c>
      <c r="BC232" s="78"/>
      <c r="BD232" s="78"/>
      <c r="BE232" s="72"/>
      <c r="BF232" s="47">
        <f>IF(BD232-BC232=$A$3,$A$2,BD232-BC232)</f>
        <v>0</v>
      </c>
      <c r="BG232" s="47">
        <f>IFERROR(IF(BE232=$D$4,BF232,BF232/($D$4/BE232)),0)</f>
        <v>0</v>
      </c>
      <c r="BH232" s="78"/>
      <c r="BI232" s="78"/>
      <c r="BJ232" s="72"/>
      <c r="BK232" s="47">
        <f>IF(BI232-BH232=$A$3,$A$2,BI232-BH232)</f>
        <v>0</v>
      </c>
      <c r="BL232" s="47">
        <f>IFERROR(IF(BJ232=$D$4,BK232,BK232/($D$4/BJ232)),0)</f>
        <v>0</v>
      </c>
      <c r="BM232" s="50"/>
      <c r="BN232" s="22">
        <f t="array" ref="BN232">IF(SUMPRODUCT((O232:O$439=O232)*1)&gt;1,0,1)</f>
        <v>0</v>
      </c>
      <c r="BO232" s="69"/>
      <c r="BP232" s="69"/>
      <c r="BQ232" s="71"/>
      <c r="BR232" s="47">
        <f>IF(BP232-BO232=$A$3,$A$2,BP232-BO232)</f>
        <v>0</v>
      </c>
      <c r="BS232" s="47">
        <f>IFERROR(IF(BQ232=$D$4,BR232,BR232/($D$4/BQ232)),0)</f>
        <v>0</v>
      </c>
      <c r="BT232" s="70"/>
      <c r="BU232" s="70"/>
      <c r="BV232" s="72"/>
      <c r="BW232" s="47">
        <f>IF(BU232-BT232=$A$3,$A$2,BU232-BT232)</f>
        <v>0</v>
      </c>
      <c r="BX232" s="47">
        <f>IFERROR(IF(BV232=$D$4,BW232,BW232/($D$4/BV232)),0)</f>
        <v>0</v>
      </c>
      <c r="BY232" s="70"/>
      <c r="BZ232" s="70"/>
      <c r="CA232" s="72"/>
      <c r="CB232" s="47">
        <f>IF(BZ232-BY232=$A$3,$A$2,BZ232-BY232)</f>
        <v>0</v>
      </c>
      <c r="CC232" s="47">
        <f>IFERROR(IF(CA232=$D$4,CB232,CB232/($D$4/CA232)),0)</f>
        <v>0</v>
      </c>
      <c r="CD232" s="70"/>
      <c r="CE232" s="70"/>
      <c r="CF232" s="72"/>
      <c r="CG232" s="47">
        <f>IF(CE232-CD232=$A$3,$A$2,CE232-CD232)</f>
        <v>0</v>
      </c>
      <c r="CH232" s="47">
        <f>IFERROR(IF(CF232=$D$4,CG232,CG232/($D$4/CF232)),0)</f>
        <v>0</v>
      </c>
      <c r="CI232" s="70">
        <v>0.45833333333333331</v>
      </c>
      <c r="CJ232" s="70">
        <v>0.54166666666666663</v>
      </c>
      <c r="CK232" s="72">
        <v>2</v>
      </c>
      <c r="CL232" s="47">
        <f>IF(CJ232-CI232=$A$3,$A$2,CJ232-CI232)</f>
        <v>8.3333333333333315E-2</v>
      </c>
      <c r="CM232" s="47">
        <f>IFERROR(IF(CK232=$D$4,CL232,CL232/($D$4/CK232)),0)</f>
        <v>4.1666666666666657E-2</v>
      </c>
      <c r="CN232" s="70"/>
      <c r="CO232" s="70"/>
      <c r="CP232" s="72"/>
      <c r="CQ232" s="47">
        <f>IF(CO232-CN232=$A$3,$A$2,CO232-CN232)</f>
        <v>0</v>
      </c>
      <c r="CR232" s="47">
        <f>IFERROR(IF(CP232=$D$4,CQ232,CQ232/($D$4/CP232)),0)</f>
        <v>0</v>
      </c>
      <c r="CS232" s="70"/>
      <c r="CT232" s="70"/>
      <c r="CU232" s="72"/>
      <c r="CV232" s="47">
        <f>IF(CT232-CS232=$A$3,$A$2,CT232-CS232)</f>
        <v>0</v>
      </c>
      <c r="CW232" s="47">
        <f>IFERROR(IF(CU232=$D$4,CV232,CV232/($D$4/CU232)),0)</f>
        <v>0</v>
      </c>
      <c r="CY232" s="18"/>
      <c r="CZ232" s="156"/>
      <c r="DA232" s="156"/>
    </row>
    <row r="233" spans="2:105" ht="13.8" x14ac:dyDescent="0.3">
      <c r="B233" s="39" t="str">
        <f>CONCATENATE(IF(AD233&lt;&gt;"","L",""),IF(AI233&lt;&gt;"","M",""),IF(AN233&lt;&gt;"","W",""),IF(AS233&lt;&gt;"","J",""),IF(AX233&lt;&gt;"","V",""),IF(BC233&lt;&gt;"","S",""),IF(BH233&lt;&gt;"","D",""))</f>
        <v>M</v>
      </c>
      <c r="C233" s="104" t="s">
        <v>1049</v>
      </c>
      <c r="D233" s="40" t="s">
        <v>2070</v>
      </c>
      <c r="E233" s="40" t="s">
        <v>2118</v>
      </c>
      <c r="F233" s="40" t="s">
        <v>2157</v>
      </c>
      <c r="G233" s="36" t="s">
        <v>2118</v>
      </c>
      <c r="H233" s="36" t="s">
        <v>2248</v>
      </c>
      <c r="I233" s="36" t="s">
        <v>2259</v>
      </c>
      <c r="J233" s="36" t="s">
        <v>1647</v>
      </c>
      <c r="K233" s="36" t="s">
        <v>2263</v>
      </c>
      <c r="L233" s="100" t="s">
        <v>976</v>
      </c>
      <c r="M233" s="99">
        <f>IF(L233=L232,0,1)</f>
        <v>0</v>
      </c>
      <c r="N233" s="107">
        <v>1725818718</v>
      </c>
      <c r="O233" s="106" t="str">
        <f>PROPER(TRIM(UPPER(CONCATENATE(P233," ",Q233))))</f>
        <v>Bryan German Peralvo</v>
      </c>
      <c r="P233" s="106" t="s">
        <v>2333</v>
      </c>
      <c r="Q233" s="106" t="s">
        <v>2401</v>
      </c>
      <c r="R233" s="106" t="s">
        <v>2364</v>
      </c>
      <c r="S233" s="106" t="s">
        <v>2462</v>
      </c>
      <c r="T233" s="106" t="s">
        <v>2471</v>
      </c>
      <c r="U233" s="107" t="s">
        <v>2472</v>
      </c>
      <c r="V233" s="133">
        <v>0</v>
      </c>
      <c r="W233" s="39">
        <f>COUNTA(AD233,AI233,AN233,AS233,AX233,BH233,BC233)</f>
        <v>1</v>
      </c>
      <c r="X233" s="42">
        <f>Y233/AC233</f>
        <v>2.4999999999999981E-2</v>
      </c>
      <c r="Y233" s="43">
        <f>(AH233+AM233+AR233+AW233+BB233+BL233+BG233)*24</f>
        <v>0.99999999999999911</v>
      </c>
      <c r="Z233" s="44">
        <f>+W233*$D$4</f>
        <v>4</v>
      </c>
      <c r="AA233" s="42">
        <f>AB233/(AC233*$D$4)</f>
        <v>2.4999999999999981E-2</v>
      </c>
      <c r="AB233" s="44">
        <f>((AG233*24)*AF233)+((AL233*24)*AK233)+((AQ233*24)*AP233)+((AV233*24)*AU233)+((BA233*24)*AZ233)+((BF233*24)*BE233)+((BK233*24)*BJ233)</f>
        <v>3.9999999999999964</v>
      </c>
      <c r="AC233" s="45">
        <f>SUMIFS(Y:Y,O:O,O233)</f>
        <v>39.999999999999993</v>
      </c>
      <c r="AD233" s="77"/>
      <c r="AE233" s="77"/>
      <c r="AF233" s="71"/>
      <c r="AG233" s="47">
        <f>IF(AE233-AD233=$A$3,$A$2,AE233-AD233)</f>
        <v>0</v>
      </c>
      <c r="AH233" s="47">
        <f>IFERROR(IF(AF233=$D$4,AG233,AG233/($D$4/AF233)),0)</f>
        <v>0</v>
      </c>
      <c r="AI233" s="78">
        <v>0.58333333333333337</v>
      </c>
      <c r="AJ233" s="78">
        <v>0.66666666666666663</v>
      </c>
      <c r="AK233" s="72">
        <v>2</v>
      </c>
      <c r="AL233" s="47">
        <f>IF(AJ233-AI233=$A$3,$A$2,AJ233-AI233)</f>
        <v>8.3333333333333259E-2</v>
      </c>
      <c r="AM233" s="47">
        <f>IFERROR(IF(AK233=$D$4,AL233,AL233/($D$4/AK233)),0)</f>
        <v>4.166666666666663E-2</v>
      </c>
      <c r="AN233" s="78"/>
      <c r="AO233" s="78"/>
      <c r="AP233" s="72"/>
      <c r="AQ233" s="47">
        <f>IF(AO233-AN233=$A$3,$A$2,AO233-AN233)</f>
        <v>0</v>
      </c>
      <c r="AR233" s="47">
        <f>IFERROR(IF(AP233=$D$4,AQ233,AQ233/($D$4/AP233)),0)</f>
        <v>0</v>
      </c>
      <c r="AS233" s="78"/>
      <c r="AT233" s="78"/>
      <c r="AU233" s="72"/>
      <c r="AV233" s="47">
        <f>IF(AT233-AS233=$A$3,$A$2,AT233-AS233)</f>
        <v>0</v>
      </c>
      <c r="AW233" s="47">
        <f>IFERROR(IF(AU233=$D$4,AV233,AV233/($D$4/AU233)),0)</f>
        <v>0</v>
      </c>
      <c r="AX233" s="78"/>
      <c r="AY233" s="78"/>
      <c r="AZ233" s="72"/>
      <c r="BA233" s="47">
        <f>IF(AY233-AX233=$A$3,$A$2,AY233-AX233)</f>
        <v>0</v>
      </c>
      <c r="BB233" s="47">
        <f>IFERROR(IF(AZ233=$D$4,BA233,BA233/($D$4/AZ233)),0)</f>
        <v>0</v>
      </c>
      <c r="BC233" s="78"/>
      <c r="BD233" s="78"/>
      <c r="BE233" s="72"/>
      <c r="BF233" s="47">
        <f>IF(BD233-BC233=$A$3,$A$2,BD233-BC233)</f>
        <v>0</v>
      </c>
      <c r="BG233" s="47">
        <f>IFERROR(IF(BE233=$D$4,BF233,BF233/($D$4/BE233)),0)</f>
        <v>0</v>
      </c>
      <c r="BH233" s="78"/>
      <c r="BI233" s="78"/>
      <c r="BJ233" s="72"/>
      <c r="BK233" s="47">
        <f>IF(BI233-BH233=$A$3,$A$2,BI233-BH233)</f>
        <v>0</v>
      </c>
      <c r="BL233" s="47">
        <f>IFERROR(IF(BJ233=$D$4,BK233,BK233/($D$4/BJ233)),0)</f>
        <v>0</v>
      </c>
      <c r="BM233" s="50"/>
      <c r="BN233" s="22">
        <f t="array" ref="BN233">IF(SUMPRODUCT((O233:O$439=O233)*1)&gt;1,0,1)</f>
        <v>0</v>
      </c>
      <c r="BO233" s="69"/>
      <c r="BP233" s="69"/>
      <c r="BQ233" s="71"/>
      <c r="BR233" s="47">
        <f>IF(BP233-BO233=$A$3,$A$2,BP233-BO233)</f>
        <v>0</v>
      </c>
      <c r="BS233" s="47">
        <f>IFERROR(IF(BQ233=$D$4,BR233,BR233/($D$4/BQ233)),0)</f>
        <v>0</v>
      </c>
      <c r="BT233" s="70"/>
      <c r="BU233" s="70"/>
      <c r="BV233" s="72"/>
      <c r="BW233" s="47">
        <f>IF(BU233-BT233=$A$3,$A$2,BU233-BT233)</f>
        <v>0</v>
      </c>
      <c r="BX233" s="47">
        <f>IFERROR(IF(BV233=$D$4,BW233,BW233/($D$4/BV233)),0)</f>
        <v>0</v>
      </c>
      <c r="BY233" s="70"/>
      <c r="BZ233" s="70"/>
      <c r="CA233" s="72"/>
      <c r="CB233" s="47">
        <f>IF(BZ233-BY233=$A$3,$A$2,BZ233-BY233)</f>
        <v>0</v>
      </c>
      <c r="CC233" s="47">
        <f>IFERROR(IF(CA233=$D$4,CB233,CB233/($D$4/CA233)),0)</f>
        <v>0</v>
      </c>
      <c r="CD233" s="70"/>
      <c r="CE233" s="70"/>
      <c r="CF233" s="72"/>
      <c r="CG233" s="47">
        <f>IF(CE233-CD233=$A$3,$A$2,CE233-CD233)</f>
        <v>0</v>
      </c>
      <c r="CH233" s="47">
        <f>IFERROR(IF(CF233=$D$4,CG233,CG233/($D$4/CF233)),0)</f>
        <v>0</v>
      </c>
      <c r="CI233" s="70">
        <v>0.58333333333333337</v>
      </c>
      <c r="CJ233" s="70">
        <v>0.66666666666666663</v>
      </c>
      <c r="CK233" s="72">
        <v>2</v>
      </c>
      <c r="CL233" s="47">
        <f>IF(CJ233-CI233=$A$3,$A$2,CJ233-CI233)</f>
        <v>8.3333333333333259E-2</v>
      </c>
      <c r="CM233" s="47">
        <f>IFERROR(IF(CK233=$D$4,CL233,CL233/($D$4/CK233)),0)</f>
        <v>4.166666666666663E-2</v>
      </c>
      <c r="CN233" s="70"/>
      <c r="CO233" s="70"/>
      <c r="CP233" s="72"/>
      <c r="CQ233" s="47">
        <f>IF(CO233-CN233=$A$3,$A$2,CO233-CN233)</f>
        <v>0</v>
      </c>
      <c r="CR233" s="47">
        <f>IFERROR(IF(CP233=$D$4,CQ233,CQ233/($D$4/CP233)),0)</f>
        <v>0</v>
      </c>
      <c r="CS233" s="70"/>
      <c r="CT233" s="70"/>
      <c r="CU233" s="72"/>
      <c r="CV233" s="47">
        <f>IF(CT233-CS233=$A$3,$A$2,CT233-CS233)</f>
        <v>0</v>
      </c>
      <c r="CW233" s="47">
        <f>IFERROR(IF(CU233=$D$4,CV233,CV233/($D$4/CU233)),0)</f>
        <v>0</v>
      </c>
      <c r="CY233" s="18"/>
      <c r="CZ233" s="156"/>
      <c r="DA233" s="156"/>
    </row>
    <row r="234" spans="2:105" ht="13.8" x14ac:dyDescent="0.3">
      <c r="B234" s="39" t="str">
        <f>CONCATENATE(IF(AD234&lt;&gt;"","L",""),IF(AI234&lt;&gt;"","M",""),IF(AN234&lt;&gt;"","W",""),IF(AS234&lt;&gt;"","J",""),IF(AX234&lt;&gt;"","V",""),IF(BC234&lt;&gt;"","S",""),IF(BH234&lt;&gt;"","D",""))</f>
        <v>M</v>
      </c>
      <c r="C234" s="104" t="s">
        <v>1049</v>
      </c>
      <c r="D234" s="40" t="s">
        <v>2071</v>
      </c>
      <c r="E234" s="40" t="s">
        <v>2071</v>
      </c>
      <c r="F234" s="40" t="s">
        <v>2157</v>
      </c>
      <c r="G234" s="36" t="s">
        <v>2071</v>
      </c>
      <c r="H234" s="36" t="s">
        <v>2248</v>
      </c>
      <c r="I234" s="36" t="s">
        <v>2259</v>
      </c>
      <c r="J234" s="36" t="s">
        <v>1647</v>
      </c>
      <c r="K234" s="36" t="s">
        <v>2263</v>
      </c>
      <c r="L234" s="100" t="s">
        <v>976</v>
      </c>
      <c r="M234" s="99">
        <f>IF(L234=L233,0,1)</f>
        <v>0</v>
      </c>
      <c r="N234" s="107">
        <v>1725818718</v>
      </c>
      <c r="O234" s="106" t="str">
        <f>PROPER(TRIM(UPPER(CONCATENATE(P234," ",Q234))))</f>
        <v>Bryan German Peralvo</v>
      </c>
      <c r="P234" s="106" t="s">
        <v>2333</v>
      </c>
      <c r="Q234" s="106" t="s">
        <v>2401</v>
      </c>
      <c r="R234" s="106" t="s">
        <v>2364</v>
      </c>
      <c r="S234" s="106" t="s">
        <v>2462</v>
      </c>
      <c r="T234" s="106" t="s">
        <v>2471</v>
      </c>
      <c r="U234" s="107" t="s">
        <v>2472</v>
      </c>
      <c r="V234" s="133">
        <v>0</v>
      </c>
      <c r="W234" s="39">
        <f>COUNTA(AD234,AI234,AN234,AS234,AX234,BH234,BC234)</f>
        <v>1</v>
      </c>
      <c r="X234" s="42">
        <f>Y234/AC234</f>
        <v>2.5000000000000015E-2</v>
      </c>
      <c r="Y234" s="43">
        <f>(AH234+AM234+AR234+AW234+BB234+BL234+BG234)*24</f>
        <v>1.0000000000000004</v>
      </c>
      <c r="Z234" s="44">
        <f>+W234*$D$4</f>
        <v>4</v>
      </c>
      <c r="AA234" s="42">
        <f>AB234/(AC234*$D$4)</f>
        <v>2.5000000000000015E-2</v>
      </c>
      <c r="AB234" s="44">
        <f>((AG234*24)*AF234)+((AL234*24)*AK234)+((AQ234*24)*AP234)+((AV234*24)*AU234)+((BA234*24)*AZ234)+((BF234*24)*BE234)+((BK234*24)*BJ234)</f>
        <v>4.0000000000000018</v>
      </c>
      <c r="AC234" s="45">
        <f>SUMIFS(Y:Y,O:O,O234)</f>
        <v>39.999999999999993</v>
      </c>
      <c r="AD234" s="77"/>
      <c r="AE234" s="77"/>
      <c r="AF234" s="71"/>
      <c r="AG234" s="47">
        <f>IF(AE234-AD234=$A$3,$A$2,AE234-AD234)</f>
        <v>0</v>
      </c>
      <c r="AH234" s="47">
        <f>IFERROR(IF(AF234=$D$4,AG234,AG234/($D$4/AF234)),0)</f>
        <v>0</v>
      </c>
      <c r="AI234" s="78">
        <v>0.66666666666666663</v>
      </c>
      <c r="AJ234" s="78">
        <v>0.75</v>
      </c>
      <c r="AK234" s="72">
        <v>2</v>
      </c>
      <c r="AL234" s="47">
        <f>IF(AJ234-AI234=$A$3,$A$2,AJ234-AI234)</f>
        <v>8.333333333333337E-2</v>
      </c>
      <c r="AM234" s="47">
        <f>IFERROR(IF(AK234=$D$4,AL234,AL234/($D$4/AK234)),0)</f>
        <v>4.1666666666666685E-2</v>
      </c>
      <c r="AN234" s="78"/>
      <c r="AO234" s="78"/>
      <c r="AP234" s="72"/>
      <c r="AQ234" s="47">
        <f>IF(AO234-AN234=$A$3,$A$2,AO234-AN234)</f>
        <v>0</v>
      </c>
      <c r="AR234" s="47">
        <f>IFERROR(IF(AP234=$D$4,AQ234,AQ234/($D$4/AP234)),0)</f>
        <v>0</v>
      </c>
      <c r="AS234" s="78"/>
      <c r="AT234" s="78"/>
      <c r="AU234" s="72"/>
      <c r="AV234" s="47">
        <f>IF(AT234-AS234=$A$3,$A$2,AT234-AS234)</f>
        <v>0</v>
      </c>
      <c r="AW234" s="47">
        <f>IFERROR(IF(AU234=$D$4,AV234,AV234/($D$4/AU234)),0)</f>
        <v>0</v>
      </c>
      <c r="AX234" s="78"/>
      <c r="AY234" s="78"/>
      <c r="AZ234" s="72"/>
      <c r="BA234" s="47">
        <f>IF(AY234-AX234=$A$3,$A$2,AY234-AX234)</f>
        <v>0</v>
      </c>
      <c r="BB234" s="47">
        <f>IFERROR(IF(AZ234=$D$4,BA234,BA234/($D$4/AZ234)),0)</f>
        <v>0</v>
      </c>
      <c r="BC234" s="78"/>
      <c r="BD234" s="78"/>
      <c r="BE234" s="72"/>
      <c r="BF234" s="47">
        <f>IF(BD234-BC234=$A$3,$A$2,BD234-BC234)</f>
        <v>0</v>
      </c>
      <c r="BG234" s="47">
        <f>IFERROR(IF(BE234=$D$4,BF234,BF234/($D$4/BE234)),0)</f>
        <v>0</v>
      </c>
      <c r="BH234" s="78"/>
      <c r="BI234" s="78"/>
      <c r="BJ234" s="72"/>
      <c r="BK234" s="47">
        <f>IF(BI234-BH234=$A$3,$A$2,BI234-BH234)</f>
        <v>0</v>
      </c>
      <c r="BL234" s="47">
        <f>IFERROR(IF(BJ234=$D$4,BK234,BK234/($D$4/BJ234)),0)</f>
        <v>0</v>
      </c>
      <c r="BM234" s="50"/>
      <c r="BN234" s="22">
        <f t="array" ref="BN234">IF(SUMPRODUCT((O234:O$439=O234)*1)&gt;1,0,1)</f>
        <v>0</v>
      </c>
      <c r="BO234" s="69"/>
      <c r="BP234" s="69"/>
      <c r="BQ234" s="71"/>
      <c r="BR234" s="47">
        <f>IF(BP234-BO234=$A$3,$A$2,BP234-BO234)</f>
        <v>0</v>
      </c>
      <c r="BS234" s="47">
        <f>IFERROR(IF(BQ234=$D$4,BR234,BR234/($D$4/BQ234)),0)</f>
        <v>0</v>
      </c>
      <c r="BT234" s="70"/>
      <c r="BU234" s="70"/>
      <c r="BV234" s="72"/>
      <c r="BW234" s="47">
        <f>IF(BU234-BT234=$A$3,$A$2,BU234-BT234)</f>
        <v>0</v>
      </c>
      <c r="BX234" s="47">
        <f>IFERROR(IF(BV234=$D$4,BW234,BW234/($D$4/BV234)),0)</f>
        <v>0</v>
      </c>
      <c r="BY234" s="70"/>
      <c r="BZ234" s="70"/>
      <c r="CA234" s="72"/>
      <c r="CB234" s="47">
        <f>IF(BZ234-BY234=$A$3,$A$2,BZ234-BY234)</f>
        <v>0</v>
      </c>
      <c r="CC234" s="47">
        <f>IFERROR(IF(CA234=$D$4,CB234,CB234/($D$4/CA234)),0)</f>
        <v>0</v>
      </c>
      <c r="CD234" s="70"/>
      <c r="CE234" s="70"/>
      <c r="CF234" s="72"/>
      <c r="CG234" s="47">
        <f>IF(CE234-CD234=$A$3,$A$2,CE234-CD234)</f>
        <v>0</v>
      </c>
      <c r="CH234" s="47">
        <f>IFERROR(IF(CF234=$D$4,CG234,CG234/($D$4/CF234)),0)</f>
        <v>0</v>
      </c>
      <c r="CI234" s="70">
        <v>0.66666666666666663</v>
      </c>
      <c r="CJ234" s="70">
        <v>0.75</v>
      </c>
      <c r="CK234" s="72">
        <v>2</v>
      </c>
      <c r="CL234" s="47">
        <f>IF(CJ234-CI234=$A$3,$A$2,CJ234-CI234)</f>
        <v>8.333333333333337E-2</v>
      </c>
      <c r="CM234" s="47">
        <f>IFERROR(IF(CK234=$D$4,CL234,CL234/($D$4/CK234)),0)</f>
        <v>4.1666666666666685E-2</v>
      </c>
      <c r="CN234" s="70"/>
      <c r="CO234" s="70"/>
      <c r="CP234" s="72"/>
      <c r="CQ234" s="47">
        <f>IF(CO234-CN234=$A$3,$A$2,CO234-CN234)</f>
        <v>0</v>
      </c>
      <c r="CR234" s="47">
        <f>IFERROR(IF(CP234=$D$4,CQ234,CQ234/($D$4/CP234)),0)</f>
        <v>0</v>
      </c>
      <c r="CS234" s="70"/>
      <c r="CT234" s="70"/>
      <c r="CU234" s="72"/>
      <c r="CV234" s="47">
        <f>IF(CT234-CS234=$A$3,$A$2,CT234-CS234)</f>
        <v>0</v>
      </c>
      <c r="CW234" s="47">
        <f>IFERROR(IF(CU234=$D$4,CV234,CV234/($D$4/CU234)),0)</f>
        <v>0</v>
      </c>
      <c r="CY234" s="18"/>
      <c r="CZ234" s="156"/>
      <c r="DA234" s="156"/>
    </row>
    <row r="235" spans="2:105" ht="13.8" x14ac:dyDescent="0.3">
      <c r="B235" s="39" t="str">
        <f>CONCATENATE(IF(AD235&lt;&gt;"","L",""),IF(AI235&lt;&gt;"","M",""),IF(AN235&lt;&gt;"","W",""),IF(AS235&lt;&gt;"","J",""),IF(AX235&lt;&gt;"","V",""),IF(BC235&lt;&gt;"","S",""),IF(BH235&lt;&gt;"","D",""))</f>
        <v>W</v>
      </c>
      <c r="C235" s="76">
        <v>580</v>
      </c>
      <c r="D235" s="40" t="s">
        <v>760</v>
      </c>
      <c r="E235" s="40" t="s">
        <v>1022</v>
      </c>
      <c r="F235" s="40" t="s">
        <v>2157</v>
      </c>
      <c r="G235" s="36" t="s">
        <v>1260</v>
      </c>
      <c r="H235" s="36" t="s">
        <v>2248</v>
      </c>
      <c r="I235" s="36" t="s">
        <v>2259</v>
      </c>
      <c r="J235" s="36" t="s">
        <v>1647</v>
      </c>
      <c r="K235" s="36" t="s">
        <v>2263</v>
      </c>
      <c r="L235" s="100" t="s">
        <v>976</v>
      </c>
      <c r="M235" s="99">
        <f>IF(L235=L234,0,1)</f>
        <v>0</v>
      </c>
      <c r="N235" s="107">
        <v>1725818718</v>
      </c>
      <c r="O235" s="106" t="str">
        <f>PROPER(TRIM(UPPER(CONCATENATE(P235," ",Q235))))</f>
        <v>Bryan German Peralvo</v>
      </c>
      <c r="P235" s="106" t="s">
        <v>2333</v>
      </c>
      <c r="Q235" s="106" t="s">
        <v>2401</v>
      </c>
      <c r="R235" s="106" t="s">
        <v>2364</v>
      </c>
      <c r="S235" s="106" t="s">
        <v>2462</v>
      </c>
      <c r="T235" s="106" t="s">
        <v>2471</v>
      </c>
      <c r="U235" s="107" t="s">
        <v>2472</v>
      </c>
      <c r="V235" s="133">
        <v>0</v>
      </c>
      <c r="W235" s="39">
        <f>COUNTA(AD235,AI235,AN235,AS235,AX235,BH235,BC235)</f>
        <v>1</v>
      </c>
      <c r="X235" s="42">
        <f>Y235/AC235</f>
        <v>2.4999999999999998E-2</v>
      </c>
      <c r="Y235" s="43">
        <f>(AH235+AM235+AR235+AW235+BB235+BL235+BG235)*24</f>
        <v>0.99999999999999978</v>
      </c>
      <c r="Z235" s="44">
        <f>+W235*$D$4</f>
        <v>4</v>
      </c>
      <c r="AA235" s="42">
        <f>AB235/(AC235*$D$4)</f>
        <v>2.4999999999999998E-2</v>
      </c>
      <c r="AB235" s="44">
        <f>((AG235*24)*AF235)+((AL235*24)*AK235)+((AQ235*24)*AP235)+((AV235*24)*AU235)+((BA235*24)*AZ235)+((BF235*24)*BE235)+((BK235*24)*BJ235)</f>
        <v>3.9999999999999991</v>
      </c>
      <c r="AC235" s="45">
        <f>SUMIFS(Y:Y,O:O,O235)</f>
        <v>39.999999999999993</v>
      </c>
      <c r="AD235" s="77"/>
      <c r="AE235" s="77"/>
      <c r="AF235" s="71"/>
      <c r="AG235" s="47">
        <f>IF(AE235-AD235=$A$3,$A$2,AE235-AD235)</f>
        <v>0</v>
      </c>
      <c r="AH235" s="47">
        <f>IFERROR(IF(AF235=$D$4,AG235,AG235/($D$4/AF235)),0)</f>
        <v>0</v>
      </c>
      <c r="AI235" s="78"/>
      <c r="AJ235" s="78"/>
      <c r="AK235" s="72"/>
      <c r="AL235" s="47">
        <f>IF(AJ235-AI235=$A$3,$A$2,AJ235-AI235)</f>
        <v>0</v>
      </c>
      <c r="AM235" s="47">
        <f>IFERROR(IF(AK235=$D$4,AL235,AL235/($D$4/AK235)),0)</f>
        <v>0</v>
      </c>
      <c r="AN235" s="78">
        <v>0.375</v>
      </c>
      <c r="AO235" s="78">
        <v>0.45833333333333331</v>
      </c>
      <c r="AP235" s="72">
        <v>2</v>
      </c>
      <c r="AQ235" s="47">
        <f>IF(AO235-AN235=$A$3,$A$2,AO235-AN235)</f>
        <v>8.3333333333333315E-2</v>
      </c>
      <c r="AR235" s="47">
        <f>IFERROR(IF(AP235=$D$4,AQ235,AQ235/($D$4/AP235)),0)</f>
        <v>4.1666666666666657E-2</v>
      </c>
      <c r="AS235" s="78"/>
      <c r="AT235" s="78"/>
      <c r="AU235" s="72"/>
      <c r="AV235" s="47">
        <f>IF(AT235-AS235=$A$3,$A$2,AT235-AS235)</f>
        <v>0</v>
      </c>
      <c r="AW235" s="47">
        <f>IFERROR(IF(AU235=$D$4,AV235,AV235/($D$4/AU235)),0)</f>
        <v>0</v>
      </c>
      <c r="AX235" s="78"/>
      <c r="AY235" s="78"/>
      <c r="AZ235" s="72"/>
      <c r="BA235" s="47">
        <f>IF(AY235-AX235=$A$3,$A$2,AY235-AX235)</f>
        <v>0</v>
      </c>
      <c r="BB235" s="47">
        <f>IFERROR(IF(AZ235=$D$4,BA235,BA235/($D$4/AZ235)),0)</f>
        <v>0</v>
      </c>
      <c r="BC235" s="78"/>
      <c r="BD235" s="78"/>
      <c r="BE235" s="72"/>
      <c r="BF235" s="47">
        <f>IF(BD235-BC235=$A$3,$A$2,BD235-BC235)</f>
        <v>0</v>
      </c>
      <c r="BG235" s="47">
        <f>IFERROR(IF(BE235=$D$4,BF235,BF235/($D$4/BE235)),0)</f>
        <v>0</v>
      </c>
      <c r="BH235" s="78"/>
      <c r="BI235" s="78"/>
      <c r="BJ235" s="72"/>
      <c r="BK235" s="47">
        <f>IF(BI235-BH235=$A$3,$A$2,BI235-BH235)</f>
        <v>0</v>
      </c>
      <c r="BL235" s="47">
        <f>IFERROR(IF(BJ235=$D$4,BK235,BK235/($D$4/BJ235)),0)</f>
        <v>0</v>
      </c>
      <c r="BM235" s="50"/>
      <c r="BN235" s="22">
        <f t="array" ref="BN235">IF(SUMPRODUCT((O235:O$439=O235)*1)&gt;1,0,1)</f>
        <v>0</v>
      </c>
      <c r="BO235" s="69"/>
      <c r="BP235" s="69"/>
      <c r="BQ235" s="71"/>
      <c r="BR235" s="47">
        <f>IF(BP235-BO235=$A$3,$A$2,BP235-BO235)</f>
        <v>0</v>
      </c>
      <c r="BS235" s="47">
        <f>IFERROR(IF(BQ235=$D$4,BR235,BR235/($D$4/BQ235)),0)</f>
        <v>0</v>
      </c>
      <c r="BT235" s="70"/>
      <c r="BU235" s="70"/>
      <c r="BV235" s="72"/>
      <c r="BW235" s="47">
        <f>IF(BU235-BT235=$A$3,$A$2,BU235-BT235)</f>
        <v>0</v>
      </c>
      <c r="BX235" s="47">
        <f>IFERROR(IF(BV235=$D$4,BW235,BW235/($D$4/BV235)),0)</f>
        <v>0</v>
      </c>
      <c r="BY235" s="70"/>
      <c r="BZ235" s="70"/>
      <c r="CA235" s="72"/>
      <c r="CB235" s="47">
        <f>IF(BZ235-BY235=$A$3,$A$2,BZ235-BY235)</f>
        <v>0</v>
      </c>
      <c r="CC235" s="47">
        <f>IFERROR(IF(CA235=$D$4,CB235,CB235/($D$4/CA235)),0)</f>
        <v>0</v>
      </c>
      <c r="CD235" s="70"/>
      <c r="CE235" s="70"/>
      <c r="CF235" s="72"/>
      <c r="CG235" s="47">
        <f>IF(CE235-CD235=$A$3,$A$2,CE235-CD235)</f>
        <v>0</v>
      </c>
      <c r="CH235" s="47">
        <f>IFERROR(IF(CF235=$D$4,CG235,CG235/($D$4/CF235)),0)</f>
        <v>0</v>
      </c>
      <c r="CI235" s="70"/>
      <c r="CJ235" s="70"/>
      <c r="CK235" s="72"/>
      <c r="CL235" s="47">
        <f>IF(CJ235-CI235=$A$3,$A$2,CJ235-CI235)</f>
        <v>0</v>
      </c>
      <c r="CM235" s="47">
        <f>IFERROR(IF(CK235=$D$4,CL235,CL235/($D$4/CK235)),0)</f>
        <v>0</v>
      </c>
      <c r="CN235" s="70">
        <v>0.375</v>
      </c>
      <c r="CO235" s="70">
        <v>0.45833333333333331</v>
      </c>
      <c r="CP235" s="72">
        <v>2</v>
      </c>
      <c r="CQ235" s="47">
        <f>IF(CO235-CN235=$A$3,$A$2,CO235-CN235)</f>
        <v>8.3333333333333315E-2</v>
      </c>
      <c r="CR235" s="47">
        <f>IFERROR(IF(CP235=$D$4,CQ235,CQ235/($D$4/CP235)),0)</f>
        <v>4.1666666666666657E-2</v>
      </c>
      <c r="CS235" s="70"/>
      <c r="CT235" s="70"/>
      <c r="CU235" s="72"/>
      <c r="CV235" s="47">
        <f>IF(CT235-CS235=$A$3,$A$2,CT235-CS235)</f>
        <v>0</v>
      </c>
      <c r="CW235" s="47">
        <f>IFERROR(IF(CU235=$D$4,CV235,CV235/($D$4/CU235)),0)</f>
        <v>0</v>
      </c>
      <c r="CY235" s="18"/>
      <c r="CZ235" s="156"/>
      <c r="DA235" s="156"/>
    </row>
    <row r="236" spans="2:105" ht="13.8" x14ac:dyDescent="0.3">
      <c r="B236" s="39" t="str">
        <f>CONCATENATE(IF(AD236&lt;&gt;"","L",""),IF(AI236&lt;&gt;"","M",""),IF(AN236&lt;&gt;"","W",""),IF(AS236&lt;&gt;"","J",""),IF(AX236&lt;&gt;"","V",""),IF(BC236&lt;&gt;"","S",""),IF(BH236&lt;&gt;"","D",""))</f>
        <v>W</v>
      </c>
      <c r="C236" s="76">
        <v>581</v>
      </c>
      <c r="D236" s="40" t="s">
        <v>2164</v>
      </c>
      <c r="E236" s="40" t="s">
        <v>1023</v>
      </c>
      <c r="F236" s="40" t="s">
        <v>2157</v>
      </c>
      <c r="G236" s="36" t="s">
        <v>1260</v>
      </c>
      <c r="H236" s="36" t="s">
        <v>2248</v>
      </c>
      <c r="I236" s="36" t="s">
        <v>2259</v>
      </c>
      <c r="J236" s="36" t="s">
        <v>1647</v>
      </c>
      <c r="K236" s="36" t="s">
        <v>2263</v>
      </c>
      <c r="L236" s="100" t="s">
        <v>976</v>
      </c>
      <c r="M236" s="99">
        <f>IF(L236=L235,0,1)</f>
        <v>0</v>
      </c>
      <c r="N236" s="107">
        <v>1725818718</v>
      </c>
      <c r="O236" s="106" t="str">
        <f>PROPER(TRIM(UPPER(CONCATENATE(P236," ",Q236))))</f>
        <v>Bryan German Peralvo</v>
      </c>
      <c r="P236" s="106" t="s">
        <v>2333</v>
      </c>
      <c r="Q236" s="106" t="s">
        <v>2401</v>
      </c>
      <c r="R236" s="106" t="s">
        <v>2364</v>
      </c>
      <c r="S236" s="106" t="s">
        <v>2462</v>
      </c>
      <c r="T236" s="106" t="s">
        <v>2471</v>
      </c>
      <c r="U236" s="107" t="s">
        <v>2472</v>
      </c>
      <c r="V236" s="133">
        <v>0</v>
      </c>
      <c r="W236" s="39">
        <f>COUNTA(AD236,AI236,AN236,AS236,AX236,BH236,BC236)</f>
        <v>1</v>
      </c>
      <c r="X236" s="42">
        <f>Y236/AC236</f>
        <v>2.4999999999999998E-2</v>
      </c>
      <c r="Y236" s="43">
        <f>(AH236+AM236+AR236+AW236+BB236+BL236+BG236)*24</f>
        <v>0.99999999999999978</v>
      </c>
      <c r="Z236" s="44">
        <f>+W236*$D$4</f>
        <v>4</v>
      </c>
      <c r="AA236" s="42">
        <f>AB236/(AC236*$D$4)</f>
        <v>2.4999999999999998E-2</v>
      </c>
      <c r="AB236" s="44">
        <f>((AG236*24)*AF236)+((AL236*24)*AK236)+((AQ236*24)*AP236)+((AV236*24)*AU236)+((BA236*24)*AZ236)+((BF236*24)*BE236)+((BK236*24)*BJ236)</f>
        <v>3.9999999999999991</v>
      </c>
      <c r="AC236" s="45">
        <f>SUMIFS(Y:Y,O:O,O236)</f>
        <v>39.999999999999993</v>
      </c>
      <c r="AD236" s="77"/>
      <c r="AE236" s="77"/>
      <c r="AF236" s="71"/>
      <c r="AG236" s="47">
        <f>IF(AE236-AD236=$A$3,$A$2,AE236-AD236)</f>
        <v>0</v>
      </c>
      <c r="AH236" s="47">
        <f>IFERROR(IF(AF236=$D$4,AG236,AG236/($D$4/AF236)),0)</f>
        <v>0</v>
      </c>
      <c r="AI236" s="78"/>
      <c r="AJ236" s="78"/>
      <c r="AK236" s="72"/>
      <c r="AL236" s="47">
        <f>IF(AJ236-AI236=$A$3,$A$2,AJ236-AI236)</f>
        <v>0</v>
      </c>
      <c r="AM236" s="47">
        <f>IFERROR(IF(AK236=$D$4,AL236,AL236/($D$4/AK236)),0)</f>
        <v>0</v>
      </c>
      <c r="AN236" s="78">
        <v>0.45833333333333331</v>
      </c>
      <c r="AO236" s="78">
        <v>0.54166666666666663</v>
      </c>
      <c r="AP236" s="72">
        <v>2</v>
      </c>
      <c r="AQ236" s="47">
        <f>IF(AO236-AN236=$A$3,$A$2,AO236-AN236)</f>
        <v>8.3333333333333315E-2</v>
      </c>
      <c r="AR236" s="47">
        <f>IFERROR(IF(AP236=$D$4,AQ236,AQ236/($D$4/AP236)),0)</f>
        <v>4.1666666666666657E-2</v>
      </c>
      <c r="AS236" s="78"/>
      <c r="AT236" s="78"/>
      <c r="AU236" s="72"/>
      <c r="AV236" s="47">
        <f>IF(AT236-AS236=$A$3,$A$2,AT236-AS236)</f>
        <v>0</v>
      </c>
      <c r="AW236" s="47">
        <f>IFERROR(IF(AU236=$D$4,AV236,AV236/($D$4/AU236)),0)</f>
        <v>0</v>
      </c>
      <c r="AX236" s="78"/>
      <c r="AY236" s="78"/>
      <c r="AZ236" s="72"/>
      <c r="BA236" s="47">
        <f>IF(AY236-AX236=$A$3,$A$2,AY236-AX236)</f>
        <v>0</v>
      </c>
      <c r="BB236" s="47">
        <f>IFERROR(IF(AZ236=$D$4,BA236,BA236/($D$4/AZ236)),0)</f>
        <v>0</v>
      </c>
      <c r="BC236" s="78"/>
      <c r="BD236" s="78"/>
      <c r="BE236" s="72"/>
      <c r="BF236" s="47">
        <f>IF(BD236-BC236=$A$3,$A$2,BD236-BC236)</f>
        <v>0</v>
      </c>
      <c r="BG236" s="47">
        <f>IFERROR(IF(BE236=$D$4,BF236,BF236/($D$4/BE236)),0)</f>
        <v>0</v>
      </c>
      <c r="BH236" s="78"/>
      <c r="BI236" s="78"/>
      <c r="BJ236" s="72"/>
      <c r="BK236" s="47">
        <f>IF(BI236-BH236=$A$3,$A$2,BI236-BH236)</f>
        <v>0</v>
      </c>
      <c r="BL236" s="47">
        <f>IFERROR(IF(BJ236=$D$4,BK236,BK236/($D$4/BJ236)),0)</f>
        <v>0</v>
      </c>
      <c r="BM236" s="50"/>
      <c r="BN236" s="22">
        <f t="array" ref="BN236">IF(SUMPRODUCT((O236:O$439=O236)*1)&gt;1,0,1)</f>
        <v>0</v>
      </c>
      <c r="BO236" s="69"/>
      <c r="BP236" s="69"/>
      <c r="BQ236" s="71"/>
      <c r="BR236" s="47">
        <f>IF(BP236-BO236=$A$3,$A$2,BP236-BO236)</f>
        <v>0</v>
      </c>
      <c r="BS236" s="47">
        <f>IFERROR(IF(BQ236=$D$4,BR236,BR236/($D$4/BQ236)),0)</f>
        <v>0</v>
      </c>
      <c r="BT236" s="70"/>
      <c r="BU236" s="70"/>
      <c r="BV236" s="72"/>
      <c r="BW236" s="47">
        <f>IF(BU236-BT236=$A$3,$A$2,BU236-BT236)</f>
        <v>0</v>
      </c>
      <c r="BX236" s="47">
        <f>IFERROR(IF(BV236=$D$4,BW236,BW236/($D$4/BV236)),0)</f>
        <v>0</v>
      </c>
      <c r="BY236" s="70"/>
      <c r="BZ236" s="70"/>
      <c r="CA236" s="72"/>
      <c r="CB236" s="47">
        <f>IF(BZ236-BY236=$A$3,$A$2,BZ236-BY236)</f>
        <v>0</v>
      </c>
      <c r="CC236" s="47">
        <f>IFERROR(IF(CA236=$D$4,CB236,CB236/($D$4/CA236)),0)</f>
        <v>0</v>
      </c>
      <c r="CD236" s="70"/>
      <c r="CE236" s="70"/>
      <c r="CF236" s="72"/>
      <c r="CG236" s="47">
        <f>IF(CE236-CD236=$A$3,$A$2,CE236-CD236)</f>
        <v>0</v>
      </c>
      <c r="CH236" s="47">
        <f>IFERROR(IF(CF236=$D$4,CG236,CG236/($D$4/CF236)),0)</f>
        <v>0</v>
      </c>
      <c r="CI236" s="70"/>
      <c r="CJ236" s="70"/>
      <c r="CK236" s="72"/>
      <c r="CL236" s="47">
        <f>IF(CJ236-CI236=$A$3,$A$2,CJ236-CI236)</f>
        <v>0</v>
      </c>
      <c r="CM236" s="47">
        <f>IFERROR(IF(CK236=$D$4,CL236,CL236/($D$4/CK236)),0)</f>
        <v>0</v>
      </c>
      <c r="CN236" s="70">
        <v>0.45833333333333331</v>
      </c>
      <c r="CO236" s="70">
        <v>0.54166666666666663</v>
      </c>
      <c r="CP236" s="72">
        <v>2</v>
      </c>
      <c r="CQ236" s="47">
        <f>IF(CO236-CN236=$A$3,$A$2,CO236-CN236)</f>
        <v>8.3333333333333315E-2</v>
      </c>
      <c r="CR236" s="47">
        <f>IFERROR(IF(CP236=$D$4,CQ236,CQ236/($D$4/CP236)),0)</f>
        <v>4.1666666666666657E-2</v>
      </c>
      <c r="CS236" s="70"/>
      <c r="CT236" s="70"/>
      <c r="CU236" s="72"/>
      <c r="CV236" s="47">
        <f>IF(CT236-CS236=$A$3,$A$2,CT236-CS236)</f>
        <v>0</v>
      </c>
      <c r="CW236" s="47">
        <f>IFERROR(IF(CU236=$D$4,CV236,CV236/($D$4/CU236)),0)</f>
        <v>0</v>
      </c>
      <c r="CY236" s="18"/>
      <c r="CZ236" s="156"/>
      <c r="DA236" s="156"/>
    </row>
    <row r="237" spans="2:105" ht="13.8" x14ac:dyDescent="0.3">
      <c r="B237" s="39" t="str">
        <f>CONCATENATE(IF(AD237&lt;&gt;"","L",""),IF(AI237&lt;&gt;"","M",""),IF(AN237&lt;&gt;"","W",""),IF(AS237&lt;&gt;"","J",""),IF(AX237&lt;&gt;"","V",""),IF(BC237&lt;&gt;"","S",""),IF(BH237&lt;&gt;"","D",""))</f>
        <v>W</v>
      </c>
      <c r="C237" s="76">
        <v>582</v>
      </c>
      <c r="D237" s="40" t="s">
        <v>2165</v>
      </c>
      <c r="E237" s="40" t="s">
        <v>1024</v>
      </c>
      <c r="F237" s="40" t="s">
        <v>2157</v>
      </c>
      <c r="G237" s="36" t="s">
        <v>1260</v>
      </c>
      <c r="H237" s="36" t="s">
        <v>2248</v>
      </c>
      <c r="I237" s="36" t="s">
        <v>2259</v>
      </c>
      <c r="J237" s="36" t="s">
        <v>1647</v>
      </c>
      <c r="K237" s="36" t="s">
        <v>2263</v>
      </c>
      <c r="L237" s="100" t="s">
        <v>976</v>
      </c>
      <c r="M237" s="99">
        <f>IF(L237=L236,0,1)</f>
        <v>0</v>
      </c>
      <c r="N237" s="107">
        <v>1725818718</v>
      </c>
      <c r="O237" s="106" t="str">
        <f>PROPER(TRIM(UPPER(CONCATENATE(P237," ",Q237))))</f>
        <v>Bryan German Peralvo</v>
      </c>
      <c r="P237" s="106" t="s">
        <v>2333</v>
      </c>
      <c r="Q237" s="106" t="s">
        <v>2401</v>
      </c>
      <c r="R237" s="106" t="s">
        <v>2364</v>
      </c>
      <c r="S237" s="106" t="s">
        <v>2462</v>
      </c>
      <c r="T237" s="106" t="s">
        <v>2471</v>
      </c>
      <c r="U237" s="107" t="s">
        <v>2472</v>
      </c>
      <c r="V237" s="133">
        <v>0</v>
      </c>
      <c r="W237" s="39">
        <f>COUNTA(AD237,AI237,AN237,AS237,AX237,BH237,BC237)</f>
        <v>1</v>
      </c>
      <c r="X237" s="42">
        <f>Y237/AC237</f>
        <v>1.249999999999999E-2</v>
      </c>
      <c r="Y237" s="43">
        <f>(AH237+AM237+AR237+AW237+BB237+BL237+BG237)*24</f>
        <v>0.49999999999999956</v>
      </c>
      <c r="Z237" s="44">
        <f>+W237*$D$4</f>
        <v>4</v>
      </c>
      <c r="AA237" s="42">
        <f>AB237/(AC237*$D$4)</f>
        <v>1.249999999999999E-2</v>
      </c>
      <c r="AB237" s="44">
        <f>((AG237*24)*AF237)+((AL237*24)*AK237)+((AQ237*24)*AP237)+((AV237*24)*AU237)+((BA237*24)*AZ237)+((BF237*24)*BE237)+((BK237*24)*BJ237)</f>
        <v>1.9999999999999982</v>
      </c>
      <c r="AC237" s="45">
        <f>SUMIFS(Y:Y,O:O,O237)</f>
        <v>39.999999999999993</v>
      </c>
      <c r="AD237" s="77"/>
      <c r="AE237" s="77"/>
      <c r="AF237" s="71"/>
      <c r="AG237" s="47">
        <f>IF(AE237-AD237=$A$3,$A$2,AE237-AD237)</f>
        <v>0</v>
      </c>
      <c r="AH237" s="47">
        <f>IFERROR(IF(AF237=$D$4,AG237,AG237/($D$4/AF237)),0)</f>
        <v>0</v>
      </c>
      <c r="AI237" s="78"/>
      <c r="AJ237" s="78"/>
      <c r="AK237" s="72"/>
      <c r="AL237" s="47">
        <f>IF(AJ237-AI237=$A$3,$A$2,AJ237-AI237)</f>
        <v>0</v>
      </c>
      <c r="AM237" s="47">
        <f>IFERROR(IF(AK237=$D$4,AL237,AL237/($D$4/AK237)),0)</f>
        <v>0</v>
      </c>
      <c r="AN237" s="78">
        <v>0.58333333333333337</v>
      </c>
      <c r="AO237" s="78">
        <v>0.625</v>
      </c>
      <c r="AP237" s="72">
        <v>2</v>
      </c>
      <c r="AQ237" s="47">
        <f>IF(AO237-AN237=$A$3,$A$2,AO237-AN237)</f>
        <v>4.166666666666663E-2</v>
      </c>
      <c r="AR237" s="47">
        <f>IFERROR(IF(AP237=$D$4,AQ237,AQ237/($D$4/AP237)),0)</f>
        <v>2.0833333333333315E-2</v>
      </c>
      <c r="AS237" s="78"/>
      <c r="AT237" s="78"/>
      <c r="AU237" s="72"/>
      <c r="AV237" s="47">
        <f>IF(AT237-AS237=$A$3,$A$2,AT237-AS237)</f>
        <v>0</v>
      </c>
      <c r="AW237" s="47">
        <f>IFERROR(IF(AU237=$D$4,AV237,AV237/($D$4/AU237)),0)</f>
        <v>0</v>
      </c>
      <c r="AX237" s="78"/>
      <c r="AY237" s="78"/>
      <c r="AZ237" s="72"/>
      <c r="BA237" s="47">
        <f>IF(AY237-AX237=$A$3,$A$2,AY237-AX237)</f>
        <v>0</v>
      </c>
      <c r="BB237" s="47">
        <f>IFERROR(IF(AZ237=$D$4,BA237,BA237/($D$4/AZ237)),0)</f>
        <v>0</v>
      </c>
      <c r="BC237" s="78"/>
      <c r="BD237" s="78"/>
      <c r="BE237" s="72"/>
      <c r="BF237" s="47">
        <f>IF(BD237-BC237=$A$3,$A$2,BD237-BC237)</f>
        <v>0</v>
      </c>
      <c r="BG237" s="47">
        <f>IFERROR(IF(BE237=$D$4,BF237,BF237/($D$4/BE237)),0)</f>
        <v>0</v>
      </c>
      <c r="BH237" s="78"/>
      <c r="BI237" s="78"/>
      <c r="BJ237" s="72"/>
      <c r="BK237" s="47">
        <f>IF(BI237-BH237=$A$3,$A$2,BI237-BH237)</f>
        <v>0</v>
      </c>
      <c r="BL237" s="47">
        <f>IFERROR(IF(BJ237=$D$4,BK237,BK237/($D$4/BJ237)),0)</f>
        <v>0</v>
      </c>
      <c r="BM237" s="50"/>
      <c r="BN237" s="22">
        <f t="array" ref="BN237">IF(SUMPRODUCT((O237:O$439=O237)*1)&gt;1,0,1)</f>
        <v>0</v>
      </c>
      <c r="BO237" s="69"/>
      <c r="BP237" s="69"/>
      <c r="BQ237" s="71"/>
      <c r="BR237" s="47">
        <f>IF(BP237-BO237=$A$3,$A$2,BP237-BO237)</f>
        <v>0</v>
      </c>
      <c r="BS237" s="47">
        <f>IFERROR(IF(BQ237=$D$4,BR237,BR237/($D$4/BQ237)),0)</f>
        <v>0</v>
      </c>
      <c r="BT237" s="70"/>
      <c r="BU237" s="70"/>
      <c r="BV237" s="72"/>
      <c r="BW237" s="47">
        <f>IF(BU237-BT237=$A$3,$A$2,BU237-BT237)</f>
        <v>0</v>
      </c>
      <c r="BX237" s="47">
        <f>IFERROR(IF(BV237=$D$4,BW237,BW237/($D$4/BV237)),0)</f>
        <v>0</v>
      </c>
      <c r="BY237" s="70"/>
      <c r="BZ237" s="70"/>
      <c r="CA237" s="72"/>
      <c r="CB237" s="47">
        <f>IF(BZ237-BY237=$A$3,$A$2,BZ237-BY237)</f>
        <v>0</v>
      </c>
      <c r="CC237" s="47">
        <f>IFERROR(IF(CA237=$D$4,CB237,CB237/($D$4/CA237)),0)</f>
        <v>0</v>
      </c>
      <c r="CD237" s="70"/>
      <c r="CE237" s="70"/>
      <c r="CF237" s="72"/>
      <c r="CG237" s="47">
        <f>IF(CE237-CD237=$A$3,$A$2,CE237-CD237)</f>
        <v>0</v>
      </c>
      <c r="CH237" s="47">
        <f>IFERROR(IF(CF237=$D$4,CG237,CG237/($D$4/CF237)),0)</f>
        <v>0</v>
      </c>
      <c r="CI237" s="70"/>
      <c r="CJ237" s="70"/>
      <c r="CK237" s="72"/>
      <c r="CL237" s="47">
        <f>IF(CJ237-CI237=$A$3,$A$2,CJ237-CI237)</f>
        <v>0</v>
      </c>
      <c r="CM237" s="47">
        <f>IFERROR(IF(CK237=$D$4,CL237,CL237/($D$4/CK237)),0)</f>
        <v>0</v>
      </c>
      <c r="CN237" s="70">
        <v>0.58333333333333337</v>
      </c>
      <c r="CO237" s="70">
        <v>0.625</v>
      </c>
      <c r="CP237" s="72">
        <v>2</v>
      </c>
      <c r="CQ237" s="47">
        <f>IF(CO237-CN237=$A$3,$A$2,CO237-CN237)</f>
        <v>4.166666666666663E-2</v>
      </c>
      <c r="CR237" s="47">
        <f>IFERROR(IF(CP237=$D$4,CQ237,CQ237/($D$4/CP237)),0)</f>
        <v>2.0833333333333315E-2</v>
      </c>
      <c r="CS237" s="70"/>
      <c r="CT237" s="70"/>
      <c r="CU237" s="72"/>
      <c r="CV237" s="47">
        <f>IF(CT237-CS237=$A$3,$A$2,CT237-CS237)</f>
        <v>0</v>
      </c>
      <c r="CW237" s="47">
        <f>IFERROR(IF(CU237=$D$4,CV237,CV237/($D$4/CU237)),0)</f>
        <v>0</v>
      </c>
      <c r="CY237" s="18"/>
      <c r="CZ237" s="156"/>
      <c r="DA237" s="156"/>
    </row>
    <row r="238" spans="2:105" ht="13.8" x14ac:dyDescent="0.3">
      <c r="B238" s="39" t="str">
        <f>CONCATENATE(IF(AD238&lt;&gt;"","L",""),IF(AI238&lt;&gt;"","M",""),IF(AN238&lt;&gt;"","W",""),IF(AS238&lt;&gt;"","J",""),IF(AX238&lt;&gt;"","V",""),IF(BC238&lt;&gt;"","S",""),IF(BH238&lt;&gt;"","D",""))</f>
        <v>W</v>
      </c>
      <c r="C238" s="76">
        <v>1</v>
      </c>
      <c r="D238" s="40" t="s">
        <v>2072</v>
      </c>
      <c r="E238" s="40" t="s">
        <v>1035</v>
      </c>
      <c r="F238" s="40" t="s">
        <v>2157</v>
      </c>
      <c r="G238" s="36" t="s">
        <v>1261</v>
      </c>
      <c r="H238" s="36" t="s">
        <v>2248</v>
      </c>
      <c r="I238" s="36" t="s">
        <v>2259</v>
      </c>
      <c r="J238" s="36" t="s">
        <v>1647</v>
      </c>
      <c r="K238" s="36" t="s">
        <v>2263</v>
      </c>
      <c r="L238" s="100" t="s">
        <v>976</v>
      </c>
      <c r="M238" s="99">
        <f>IF(L238=L237,0,1)</f>
        <v>0</v>
      </c>
      <c r="N238" s="107">
        <v>1725818718</v>
      </c>
      <c r="O238" s="106" t="str">
        <f>PROPER(TRIM(UPPER(CONCATENATE(P238," ",Q238))))</f>
        <v>Bryan German Peralvo</v>
      </c>
      <c r="P238" s="106" t="s">
        <v>2333</v>
      </c>
      <c r="Q238" s="106" t="s">
        <v>2401</v>
      </c>
      <c r="R238" s="106" t="s">
        <v>2364</v>
      </c>
      <c r="S238" s="106" t="s">
        <v>2462</v>
      </c>
      <c r="T238" s="106" t="s">
        <v>2471</v>
      </c>
      <c r="U238" s="107" t="s">
        <v>2472</v>
      </c>
      <c r="V238" s="133">
        <v>0</v>
      </c>
      <c r="W238" s="39">
        <f>COUNTA(AD238,AI238,AN238,AS238,AX238,BH238,BC238)</f>
        <v>1</v>
      </c>
      <c r="X238" s="42">
        <f>Y238/AC238</f>
        <v>1.249999999999999E-2</v>
      </c>
      <c r="Y238" s="43">
        <f>(AH238+AM238+AR238+AW238+BB238+BL238+BG238)*24</f>
        <v>0.49999999999999956</v>
      </c>
      <c r="Z238" s="44">
        <f>+W238*$D$4</f>
        <v>4</v>
      </c>
      <c r="AA238" s="42">
        <f>AB238/(AC238*$D$4)</f>
        <v>1.249999999999999E-2</v>
      </c>
      <c r="AB238" s="44">
        <f>((AG238*24)*AF238)+((AL238*24)*AK238)+((AQ238*24)*AP238)+((AV238*24)*AU238)+((BA238*24)*AZ238)+((BF238*24)*BE238)+((BK238*24)*BJ238)</f>
        <v>1.9999999999999982</v>
      </c>
      <c r="AC238" s="45">
        <f>SUMIFS(Y:Y,O:O,O238)</f>
        <v>39.999999999999993</v>
      </c>
      <c r="AD238" s="77"/>
      <c r="AE238" s="77"/>
      <c r="AF238" s="71"/>
      <c r="AG238" s="47">
        <f>IF(AE238-AD238=$A$3,$A$2,AE238-AD238)</f>
        <v>0</v>
      </c>
      <c r="AH238" s="47">
        <f>IFERROR(IF(AF238=$D$4,AG238,AG238/($D$4/AF238)),0)</f>
        <v>0</v>
      </c>
      <c r="AI238" s="78"/>
      <c r="AJ238" s="78"/>
      <c r="AK238" s="72"/>
      <c r="AL238" s="47">
        <f>IF(AJ238-AI238=$A$3,$A$2,AJ238-AI238)</f>
        <v>0</v>
      </c>
      <c r="AM238" s="47">
        <f>IFERROR(IF(AK238=$D$4,AL238,AL238/($D$4/AK238)),0)</f>
        <v>0</v>
      </c>
      <c r="AN238" s="78">
        <v>0.625</v>
      </c>
      <c r="AO238" s="78">
        <v>0.66666666666666663</v>
      </c>
      <c r="AP238" s="72">
        <v>2</v>
      </c>
      <c r="AQ238" s="47">
        <f>IF(AO238-AN238=$A$3,$A$2,AO238-AN238)</f>
        <v>4.166666666666663E-2</v>
      </c>
      <c r="AR238" s="47">
        <f>IFERROR(IF(AP238=$D$4,AQ238,AQ238/($D$4/AP238)),0)</f>
        <v>2.0833333333333315E-2</v>
      </c>
      <c r="AS238" s="78"/>
      <c r="AT238" s="78"/>
      <c r="AU238" s="72"/>
      <c r="AV238" s="47">
        <f>IF(AT238-AS238=$A$3,$A$2,AT238-AS238)</f>
        <v>0</v>
      </c>
      <c r="AW238" s="47">
        <f>IFERROR(IF(AU238=$D$4,AV238,AV238/($D$4/AU238)),0)</f>
        <v>0</v>
      </c>
      <c r="AX238" s="78"/>
      <c r="AY238" s="78"/>
      <c r="AZ238" s="72"/>
      <c r="BA238" s="47">
        <f>IF(AY238-AX238=$A$3,$A$2,AY238-AX238)</f>
        <v>0</v>
      </c>
      <c r="BB238" s="47">
        <f>IFERROR(IF(AZ238=$D$4,BA238,BA238/($D$4/AZ238)),0)</f>
        <v>0</v>
      </c>
      <c r="BC238" s="78"/>
      <c r="BD238" s="78"/>
      <c r="BE238" s="72"/>
      <c r="BF238" s="47">
        <f>IF(BD238-BC238=$A$3,$A$2,BD238-BC238)</f>
        <v>0</v>
      </c>
      <c r="BG238" s="47">
        <f>IFERROR(IF(BE238=$D$4,BF238,BF238/($D$4/BE238)),0)</f>
        <v>0</v>
      </c>
      <c r="BH238" s="78"/>
      <c r="BI238" s="78"/>
      <c r="BJ238" s="72"/>
      <c r="BK238" s="47">
        <f>IF(BI238-BH238=$A$3,$A$2,BI238-BH238)</f>
        <v>0</v>
      </c>
      <c r="BL238" s="47">
        <f>IFERROR(IF(BJ238=$D$4,BK238,BK238/($D$4/BJ238)),0)</f>
        <v>0</v>
      </c>
      <c r="BM238" s="50"/>
      <c r="BN238" s="22">
        <f t="array" ref="BN238">IF(SUMPRODUCT((O238:O$439=O238)*1)&gt;1,0,1)</f>
        <v>0</v>
      </c>
      <c r="BO238" s="69"/>
      <c r="BP238" s="69"/>
      <c r="BQ238" s="71"/>
      <c r="BR238" s="47">
        <f>IF(BP238-BO238=$A$3,$A$2,BP238-BO238)</f>
        <v>0</v>
      </c>
      <c r="BS238" s="47">
        <f>IFERROR(IF(BQ238=$D$4,BR238,BR238/($D$4/BQ238)),0)</f>
        <v>0</v>
      </c>
      <c r="BT238" s="70"/>
      <c r="BU238" s="70"/>
      <c r="BV238" s="72"/>
      <c r="BW238" s="47">
        <f>IF(BU238-BT238=$A$3,$A$2,BU238-BT238)</f>
        <v>0</v>
      </c>
      <c r="BX238" s="47">
        <f>IFERROR(IF(BV238=$D$4,BW238,BW238/($D$4/BV238)),0)</f>
        <v>0</v>
      </c>
      <c r="BY238" s="70"/>
      <c r="BZ238" s="70"/>
      <c r="CA238" s="72"/>
      <c r="CB238" s="47">
        <f>IF(BZ238-BY238=$A$3,$A$2,BZ238-BY238)</f>
        <v>0</v>
      </c>
      <c r="CC238" s="47">
        <f>IFERROR(IF(CA238=$D$4,CB238,CB238/($D$4/CA238)),0)</f>
        <v>0</v>
      </c>
      <c r="CD238" s="70"/>
      <c r="CE238" s="70"/>
      <c r="CF238" s="72"/>
      <c r="CG238" s="47">
        <f>IF(CE238-CD238=$A$3,$A$2,CE238-CD238)</f>
        <v>0</v>
      </c>
      <c r="CH238" s="47">
        <f>IFERROR(IF(CF238=$D$4,CG238,CG238/($D$4/CF238)),0)</f>
        <v>0</v>
      </c>
      <c r="CI238" s="70"/>
      <c r="CJ238" s="70"/>
      <c r="CK238" s="72"/>
      <c r="CL238" s="47">
        <f>IF(CJ238-CI238=$A$3,$A$2,CJ238-CI238)</f>
        <v>0</v>
      </c>
      <c r="CM238" s="47">
        <f>IFERROR(IF(CK238=$D$4,CL238,CL238/($D$4/CK238)),0)</f>
        <v>0</v>
      </c>
      <c r="CN238" s="70">
        <v>0.625</v>
      </c>
      <c r="CO238" s="70">
        <v>0.66666666666666663</v>
      </c>
      <c r="CP238" s="72">
        <v>2</v>
      </c>
      <c r="CQ238" s="47">
        <f>IF(CO238-CN238=$A$3,$A$2,CO238-CN238)</f>
        <v>4.166666666666663E-2</v>
      </c>
      <c r="CR238" s="47">
        <f>IFERROR(IF(CP238=$D$4,CQ238,CQ238/($D$4/CP238)),0)</f>
        <v>2.0833333333333315E-2</v>
      </c>
      <c r="CS238" s="70"/>
      <c r="CT238" s="70"/>
      <c r="CU238" s="72"/>
      <c r="CV238" s="47">
        <f>IF(CT238-CS238=$A$3,$A$2,CT238-CS238)</f>
        <v>0</v>
      </c>
      <c r="CW238" s="47">
        <f>IFERROR(IF(CU238=$D$4,CV238,CV238/($D$4/CU238)),0)</f>
        <v>0</v>
      </c>
      <c r="CY238" s="18"/>
      <c r="CZ238" s="156"/>
      <c r="DA238" s="156"/>
    </row>
    <row r="239" spans="2:105" ht="13.8" x14ac:dyDescent="0.3">
      <c r="B239" s="39" t="str">
        <f>CONCATENATE(IF(AD239&lt;&gt;"","L",""),IF(AI239&lt;&gt;"","M",""),IF(AN239&lt;&gt;"","W",""),IF(AS239&lt;&gt;"","J",""),IF(AX239&lt;&gt;"","V",""),IF(BC239&lt;&gt;"","S",""),IF(BH239&lt;&gt;"","D",""))</f>
        <v>W</v>
      </c>
      <c r="C239" s="76">
        <v>2</v>
      </c>
      <c r="D239" s="40" t="s">
        <v>2166</v>
      </c>
      <c r="E239" s="40" t="s">
        <v>1036</v>
      </c>
      <c r="F239" s="40" t="s">
        <v>2157</v>
      </c>
      <c r="G239" s="36" t="s">
        <v>1261</v>
      </c>
      <c r="H239" s="36" t="s">
        <v>2248</v>
      </c>
      <c r="I239" s="36" t="s">
        <v>2259</v>
      </c>
      <c r="J239" s="36" t="s">
        <v>1647</v>
      </c>
      <c r="K239" s="36" t="s">
        <v>2263</v>
      </c>
      <c r="L239" s="100" t="s">
        <v>976</v>
      </c>
      <c r="M239" s="99">
        <f>IF(L239=L238,0,1)</f>
        <v>0</v>
      </c>
      <c r="N239" s="107">
        <v>1725818718</v>
      </c>
      <c r="O239" s="106" t="str">
        <f>PROPER(TRIM(UPPER(CONCATENATE(P239," ",Q239))))</f>
        <v>Bryan German Peralvo</v>
      </c>
      <c r="P239" s="106" t="s">
        <v>2333</v>
      </c>
      <c r="Q239" s="106" t="s">
        <v>2401</v>
      </c>
      <c r="R239" s="106" t="s">
        <v>2364</v>
      </c>
      <c r="S239" s="106" t="s">
        <v>2462</v>
      </c>
      <c r="T239" s="106" t="s">
        <v>2471</v>
      </c>
      <c r="U239" s="107" t="s">
        <v>2472</v>
      </c>
      <c r="V239" s="133">
        <v>0</v>
      </c>
      <c r="W239" s="39">
        <f>COUNTA(AD239,AI239,AN239,AS239,AX239,BH239,BC239)</f>
        <v>1</v>
      </c>
      <c r="X239" s="42">
        <f>Y239/AC239</f>
        <v>2.5000000000000015E-2</v>
      </c>
      <c r="Y239" s="43">
        <f>(AH239+AM239+AR239+AW239+BB239+BL239+BG239)*24</f>
        <v>1.0000000000000004</v>
      </c>
      <c r="Z239" s="44">
        <f>+W239*$D$4</f>
        <v>4</v>
      </c>
      <c r="AA239" s="42">
        <f>AB239/(AC239*$D$4)</f>
        <v>2.5000000000000015E-2</v>
      </c>
      <c r="AB239" s="44">
        <f>((AG239*24)*AF239)+((AL239*24)*AK239)+((AQ239*24)*AP239)+((AV239*24)*AU239)+((BA239*24)*AZ239)+((BF239*24)*BE239)+((BK239*24)*BJ239)</f>
        <v>4.0000000000000018</v>
      </c>
      <c r="AC239" s="45">
        <f>SUMIFS(Y:Y,O:O,O239)</f>
        <v>39.999999999999993</v>
      </c>
      <c r="AD239" s="77"/>
      <c r="AE239" s="77"/>
      <c r="AF239" s="71"/>
      <c r="AG239" s="47">
        <f>IF(AE239-AD239=$A$3,$A$2,AE239-AD239)</f>
        <v>0</v>
      </c>
      <c r="AH239" s="47">
        <f>IFERROR(IF(AF239=$D$4,AG239,AG239/($D$4/AF239)),0)</f>
        <v>0</v>
      </c>
      <c r="AI239" s="78"/>
      <c r="AJ239" s="78"/>
      <c r="AK239" s="72"/>
      <c r="AL239" s="47">
        <f>IF(AJ239-AI239=$A$3,$A$2,AJ239-AI239)</f>
        <v>0</v>
      </c>
      <c r="AM239" s="47">
        <f>IFERROR(IF(AK239=$D$4,AL239,AL239/($D$4/AK239)),0)</f>
        <v>0</v>
      </c>
      <c r="AN239" s="78">
        <v>0.66666666666666663</v>
      </c>
      <c r="AO239" s="78">
        <v>0.75</v>
      </c>
      <c r="AP239" s="72">
        <v>2</v>
      </c>
      <c r="AQ239" s="47">
        <f>IF(AO239-AN239=$A$3,$A$2,AO239-AN239)</f>
        <v>8.333333333333337E-2</v>
      </c>
      <c r="AR239" s="47">
        <f>IFERROR(IF(AP239=$D$4,AQ239,AQ239/($D$4/AP239)),0)</f>
        <v>4.1666666666666685E-2</v>
      </c>
      <c r="AS239" s="78"/>
      <c r="AT239" s="78"/>
      <c r="AU239" s="72"/>
      <c r="AV239" s="47">
        <f>IF(AT239-AS239=$A$3,$A$2,AT239-AS239)</f>
        <v>0</v>
      </c>
      <c r="AW239" s="47">
        <f>IFERROR(IF(AU239=$D$4,AV239,AV239/($D$4/AU239)),0)</f>
        <v>0</v>
      </c>
      <c r="AX239" s="78"/>
      <c r="AY239" s="78"/>
      <c r="AZ239" s="72"/>
      <c r="BA239" s="47">
        <f>IF(AY239-AX239=$A$3,$A$2,AY239-AX239)</f>
        <v>0</v>
      </c>
      <c r="BB239" s="47">
        <f>IFERROR(IF(AZ239=$D$4,BA239,BA239/($D$4/AZ239)),0)</f>
        <v>0</v>
      </c>
      <c r="BC239" s="78"/>
      <c r="BD239" s="78"/>
      <c r="BE239" s="72"/>
      <c r="BF239" s="47">
        <f>IF(BD239-BC239=$A$3,$A$2,BD239-BC239)</f>
        <v>0</v>
      </c>
      <c r="BG239" s="47">
        <f>IFERROR(IF(BE239=$D$4,BF239,BF239/($D$4/BE239)),0)</f>
        <v>0</v>
      </c>
      <c r="BH239" s="78"/>
      <c r="BI239" s="78"/>
      <c r="BJ239" s="72"/>
      <c r="BK239" s="47">
        <f>IF(BI239-BH239=$A$3,$A$2,BI239-BH239)</f>
        <v>0</v>
      </c>
      <c r="BL239" s="47">
        <f>IFERROR(IF(BJ239=$D$4,BK239,BK239/($D$4/BJ239)),0)</f>
        <v>0</v>
      </c>
      <c r="BM239" s="50"/>
      <c r="BN239" s="22">
        <f t="array" ref="BN239">IF(SUMPRODUCT((O239:O$439=O239)*1)&gt;1,0,1)</f>
        <v>0</v>
      </c>
      <c r="BO239" s="69"/>
      <c r="BP239" s="69"/>
      <c r="BQ239" s="71"/>
      <c r="BR239" s="47">
        <f>IF(BP239-BO239=$A$3,$A$2,BP239-BO239)</f>
        <v>0</v>
      </c>
      <c r="BS239" s="47">
        <f>IFERROR(IF(BQ239=$D$4,BR239,BR239/($D$4/BQ239)),0)</f>
        <v>0</v>
      </c>
      <c r="BT239" s="70"/>
      <c r="BU239" s="70"/>
      <c r="BV239" s="72"/>
      <c r="BW239" s="47">
        <f>IF(BU239-BT239=$A$3,$A$2,BU239-BT239)</f>
        <v>0</v>
      </c>
      <c r="BX239" s="47">
        <f>IFERROR(IF(BV239=$D$4,BW239,BW239/($D$4/BV239)),0)</f>
        <v>0</v>
      </c>
      <c r="BY239" s="70"/>
      <c r="BZ239" s="70"/>
      <c r="CA239" s="72"/>
      <c r="CB239" s="47">
        <f>IF(BZ239-BY239=$A$3,$A$2,BZ239-BY239)</f>
        <v>0</v>
      </c>
      <c r="CC239" s="47">
        <f>IFERROR(IF(CA239=$D$4,CB239,CB239/($D$4/CA239)),0)</f>
        <v>0</v>
      </c>
      <c r="CD239" s="70"/>
      <c r="CE239" s="70"/>
      <c r="CF239" s="72"/>
      <c r="CG239" s="47">
        <f>IF(CE239-CD239=$A$3,$A$2,CE239-CD239)</f>
        <v>0</v>
      </c>
      <c r="CH239" s="47">
        <f>IFERROR(IF(CF239=$D$4,CG239,CG239/($D$4/CF239)),0)</f>
        <v>0</v>
      </c>
      <c r="CI239" s="70"/>
      <c r="CJ239" s="70"/>
      <c r="CK239" s="72"/>
      <c r="CL239" s="47">
        <f>IF(CJ239-CI239=$A$3,$A$2,CJ239-CI239)</f>
        <v>0</v>
      </c>
      <c r="CM239" s="47">
        <f>IFERROR(IF(CK239=$D$4,CL239,CL239/($D$4/CK239)),0)</f>
        <v>0</v>
      </c>
      <c r="CN239" s="70">
        <v>0.66666666666666663</v>
      </c>
      <c r="CO239" s="70">
        <v>0.75</v>
      </c>
      <c r="CP239" s="72">
        <v>2</v>
      </c>
      <c r="CQ239" s="47">
        <f>IF(CO239-CN239=$A$3,$A$2,CO239-CN239)</f>
        <v>8.333333333333337E-2</v>
      </c>
      <c r="CR239" s="47">
        <f>IFERROR(IF(CP239=$D$4,CQ239,CQ239/($D$4/CP239)),0)</f>
        <v>4.1666666666666685E-2</v>
      </c>
      <c r="CS239" s="70"/>
      <c r="CT239" s="70"/>
      <c r="CU239" s="72"/>
      <c r="CV239" s="47">
        <f>IF(CT239-CS239=$A$3,$A$2,CT239-CS239)</f>
        <v>0</v>
      </c>
      <c r="CW239" s="47">
        <f>IFERROR(IF(CU239=$D$4,CV239,CV239/($D$4/CU239)),0)</f>
        <v>0</v>
      </c>
      <c r="CY239" s="18"/>
      <c r="CZ239" s="156"/>
      <c r="DA239" s="156"/>
    </row>
    <row r="240" spans="2:105" ht="13.8" x14ac:dyDescent="0.3">
      <c r="B240" s="39" t="str">
        <f>CONCATENATE(IF(AD240&lt;&gt;"","L",""),IF(AI240&lt;&gt;"","M",""),IF(AN240&lt;&gt;"","W",""),IF(AS240&lt;&gt;"","J",""),IF(AX240&lt;&gt;"","V",""),IF(BC240&lt;&gt;"","S",""),IF(BH240&lt;&gt;"","D",""))</f>
        <v>W</v>
      </c>
      <c r="C240" s="76">
        <v>3</v>
      </c>
      <c r="D240" s="40" t="s">
        <v>2167</v>
      </c>
      <c r="E240" s="40" t="s">
        <v>1037</v>
      </c>
      <c r="F240" s="40" t="s">
        <v>2157</v>
      </c>
      <c r="G240" s="36" t="s">
        <v>1261</v>
      </c>
      <c r="H240" s="36" t="s">
        <v>2248</v>
      </c>
      <c r="I240" s="36" t="s">
        <v>2259</v>
      </c>
      <c r="J240" s="36" t="s">
        <v>1647</v>
      </c>
      <c r="K240" s="36" t="s">
        <v>2263</v>
      </c>
      <c r="L240" s="100" t="s">
        <v>976</v>
      </c>
      <c r="M240" s="99">
        <f>IF(L240=L239,0,1)</f>
        <v>0</v>
      </c>
      <c r="N240" s="107">
        <v>1725818718</v>
      </c>
      <c r="O240" s="106" t="str">
        <f>PROPER(TRIM(UPPER(CONCATENATE(P240," ",Q240))))</f>
        <v>Bryan German Peralvo</v>
      </c>
      <c r="P240" s="106" t="s">
        <v>2333</v>
      </c>
      <c r="Q240" s="106" t="s">
        <v>2401</v>
      </c>
      <c r="R240" s="106" t="s">
        <v>2364</v>
      </c>
      <c r="S240" s="106" t="s">
        <v>2462</v>
      </c>
      <c r="T240" s="106" t="s">
        <v>2471</v>
      </c>
      <c r="U240" s="107" t="s">
        <v>2472</v>
      </c>
      <c r="V240" s="133">
        <v>0</v>
      </c>
      <c r="W240" s="39">
        <f>COUNTA(AD240,AI240,AN240,AS240,AX240,BH240,BC240)</f>
        <v>1</v>
      </c>
      <c r="X240" s="42">
        <f>Y240/AC240</f>
        <v>2.4999999999999998E-2</v>
      </c>
      <c r="Y240" s="43">
        <f>(AH240+AM240+AR240+AW240+BB240+BL240+BG240)*24</f>
        <v>0.99999999999999978</v>
      </c>
      <c r="Z240" s="44">
        <f>+W240*$D$4</f>
        <v>4</v>
      </c>
      <c r="AA240" s="42">
        <f>AB240/(AC240*$D$4)</f>
        <v>2.4999999999999998E-2</v>
      </c>
      <c r="AB240" s="44">
        <f>((AG240*24)*AF240)+((AL240*24)*AK240)+((AQ240*24)*AP240)+((AV240*24)*AU240)+((BA240*24)*AZ240)+((BF240*24)*BE240)+((BK240*24)*BJ240)</f>
        <v>3.9999999999999991</v>
      </c>
      <c r="AC240" s="45">
        <f>SUMIFS(Y:Y,O:O,O240)</f>
        <v>39.999999999999993</v>
      </c>
      <c r="AD240" s="77"/>
      <c r="AE240" s="77"/>
      <c r="AF240" s="71"/>
      <c r="AG240" s="47">
        <f>IF(AE240-AD240=$A$3,$A$2,AE240-AD240)</f>
        <v>0</v>
      </c>
      <c r="AH240" s="47">
        <f>IFERROR(IF(AF240=$D$4,AG240,AG240/($D$4/AF240)),0)</f>
        <v>0</v>
      </c>
      <c r="AI240" s="78"/>
      <c r="AJ240" s="78"/>
      <c r="AK240" s="72"/>
      <c r="AL240" s="47">
        <f>IF(AJ240-AI240=$A$3,$A$2,AJ240-AI240)</f>
        <v>0</v>
      </c>
      <c r="AM240" s="47">
        <f>IFERROR(IF(AK240=$D$4,AL240,AL240/($D$4/AK240)),0)</f>
        <v>0</v>
      </c>
      <c r="AN240" s="78">
        <v>0.375</v>
      </c>
      <c r="AO240" s="78">
        <v>0.45833333333333331</v>
      </c>
      <c r="AP240" s="72">
        <v>2</v>
      </c>
      <c r="AQ240" s="47">
        <f>IF(AO240-AN240=$A$3,$A$2,AO240-AN240)</f>
        <v>8.3333333333333315E-2</v>
      </c>
      <c r="AR240" s="47">
        <f>IFERROR(IF(AP240=$D$4,AQ240,AQ240/($D$4/AP240)),0)</f>
        <v>4.1666666666666657E-2</v>
      </c>
      <c r="AS240" s="78"/>
      <c r="AT240" s="78"/>
      <c r="AU240" s="72"/>
      <c r="AV240" s="47">
        <f>IF(AT240-AS240=$A$3,$A$2,AT240-AS240)</f>
        <v>0</v>
      </c>
      <c r="AW240" s="47">
        <f>IFERROR(IF(AU240=$D$4,AV240,AV240/($D$4/AU240)),0)</f>
        <v>0</v>
      </c>
      <c r="AX240" s="78"/>
      <c r="AY240" s="78"/>
      <c r="AZ240" s="72"/>
      <c r="BA240" s="47">
        <f>IF(AY240-AX240=$A$3,$A$2,AY240-AX240)</f>
        <v>0</v>
      </c>
      <c r="BB240" s="47">
        <f>IFERROR(IF(AZ240=$D$4,BA240,BA240/($D$4/AZ240)),0)</f>
        <v>0</v>
      </c>
      <c r="BC240" s="78"/>
      <c r="BD240" s="78"/>
      <c r="BE240" s="72"/>
      <c r="BF240" s="47">
        <f>IF(BD240-BC240=$A$3,$A$2,BD240-BC240)</f>
        <v>0</v>
      </c>
      <c r="BG240" s="47">
        <f>IFERROR(IF(BE240=$D$4,BF240,BF240/($D$4/BE240)),0)</f>
        <v>0</v>
      </c>
      <c r="BH240" s="78"/>
      <c r="BI240" s="78"/>
      <c r="BJ240" s="72"/>
      <c r="BK240" s="47">
        <f>IF(BI240-BH240=$A$3,$A$2,BI240-BH240)</f>
        <v>0</v>
      </c>
      <c r="BL240" s="47">
        <f>IFERROR(IF(BJ240=$D$4,BK240,BK240/($D$4/BJ240)),0)</f>
        <v>0</v>
      </c>
      <c r="BM240" s="50"/>
      <c r="BN240" s="22">
        <f t="array" ref="BN240">IF(SUMPRODUCT((O240:O$439=O240)*1)&gt;1,0,1)</f>
        <v>0</v>
      </c>
      <c r="BO240" s="69"/>
      <c r="BP240" s="69"/>
      <c r="BQ240" s="71"/>
      <c r="BR240" s="47">
        <f>IF(BP240-BO240=$A$3,$A$2,BP240-BO240)</f>
        <v>0</v>
      </c>
      <c r="BS240" s="47">
        <f>IFERROR(IF(BQ240=$D$4,BR240,BR240/($D$4/BQ240)),0)</f>
        <v>0</v>
      </c>
      <c r="BT240" s="70"/>
      <c r="BU240" s="70"/>
      <c r="BV240" s="72"/>
      <c r="BW240" s="47">
        <f>IF(BU240-BT240=$A$3,$A$2,BU240-BT240)</f>
        <v>0</v>
      </c>
      <c r="BX240" s="47">
        <f>IFERROR(IF(BV240=$D$4,BW240,BW240/($D$4/BV240)),0)</f>
        <v>0</v>
      </c>
      <c r="BY240" s="70"/>
      <c r="BZ240" s="70"/>
      <c r="CA240" s="72"/>
      <c r="CB240" s="47">
        <f>IF(BZ240-BY240=$A$3,$A$2,BZ240-BY240)</f>
        <v>0</v>
      </c>
      <c r="CC240" s="47">
        <f>IFERROR(IF(CA240=$D$4,CB240,CB240/($D$4/CA240)),0)</f>
        <v>0</v>
      </c>
      <c r="CD240" s="70"/>
      <c r="CE240" s="70"/>
      <c r="CF240" s="72"/>
      <c r="CG240" s="47">
        <f>IF(CE240-CD240=$A$3,$A$2,CE240-CD240)</f>
        <v>0</v>
      </c>
      <c r="CH240" s="47">
        <f>IFERROR(IF(CF240=$D$4,CG240,CG240/($D$4/CF240)),0)</f>
        <v>0</v>
      </c>
      <c r="CI240" s="70"/>
      <c r="CJ240" s="70"/>
      <c r="CK240" s="72"/>
      <c r="CL240" s="47">
        <f>IF(CJ240-CI240=$A$3,$A$2,CJ240-CI240)</f>
        <v>0</v>
      </c>
      <c r="CM240" s="47">
        <f>IFERROR(IF(CK240=$D$4,CL240,CL240/($D$4/CK240)),0)</f>
        <v>0</v>
      </c>
      <c r="CN240" s="70">
        <v>0.375</v>
      </c>
      <c r="CO240" s="70">
        <v>0.45833333333333331</v>
      </c>
      <c r="CP240" s="72">
        <v>2</v>
      </c>
      <c r="CQ240" s="47">
        <f>IF(CO240-CN240=$A$3,$A$2,CO240-CN240)</f>
        <v>8.3333333333333315E-2</v>
      </c>
      <c r="CR240" s="47">
        <f>IFERROR(IF(CP240=$D$4,CQ240,CQ240/($D$4/CP240)),0)</f>
        <v>4.1666666666666657E-2</v>
      </c>
      <c r="CS240" s="70"/>
      <c r="CT240" s="70"/>
      <c r="CU240" s="72"/>
      <c r="CV240" s="47">
        <f>IF(CT240-CS240=$A$3,$A$2,CT240-CS240)</f>
        <v>0</v>
      </c>
      <c r="CW240" s="47">
        <f>IFERROR(IF(CU240=$D$4,CV240,CV240/($D$4/CU240)),0)</f>
        <v>0</v>
      </c>
      <c r="CY240" s="18"/>
      <c r="CZ240" s="156"/>
      <c r="DA240" s="156"/>
    </row>
    <row r="241" spans="2:105" ht="13.8" x14ac:dyDescent="0.3">
      <c r="B241" s="39" t="str">
        <f>CONCATENATE(IF(AD241&lt;&gt;"","L",""),IF(AI241&lt;&gt;"","M",""),IF(AN241&lt;&gt;"","W",""),IF(AS241&lt;&gt;"","J",""),IF(AX241&lt;&gt;"","V",""),IF(BC241&lt;&gt;"","S",""),IF(BH241&lt;&gt;"","D",""))</f>
        <v>W</v>
      </c>
      <c r="C241" s="76">
        <v>3</v>
      </c>
      <c r="D241" s="40" t="s">
        <v>2073</v>
      </c>
      <c r="E241" s="40" t="s">
        <v>763</v>
      </c>
      <c r="F241" s="40" t="s">
        <v>2157</v>
      </c>
      <c r="G241" s="36" t="s">
        <v>1262</v>
      </c>
      <c r="H241" s="36" t="s">
        <v>2248</v>
      </c>
      <c r="I241" s="36" t="s">
        <v>2259</v>
      </c>
      <c r="J241" s="36" t="s">
        <v>1647</v>
      </c>
      <c r="K241" s="36" t="s">
        <v>2263</v>
      </c>
      <c r="L241" s="100" t="s">
        <v>976</v>
      </c>
      <c r="M241" s="99">
        <f>IF(L241=L240,0,1)</f>
        <v>0</v>
      </c>
      <c r="N241" s="107">
        <v>1725818718</v>
      </c>
      <c r="O241" s="106" t="str">
        <f>PROPER(TRIM(UPPER(CONCATENATE(P241," ",Q241))))</f>
        <v>Bryan German Peralvo</v>
      </c>
      <c r="P241" s="106" t="s">
        <v>2333</v>
      </c>
      <c r="Q241" s="106" t="s">
        <v>2401</v>
      </c>
      <c r="R241" s="106" t="s">
        <v>2364</v>
      </c>
      <c r="S241" s="106" t="s">
        <v>2462</v>
      </c>
      <c r="T241" s="106" t="s">
        <v>2471</v>
      </c>
      <c r="U241" s="107" t="s">
        <v>2472</v>
      </c>
      <c r="V241" s="133">
        <v>0</v>
      </c>
      <c r="W241" s="39">
        <f>COUNTA(AD241,AI241,AN241,AS241,AX241,BH241,BC241)</f>
        <v>1</v>
      </c>
      <c r="X241" s="42">
        <f>Y241/AC241</f>
        <v>2.4999999999999998E-2</v>
      </c>
      <c r="Y241" s="43">
        <f>(AH241+AM241+AR241+AW241+BB241+BL241+BG241)*24</f>
        <v>0.99999999999999978</v>
      </c>
      <c r="Z241" s="44">
        <f>+W241*$D$4</f>
        <v>4</v>
      </c>
      <c r="AA241" s="42">
        <f>AB241/(AC241*$D$4)</f>
        <v>2.4999999999999998E-2</v>
      </c>
      <c r="AB241" s="44">
        <f>((AG241*24)*AF241)+((AL241*24)*AK241)+((AQ241*24)*AP241)+((AV241*24)*AU241)+((BA241*24)*AZ241)+((BF241*24)*BE241)+((BK241*24)*BJ241)</f>
        <v>3.9999999999999991</v>
      </c>
      <c r="AC241" s="45">
        <f>SUMIFS(Y:Y,O:O,O241)</f>
        <v>39.999999999999993</v>
      </c>
      <c r="AD241" s="77"/>
      <c r="AE241" s="77"/>
      <c r="AF241" s="71"/>
      <c r="AG241" s="47">
        <f>IF(AE241-AD241=$A$3,$A$2,AE241-AD241)</f>
        <v>0</v>
      </c>
      <c r="AH241" s="47">
        <f>IFERROR(IF(AF241=$D$4,AG241,AG241/($D$4/AF241)),0)</f>
        <v>0</v>
      </c>
      <c r="AI241" s="78"/>
      <c r="AJ241" s="78"/>
      <c r="AK241" s="72"/>
      <c r="AL241" s="47">
        <f>IF(AJ241-AI241=$A$3,$A$2,AJ241-AI241)</f>
        <v>0</v>
      </c>
      <c r="AM241" s="47">
        <f>IFERROR(IF(AK241=$D$4,AL241,AL241/($D$4/AK241)),0)</f>
        <v>0</v>
      </c>
      <c r="AN241" s="78">
        <v>0.45833333333333331</v>
      </c>
      <c r="AO241" s="78">
        <v>0.54166666666666663</v>
      </c>
      <c r="AP241" s="72">
        <v>2</v>
      </c>
      <c r="AQ241" s="47">
        <f>IF(AO241-AN241=$A$3,$A$2,AO241-AN241)</f>
        <v>8.3333333333333315E-2</v>
      </c>
      <c r="AR241" s="47">
        <f>IFERROR(IF(AP241=$D$4,AQ241,AQ241/($D$4/AP241)),0)</f>
        <v>4.1666666666666657E-2</v>
      </c>
      <c r="AS241" s="78"/>
      <c r="AT241" s="78"/>
      <c r="AU241" s="72"/>
      <c r="AV241" s="47">
        <f>IF(AT241-AS241=$A$3,$A$2,AT241-AS241)</f>
        <v>0</v>
      </c>
      <c r="AW241" s="47">
        <f>IFERROR(IF(AU241=$D$4,AV241,AV241/($D$4/AU241)),0)</f>
        <v>0</v>
      </c>
      <c r="AX241" s="78"/>
      <c r="AY241" s="78"/>
      <c r="AZ241" s="72"/>
      <c r="BA241" s="47">
        <f>IF(AY241-AX241=$A$3,$A$2,AY241-AX241)</f>
        <v>0</v>
      </c>
      <c r="BB241" s="47">
        <f>IFERROR(IF(AZ241=$D$4,BA241,BA241/($D$4/AZ241)),0)</f>
        <v>0</v>
      </c>
      <c r="BC241" s="78"/>
      <c r="BD241" s="78"/>
      <c r="BE241" s="72"/>
      <c r="BF241" s="47">
        <f>IF(BD241-BC241=$A$3,$A$2,BD241-BC241)</f>
        <v>0</v>
      </c>
      <c r="BG241" s="47">
        <f>IFERROR(IF(BE241=$D$4,BF241,BF241/($D$4/BE241)),0)</f>
        <v>0</v>
      </c>
      <c r="BH241" s="78"/>
      <c r="BI241" s="78"/>
      <c r="BJ241" s="72"/>
      <c r="BK241" s="47">
        <f>IF(BI241-BH241=$A$3,$A$2,BI241-BH241)</f>
        <v>0</v>
      </c>
      <c r="BL241" s="47">
        <f>IFERROR(IF(BJ241=$D$4,BK241,BK241/($D$4/BJ241)),0)</f>
        <v>0</v>
      </c>
      <c r="BM241" s="50"/>
      <c r="BN241" s="22">
        <f t="array" ref="BN241">IF(SUMPRODUCT((O241:O$439=O241)*1)&gt;1,0,1)</f>
        <v>0</v>
      </c>
      <c r="BO241" s="69"/>
      <c r="BP241" s="69"/>
      <c r="BQ241" s="71"/>
      <c r="BR241" s="47">
        <f>IF(BP241-BO241=$A$3,$A$2,BP241-BO241)</f>
        <v>0</v>
      </c>
      <c r="BS241" s="47">
        <f>IFERROR(IF(BQ241=$D$4,BR241,BR241/($D$4/BQ241)),0)</f>
        <v>0</v>
      </c>
      <c r="BT241" s="70"/>
      <c r="BU241" s="70"/>
      <c r="BV241" s="72"/>
      <c r="BW241" s="47">
        <f>IF(BU241-BT241=$A$3,$A$2,BU241-BT241)</f>
        <v>0</v>
      </c>
      <c r="BX241" s="47">
        <f>IFERROR(IF(BV241=$D$4,BW241,BW241/($D$4/BV241)),0)</f>
        <v>0</v>
      </c>
      <c r="BY241" s="70"/>
      <c r="BZ241" s="70"/>
      <c r="CA241" s="72"/>
      <c r="CB241" s="47">
        <f>IF(BZ241-BY241=$A$3,$A$2,BZ241-BY241)</f>
        <v>0</v>
      </c>
      <c r="CC241" s="47">
        <f>IFERROR(IF(CA241=$D$4,CB241,CB241/($D$4/CA241)),0)</f>
        <v>0</v>
      </c>
      <c r="CD241" s="70"/>
      <c r="CE241" s="70"/>
      <c r="CF241" s="72"/>
      <c r="CG241" s="47">
        <f>IF(CE241-CD241=$A$3,$A$2,CE241-CD241)</f>
        <v>0</v>
      </c>
      <c r="CH241" s="47">
        <f>IFERROR(IF(CF241=$D$4,CG241,CG241/($D$4/CF241)),0)</f>
        <v>0</v>
      </c>
      <c r="CI241" s="70"/>
      <c r="CJ241" s="70"/>
      <c r="CK241" s="72"/>
      <c r="CL241" s="47">
        <f>IF(CJ241-CI241=$A$3,$A$2,CJ241-CI241)</f>
        <v>0</v>
      </c>
      <c r="CM241" s="47">
        <f>IFERROR(IF(CK241=$D$4,CL241,CL241/($D$4/CK241)),0)</f>
        <v>0</v>
      </c>
      <c r="CN241" s="70">
        <v>0.45833333333333331</v>
      </c>
      <c r="CO241" s="70">
        <v>0.54166666666666663</v>
      </c>
      <c r="CP241" s="72">
        <v>2</v>
      </c>
      <c r="CQ241" s="47">
        <f>IF(CO241-CN241=$A$3,$A$2,CO241-CN241)</f>
        <v>8.3333333333333315E-2</v>
      </c>
      <c r="CR241" s="47">
        <f>IFERROR(IF(CP241=$D$4,CQ241,CQ241/($D$4/CP241)),0)</f>
        <v>4.1666666666666657E-2</v>
      </c>
      <c r="CS241" s="70"/>
      <c r="CT241" s="70"/>
      <c r="CU241" s="72"/>
      <c r="CV241" s="47">
        <f>IF(CT241-CS241=$A$3,$A$2,CT241-CS241)</f>
        <v>0</v>
      </c>
      <c r="CW241" s="47">
        <f>IFERROR(IF(CU241=$D$4,CV241,CV241/($D$4/CU241)),0)</f>
        <v>0</v>
      </c>
      <c r="CY241" s="18"/>
      <c r="CZ241" s="156"/>
      <c r="DA241" s="156"/>
    </row>
    <row r="242" spans="2:105" ht="13.8" x14ac:dyDescent="0.3">
      <c r="B242" s="39" t="str">
        <f>CONCATENATE(IF(AD242&lt;&gt;"","L",""),IF(AI242&lt;&gt;"","M",""),IF(AN242&lt;&gt;"","W",""),IF(AS242&lt;&gt;"","J",""),IF(AX242&lt;&gt;"","V",""),IF(BC242&lt;&gt;"","S",""),IF(BH242&lt;&gt;"","D",""))</f>
        <v>W</v>
      </c>
      <c r="C242" s="76">
        <v>2</v>
      </c>
      <c r="D242" s="40" t="s">
        <v>2168</v>
      </c>
      <c r="E242" s="40" t="s">
        <v>764</v>
      </c>
      <c r="F242" s="40" t="s">
        <v>2157</v>
      </c>
      <c r="G242" s="36" t="s">
        <v>1262</v>
      </c>
      <c r="H242" s="36" t="s">
        <v>2248</v>
      </c>
      <c r="I242" s="36" t="s">
        <v>2259</v>
      </c>
      <c r="J242" s="36" t="s">
        <v>1647</v>
      </c>
      <c r="K242" s="36" t="s">
        <v>2263</v>
      </c>
      <c r="L242" s="100" t="s">
        <v>976</v>
      </c>
      <c r="M242" s="99">
        <f>IF(L242=L241,0,1)</f>
        <v>0</v>
      </c>
      <c r="N242" s="107">
        <v>1725818718</v>
      </c>
      <c r="O242" s="106" t="str">
        <f>PROPER(TRIM(UPPER(CONCATENATE(P242," ",Q242))))</f>
        <v>Bryan German Peralvo</v>
      </c>
      <c r="P242" s="106" t="s">
        <v>2333</v>
      </c>
      <c r="Q242" s="106" t="s">
        <v>2401</v>
      </c>
      <c r="R242" s="106" t="s">
        <v>2364</v>
      </c>
      <c r="S242" s="106" t="s">
        <v>2462</v>
      </c>
      <c r="T242" s="106" t="s">
        <v>2471</v>
      </c>
      <c r="U242" s="107" t="s">
        <v>2472</v>
      </c>
      <c r="V242" s="133">
        <v>0</v>
      </c>
      <c r="W242" s="39">
        <f>COUNTA(AD242,AI242,AN242,AS242,AX242,BH242,BC242)</f>
        <v>1</v>
      </c>
      <c r="X242" s="42">
        <f>Y242/AC242</f>
        <v>2.4999999999999981E-2</v>
      </c>
      <c r="Y242" s="43">
        <f>(AH242+AM242+AR242+AW242+BB242+BL242+BG242)*24</f>
        <v>0.99999999999999911</v>
      </c>
      <c r="Z242" s="44">
        <f>+W242*$D$4</f>
        <v>4</v>
      </c>
      <c r="AA242" s="42">
        <f>AB242/(AC242*$D$4)</f>
        <v>2.4999999999999981E-2</v>
      </c>
      <c r="AB242" s="44">
        <f>((AG242*24)*AF242)+((AL242*24)*AK242)+((AQ242*24)*AP242)+((AV242*24)*AU242)+((BA242*24)*AZ242)+((BF242*24)*BE242)+((BK242*24)*BJ242)</f>
        <v>3.9999999999999964</v>
      </c>
      <c r="AC242" s="45">
        <f>SUMIFS(Y:Y,O:O,O242)</f>
        <v>39.999999999999993</v>
      </c>
      <c r="AD242" s="77"/>
      <c r="AE242" s="77"/>
      <c r="AF242" s="71"/>
      <c r="AG242" s="47">
        <f>IF(AE242-AD242=$A$3,$A$2,AE242-AD242)</f>
        <v>0</v>
      </c>
      <c r="AH242" s="47">
        <f>IFERROR(IF(AF242=$D$4,AG242,AG242/($D$4/AF242)),0)</f>
        <v>0</v>
      </c>
      <c r="AI242" s="78"/>
      <c r="AJ242" s="78"/>
      <c r="AK242" s="72"/>
      <c r="AL242" s="47">
        <f>IF(AJ242-AI242=$A$3,$A$2,AJ242-AI242)</f>
        <v>0</v>
      </c>
      <c r="AM242" s="47">
        <f>IFERROR(IF(AK242=$D$4,AL242,AL242/($D$4/AK242)),0)</f>
        <v>0</v>
      </c>
      <c r="AN242" s="78">
        <v>0.58333333333333337</v>
      </c>
      <c r="AO242" s="78">
        <v>0.66666666666666663</v>
      </c>
      <c r="AP242" s="72">
        <v>2</v>
      </c>
      <c r="AQ242" s="47">
        <f>IF(AO242-AN242=$A$3,$A$2,AO242-AN242)</f>
        <v>8.3333333333333259E-2</v>
      </c>
      <c r="AR242" s="47">
        <f>IFERROR(IF(AP242=$D$4,AQ242,AQ242/($D$4/AP242)),0)</f>
        <v>4.166666666666663E-2</v>
      </c>
      <c r="AS242" s="78"/>
      <c r="AT242" s="78"/>
      <c r="AU242" s="72"/>
      <c r="AV242" s="47">
        <f>IF(AT242-AS242=$A$3,$A$2,AT242-AS242)</f>
        <v>0</v>
      </c>
      <c r="AW242" s="47">
        <f>IFERROR(IF(AU242=$D$4,AV242,AV242/($D$4/AU242)),0)</f>
        <v>0</v>
      </c>
      <c r="AX242" s="78"/>
      <c r="AY242" s="78"/>
      <c r="AZ242" s="72"/>
      <c r="BA242" s="47">
        <f>IF(AY242-AX242=$A$3,$A$2,AY242-AX242)</f>
        <v>0</v>
      </c>
      <c r="BB242" s="47">
        <f>IFERROR(IF(AZ242=$D$4,BA242,BA242/($D$4/AZ242)),0)</f>
        <v>0</v>
      </c>
      <c r="BC242" s="78"/>
      <c r="BD242" s="78"/>
      <c r="BE242" s="72"/>
      <c r="BF242" s="47">
        <f>IF(BD242-BC242=$A$3,$A$2,BD242-BC242)</f>
        <v>0</v>
      </c>
      <c r="BG242" s="47">
        <f>IFERROR(IF(BE242=$D$4,BF242,BF242/($D$4/BE242)),0)</f>
        <v>0</v>
      </c>
      <c r="BH242" s="78"/>
      <c r="BI242" s="78"/>
      <c r="BJ242" s="72"/>
      <c r="BK242" s="47">
        <f>IF(BI242-BH242=$A$3,$A$2,BI242-BH242)</f>
        <v>0</v>
      </c>
      <c r="BL242" s="47">
        <f>IFERROR(IF(BJ242=$D$4,BK242,BK242/($D$4/BJ242)),0)</f>
        <v>0</v>
      </c>
      <c r="BM242" s="50"/>
      <c r="BN242" s="22">
        <f t="array" ref="BN242">IF(SUMPRODUCT((O242:O$439=O242)*1)&gt;1,0,1)</f>
        <v>0</v>
      </c>
      <c r="BO242" s="69"/>
      <c r="BP242" s="69"/>
      <c r="BQ242" s="71"/>
      <c r="BR242" s="47">
        <f>IF(BP242-BO242=$A$3,$A$2,BP242-BO242)</f>
        <v>0</v>
      </c>
      <c r="BS242" s="47">
        <f>IFERROR(IF(BQ242=$D$4,BR242,BR242/($D$4/BQ242)),0)</f>
        <v>0</v>
      </c>
      <c r="BT242" s="70"/>
      <c r="BU242" s="70"/>
      <c r="BV242" s="72"/>
      <c r="BW242" s="47">
        <f>IF(BU242-BT242=$A$3,$A$2,BU242-BT242)</f>
        <v>0</v>
      </c>
      <c r="BX242" s="47">
        <f>IFERROR(IF(BV242=$D$4,BW242,BW242/($D$4/BV242)),0)</f>
        <v>0</v>
      </c>
      <c r="BY242" s="70"/>
      <c r="BZ242" s="70"/>
      <c r="CA242" s="72"/>
      <c r="CB242" s="47">
        <f>IF(BZ242-BY242=$A$3,$A$2,BZ242-BY242)</f>
        <v>0</v>
      </c>
      <c r="CC242" s="47">
        <f>IFERROR(IF(CA242=$D$4,CB242,CB242/($D$4/CA242)),0)</f>
        <v>0</v>
      </c>
      <c r="CD242" s="70"/>
      <c r="CE242" s="70"/>
      <c r="CF242" s="72"/>
      <c r="CG242" s="47">
        <f>IF(CE242-CD242=$A$3,$A$2,CE242-CD242)</f>
        <v>0</v>
      </c>
      <c r="CH242" s="47">
        <f>IFERROR(IF(CF242=$D$4,CG242,CG242/($D$4/CF242)),0)</f>
        <v>0</v>
      </c>
      <c r="CI242" s="70"/>
      <c r="CJ242" s="70"/>
      <c r="CK242" s="72"/>
      <c r="CL242" s="47">
        <f>IF(CJ242-CI242=$A$3,$A$2,CJ242-CI242)</f>
        <v>0</v>
      </c>
      <c r="CM242" s="47">
        <f>IFERROR(IF(CK242=$D$4,CL242,CL242/($D$4/CK242)),0)</f>
        <v>0</v>
      </c>
      <c r="CN242" s="70">
        <v>0.58333333333333337</v>
      </c>
      <c r="CO242" s="70">
        <v>0.66666666666666663</v>
      </c>
      <c r="CP242" s="72">
        <v>2</v>
      </c>
      <c r="CQ242" s="47">
        <f>IF(CO242-CN242=$A$3,$A$2,CO242-CN242)</f>
        <v>8.3333333333333259E-2</v>
      </c>
      <c r="CR242" s="47">
        <f>IFERROR(IF(CP242=$D$4,CQ242,CQ242/($D$4/CP242)),0)</f>
        <v>4.166666666666663E-2</v>
      </c>
      <c r="CS242" s="70"/>
      <c r="CT242" s="70"/>
      <c r="CU242" s="72"/>
      <c r="CV242" s="47">
        <f>IF(CT242-CS242=$A$3,$A$2,CT242-CS242)</f>
        <v>0</v>
      </c>
      <c r="CW242" s="47">
        <f>IFERROR(IF(CU242=$D$4,CV242,CV242/($D$4/CU242)),0)</f>
        <v>0</v>
      </c>
      <c r="CY242" s="18"/>
      <c r="CZ242" s="156"/>
      <c r="DA242" s="156"/>
    </row>
    <row r="243" spans="2:105" ht="13.8" x14ac:dyDescent="0.3">
      <c r="B243" s="39" t="str">
        <f>CONCATENATE(IF(AD243&lt;&gt;"","L",""),IF(AI243&lt;&gt;"","M",""),IF(AN243&lt;&gt;"","W",""),IF(AS243&lt;&gt;"","J",""),IF(AX243&lt;&gt;"","V",""),IF(BC243&lt;&gt;"","S",""),IF(BH243&lt;&gt;"","D",""))</f>
        <v>W</v>
      </c>
      <c r="C243" s="76">
        <v>1</v>
      </c>
      <c r="D243" s="40" t="s">
        <v>2169</v>
      </c>
      <c r="E243" s="40" t="s">
        <v>765</v>
      </c>
      <c r="F243" s="40" t="s">
        <v>2157</v>
      </c>
      <c r="G243" s="36" t="s">
        <v>1262</v>
      </c>
      <c r="H243" s="36" t="s">
        <v>2248</v>
      </c>
      <c r="I243" s="36" t="s">
        <v>2259</v>
      </c>
      <c r="J243" s="36" t="s">
        <v>1647</v>
      </c>
      <c r="K243" s="36" t="s">
        <v>2263</v>
      </c>
      <c r="L243" s="100" t="s">
        <v>976</v>
      </c>
      <c r="M243" s="99">
        <f>IF(L243=L242,0,1)</f>
        <v>0</v>
      </c>
      <c r="N243" s="107">
        <v>1725818718</v>
      </c>
      <c r="O243" s="106" t="str">
        <f>PROPER(TRIM(UPPER(CONCATENATE(P243," ",Q243))))</f>
        <v>Bryan German Peralvo</v>
      </c>
      <c r="P243" s="106" t="s">
        <v>2333</v>
      </c>
      <c r="Q243" s="106" t="s">
        <v>2401</v>
      </c>
      <c r="R243" s="106" t="s">
        <v>2364</v>
      </c>
      <c r="S243" s="106" t="s">
        <v>2462</v>
      </c>
      <c r="T243" s="106" t="s">
        <v>2471</v>
      </c>
      <c r="U243" s="107" t="s">
        <v>2472</v>
      </c>
      <c r="V243" s="133">
        <v>0</v>
      </c>
      <c r="W243" s="39">
        <f>COUNTA(AD243,AI243,AN243,AS243,AX243,BH243,BC243)</f>
        <v>1</v>
      </c>
      <c r="X243" s="42">
        <f>Y243/AC243</f>
        <v>2.5000000000000015E-2</v>
      </c>
      <c r="Y243" s="43">
        <f>(AH243+AM243+AR243+AW243+BB243+BL243+BG243)*24</f>
        <v>1.0000000000000004</v>
      </c>
      <c r="Z243" s="44">
        <f>+W243*$D$4</f>
        <v>4</v>
      </c>
      <c r="AA243" s="42">
        <f>AB243/(AC243*$D$4)</f>
        <v>2.5000000000000015E-2</v>
      </c>
      <c r="AB243" s="44">
        <f>((AG243*24)*AF243)+((AL243*24)*AK243)+((AQ243*24)*AP243)+((AV243*24)*AU243)+((BA243*24)*AZ243)+((BF243*24)*BE243)+((BK243*24)*BJ243)</f>
        <v>4.0000000000000018</v>
      </c>
      <c r="AC243" s="45">
        <f>SUMIFS(Y:Y,O:O,O243)</f>
        <v>39.999999999999993</v>
      </c>
      <c r="AD243" s="77"/>
      <c r="AE243" s="77"/>
      <c r="AF243" s="71"/>
      <c r="AG243" s="47">
        <f>IF(AE243-AD243=$A$3,$A$2,AE243-AD243)</f>
        <v>0</v>
      </c>
      <c r="AH243" s="47">
        <f>IFERROR(IF(AF243=$D$4,AG243,AG243/($D$4/AF243)),0)</f>
        <v>0</v>
      </c>
      <c r="AI243" s="78"/>
      <c r="AJ243" s="78"/>
      <c r="AK243" s="72"/>
      <c r="AL243" s="47">
        <f>IF(AJ243-AI243=$A$3,$A$2,AJ243-AI243)</f>
        <v>0</v>
      </c>
      <c r="AM243" s="47">
        <f>IFERROR(IF(AK243=$D$4,AL243,AL243/($D$4/AK243)),0)</f>
        <v>0</v>
      </c>
      <c r="AN243" s="78">
        <v>0.66666666666666663</v>
      </c>
      <c r="AO243" s="78">
        <v>0.75</v>
      </c>
      <c r="AP243" s="72">
        <v>2</v>
      </c>
      <c r="AQ243" s="47">
        <f>IF(AO243-AN243=$A$3,$A$2,AO243-AN243)</f>
        <v>8.333333333333337E-2</v>
      </c>
      <c r="AR243" s="47">
        <f>IFERROR(IF(AP243=$D$4,AQ243,AQ243/($D$4/AP243)),0)</f>
        <v>4.1666666666666685E-2</v>
      </c>
      <c r="AS243" s="78"/>
      <c r="AT243" s="78"/>
      <c r="AU243" s="72"/>
      <c r="AV243" s="47">
        <f>IF(AT243-AS243=$A$3,$A$2,AT243-AS243)</f>
        <v>0</v>
      </c>
      <c r="AW243" s="47">
        <f>IFERROR(IF(AU243=$D$4,AV243,AV243/($D$4/AU243)),0)</f>
        <v>0</v>
      </c>
      <c r="AX243" s="78"/>
      <c r="AY243" s="78"/>
      <c r="AZ243" s="72"/>
      <c r="BA243" s="47">
        <f>IF(AY243-AX243=$A$3,$A$2,AY243-AX243)</f>
        <v>0</v>
      </c>
      <c r="BB243" s="47">
        <f>IFERROR(IF(AZ243=$D$4,BA243,BA243/($D$4/AZ243)),0)</f>
        <v>0</v>
      </c>
      <c r="BC243" s="78"/>
      <c r="BD243" s="78"/>
      <c r="BE243" s="72"/>
      <c r="BF243" s="47">
        <f>IF(BD243-BC243=$A$3,$A$2,BD243-BC243)</f>
        <v>0</v>
      </c>
      <c r="BG243" s="47">
        <f>IFERROR(IF(BE243=$D$4,BF243,BF243/($D$4/BE243)),0)</f>
        <v>0</v>
      </c>
      <c r="BH243" s="78"/>
      <c r="BI243" s="78"/>
      <c r="BJ243" s="72"/>
      <c r="BK243" s="47">
        <f>IF(BI243-BH243=$A$3,$A$2,BI243-BH243)</f>
        <v>0</v>
      </c>
      <c r="BL243" s="47">
        <f>IFERROR(IF(BJ243=$D$4,BK243,BK243/($D$4/BJ243)),0)</f>
        <v>0</v>
      </c>
      <c r="BM243" s="50"/>
      <c r="BN243" s="22">
        <f t="array" ref="BN243">IF(SUMPRODUCT((O243:O$439=O243)*1)&gt;1,0,1)</f>
        <v>0</v>
      </c>
      <c r="BO243" s="69"/>
      <c r="BP243" s="69"/>
      <c r="BQ243" s="71"/>
      <c r="BR243" s="47">
        <f>IF(BP243-BO243=$A$3,$A$2,BP243-BO243)</f>
        <v>0</v>
      </c>
      <c r="BS243" s="47">
        <f>IFERROR(IF(BQ243=$D$4,BR243,BR243/($D$4/BQ243)),0)</f>
        <v>0</v>
      </c>
      <c r="BT243" s="70"/>
      <c r="BU243" s="70"/>
      <c r="BV243" s="72"/>
      <c r="BW243" s="47">
        <f>IF(BU243-BT243=$A$3,$A$2,BU243-BT243)</f>
        <v>0</v>
      </c>
      <c r="BX243" s="47">
        <f>IFERROR(IF(BV243=$D$4,BW243,BW243/($D$4/BV243)),0)</f>
        <v>0</v>
      </c>
      <c r="BY243" s="70"/>
      <c r="BZ243" s="70"/>
      <c r="CA243" s="72"/>
      <c r="CB243" s="47">
        <f>IF(BZ243-BY243=$A$3,$A$2,BZ243-BY243)</f>
        <v>0</v>
      </c>
      <c r="CC243" s="47">
        <f>IFERROR(IF(CA243=$D$4,CB243,CB243/($D$4/CA243)),0)</f>
        <v>0</v>
      </c>
      <c r="CD243" s="70"/>
      <c r="CE243" s="70"/>
      <c r="CF243" s="72"/>
      <c r="CG243" s="47">
        <f>IF(CE243-CD243=$A$3,$A$2,CE243-CD243)</f>
        <v>0</v>
      </c>
      <c r="CH243" s="47">
        <f>IFERROR(IF(CF243=$D$4,CG243,CG243/($D$4/CF243)),0)</f>
        <v>0</v>
      </c>
      <c r="CI243" s="70"/>
      <c r="CJ243" s="70"/>
      <c r="CK243" s="72"/>
      <c r="CL243" s="47">
        <f>IF(CJ243-CI243=$A$3,$A$2,CJ243-CI243)</f>
        <v>0</v>
      </c>
      <c r="CM243" s="47">
        <f>IFERROR(IF(CK243=$D$4,CL243,CL243/($D$4/CK243)),0)</f>
        <v>0</v>
      </c>
      <c r="CN243" s="70">
        <v>0.66666666666666663</v>
      </c>
      <c r="CO243" s="70">
        <v>0.75</v>
      </c>
      <c r="CP243" s="72">
        <v>2</v>
      </c>
      <c r="CQ243" s="47">
        <f>IF(CO243-CN243=$A$3,$A$2,CO243-CN243)</f>
        <v>8.333333333333337E-2</v>
      </c>
      <c r="CR243" s="47">
        <f>IFERROR(IF(CP243=$D$4,CQ243,CQ243/($D$4/CP243)),0)</f>
        <v>4.1666666666666685E-2</v>
      </c>
      <c r="CS243" s="70"/>
      <c r="CT243" s="70"/>
      <c r="CU243" s="72"/>
      <c r="CV243" s="47">
        <f>IF(CT243-CS243=$A$3,$A$2,CT243-CS243)</f>
        <v>0</v>
      </c>
      <c r="CW243" s="47">
        <f>IFERROR(IF(CU243=$D$4,CV243,CV243/($D$4/CU243)),0)</f>
        <v>0</v>
      </c>
      <c r="CY243" s="18"/>
      <c r="CZ243" s="156"/>
      <c r="DA243" s="156"/>
    </row>
    <row r="244" spans="2:105" ht="13.8" x14ac:dyDescent="0.3">
      <c r="B244" s="39" t="str">
        <f>CONCATENATE(IF(AD244&lt;&gt;"","L",""),IF(AI244&lt;&gt;"","M",""),IF(AN244&lt;&gt;"","W",""),IF(AS244&lt;&gt;"","J",""),IF(AX244&lt;&gt;"","V",""),IF(BC244&lt;&gt;"","S",""),IF(BH244&lt;&gt;"","D",""))</f>
        <v>S</v>
      </c>
      <c r="C244" s="76">
        <v>280</v>
      </c>
      <c r="D244" s="40" t="s">
        <v>2074</v>
      </c>
      <c r="E244" s="40" t="s">
        <v>1537</v>
      </c>
      <c r="F244" s="40" t="s">
        <v>2123</v>
      </c>
      <c r="G244" s="36" t="s">
        <v>1237</v>
      </c>
      <c r="H244" s="36" t="s">
        <v>2249</v>
      </c>
      <c r="I244" s="36" t="s">
        <v>2249</v>
      </c>
      <c r="J244" s="36" t="s">
        <v>2125</v>
      </c>
      <c r="K244" s="36" t="s">
        <v>2263</v>
      </c>
      <c r="L244" s="100" t="s">
        <v>976</v>
      </c>
      <c r="M244" s="99">
        <f>IF(L244=L243,0,1)</f>
        <v>0</v>
      </c>
      <c r="N244" s="107">
        <v>1725818718</v>
      </c>
      <c r="O244" s="106" t="str">
        <f>PROPER(TRIM(UPPER(CONCATENATE(P244," ",Q244))))</f>
        <v>Bryan German Peralvo</v>
      </c>
      <c r="P244" s="106" t="s">
        <v>2333</v>
      </c>
      <c r="Q244" s="106" t="s">
        <v>2401</v>
      </c>
      <c r="R244" s="106" t="s">
        <v>2364</v>
      </c>
      <c r="S244" s="106" t="s">
        <v>2462</v>
      </c>
      <c r="T244" s="106" t="s">
        <v>2466</v>
      </c>
      <c r="U244" s="107" t="s">
        <v>2472</v>
      </c>
      <c r="V244" s="133">
        <v>2109.0715045861702</v>
      </c>
      <c r="W244" s="39">
        <f>COUNTA(AD244,AI244,AN244,AS244,AX244,BH244,BC244)</f>
        <v>1</v>
      </c>
      <c r="X244" s="42">
        <f>Y244/AC244</f>
        <v>2.4999999999999981E-2</v>
      </c>
      <c r="Y244" s="43">
        <f>(AH244+AM244+AR244+AW244+BB244+BL244+BG244)*24</f>
        <v>0.99999999999999911</v>
      </c>
      <c r="Z244" s="44">
        <f>+W244*$D$4</f>
        <v>4</v>
      </c>
      <c r="AA244" s="42">
        <f>AB244/(AC244*$D$4)</f>
        <v>2.4999999999999981E-2</v>
      </c>
      <c r="AB244" s="44">
        <f>((AG244*24)*AF244)+((AL244*24)*AK244)+((AQ244*24)*AP244)+((AV244*24)*AU244)+((BA244*24)*AZ244)+((BF244*24)*BE244)+((BK244*24)*BJ244)</f>
        <v>3.9999999999999964</v>
      </c>
      <c r="AC244" s="45">
        <f>SUMIFS(Y:Y,O:O,O244)</f>
        <v>39.999999999999993</v>
      </c>
      <c r="AD244" s="77"/>
      <c r="AE244" s="77"/>
      <c r="AF244" s="71"/>
      <c r="AG244" s="47">
        <f>IF(AE244-AD244=$A$3,$A$2,AE244-AD244)</f>
        <v>0</v>
      </c>
      <c r="AH244" s="47">
        <f>IFERROR(IF(AF244=$D$4,AG244,AG244/($D$4/AF244)),0)</f>
        <v>0</v>
      </c>
      <c r="AI244" s="78"/>
      <c r="AJ244" s="78"/>
      <c r="AK244" s="72"/>
      <c r="AL244" s="47">
        <f>IF(AJ244-AI244=$A$3,$A$2,AJ244-AI244)</f>
        <v>0</v>
      </c>
      <c r="AM244" s="47">
        <f>IFERROR(IF(AK244=$D$4,AL244,AL244/($D$4/AK244)),0)</f>
        <v>0</v>
      </c>
      <c r="AN244" s="78"/>
      <c r="AO244" s="78"/>
      <c r="AP244" s="72"/>
      <c r="AQ244" s="47">
        <f>IF(AO244-AN244=$A$3,$A$2,AO244-AN244)</f>
        <v>0</v>
      </c>
      <c r="AR244" s="47">
        <f>IFERROR(IF(AP244=$D$4,AQ244,AQ244/($D$4/AP244)),0)</f>
        <v>0</v>
      </c>
      <c r="AS244" s="78"/>
      <c r="AT244" s="78"/>
      <c r="AU244" s="72"/>
      <c r="AV244" s="47">
        <f>IF(AT244-AS244=$A$3,$A$2,AT244-AS244)</f>
        <v>0</v>
      </c>
      <c r="AW244" s="47">
        <f>IFERROR(IF(AU244=$D$4,AV244,AV244/($D$4/AU244)),0)</f>
        <v>0</v>
      </c>
      <c r="AX244" s="78"/>
      <c r="AY244" s="78"/>
      <c r="AZ244" s="72"/>
      <c r="BA244" s="47">
        <f>IF(AY244-AX244=$A$3,$A$2,AY244-AX244)</f>
        <v>0</v>
      </c>
      <c r="BB244" s="47">
        <f>IFERROR(IF(AZ244=$D$4,BA244,BA244/($D$4/AZ244)),0)</f>
        <v>0</v>
      </c>
      <c r="BC244" s="78">
        <v>0.41666666666666669</v>
      </c>
      <c r="BD244" s="78">
        <v>0.45833333333333331</v>
      </c>
      <c r="BE244" s="72">
        <v>4</v>
      </c>
      <c r="BF244" s="47">
        <f>IF(BD244-BC244=$A$3,$A$2,BD244-BC244)</f>
        <v>4.166666666666663E-2</v>
      </c>
      <c r="BG244" s="47">
        <f>IFERROR(IF(BE244=$D$4,BF244,BF244/($D$4/BE244)),0)</f>
        <v>4.166666666666663E-2</v>
      </c>
      <c r="BH244" s="78"/>
      <c r="BI244" s="78"/>
      <c r="BJ244" s="72"/>
      <c r="BK244" s="47">
        <f>IF(BI244-BH244=$A$3,$A$2,BI244-BH244)</f>
        <v>0</v>
      </c>
      <c r="BL244" s="47">
        <f>IFERROR(IF(BJ244=$D$4,BK244,BK244/($D$4/BJ244)),0)</f>
        <v>0</v>
      </c>
      <c r="BM244" s="50"/>
      <c r="BN244" s="22">
        <f t="array" ref="BN244">IF(SUMPRODUCT((O244:O$439=O244)*1)&gt;1,0,1)</f>
        <v>0</v>
      </c>
      <c r="BO244" s="69"/>
      <c r="BP244" s="69"/>
      <c r="BQ244" s="71"/>
      <c r="BR244" s="47">
        <f>IF(BP244-BO244=$A$3,$A$2,BP244-BO244)</f>
        <v>0</v>
      </c>
      <c r="BS244" s="47">
        <f>IFERROR(IF(BQ244=$D$4,BR244,BR244/($D$4/BQ244)),0)</f>
        <v>0</v>
      </c>
      <c r="BT244" s="70"/>
      <c r="BU244" s="70"/>
      <c r="BV244" s="72"/>
      <c r="BW244" s="47">
        <f>IF(BU244-BT244=$A$3,$A$2,BU244-BT244)</f>
        <v>0</v>
      </c>
      <c r="BX244" s="47">
        <f>IFERROR(IF(BV244=$D$4,BW244,BW244/($D$4/BV244)),0)</f>
        <v>0</v>
      </c>
      <c r="BY244" s="70">
        <v>0.41666666666666669</v>
      </c>
      <c r="BZ244" s="70">
        <v>0.45833333333333331</v>
      </c>
      <c r="CA244" s="72">
        <v>4</v>
      </c>
      <c r="CB244" s="47">
        <f>IF(BZ244-BY244=$A$3,$A$2,BZ244-BY244)</f>
        <v>4.166666666666663E-2</v>
      </c>
      <c r="CC244" s="47">
        <f>IFERROR(IF(CA244=$D$4,CB244,CB244/($D$4/CA244)),0)</f>
        <v>4.166666666666663E-2</v>
      </c>
      <c r="CD244" s="70"/>
      <c r="CE244" s="70"/>
      <c r="CF244" s="72"/>
      <c r="CG244" s="47">
        <f>IF(CE244-CD244=$A$3,$A$2,CE244-CD244)</f>
        <v>0</v>
      </c>
      <c r="CH244" s="47">
        <f>IFERROR(IF(CF244=$D$4,CG244,CG244/($D$4/CF244)),0)</f>
        <v>0</v>
      </c>
      <c r="CI244" s="70"/>
      <c r="CJ244" s="70"/>
      <c r="CK244" s="72"/>
      <c r="CL244" s="47">
        <f>IF(CJ244-CI244=$A$3,$A$2,CJ244-CI244)</f>
        <v>0</v>
      </c>
      <c r="CM244" s="47">
        <f>IFERROR(IF(CK244=$D$4,CL244,CL244/($D$4/CK244)),0)</f>
        <v>0</v>
      </c>
      <c r="CN244" s="70"/>
      <c r="CO244" s="70"/>
      <c r="CP244" s="72"/>
      <c r="CQ244" s="47">
        <f>IF(CO244-CN244=$A$3,$A$2,CO244-CN244)</f>
        <v>0</v>
      </c>
      <c r="CR244" s="47">
        <f>IFERROR(IF(CP244=$D$4,CQ244,CQ244/($D$4/CP244)),0)</f>
        <v>0</v>
      </c>
      <c r="CS244" s="70"/>
      <c r="CT244" s="70"/>
      <c r="CU244" s="72"/>
      <c r="CV244" s="47">
        <f>IF(CT244-CS244=$A$3,$A$2,CT244-CS244)</f>
        <v>0</v>
      </c>
      <c r="CW244" s="47">
        <f>IFERROR(IF(CU244=$D$4,CV244,CV244/($D$4/CU244)),0)</f>
        <v>0</v>
      </c>
      <c r="CY244" s="18"/>
      <c r="CZ244" s="156"/>
      <c r="DA244" s="156"/>
    </row>
    <row r="245" spans="2:105" ht="13.8" x14ac:dyDescent="0.3">
      <c r="B245" s="39" t="str">
        <f>CONCATENATE(IF(AD245&lt;&gt;"","L",""),IF(AI245&lt;&gt;"","M",""),IF(AN245&lt;&gt;"","W",""),IF(AS245&lt;&gt;"","J",""),IF(AX245&lt;&gt;"","V",""),IF(BC245&lt;&gt;"","S",""),IF(BH245&lt;&gt;"","D",""))</f>
        <v>S</v>
      </c>
      <c r="C245" s="104" t="s">
        <v>1049</v>
      </c>
      <c r="D245" s="40" t="s">
        <v>2075</v>
      </c>
      <c r="E245" s="40" t="s">
        <v>2075</v>
      </c>
      <c r="F245" s="40" t="s">
        <v>2123</v>
      </c>
      <c r="G245" s="36" t="s">
        <v>1237</v>
      </c>
      <c r="H245" s="36" t="s">
        <v>2249</v>
      </c>
      <c r="I245" s="36" t="s">
        <v>2249</v>
      </c>
      <c r="J245" s="36" t="s">
        <v>2125</v>
      </c>
      <c r="K245" s="36" t="s">
        <v>2263</v>
      </c>
      <c r="L245" s="100" t="s">
        <v>976</v>
      </c>
      <c r="M245" s="99">
        <f>IF(L245=L244,0,1)</f>
        <v>0</v>
      </c>
      <c r="N245" s="107">
        <v>1725818718</v>
      </c>
      <c r="O245" s="106" t="str">
        <f>PROPER(TRIM(UPPER(CONCATENATE(P245," ",Q245))))</f>
        <v>Bryan German Peralvo</v>
      </c>
      <c r="P245" s="106" t="s">
        <v>2333</v>
      </c>
      <c r="Q245" s="106" t="s">
        <v>2401</v>
      </c>
      <c r="R245" s="106" t="s">
        <v>2364</v>
      </c>
      <c r="S245" s="106" t="s">
        <v>2462</v>
      </c>
      <c r="T245" s="106" t="s">
        <v>2466</v>
      </c>
      <c r="U245" s="107" t="s">
        <v>2472</v>
      </c>
      <c r="V245" s="133">
        <v>1406.6537247541673</v>
      </c>
      <c r="W245" s="39">
        <f>COUNTA(AD245,AI245,AN245,AS245,AX245,BH245,BC245)</f>
        <v>1</v>
      </c>
      <c r="X245" s="42">
        <f>Y245/AC245</f>
        <v>5.0000000000000031E-2</v>
      </c>
      <c r="Y245" s="43">
        <f>(AH245+AM245+AR245+AW245+BB245+BL245+BG245)*24</f>
        <v>2.0000000000000009</v>
      </c>
      <c r="Z245" s="44">
        <f>+W245*$D$4</f>
        <v>4</v>
      </c>
      <c r="AA245" s="42">
        <f>AB245/(AC245*$D$4)</f>
        <v>5.0000000000000031E-2</v>
      </c>
      <c r="AB245" s="44">
        <f>((AG245*24)*AF245)+((AL245*24)*AK245)+((AQ245*24)*AP245)+((AV245*24)*AU245)+((BA245*24)*AZ245)+((BF245*24)*BE245)+((BK245*24)*BJ245)</f>
        <v>8.0000000000000036</v>
      </c>
      <c r="AC245" s="45">
        <f>SUMIFS(Y:Y,O:O,O245)</f>
        <v>39.999999999999993</v>
      </c>
      <c r="AD245" s="77"/>
      <c r="AE245" s="77"/>
      <c r="AF245" s="71"/>
      <c r="AG245" s="47">
        <f>IF(AE245-AD245=$A$3,$A$2,AE245-AD245)</f>
        <v>0</v>
      </c>
      <c r="AH245" s="47">
        <f>IFERROR(IF(AF245=$D$4,AG245,AG245/($D$4/AF245)),0)</f>
        <v>0</v>
      </c>
      <c r="AI245" s="78"/>
      <c r="AJ245" s="78"/>
      <c r="AK245" s="72"/>
      <c r="AL245" s="47">
        <f>IF(AJ245-AI245=$A$3,$A$2,AJ245-AI245)</f>
        <v>0</v>
      </c>
      <c r="AM245" s="47">
        <f>IFERROR(IF(AK245=$D$4,AL245,AL245/($D$4/AK245)),0)</f>
        <v>0</v>
      </c>
      <c r="AN245" s="78"/>
      <c r="AO245" s="78"/>
      <c r="AP245" s="72"/>
      <c r="AQ245" s="47">
        <f>IF(AO245-AN245=$A$3,$A$2,AO245-AN245)</f>
        <v>0</v>
      </c>
      <c r="AR245" s="47">
        <f>IFERROR(IF(AP245=$D$4,AQ245,AQ245/($D$4/AP245)),0)</f>
        <v>0</v>
      </c>
      <c r="AS245" s="78"/>
      <c r="AT245" s="78"/>
      <c r="AU245" s="72"/>
      <c r="AV245" s="47">
        <f>IF(AT245-AS245=$A$3,$A$2,AT245-AS245)</f>
        <v>0</v>
      </c>
      <c r="AW245" s="47">
        <f>IFERROR(IF(AU245=$D$4,AV245,AV245/($D$4/AU245)),0)</f>
        <v>0</v>
      </c>
      <c r="AX245" s="78"/>
      <c r="AY245" s="78"/>
      <c r="AZ245" s="72"/>
      <c r="BA245" s="47">
        <f>IF(AY245-AX245=$A$3,$A$2,AY245-AX245)</f>
        <v>0</v>
      </c>
      <c r="BB245" s="47">
        <f>IFERROR(IF(AZ245=$D$4,BA245,BA245/($D$4/AZ245)),0)</f>
        <v>0</v>
      </c>
      <c r="BC245" s="78">
        <v>0.66666666666666663</v>
      </c>
      <c r="BD245" s="78">
        <v>0.75</v>
      </c>
      <c r="BE245" s="72">
        <v>4</v>
      </c>
      <c r="BF245" s="47">
        <f>IF(BD245-BC245=$A$3,$A$2,BD245-BC245)</f>
        <v>8.333333333333337E-2</v>
      </c>
      <c r="BG245" s="47">
        <f>IFERROR(IF(BE245=$D$4,BF245,BF245/($D$4/BE245)),0)</f>
        <v>8.333333333333337E-2</v>
      </c>
      <c r="BH245" s="78"/>
      <c r="BI245" s="78"/>
      <c r="BJ245" s="72"/>
      <c r="BK245" s="47">
        <f>IF(BI245-BH245=$A$3,$A$2,BI245-BH245)</f>
        <v>0</v>
      </c>
      <c r="BL245" s="47">
        <f>IFERROR(IF(BJ245=$D$4,BK245,BK245/($D$4/BJ245)),0)</f>
        <v>0</v>
      </c>
      <c r="BM245" s="50"/>
      <c r="BN245" s="22">
        <f t="array" ref="BN245">IF(SUMPRODUCT((O245:O$439=O245)*1)&gt;1,0,1)</f>
        <v>0</v>
      </c>
      <c r="BO245" s="69"/>
      <c r="BP245" s="69"/>
      <c r="BQ245" s="71"/>
      <c r="BR245" s="47">
        <f>IF(BP245-BO245=$A$3,$A$2,BP245-BO245)</f>
        <v>0</v>
      </c>
      <c r="BS245" s="47">
        <f>IFERROR(IF(BQ245=$D$4,BR245,BR245/($D$4/BQ245)),0)</f>
        <v>0</v>
      </c>
      <c r="BT245" s="70"/>
      <c r="BU245" s="70"/>
      <c r="BV245" s="72"/>
      <c r="BW245" s="47">
        <f>IF(BU245-BT245=$A$3,$A$2,BU245-BT245)</f>
        <v>0</v>
      </c>
      <c r="BX245" s="47">
        <f>IFERROR(IF(BV245=$D$4,BW245,BW245/($D$4/BV245)),0)</f>
        <v>0</v>
      </c>
      <c r="BY245" s="70">
        <v>0.66666666666666663</v>
      </c>
      <c r="BZ245" s="70">
        <v>0.75</v>
      </c>
      <c r="CA245" s="72">
        <v>4</v>
      </c>
      <c r="CB245" s="47">
        <f>IF(BZ245-BY245=$A$3,$A$2,BZ245-BY245)</f>
        <v>8.333333333333337E-2</v>
      </c>
      <c r="CC245" s="47">
        <f>IFERROR(IF(CA245=$D$4,CB245,CB245/($D$4/CA245)),0)</f>
        <v>8.333333333333337E-2</v>
      </c>
      <c r="CD245" s="70"/>
      <c r="CE245" s="70"/>
      <c r="CF245" s="72"/>
      <c r="CG245" s="47">
        <f>IF(CE245-CD245=$A$3,$A$2,CE245-CD245)</f>
        <v>0</v>
      </c>
      <c r="CH245" s="47">
        <f>IFERROR(IF(CF245=$D$4,CG245,CG245/($D$4/CF245)),0)</f>
        <v>0</v>
      </c>
      <c r="CI245" s="70"/>
      <c r="CJ245" s="70"/>
      <c r="CK245" s="72"/>
      <c r="CL245" s="47">
        <f>IF(CJ245-CI245=$A$3,$A$2,CJ245-CI245)</f>
        <v>0</v>
      </c>
      <c r="CM245" s="47">
        <f>IFERROR(IF(CK245=$D$4,CL245,CL245/($D$4/CK245)),0)</f>
        <v>0</v>
      </c>
      <c r="CN245" s="70"/>
      <c r="CO245" s="70"/>
      <c r="CP245" s="72"/>
      <c r="CQ245" s="47">
        <f>IF(CO245-CN245=$A$3,$A$2,CO245-CN245)</f>
        <v>0</v>
      </c>
      <c r="CR245" s="47">
        <f>IFERROR(IF(CP245=$D$4,CQ245,CQ245/($D$4/CP245)),0)</f>
        <v>0</v>
      </c>
      <c r="CS245" s="70"/>
      <c r="CT245" s="70"/>
      <c r="CU245" s="72"/>
      <c r="CV245" s="47">
        <f>IF(CT245-CS245=$A$3,$A$2,CT245-CS245)</f>
        <v>0</v>
      </c>
      <c r="CW245" s="47">
        <f>IFERROR(IF(CU245=$D$4,CV245,CV245/($D$4/CU245)),0)</f>
        <v>0</v>
      </c>
      <c r="CY245" s="18"/>
      <c r="CZ245" s="156"/>
      <c r="DA245" s="156"/>
    </row>
    <row r="246" spans="2:105" ht="13.8" x14ac:dyDescent="0.3">
      <c r="B246" s="39" t="str">
        <f>CONCATENATE(IF(AD246&lt;&gt;"","L",""),IF(AI246&lt;&gt;"","M",""),IF(AN246&lt;&gt;"","W",""),IF(AS246&lt;&gt;"","J",""),IF(AX246&lt;&gt;"","V",""),IF(BC246&lt;&gt;"","S",""),IF(BH246&lt;&gt;"","D",""))</f>
        <v>S</v>
      </c>
      <c r="C246" s="76">
        <v>210</v>
      </c>
      <c r="D246" s="40" t="s">
        <v>2076</v>
      </c>
      <c r="E246" s="40" t="s">
        <v>1538</v>
      </c>
      <c r="F246" s="40" t="s">
        <v>2123</v>
      </c>
      <c r="G246" s="36" t="s">
        <v>1239</v>
      </c>
      <c r="H246" s="36" t="s">
        <v>2249</v>
      </c>
      <c r="I246" s="36" t="s">
        <v>2249</v>
      </c>
      <c r="J246" s="36" t="s">
        <v>2125</v>
      </c>
      <c r="K246" s="36" t="s">
        <v>2263</v>
      </c>
      <c r="L246" s="100" t="s">
        <v>976</v>
      </c>
      <c r="M246" s="99">
        <f>IF(L246=L245,0,1)</f>
        <v>0</v>
      </c>
      <c r="N246" s="107">
        <v>1725818718</v>
      </c>
      <c r="O246" s="106" t="str">
        <f>PROPER(TRIM(UPPER(CONCATENATE(P246," ",Q246))))</f>
        <v>Bryan German Peralvo</v>
      </c>
      <c r="P246" s="106" t="s">
        <v>2333</v>
      </c>
      <c r="Q246" s="106" t="s">
        <v>2401</v>
      </c>
      <c r="R246" s="106" t="s">
        <v>2364</v>
      </c>
      <c r="S246" s="106" t="s">
        <v>2462</v>
      </c>
      <c r="T246" s="106" t="s">
        <v>2465</v>
      </c>
      <c r="U246" s="107" t="s">
        <v>2472</v>
      </c>
      <c r="V246" s="133">
        <v>7383.0309899999993</v>
      </c>
      <c r="W246" s="39">
        <f>COUNTA(AD246,AI246,AN246,AS246,AX246,BH246,BC246)</f>
        <v>1</v>
      </c>
      <c r="X246" s="42">
        <f>Y246/AC246</f>
        <v>4.9999999999999961E-2</v>
      </c>
      <c r="Y246" s="43">
        <f>(AH246+AM246+AR246+AW246+BB246+BL246+BG246)*24</f>
        <v>1.9999999999999982</v>
      </c>
      <c r="Z246" s="44">
        <f>+W246*$D$4</f>
        <v>4</v>
      </c>
      <c r="AA246" s="42">
        <f>AB246/(AC246*$D$4)</f>
        <v>4.9999999999999961E-2</v>
      </c>
      <c r="AB246" s="44">
        <f>((AG246*24)*AF246)+((AL246*24)*AK246)+((AQ246*24)*AP246)+((AV246*24)*AU246)+((BA246*24)*AZ246)+((BF246*24)*BE246)+((BK246*24)*BJ246)</f>
        <v>7.9999999999999929</v>
      </c>
      <c r="AC246" s="45">
        <f>SUMIFS(Y:Y,O:O,O246)</f>
        <v>39.999999999999993</v>
      </c>
      <c r="AD246" s="77"/>
      <c r="AE246" s="77"/>
      <c r="AF246" s="71"/>
      <c r="AG246" s="47">
        <f>IF(AE246-AD246=$A$3,$A$2,AE246-AD246)</f>
        <v>0</v>
      </c>
      <c r="AH246" s="47">
        <f>IFERROR(IF(AF246=$D$4,AG246,AG246/($D$4/AF246)),0)</f>
        <v>0</v>
      </c>
      <c r="AI246" s="78"/>
      <c r="AJ246" s="78"/>
      <c r="AK246" s="72"/>
      <c r="AL246" s="47">
        <f>IF(AJ246-AI246=$A$3,$A$2,AJ246-AI246)</f>
        <v>0</v>
      </c>
      <c r="AM246" s="47">
        <f>IFERROR(IF(AK246=$D$4,AL246,AL246/($D$4/AK246)),0)</f>
        <v>0</v>
      </c>
      <c r="AN246" s="78"/>
      <c r="AO246" s="78"/>
      <c r="AP246" s="72"/>
      <c r="AQ246" s="47">
        <f>IF(AO246-AN246=$A$3,$A$2,AO246-AN246)</f>
        <v>0</v>
      </c>
      <c r="AR246" s="47">
        <f>IFERROR(IF(AP246=$D$4,AQ246,AQ246/($D$4/AP246)),0)</f>
        <v>0</v>
      </c>
      <c r="AS246" s="78"/>
      <c r="AT246" s="78"/>
      <c r="AU246" s="72"/>
      <c r="AV246" s="47">
        <f>IF(AT246-AS246=$A$3,$A$2,AT246-AS246)</f>
        <v>0</v>
      </c>
      <c r="AW246" s="47">
        <f>IFERROR(IF(AU246=$D$4,AV246,AV246/($D$4/AU246)),0)</f>
        <v>0</v>
      </c>
      <c r="AX246" s="78"/>
      <c r="AY246" s="78"/>
      <c r="AZ246" s="72"/>
      <c r="BA246" s="47">
        <f>IF(AY246-AX246=$A$3,$A$2,AY246-AX246)</f>
        <v>0</v>
      </c>
      <c r="BB246" s="47">
        <f>IFERROR(IF(AZ246=$D$4,BA246,BA246/($D$4/AZ246)),0)</f>
        <v>0</v>
      </c>
      <c r="BC246" s="78">
        <v>0.58333333333333337</v>
      </c>
      <c r="BD246" s="78">
        <v>0.66666666666666663</v>
      </c>
      <c r="BE246" s="72">
        <v>4</v>
      </c>
      <c r="BF246" s="47">
        <f>IF(BD246-BC246=$A$3,$A$2,BD246-BC246)</f>
        <v>8.3333333333333259E-2</v>
      </c>
      <c r="BG246" s="47">
        <f>IFERROR(IF(BE246=$D$4,BF246,BF246/($D$4/BE246)),0)</f>
        <v>8.3333333333333259E-2</v>
      </c>
      <c r="BH246" s="78"/>
      <c r="BI246" s="78"/>
      <c r="BJ246" s="72"/>
      <c r="BK246" s="47">
        <f>IF(BI246-BH246=$A$3,$A$2,BI246-BH246)</f>
        <v>0</v>
      </c>
      <c r="BL246" s="47">
        <f>IFERROR(IF(BJ246=$D$4,BK246,BK246/($D$4/BJ246)),0)</f>
        <v>0</v>
      </c>
      <c r="BM246" s="50"/>
      <c r="BN246" s="22">
        <f t="array" ref="BN246">IF(SUMPRODUCT((O246:O$439=O246)*1)&gt;1,0,1)</f>
        <v>0</v>
      </c>
      <c r="BO246" s="69"/>
      <c r="BP246" s="69"/>
      <c r="BQ246" s="71"/>
      <c r="BR246" s="47">
        <f>IF(BP246-BO246=$A$3,$A$2,BP246-BO246)</f>
        <v>0</v>
      </c>
      <c r="BS246" s="47">
        <f>IFERROR(IF(BQ246=$D$4,BR246,BR246/($D$4/BQ246)),0)</f>
        <v>0</v>
      </c>
      <c r="BT246" s="70"/>
      <c r="BU246" s="70"/>
      <c r="BV246" s="72"/>
      <c r="BW246" s="47">
        <f>IF(BU246-BT246=$A$3,$A$2,BU246-BT246)</f>
        <v>0</v>
      </c>
      <c r="BX246" s="47">
        <f>IFERROR(IF(BV246=$D$4,BW246,BW246/($D$4/BV246)),0)</f>
        <v>0</v>
      </c>
      <c r="BY246" s="70">
        <v>0.58333333333333337</v>
      </c>
      <c r="BZ246" s="70">
        <v>0.66666666666666663</v>
      </c>
      <c r="CA246" s="72">
        <v>4</v>
      </c>
      <c r="CB246" s="47">
        <f>IF(BZ246-BY246=$A$3,$A$2,BZ246-BY246)</f>
        <v>8.3333333333333259E-2</v>
      </c>
      <c r="CC246" s="47">
        <f>IFERROR(IF(CA246=$D$4,CB246,CB246/($D$4/CA246)),0)</f>
        <v>8.3333333333333259E-2</v>
      </c>
      <c r="CD246" s="70"/>
      <c r="CE246" s="70"/>
      <c r="CF246" s="72"/>
      <c r="CG246" s="47">
        <f>IF(CE246-CD246=$A$3,$A$2,CE246-CD246)</f>
        <v>0</v>
      </c>
      <c r="CH246" s="47">
        <f>IFERROR(IF(CF246=$D$4,CG246,CG246/($D$4/CF246)),0)</f>
        <v>0</v>
      </c>
      <c r="CI246" s="70"/>
      <c r="CJ246" s="70"/>
      <c r="CK246" s="72"/>
      <c r="CL246" s="47">
        <f>IF(CJ246-CI246=$A$3,$A$2,CJ246-CI246)</f>
        <v>0</v>
      </c>
      <c r="CM246" s="47">
        <f>IFERROR(IF(CK246=$D$4,CL246,CL246/($D$4/CK246)),0)</f>
        <v>0</v>
      </c>
      <c r="CN246" s="70"/>
      <c r="CO246" s="70"/>
      <c r="CP246" s="72"/>
      <c r="CQ246" s="47">
        <f>IF(CO246-CN246=$A$3,$A$2,CO246-CN246)</f>
        <v>0</v>
      </c>
      <c r="CR246" s="47">
        <f>IFERROR(IF(CP246=$D$4,CQ246,CQ246/($D$4/CP246)),0)</f>
        <v>0</v>
      </c>
      <c r="CS246" s="70"/>
      <c r="CT246" s="70"/>
      <c r="CU246" s="72"/>
      <c r="CV246" s="47">
        <f>IF(CT246-CS246=$A$3,$A$2,CT246-CS246)</f>
        <v>0</v>
      </c>
      <c r="CW246" s="47">
        <f>IFERROR(IF(CU246=$D$4,CV246,CV246/($D$4/CU246)),0)</f>
        <v>0</v>
      </c>
      <c r="CY246" s="18"/>
      <c r="CZ246" s="156"/>
      <c r="DA246" s="156"/>
    </row>
    <row r="247" spans="2:105" ht="13.8" x14ac:dyDescent="0.3">
      <c r="B247" s="39" t="str">
        <f>CONCATENATE(IF(AD247&lt;&gt;"","L",""),IF(AI247&lt;&gt;"","M",""),IF(AN247&lt;&gt;"","W",""),IF(AS247&lt;&gt;"","J",""),IF(AX247&lt;&gt;"","V",""),IF(BC247&lt;&gt;"","S",""),IF(BH247&lt;&gt;"","D",""))</f>
        <v>S</v>
      </c>
      <c r="C247" s="104" t="s">
        <v>1049</v>
      </c>
      <c r="D247" s="40" t="s">
        <v>2077</v>
      </c>
      <c r="E247" s="40" t="s">
        <v>2077</v>
      </c>
      <c r="F247" s="40" t="s">
        <v>2123</v>
      </c>
      <c r="G247" s="36" t="s">
        <v>1236</v>
      </c>
      <c r="H247" s="36" t="s">
        <v>2249</v>
      </c>
      <c r="I247" s="36" t="s">
        <v>2249</v>
      </c>
      <c r="J247" s="36" t="s">
        <v>2125</v>
      </c>
      <c r="K247" s="36" t="s">
        <v>2263</v>
      </c>
      <c r="L247" s="100" t="s">
        <v>976</v>
      </c>
      <c r="M247" s="99">
        <f>IF(L247=L246,0,1)</f>
        <v>0</v>
      </c>
      <c r="N247" s="107">
        <v>1725818718</v>
      </c>
      <c r="O247" s="106" t="str">
        <f>PROPER(TRIM(UPPER(CONCATENATE(P247," ",Q247))))</f>
        <v>Bryan German Peralvo</v>
      </c>
      <c r="P247" s="106" t="s">
        <v>2333</v>
      </c>
      <c r="Q247" s="106" t="s">
        <v>2401</v>
      </c>
      <c r="R247" s="106" t="s">
        <v>2364</v>
      </c>
      <c r="S247" s="106" t="s">
        <v>2462</v>
      </c>
      <c r="T247" s="106" t="s">
        <v>2467</v>
      </c>
      <c r="U247" s="107" t="s">
        <v>2472</v>
      </c>
      <c r="V247" s="133">
        <v>3487.5266334747562</v>
      </c>
      <c r="W247" s="39">
        <f>COUNTA(AD247,AI247,AN247,AS247,AX247,BH247,BC247)</f>
        <v>1</v>
      </c>
      <c r="X247" s="42">
        <f>Y247/AC247</f>
        <v>2.5000000000000015E-2</v>
      </c>
      <c r="Y247" s="43">
        <f>(AH247+AM247+AR247+AW247+BB247+BL247+BG247)*24</f>
        <v>1.0000000000000004</v>
      </c>
      <c r="Z247" s="44">
        <f>+W247*$D$4</f>
        <v>4</v>
      </c>
      <c r="AA247" s="42">
        <f>AB247/(AC247*$D$4)</f>
        <v>2.5000000000000015E-2</v>
      </c>
      <c r="AB247" s="44">
        <f>((AG247*24)*AF247)+((AL247*24)*AK247)+((AQ247*24)*AP247)+((AV247*24)*AU247)+((BA247*24)*AZ247)+((BF247*24)*BE247)+((BK247*24)*BJ247)</f>
        <v>4.0000000000000018</v>
      </c>
      <c r="AC247" s="45">
        <f>SUMIFS(Y:Y,O:O,O247)</f>
        <v>39.999999999999993</v>
      </c>
      <c r="AD247" s="77"/>
      <c r="AE247" s="77"/>
      <c r="AF247" s="71"/>
      <c r="AG247" s="47">
        <f>IF(AE247-AD247=$A$3,$A$2,AE247-AD247)</f>
        <v>0</v>
      </c>
      <c r="AH247" s="47">
        <f>IFERROR(IF(AF247=$D$4,AG247,AG247/($D$4/AF247)),0)</f>
        <v>0</v>
      </c>
      <c r="AI247" s="78"/>
      <c r="AJ247" s="78"/>
      <c r="AK247" s="72"/>
      <c r="AL247" s="47">
        <f>IF(AJ247-AI247=$A$3,$A$2,AJ247-AI247)</f>
        <v>0</v>
      </c>
      <c r="AM247" s="47">
        <f>IFERROR(IF(AK247=$D$4,AL247,AL247/($D$4/AK247)),0)</f>
        <v>0</v>
      </c>
      <c r="AN247" s="78"/>
      <c r="AO247" s="78"/>
      <c r="AP247" s="72"/>
      <c r="AQ247" s="47">
        <f>IF(AO247-AN247=$A$3,$A$2,AO247-AN247)</f>
        <v>0</v>
      </c>
      <c r="AR247" s="47">
        <f>IFERROR(IF(AP247=$D$4,AQ247,AQ247/($D$4/AP247)),0)</f>
        <v>0</v>
      </c>
      <c r="AS247" s="78"/>
      <c r="AT247" s="78"/>
      <c r="AU247" s="72"/>
      <c r="AV247" s="47">
        <f>IF(AT247-AS247=$A$3,$A$2,AT247-AS247)</f>
        <v>0</v>
      </c>
      <c r="AW247" s="47">
        <f>IFERROR(IF(AU247=$D$4,AV247,AV247/($D$4/AU247)),0)</f>
        <v>0</v>
      </c>
      <c r="AX247" s="78"/>
      <c r="AY247" s="78"/>
      <c r="AZ247" s="72"/>
      <c r="BA247" s="47">
        <f>IF(AY247-AX247=$A$3,$A$2,AY247-AX247)</f>
        <v>0</v>
      </c>
      <c r="BB247" s="47">
        <f>IFERROR(IF(AZ247=$D$4,BA247,BA247/($D$4/AZ247)),0)</f>
        <v>0</v>
      </c>
      <c r="BC247" s="78">
        <v>0.45833333333333331</v>
      </c>
      <c r="BD247" s="78">
        <v>0.5</v>
      </c>
      <c r="BE247" s="72">
        <v>4</v>
      </c>
      <c r="BF247" s="47">
        <f>IF(BD247-BC247=$A$3,$A$2,BD247-BC247)</f>
        <v>4.1666666666666685E-2</v>
      </c>
      <c r="BG247" s="47">
        <f>IFERROR(IF(BE247=$D$4,BF247,BF247/($D$4/BE247)),0)</f>
        <v>4.1666666666666685E-2</v>
      </c>
      <c r="BH247" s="78"/>
      <c r="BI247" s="78"/>
      <c r="BJ247" s="72"/>
      <c r="BK247" s="47">
        <f>IF(BI247-BH247=$A$3,$A$2,BI247-BH247)</f>
        <v>0</v>
      </c>
      <c r="BL247" s="47">
        <f>IFERROR(IF(BJ247=$D$4,BK247,BK247/($D$4/BJ247)),0)</f>
        <v>0</v>
      </c>
      <c r="BM247" s="50"/>
      <c r="BN247" s="22">
        <f t="array" ref="BN247">IF(SUMPRODUCT((O247:O$439=O247)*1)&gt;1,0,1)</f>
        <v>0</v>
      </c>
      <c r="BO247" s="69"/>
      <c r="BP247" s="69"/>
      <c r="BQ247" s="71"/>
      <c r="BR247" s="47">
        <f>IF(BP247-BO247=$A$3,$A$2,BP247-BO247)</f>
        <v>0</v>
      </c>
      <c r="BS247" s="47">
        <f>IFERROR(IF(BQ247=$D$4,BR247,BR247/($D$4/BQ247)),0)</f>
        <v>0</v>
      </c>
      <c r="BT247" s="70"/>
      <c r="BU247" s="70"/>
      <c r="BV247" s="72"/>
      <c r="BW247" s="47">
        <f>IF(BU247-BT247=$A$3,$A$2,BU247-BT247)</f>
        <v>0</v>
      </c>
      <c r="BX247" s="47">
        <f>IFERROR(IF(BV247=$D$4,BW247,BW247/($D$4/BV247)),0)</f>
        <v>0</v>
      </c>
      <c r="BY247" s="70">
        <v>0.45833333333333331</v>
      </c>
      <c r="BZ247" s="70">
        <v>0.5</v>
      </c>
      <c r="CA247" s="72">
        <v>4</v>
      </c>
      <c r="CB247" s="47">
        <f>IF(BZ247-BY247=$A$3,$A$2,BZ247-BY247)</f>
        <v>4.1666666666666685E-2</v>
      </c>
      <c r="CC247" s="47">
        <f>IFERROR(IF(CA247=$D$4,CB247,CB247/($D$4/CA247)),0)</f>
        <v>4.1666666666666685E-2</v>
      </c>
      <c r="CD247" s="70"/>
      <c r="CE247" s="70"/>
      <c r="CF247" s="72"/>
      <c r="CG247" s="47">
        <f>IF(CE247-CD247=$A$3,$A$2,CE247-CD247)</f>
        <v>0</v>
      </c>
      <c r="CH247" s="47">
        <f>IFERROR(IF(CF247=$D$4,CG247,CG247/($D$4/CF247)),0)</f>
        <v>0</v>
      </c>
      <c r="CI247" s="70"/>
      <c r="CJ247" s="70"/>
      <c r="CK247" s="72"/>
      <c r="CL247" s="47">
        <f>IF(CJ247-CI247=$A$3,$A$2,CJ247-CI247)</f>
        <v>0</v>
      </c>
      <c r="CM247" s="47">
        <f>IFERROR(IF(CK247=$D$4,CL247,CL247/($D$4/CK247)),0)</f>
        <v>0</v>
      </c>
      <c r="CN247" s="70"/>
      <c r="CO247" s="70"/>
      <c r="CP247" s="72"/>
      <c r="CQ247" s="47">
        <f>IF(CO247-CN247=$A$3,$A$2,CO247-CN247)</f>
        <v>0</v>
      </c>
      <c r="CR247" s="47">
        <f>IFERROR(IF(CP247=$D$4,CQ247,CQ247/($D$4/CP247)),0)</f>
        <v>0</v>
      </c>
      <c r="CS247" s="70"/>
      <c r="CT247" s="70"/>
      <c r="CU247" s="72"/>
      <c r="CV247" s="47">
        <f>IF(CT247-CS247=$A$3,$A$2,CT247-CS247)</f>
        <v>0</v>
      </c>
      <c r="CW247" s="47">
        <f>IFERROR(IF(CU247=$D$4,CV247,CV247/($D$4/CU247)),0)</f>
        <v>0</v>
      </c>
      <c r="CY247" s="18"/>
      <c r="CZ247" s="156"/>
      <c r="DA247" s="156"/>
    </row>
    <row r="248" spans="2:105" ht="13.8" x14ac:dyDescent="0.3">
      <c r="B248" s="39" t="str">
        <f>CONCATENATE(IF(AD248&lt;&gt;"","L",""),IF(AI248&lt;&gt;"","M",""),IF(AN248&lt;&gt;"","W",""),IF(AS248&lt;&gt;"","J",""),IF(AX248&lt;&gt;"","V",""),IF(BC248&lt;&gt;"","S",""),IF(BH248&lt;&gt;"","D",""))</f>
        <v>S</v>
      </c>
      <c r="C248" s="76">
        <v>375</v>
      </c>
      <c r="D248" s="40" t="s">
        <v>2078</v>
      </c>
      <c r="E248" s="40" t="s">
        <v>1539</v>
      </c>
      <c r="F248" s="40" t="s">
        <v>2155</v>
      </c>
      <c r="G248" s="36" t="s">
        <v>1242</v>
      </c>
      <c r="H248" s="36" t="s">
        <v>2249</v>
      </c>
      <c r="I248" s="36" t="s">
        <v>2249</v>
      </c>
      <c r="J248" s="36" t="s">
        <v>2125</v>
      </c>
      <c r="K248" s="36" t="s">
        <v>2263</v>
      </c>
      <c r="L248" s="100" t="s">
        <v>976</v>
      </c>
      <c r="M248" s="99">
        <f>IF(L248=L247,0,1)</f>
        <v>0</v>
      </c>
      <c r="N248" s="107">
        <v>1725818718</v>
      </c>
      <c r="O248" s="106" t="str">
        <f>PROPER(TRIM(UPPER(CONCATENATE(P248," ",Q248))))</f>
        <v>Bryan German Peralvo</v>
      </c>
      <c r="P248" s="106" t="s">
        <v>2333</v>
      </c>
      <c r="Q248" s="106" t="s">
        <v>2401</v>
      </c>
      <c r="R248" s="106" t="s">
        <v>2364</v>
      </c>
      <c r="S248" s="106" t="s">
        <v>2462</v>
      </c>
      <c r="T248" s="106" t="s">
        <v>2467</v>
      </c>
      <c r="U248" s="107" t="s">
        <v>2472</v>
      </c>
      <c r="V248" s="133">
        <v>39811.643353119536</v>
      </c>
      <c r="W248" s="39">
        <f>COUNTA(AD248,AI248,AN248,AS248,AX248,BH248,BC248)</f>
        <v>1</v>
      </c>
      <c r="X248" s="42">
        <f>Y248/AC248</f>
        <v>5.0000000000000031E-2</v>
      </c>
      <c r="Y248" s="43">
        <f>(AH248+AM248+AR248+AW248+BB248+BL248+BG248)*24</f>
        <v>2.0000000000000009</v>
      </c>
      <c r="Z248" s="44">
        <f>+W248*$D$4</f>
        <v>4</v>
      </c>
      <c r="AA248" s="42">
        <f>AB248/(AC248*$D$4)</f>
        <v>5.0000000000000031E-2</v>
      </c>
      <c r="AB248" s="44">
        <f>((AG248*24)*AF248)+((AL248*24)*AK248)+((AQ248*24)*AP248)+((AV248*24)*AU248)+((BA248*24)*AZ248)+((BF248*24)*BE248)+((BK248*24)*BJ248)</f>
        <v>8.0000000000000036</v>
      </c>
      <c r="AC248" s="45">
        <f>SUMIFS(Y:Y,O:O,O248)</f>
        <v>39.999999999999993</v>
      </c>
      <c r="AD248" s="77"/>
      <c r="AE248" s="77"/>
      <c r="AF248" s="71"/>
      <c r="AG248" s="47">
        <f>IF(AE248-AD248=$A$3,$A$2,AE248-AD248)</f>
        <v>0</v>
      </c>
      <c r="AH248" s="47">
        <f>IFERROR(IF(AF248=$D$4,AG248,AG248/($D$4/AF248)),0)</f>
        <v>0</v>
      </c>
      <c r="AI248" s="78"/>
      <c r="AJ248" s="78"/>
      <c r="AK248" s="72"/>
      <c r="AL248" s="47">
        <f>IF(AJ248-AI248=$A$3,$A$2,AJ248-AI248)</f>
        <v>0</v>
      </c>
      <c r="AM248" s="47">
        <f>IFERROR(IF(AK248=$D$4,AL248,AL248/($D$4/AK248)),0)</f>
        <v>0</v>
      </c>
      <c r="AN248" s="78"/>
      <c r="AO248" s="78"/>
      <c r="AP248" s="72"/>
      <c r="AQ248" s="47">
        <f>IF(AO248-AN248=$A$3,$A$2,AO248-AN248)</f>
        <v>0</v>
      </c>
      <c r="AR248" s="47">
        <f>IFERROR(IF(AP248=$D$4,AQ248,AQ248/($D$4/AP248)),0)</f>
        <v>0</v>
      </c>
      <c r="AS248" s="78"/>
      <c r="AT248" s="78"/>
      <c r="AU248" s="72"/>
      <c r="AV248" s="47">
        <f>IF(AT248-AS248=$A$3,$A$2,AT248-AS248)</f>
        <v>0</v>
      </c>
      <c r="AW248" s="47">
        <f>IFERROR(IF(AU248=$D$4,AV248,AV248/($D$4/AU248)),0)</f>
        <v>0</v>
      </c>
      <c r="AX248" s="78"/>
      <c r="AY248" s="78"/>
      <c r="AZ248" s="72"/>
      <c r="BA248" s="47">
        <f>IF(AY248-AX248=$A$3,$A$2,AY248-AX248)</f>
        <v>0</v>
      </c>
      <c r="BB248" s="47">
        <f>IFERROR(IF(AZ248=$D$4,BA248,BA248/($D$4/AZ248)),0)</f>
        <v>0</v>
      </c>
      <c r="BC248" s="78">
        <v>0.5</v>
      </c>
      <c r="BD248" s="78">
        <v>0.58333333333333337</v>
      </c>
      <c r="BE248" s="72">
        <v>4</v>
      </c>
      <c r="BF248" s="47">
        <f>IF(BD248-BC248=$A$3,$A$2,BD248-BC248)</f>
        <v>8.333333333333337E-2</v>
      </c>
      <c r="BG248" s="47">
        <f>IFERROR(IF(BE248=$D$4,BF248,BF248/($D$4/BE248)),0)</f>
        <v>8.333333333333337E-2</v>
      </c>
      <c r="BH248" s="78"/>
      <c r="BI248" s="78"/>
      <c r="BJ248" s="72"/>
      <c r="BK248" s="47">
        <f>IF(BI248-BH248=$A$3,$A$2,BI248-BH248)</f>
        <v>0</v>
      </c>
      <c r="BL248" s="47">
        <f>IFERROR(IF(BJ248=$D$4,BK248,BK248/($D$4/BJ248)),0)</f>
        <v>0</v>
      </c>
      <c r="BM248" s="50"/>
      <c r="BN248" s="22">
        <f t="array" ref="BN248">IF(SUMPRODUCT((O248:O$439=O248)*1)&gt;1,0,1)</f>
        <v>0</v>
      </c>
      <c r="BO248" s="69"/>
      <c r="BP248" s="69"/>
      <c r="BQ248" s="71"/>
      <c r="BR248" s="47">
        <f>IF(BP248-BO248=$A$3,$A$2,BP248-BO248)</f>
        <v>0</v>
      </c>
      <c r="BS248" s="47">
        <f>IFERROR(IF(BQ248=$D$4,BR248,BR248/($D$4/BQ248)),0)</f>
        <v>0</v>
      </c>
      <c r="BT248" s="70"/>
      <c r="BU248" s="70"/>
      <c r="BV248" s="72"/>
      <c r="BW248" s="47">
        <f>IF(BU248-BT248=$A$3,$A$2,BU248-BT248)</f>
        <v>0</v>
      </c>
      <c r="BX248" s="47">
        <f>IFERROR(IF(BV248=$D$4,BW248,BW248/($D$4/BV248)),0)</f>
        <v>0</v>
      </c>
      <c r="BY248" s="70">
        <v>0.5</v>
      </c>
      <c r="BZ248" s="70">
        <v>0.58333333333333337</v>
      </c>
      <c r="CA248" s="72">
        <v>4</v>
      </c>
      <c r="CB248" s="47">
        <f>IF(BZ248-BY248=$A$3,$A$2,BZ248-BY248)</f>
        <v>8.333333333333337E-2</v>
      </c>
      <c r="CC248" s="47">
        <f>IFERROR(IF(CA248=$D$4,CB248,CB248/($D$4/CA248)),0)</f>
        <v>8.333333333333337E-2</v>
      </c>
      <c r="CD248" s="70"/>
      <c r="CE248" s="70"/>
      <c r="CF248" s="72"/>
      <c r="CG248" s="47">
        <f>IF(CE248-CD248=$A$3,$A$2,CE248-CD248)</f>
        <v>0</v>
      </c>
      <c r="CH248" s="47">
        <f>IFERROR(IF(CF248=$D$4,CG248,CG248/($D$4/CF248)),0)</f>
        <v>0</v>
      </c>
      <c r="CI248" s="70"/>
      <c r="CJ248" s="70"/>
      <c r="CK248" s="72"/>
      <c r="CL248" s="47">
        <f>IF(CJ248-CI248=$A$3,$A$2,CJ248-CI248)</f>
        <v>0</v>
      </c>
      <c r="CM248" s="47">
        <f>IFERROR(IF(CK248=$D$4,CL248,CL248/($D$4/CK248)),0)</f>
        <v>0</v>
      </c>
      <c r="CN248" s="70"/>
      <c r="CO248" s="70"/>
      <c r="CP248" s="72"/>
      <c r="CQ248" s="47">
        <f>IF(CO248-CN248=$A$3,$A$2,CO248-CN248)</f>
        <v>0</v>
      </c>
      <c r="CR248" s="47">
        <f>IFERROR(IF(CP248=$D$4,CQ248,CQ248/($D$4/CP248)),0)</f>
        <v>0</v>
      </c>
      <c r="CS248" s="70"/>
      <c r="CT248" s="70"/>
      <c r="CU248" s="72"/>
      <c r="CV248" s="47">
        <f>IF(CT248-CS248=$A$3,$A$2,CT248-CS248)</f>
        <v>0</v>
      </c>
      <c r="CW248" s="47">
        <f>IFERROR(IF(CU248=$D$4,CV248,CV248/($D$4/CU248)),0)</f>
        <v>0</v>
      </c>
      <c r="CY248" s="18"/>
      <c r="CZ248" s="156"/>
      <c r="DA248" s="156"/>
    </row>
    <row r="249" spans="2:105" ht="13.8" x14ac:dyDescent="0.3">
      <c r="B249" s="39" t="str">
        <f>CONCATENATE(IF(AD249&lt;&gt;"","L",""),IF(AI249&lt;&gt;"","M",""),IF(AN249&lt;&gt;"","W",""),IF(AS249&lt;&gt;"","J",""),IF(AX249&lt;&gt;"","V",""),IF(BC249&lt;&gt;"","S",""),IF(BH249&lt;&gt;"","D",""))</f>
        <v>V</v>
      </c>
      <c r="C249" s="76">
        <v>178</v>
      </c>
      <c r="D249" s="40" t="s">
        <v>2079</v>
      </c>
      <c r="E249" s="40" t="s">
        <v>1540</v>
      </c>
      <c r="F249" s="40" t="s">
        <v>2123</v>
      </c>
      <c r="G249" s="36" t="s">
        <v>1241</v>
      </c>
      <c r="H249" s="36" t="s">
        <v>2250</v>
      </c>
      <c r="I249" s="36" t="s">
        <v>2257</v>
      </c>
      <c r="J249" s="36" t="s">
        <v>2125</v>
      </c>
      <c r="K249" s="36" t="s">
        <v>2263</v>
      </c>
      <c r="L249" s="100" t="s">
        <v>976</v>
      </c>
      <c r="M249" s="99">
        <f>IF(L249=L248,0,1)</f>
        <v>0</v>
      </c>
      <c r="N249" s="107">
        <v>1725818718</v>
      </c>
      <c r="O249" s="106" t="str">
        <f>PROPER(TRIM(UPPER(CONCATENATE(P249," ",Q249))))</f>
        <v>Bryan German Peralvo</v>
      </c>
      <c r="P249" s="106" t="s">
        <v>2333</v>
      </c>
      <c r="Q249" s="106" t="s">
        <v>2401</v>
      </c>
      <c r="R249" s="106" t="s">
        <v>2364</v>
      </c>
      <c r="S249" s="106" t="s">
        <v>2462</v>
      </c>
      <c r="T249" s="106" t="s">
        <v>2468</v>
      </c>
      <c r="U249" s="107" t="s">
        <v>2472</v>
      </c>
      <c r="V249" s="133">
        <v>8383.1109090909104</v>
      </c>
      <c r="W249" s="39">
        <f>COUNTA(AD249,AI249,AN249,AS249,AX249,BH249,BC249)</f>
        <v>1</v>
      </c>
      <c r="X249" s="42">
        <f>Y249/AC249</f>
        <v>2.4999999999999998E-2</v>
      </c>
      <c r="Y249" s="43">
        <f>(AH249+AM249+AR249+AW249+BB249+BL249+BG249)*24</f>
        <v>0.99999999999999978</v>
      </c>
      <c r="Z249" s="44">
        <f>+W249*$D$4</f>
        <v>4</v>
      </c>
      <c r="AA249" s="42">
        <f>AB249/(AC249*$D$4)</f>
        <v>2.4999999999999998E-2</v>
      </c>
      <c r="AB249" s="44">
        <f>((AG249*24)*AF249)+((AL249*24)*AK249)+((AQ249*24)*AP249)+((AV249*24)*AU249)+((BA249*24)*AZ249)+((BF249*24)*BE249)+((BK249*24)*BJ249)</f>
        <v>3.9999999999999991</v>
      </c>
      <c r="AC249" s="45">
        <f>SUMIFS(Y:Y,O:O,O249)</f>
        <v>39.999999999999993</v>
      </c>
      <c r="AD249" s="77"/>
      <c r="AE249" s="77"/>
      <c r="AF249" s="71"/>
      <c r="AG249" s="47">
        <f>IF(AE249-AD249=$A$3,$A$2,AE249-AD249)</f>
        <v>0</v>
      </c>
      <c r="AH249" s="47">
        <f>IFERROR(IF(AF249=$D$4,AG249,AG249/($D$4/AF249)),0)</f>
        <v>0</v>
      </c>
      <c r="AI249" s="78"/>
      <c r="AJ249" s="78"/>
      <c r="AK249" s="72"/>
      <c r="AL249" s="47">
        <f>IF(AJ249-AI249=$A$3,$A$2,AJ249-AI249)</f>
        <v>0</v>
      </c>
      <c r="AM249" s="47">
        <f>IFERROR(IF(AK249=$D$4,AL249,AL249/($D$4/AK249)),0)</f>
        <v>0</v>
      </c>
      <c r="AN249" s="78"/>
      <c r="AO249" s="78"/>
      <c r="AP249" s="72"/>
      <c r="AQ249" s="47">
        <f>IF(AO249-AN249=$A$3,$A$2,AO249-AN249)</f>
        <v>0</v>
      </c>
      <c r="AR249" s="47">
        <f>IFERROR(IF(AP249=$D$4,AQ249,AQ249/($D$4/AP249)),0)</f>
        <v>0</v>
      </c>
      <c r="AS249" s="78"/>
      <c r="AT249" s="78"/>
      <c r="AU249" s="72"/>
      <c r="AV249" s="47">
        <f>IF(AT249-AS249=$A$3,$A$2,AT249-AS249)</f>
        <v>0</v>
      </c>
      <c r="AW249" s="47">
        <f>IFERROR(IF(AU249=$D$4,AV249,AV249/($D$4/AU249)),0)</f>
        <v>0</v>
      </c>
      <c r="AX249" s="78">
        <v>0.45833333333333331</v>
      </c>
      <c r="AY249" s="78">
        <v>0.54166666666666663</v>
      </c>
      <c r="AZ249" s="72">
        <v>2</v>
      </c>
      <c r="BA249" s="47">
        <f>IF(AY249-AX249=$A$3,$A$2,AY249-AX249)</f>
        <v>8.3333333333333315E-2</v>
      </c>
      <c r="BB249" s="47">
        <f>IFERROR(IF(AZ249=$D$4,BA249,BA249/($D$4/AZ249)),0)</f>
        <v>4.1666666666666657E-2</v>
      </c>
      <c r="BC249" s="78"/>
      <c r="BD249" s="78"/>
      <c r="BE249" s="72"/>
      <c r="BF249" s="47">
        <f>IF(BD249-BC249=$A$3,$A$2,BD249-BC249)</f>
        <v>0</v>
      </c>
      <c r="BG249" s="47">
        <f>IFERROR(IF(BE249=$D$4,BF249,BF249/($D$4/BE249)),0)</f>
        <v>0</v>
      </c>
      <c r="BH249" s="78"/>
      <c r="BI249" s="78"/>
      <c r="BJ249" s="72"/>
      <c r="BK249" s="47">
        <f>IF(BI249-BH249=$A$3,$A$2,BI249-BH249)</f>
        <v>0</v>
      </c>
      <c r="BL249" s="47">
        <f>IFERROR(IF(BJ249=$D$4,BK249,BK249/($D$4/BJ249)),0)</f>
        <v>0</v>
      </c>
      <c r="BM249" s="50"/>
      <c r="BN249" s="22">
        <f t="array" ref="BN249">IF(SUMPRODUCT((O249:O$439=O249)*1)&gt;1,0,1)</f>
        <v>0</v>
      </c>
      <c r="BO249" s="69"/>
      <c r="BP249" s="69"/>
      <c r="BQ249" s="71"/>
      <c r="BR249" s="47">
        <f>IF(BP249-BO249=$A$3,$A$2,BP249-BO249)</f>
        <v>0</v>
      </c>
      <c r="BS249" s="47">
        <f>IFERROR(IF(BQ249=$D$4,BR249,BR249/($D$4/BQ249)),0)</f>
        <v>0</v>
      </c>
      <c r="BT249" s="70">
        <v>0.45833333333333331</v>
      </c>
      <c r="BU249" s="70">
        <v>0.54166666666666663</v>
      </c>
      <c r="BV249" s="72">
        <v>2</v>
      </c>
      <c r="BW249" s="47">
        <f>IF(BU249-BT249=$A$3,$A$2,BU249-BT249)</f>
        <v>8.3333333333333315E-2</v>
      </c>
      <c r="BX249" s="47">
        <f>IFERROR(IF(BV249=$D$4,BW249,BW249/($D$4/BV249)),0)</f>
        <v>4.1666666666666657E-2</v>
      </c>
      <c r="BY249" s="70"/>
      <c r="BZ249" s="70"/>
      <c r="CA249" s="72"/>
      <c r="CB249" s="47">
        <f>IF(BZ249-BY249=$A$3,$A$2,BZ249-BY249)</f>
        <v>0</v>
      </c>
      <c r="CC249" s="47">
        <f>IFERROR(IF(CA249=$D$4,CB249,CB249/($D$4/CA249)),0)</f>
        <v>0</v>
      </c>
      <c r="CD249" s="70"/>
      <c r="CE249" s="70"/>
      <c r="CF249" s="72"/>
      <c r="CG249" s="47">
        <f>IF(CE249-CD249=$A$3,$A$2,CE249-CD249)</f>
        <v>0</v>
      </c>
      <c r="CH249" s="47">
        <f>IFERROR(IF(CF249=$D$4,CG249,CG249/($D$4/CF249)),0)</f>
        <v>0</v>
      </c>
      <c r="CI249" s="70"/>
      <c r="CJ249" s="70"/>
      <c r="CK249" s="72"/>
      <c r="CL249" s="47">
        <f>IF(CJ249-CI249=$A$3,$A$2,CJ249-CI249)</f>
        <v>0</v>
      </c>
      <c r="CM249" s="47">
        <f>IFERROR(IF(CK249=$D$4,CL249,CL249/($D$4/CK249)),0)</f>
        <v>0</v>
      </c>
      <c r="CN249" s="70"/>
      <c r="CO249" s="70"/>
      <c r="CP249" s="72"/>
      <c r="CQ249" s="47">
        <f>IF(CO249-CN249=$A$3,$A$2,CO249-CN249)</f>
        <v>0</v>
      </c>
      <c r="CR249" s="47">
        <f>IFERROR(IF(CP249=$D$4,CQ249,CQ249/($D$4/CP249)),0)</f>
        <v>0</v>
      </c>
      <c r="CS249" s="70"/>
      <c r="CT249" s="70"/>
      <c r="CU249" s="72"/>
      <c r="CV249" s="47">
        <f>IF(CT249-CS249=$A$3,$A$2,CT249-CS249)</f>
        <v>0</v>
      </c>
      <c r="CW249" s="47">
        <f>IFERROR(IF(CU249=$D$4,CV249,CV249/($D$4/CU249)),0)</f>
        <v>0</v>
      </c>
      <c r="CY249" s="18"/>
      <c r="CZ249" s="156"/>
      <c r="DA249" s="156"/>
    </row>
    <row r="250" spans="2:105" ht="13.8" x14ac:dyDescent="0.3">
      <c r="B250" s="39" t="str">
        <f>CONCATENATE(IF(AD250&lt;&gt;"","L",""),IF(AI250&lt;&gt;"","M",""),IF(AN250&lt;&gt;"","W",""),IF(AS250&lt;&gt;"","J",""),IF(AX250&lt;&gt;"","V",""),IF(BC250&lt;&gt;"","S",""),IF(BH250&lt;&gt;"","D",""))</f>
        <v>V</v>
      </c>
      <c r="C250" s="76">
        <v>283</v>
      </c>
      <c r="D250" s="40" t="s">
        <v>2080</v>
      </c>
      <c r="E250" s="40" t="s">
        <v>1541</v>
      </c>
      <c r="F250" s="40" t="s">
        <v>2123</v>
      </c>
      <c r="G250" s="36" t="s">
        <v>1237</v>
      </c>
      <c r="H250" s="36" t="s">
        <v>2250</v>
      </c>
      <c r="I250" s="36" t="s">
        <v>2257</v>
      </c>
      <c r="J250" s="36" t="s">
        <v>2125</v>
      </c>
      <c r="K250" s="36" t="s">
        <v>2263</v>
      </c>
      <c r="L250" s="100" t="s">
        <v>976</v>
      </c>
      <c r="M250" s="99">
        <f>IF(L250=L249,0,1)</f>
        <v>0</v>
      </c>
      <c r="N250" s="107">
        <v>1725818718</v>
      </c>
      <c r="O250" s="106" t="str">
        <f>PROPER(TRIM(UPPER(CONCATENATE(P250," ",Q250))))</f>
        <v>Bryan German Peralvo</v>
      </c>
      <c r="P250" s="106" t="s">
        <v>2333</v>
      </c>
      <c r="Q250" s="106" t="s">
        <v>2401</v>
      </c>
      <c r="R250" s="106" t="s">
        <v>2364</v>
      </c>
      <c r="S250" s="106" t="s">
        <v>2462</v>
      </c>
      <c r="T250" s="106" t="s">
        <v>2466</v>
      </c>
      <c r="U250" s="107" t="s">
        <v>2472</v>
      </c>
      <c r="V250" s="133">
        <v>3145.4256059776503</v>
      </c>
      <c r="W250" s="39">
        <f>COUNTA(AD250,AI250,AN250,AS250,AX250,BH250,BC250)</f>
        <v>1</v>
      </c>
      <c r="X250" s="42">
        <f>Y250/AC250</f>
        <v>1.249999999999999E-2</v>
      </c>
      <c r="Y250" s="43">
        <f>(AH250+AM250+AR250+AW250+BB250+BL250+BG250)*24</f>
        <v>0.49999999999999956</v>
      </c>
      <c r="Z250" s="44">
        <f>+W250*$D$4</f>
        <v>4</v>
      </c>
      <c r="AA250" s="42">
        <f>AB250/(AC250*$D$4)</f>
        <v>1.249999999999999E-2</v>
      </c>
      <c r="AB250" s="44">
        <f>((AG250*24)*AF250)+((AL250*24)*AK250)+((AQ250*24)*AP250)+((AV250*24)*AU250)+((BA250*24)*AZ250)+((BF250*24)*BE250)+((BK250*24)*BJ250)</f>
        <v>1.9999999999999982</v>
      </c>
      <c r="AC250" s="45">
        <f>SUMIFS(Y:Y,O:O,O250)</f>
        <v>39.999999999999993</v>
      </c>
      <c r="AD250" s="77"/>
      <c r="AE250" s="77"/>
      <c r="AF250" s="71"/>
      <c r="AG250" s="47">
        <f>IF(AE250-AD250=$A$3,$A$2,AE250-AD250)</f>
        <v>0</v>
      </c>
      <c r="AH250" s="47">
        <f>IFERROR(IF(AF250=$D$4,AG250,AG250/($D$4/AF250)),0)</f>
        <v>0</v>
      </c>
      <c r="AI250" s="78"/>
      <c r="AJ250" s="78"/>
      <c r="AK250" s="72"/>
      <c r="AL250" s="47">
        <f>IF(AJ250-AI250=$A$3,$A$2,AJ250-AI250)</f>
        <v>0</v>
      </c>
      <c r="AM250" s="47">
        <f>IFERROR(IF(AK250=$D$4,AL250,AL250/($D$4/AK250)),0)</f>
        <v>0</v>
      </c>
      <c r="AN250" s="78"/>
      <c r="AO250" s="78"/>
      <c r="AP250" s="72"/>
      <c r="AQ250" s="47">
        <f>IF(AO250-AN250=$A$3,$A$2,AO250-AN250)</f>
        <v>0</v>
      </c>
      <c r="AR250" s="47">
        <f>IFERROR(IF(AP250=$D$4,AQ250,AQ250/($D$4/AP250)),0)</f>
        <v>0</v>
      </c>
      <c r="AS250" s="78"/>
      <c r="AT250" s="78"/>
      <c r="AU250" s="72"/>
      <c r="AV250" s="47">
        <f>IF(AT250-AS250=$A$3,$A$2,AT250-AS250)</f>
        <v>0</v>
      </c>
      <c r="AW250" s="47">
        <f>IFERROR(IF(AU250=$D$4,AV250,AV250/($D$4/AU250)),0)</f>
        <v>0</v>
      </c>
      <c r="AX250" s="78">
        <v>0.41666666666666669</v>
      </c>
      <c r="AY250" s="78">
        <v>0.45833333333333331</v>
      </c>
      <c r="AZ250" s="72">
        <v>2</v>
      </c>
      <c r="BA250" s="47">
        <f>IF(AY250-AX250=$A$3,$A$2,AY250-AX250)</f>
        <v>4.166666666666663E-2</v>
      </c>
      <c r="BB250" s="47">
        <f>IFERROR(IF(AZ250=$D$4,BA250,BA250/($D$4/AZ250)),0)</f>
        <v>2.0833333333333315E-2</v>
      </c>
      <c r="BC250" s="78"/>
      <c r="BD250" s="78"/>
      <c r="BE250" s="72"/>
      <c r="BF250" s="47">
        <f>IF(BD250-BC250=$A$3,$A$2,BD250-BC250)</f>
        <v>0</v>
      </c>
      <c r="BG250" s="47">
        <f>IFERROR(IF(BE250=$D$4,BF250,BF250/($D$4/BE250)),0)</f>
        <v>0</v>
      </c>
      <c r="BH250" s="78"/>
      <c r="BI250" s="78"/>
      <c r="BJ250" s="72"/>
      <c r="BK250" s="47">
        <f>IF(BI250-BH250=$A$3,$A$2,BI250-BH250)</f>
        <v>0</v>
      </c>
      <c r="BL250" s="47">
        <f>IFERROR(IF(BJ250=$D$4,BK250,BK250/($D$4/BJ250)),0)</f>
        <v>0</v>
      </c>
      <c r="BM250" s="50"/>
      <c r="BN250" s="22">
        <f t="array" ref="BN250">IF(SUMPRODUCT((O250:O$439=O250)*1)&gt;1,0,1)</f>
        <v>0</v>
      </c>
      <c r="BO250" s="69"/>
      <c r="BP250" s="69"/>
      <c r="BQ250" s="71"/>
      <c r="BR250" s="47">
        <f>IF(BP250-BO250=$A$3,$A$2,BP250-BO250)</f>
        <v>0</v>
      </c>
      <c r="BS250" s="47">
        <f>IFERROR(IF(BQ250=$D$4,BR250,BR250/($D$4/BQ250)),0)</f>
        <v>0</v>
      </c>
      <c r="BT250" s="70">
        <v>0.41666666666666669</v>
      </c>
      <c r="BU250" s="70">
        <v>0.45833333333333331</v>
      </c>
      <c r="BV250" s="72">
        <v>2</v>
      </c>
      <c r="BW250" s="47">
        <f>IF(BU250-BT250=$A$3,$A$2,BU250-BT250)</f>
        <v>4.166666666666663E-2</v>
      </c>
      <c r="BX250" s="47">
        <f>IFERROR(IF(BV250=$D$4,BW250,BW250/($D$4/BV250)),0)</f>
        <v>2.0833333333333315E-2</v>
      </c>
      <c r="BY250" s="70"/>
      <c r="BZ250" s="70"/>
      <c r="CA250" s="72"/>
      <c r="CB250" s="47">
        <f>IF(BZ250-BY250=$A$3,$A$2,BZ250-BY250)</f>
        <v>0</v>
      </c>
      <c r="CC250" s="47">
        <f>IFERROR(IF(CA250=$D$4,CB250,CB250/($D$4/CA250)),0)</f>
        <v>0</v>
      </c>
      <c r="CD250" s="70"/>
      <c r="CE250" s="70"/>
      <c r="CF250" s="72"/>
      <c r="CG250" s="47">
        <f>IF(CE250-CD250=$A$3,$A$2,CE250-CD250)</f>
        <v>0</v>
      </c>
      <c r="CH250" s="47">
        <f>IFERROR(IF(CF250=$D$4,CG250,CG250/($D$4/CF250)),0)</f>
        <v>0</v>
      </c>
      <c r="CI250" s="70"/>
      <c r="CJ250" s="70"/>
      <c r="CK250" s="72"/>
      <c r="CL250" s="47">
        <f>IF(CJ250-CI250=$A$3,$A$2,CJ250-CI250)</f>
        <v>0</v>
      </c>
      <c r="CM250" s="47">
        <f>IFERROR(IF(CK250=$D$4,CL250,CL250/($D$4/CK250)),0)</f>
        <v>0</v>
      </c>
      <c r="CN250" s="70"/>
      <c r="CO250" s="70"/>
      <c r="CP250" s="72"/>
      <c r="CQ250" s="47">
        <f>IF(CO250-CN250=$A$3,$A$2,CO250-CN250)</f>
        <v>0</v>
      </c>
      <c r="CR250" s="47">
        <f>IFERROR(IF(CP250=$D$4,CQ250,CQ250/($D$4/CP250)),0)</f>
        <v>0</v>
      </c>
      <c r="CS250" s="70"/>
      <c r="CT250" s="70"/>
      <c r="CU250" s="72"/>
      <c r="CV250" s="47">
        <f>IF(CT250-CS250=$A$3,$A$2,CT250-CS250)</f>
        <v>0</v>
      </c>
      <c r="CW250" s="47">
        <f>IFERROR(IF(CU250=$D$4,CV250,CV250/($D$4/CU250)),0)</f>
        <v>0</v>
      </c>
      <c r="CY250" s="18"/>
      <c r="CZ250" s="156"/>
      <c r="DA250" s="156"/>
    </row>
    <row r="251" spans="2:105" ht="13.8" x14ac:dyDescent="0.3">
      <c r="B251" s="39" t="str">
        <f>CONCATENATE(IF(AD251&lt;&gt;"","L",""),IF(AI251&lt;&gt;"","M",""),IF(AN251&lt;&gt;"","W",""),IF(AS251&lt;&gt;"","J",""),IF(AX251&lt;&gt;"","V",""),IF(BC251&lt;&gt;"","S",""),IF(BH251&lt;&gt;"","D",""))</f>
        <v>V</v>
      </c>
      <c r="C251" s="76">
        <v>243</v>
      </c>
      <c r="D251" s="40" t="s">
        <v>2081</v>
      </c>
      <c r="E251" s="40" t="s">
        <v>1542</v>
      </c>
      <c r="F251" s="40" t="s">
        <v>2123</v>
      </c>
      <c r="G251" s="36" t="s">
        <v>1239</v>
      </c>
      <c r="H251" s="36" t="s">
        <v>2250</v>
      </c>
      <c r="I251" s="36" t="s">
        <v>2257</v>
      </c>
      <c r="J251" s="36" t="s">
        <v>2125</v>
      </c>
      <c r="K251" s="36" t="s">
        <v>2263</v>
      </c>
      <c r="L251" s="100" t="s">
        <v>976</v>
      </c>
      <c r="M251" s="99" t="e">
        <f>IF(L251=#REF!,0,1)</f>
        <v>#REF!</v>
      </c>
      <c r="N251" s="107">
        <v>1725818718</v>
      </c>
      <c r="O251" s="106" t="str">
        <f>PROPER(TRIM(UPPER(CONCATENATE(P251," ",Q251))))</f>
        <v>Bryan German Peralvo</v>
      </c>
      <c r="P251" s="106" t="s">
        <v>2333</v>
      </c>
      <c r="Q251" s="106" t="s">
        <v>2401</v>
      </c>
      <c r="R251" s="106" t="s">
        <v>2364</v>
      </c>
      <c r="S251" s="106" t="s">
        <v>2462</v>
      </c>
      <c r="T251" s="106" t="s">
        <v>2465</v>
      </c>
      <c r="U251" s="107" t="s">
        <v>2472</v>
      </c>
      <c r="V251" s="133">
        <v>5158.4495999999999</v>
      </c>
      <c r="W251" s="39">
        <f>COUNTA(AD251,AI251,AN251,AS251,AX251,BH251,BC251)</f>
        <v>1</v>
      </c>
      <c r="X251" s="42">
        <f>Y251/AC251</f>
        <v>4.9999999999999996E-2</v>
      </c>
      <c r="Y251" s="43">
        <f>(AH251+AM251+AR251+AW251+BB251+BL251+BG251)*24</f>
        <v>1.9999999999999996</v>
      </c>
      <c r="Z251" s="44">
        <f>+W251*$D$4</f>
        <v>4</v>
      </c>
      <c r="AA251" s="42">
        <f>AB251/(AC251*$D$4)</f>
        <v>4.9999999999999996E-2</v>
      </c>
      <c r="AB251" s="44">
        <f>((AG251*24)*AF251)+((AL251*24)*AK251)+((AQ251*24)*AP251)+((AV251*24)*AU251)+((BA251*24)*AZ251)+((BF251*24)*BE251)+((BK251*24)*BJ251)</f>
        <v>7.9999999999999982</v>
      </c>
      <c r="AC251" s="45">
        <f>SUMIFS(Y:Y,O:O,O251)</f>
        <v>39.999999999999993</v>
      </c>
      <c r="AD251" s="77"/>
      <c r="AE251" s="77"/>
      <c r="AF251" s="71"/>
      <c r="AG251" s="47">
        <f>IF(AE251-AD251=$A$3,$A$2,AE251-AD251)</f>
        <v>0</v>
      </c>
      <c r="AH251" s="47">
        <f>IFERROR(IF(AF251=$D$4,AG251,AG251/($D$4/AF251)),0)</f>
        <v>0</v>
      </c>
      <c r="AI251" s="78"/>
      <c r="AJ251" s="78"/>
      <c r="AK251" s="72"/>
      <c r="AL251" s="47">
        <f>IF(AJ251-AI251=$A$3,$A$2,AJ251-AI251)</f>
        <v>0</v>
      </c>
      <c r="AM251" s="47">
        <f>IFERROR(IF(AK251=$D$4,AL251,AL251/($D$4/AK251)),0)</f>
        <v>0</v>
      </c>
      <c r="AN251" s="78"/>
      <c r="AO251" s="78"/>
      <c r="AP251" s="72"/>
      <c r="AQ251" s="47">
        <f>IF(AO251-AN251=$A$3,$A$2,AO251-AN251)</f>
        <v>0</v>
      </c>
      <c r="AR251" s="47">
        <f>IFERROR(IF(AP251=$D$4,AQ251,AQ251/($D$4/AP251)),0)</f>
        <v>0</v>
      </c>
      <c r="AS251" s="78"/>
      <c r="AT251" s="78"/>
      <c r="AU251" s="72"/>
      <c r="AV251" s="47">
        <f>IF(AT251-AS251=$A$3,$A$2,AT251-AS251)</f>
        <v>0</v>
      </c>
      <c r="AW251" s="47">
        <f>IFERROR(IF(AU251=$D$4,AV251,AV251/($D$4/AU251)),0)</f>
        <v>0</v>
      </c>
      <c r="AX251" s="78">
        <v>0.58333333333333337</v>
      </c>
      <c r="AY251" s="78">
        <v>0.75</v>
      </c>
      <c r="AZ251" s="72">
        <v>2</v>
      </c>
      <c r="BA251" s="47">
        <f>IF(AY251-AX251=$A$3,$A$2,AY251-AX251)</f>
        <v>0.16666666666666663</v>
      </c>
      <c r="BB251" s="47">
        <f>IFERROR(IF(AZ251=$D$4,BA251,BA251/($D$4/AZ251)),0)</f>
        <v>8.3333333333333315E-2</v>
      </c>
      <c r="BC251" s="78"/>
      <c r="BD251" s="78"/>
      <c r="BE251" s="72"/>
      <c r="BF251" s="47">
        <f>IF(BD251-BC251=$A$3,$A$2,BD251-BC251)</f>
        <v>0</v>
      </c>
      <c r="BG251" s="47">
        <f>IFERROR(IF(BE251=$D$4,BF251,BF251/($D$4/BE251)),0)</f>
        <v>0</v>
      </c>
      <c r="BH251" s="78"/>
      <c r="BI251" s="78"/>
      <c r="BJ251" s="72"/>
      <c r="BK251" s="47">
        <f>IF(BI251-BH251=$A$3,$A$2,BI251-BH251)</f>
        <v>0</v>
      </c>
      <c r="BL251" s="47">
        <f>IFERROR(IF(BJ251=$D$4,BK251,BK251/($D$4/BJ251)),0)</f>
        <v>0</v>
      </c>
      <c r="BM251" s="50"/>
      <c r="BN251" s="22">
        <f t="array" ref="BN251">IF(SUMPRODUCT((O251:O$439=O251)*1)&gt;1,0,1)</f>
        <v>0</v>
      </c>
      <c r="BO251" s="69"/>
      <c r="BP251" s="69"/>
      <c r="BQ251" s="71"/>
      <c r="BR251" s="47">
        <f>IF(BP251-BO251=$A$3,$A$2,BP251-BO251)</f>
        <v>0</v>
      </c>
      <c r="BS251" s="47">
        <f>IFERROR(IF(BQ251=$D$4,BR251,BR251/($D$4/BQ251)),0)</f>
        <v>0</v>
      </c>
      <c r="BT251" s="70">
        <v>0.70833333333333337</v>
      </c>
      <c r="BU251" s="70">
        <v>0.79166666666666663</v>
      </c>
      <c r="BV251" s="72">
        <v>2</v>
      </c>
      <c r="BW251" s="47">
        <f>IF(BU251-BT251=$A$3,$A$2,BU251-BT251)</f>
        <v>8.3333333333333259E-2</v>
      </c>
      <c r="BX251" s="47">
        <f>IFERROR(IF(BV251=$D$4,BW251,BW251/($D$4/BV251)),0)</f>
        <v>4.166666666666663E-2</v>
      </c>
      <c r="BY251" s="70"/>
      <c r="BZ251" s="70"/>
      <c r="CA251" s="72"/>
      <c r="CB251" s="47">
        <f>IF(BZ251-BY251=$A$3,$A$2,BZ251-BY251)</f>
        <v>0</v>
      </c>
      <c r="CC251" s="47">
        <f>IFERROR(IF(CA251=$D$4,CB251,CB251/($D$4/CA251)),0)</f>
        <v>0</v>
      </c>
      <c r="CD251" s="70"/>
      <c r="CE251" s="70"/>
      <c r="CF251" s="72"/>
      <c r="CG251" s="47">
        <f>IF(CE251-CD251=$A$3,$A$2,CE251-CD251)</f>
        <v>0</v>
      </c>
      <c r="CH251" s="47">
        <f>IFERROR(IF(CF251=$D$4,CG251,CG251/($D$4/CF251)),0)</f>
        <v>0</v>
      </c>
      <c r="CI251" s="70"/>
      <c r="CJ251" s="70"/>
      <c r="CK251" s="72"/>
      <c r="CL251" s="47">
        <f>IF(CJ251-CI251=$A$3,$A$2,CJ251-CI251)</f>
        <v>0</v>
      </c>
      <c r="CM251" s="47">
        <f>IFERROR(IF(CK251=$D$4,CL251,CL251/($D$4/CK251)),0)</f>
        <v>0</v>
      </c>
      <c r="CN251" s="70"/>
      <c r="CO251" s="70"/>
      <c r="CP251" s="72"/>
      <c r="CQ251" s="47">
        <f>IF(CO251-CN251=$A$3,$A$2,CO251-CN251)</f>
        <v>0</v>
      </c>
      <c r="CR251" s="47">
        <f>IFERROR(IF(CP251=$D$4,CQ251,CQ251/($D$4/CP251)),0)</f>
        <v>0</v>
      </c>
      <c r="CS251" s="70"/>
      <c r="CT251" s="70"/>
      <c r="CU251" s="72"/>
      <c r="CV251" s="47">
        <f>IF(CT251-CS251=$A$3,$A$2,CT251-CS251)</f>
        <v>0</v>
      </c>
      <c r="CW251" s="47">
        <f>IFERROR(IF(CU251=$D$4,CV251,CV251/($D$4/CU251)),0)</f>
        <v>0</v>
      </c>
      <c r="CY251" s="18"/>
      <c r="CZ251" s="156"/>
      <c r="DA251" s="156"/>
    </row>
    <row r="252" spans="2:105" ht="13.8" x14ac:dyDescent="0.3">
      <c r="B252" s="39" t="str">
        <f>CONCATENATE(IF(AD252&lt;&gt;"","L",""),IF(AI252&lt;&gt;"","M",""),IF(AN252&lt;&gt;"","W",""),IF(AS252&lt;&gt;"","J",""),IF(AX252&lt;&gt;"","V",""),IF(BC252&lt;&gt;"","S",""),IF(BH252&lt;&gt;"","D",""))</f>
        <v>V</v>
      </c>
      <c r="C252" s="76">
        <v>374</v>
      </c>
      <c r="D252" s="40" t="s">
        <v>2082</v>
      </c>
      <c r="E252" s="40" t="s">
        <v>1543</v>
      </c>
      <c r="F252" s="40" t="s">
        <v>2122</v>
      </c>
      <c r="G252" s="36" t="s">
        <v>1242</v>
      </c>
      <c r="H252" s="36" t="s">
        <v>2250</v>
      </c>
      <c r="I252" s="36" t="s">
        <v>2257</v>
      </c>
      <c r="J252" s="36" t="s">
        <v>2125</v>
      </c>
      <c r="K252" s="36" t="s">
        <v>2263</v>
      </c>
      <c r="L252" s="100" t="s">
        <v>976</v>
      </c>
      <c r="M252" s="99">
        <f>IF(L252=L251,0,1)</f>
        <v>0</v>
      </c>
      <c r="N252" s="107">
        <v>1725818718</v>
      </c>
      <c r="O252" s="106" t="str">
        <f>PROPER(TRIM(UPPER(CONCATENATE(P252," ",Q252))))</f>
        <v>Bryan German Peralvo</v>
      </c>
      <c r="P252" s="106" t="s">
        <v>2333</v>
      </c>
      <c r="Q252" s="106" t="s">
        <v>2401</v>
      </c>
      <c r="R252" s="106" t="s">
        <v>2364</v>
      </c>
      <c r="S252" s="106" t="s">
        <v>2462</v>
      </c>
      <c r="T252" s="106" t="s">
        <v>2467</v>
      </c>
      <c r="U252" s="107" t="s">
        <v>2472</v>
      </c>
      <c r="V252" s="133">
        <v>10668.590570943821</v>
      </c>
      <c r="W252" s="39">
        <f>COUNTA(AD252,AI252,AN252,AS252,AX252,BH252,BC252)</f>
        <v>1</v>
      </c>
      <c r="X252" s="42">
        <f>Y252/AC252</f>
        <v>1.2500000000000025E-2</v>
      </c>
      <c r="Y252" s="43">
        <f>(AH252+AM252+AR252+AW252+BB252+BL252+BG252)*24</f>
        <v>0.50000000000000089</v>
      </c>
      <c r="Z252" s="44">
        <f>+W252*$D$4</f>
        <v>4</v>
      </c>
      <c r="AA252" s="42">
        <f>AB252/(AC252*$D$4)</f>
        <v>1.2500000000000025E-2</v>
      </c>
      <c r="AB252" s="44">
        <f>((AG252*24)*AF252)+((AL252*24)*AK252)+((AQ252*24)*AP252)+((AV252*24)*AU252)+((BA252*24)*AZ252)+((BF252*24)*BE252)+((BK252*24)*BJ252)</f>
        <v>2.0000000000000036</v>
      </c>
      <c r="AC252" s="45">
        <f>SUMIFS(Y:Y,O:O,O252)</f>
        <v>39.999999999999993</v>
      </c>
      <c r="AD252" s="77"/>
      <c r="AE252" s="77"/>
      <c r="AF252" s="71"/>
      <c r="AG252" s="47">
        <f>IF(AE252-AD252=$A$3,$A$2,AE252-AD252)</f>
        <v>0</v>
      </c>
      <c r="AH252" s="47">
        <f>IFERROR(IF(AF252=$D$4,AG252,AG252/($D$4/AF252)),0)</f>
        <v>0</v>
      </c>
      <c r="AI252" s="78"/>
      <c r="AJ252" s="78"/>
      <c r="AK252" s="72"/>
      <c r="AL252" s="47">
        <f>IF(AJ252-AI252=$A$3,$A$2,AJ252-AI252)</f>
        <v>0</v>
      </c>
      <c r="AM252" s="47">
        <f>IFERROR(IF(AK252=$D$4,AL252,AL252/($D$4/AK252)),0)</f>
        <v>0</v>
      </c>
      <c r="AN252" s="78"/>
      <c r="AO252" s="78"/>
      <c r="AP252" s="72"/>
      <c r="AQ252" s="47">
        <f>IF(AO252-AN252=$A$3,$A$2,AO252-AN252)</f>
        <v>0</v>
      </c>
      <c r="AR252" s="47">
        <f>IFERROR(IF(AP252=$D$4,AQ252,AQ252/($D$4/AP252)),0)</f>
        <v>0</v>
      </c>
      <c r="AS252" s="78"/>
      <c r="AT252" s="78"/>
      <c r="AU252" s="72"/>
      <c r="AV252" s="47">
        <f>IF(AT252-AS252=$A$3,$A$2,AT252-AS252)</f>
        <v>0</v>
      </c>
      <c r="AW252" s="47">
        <f>IFERROR(IF(AU252=$D$4,AV252,AV252/($D$4/AU252)),0)</f>
        <v>0</v>
      </c>
      <c r="AX252" s="78">
        <v>0.66666666666666663</v>
      </c>
      <c r="AY252" s="78">
        <v>0.70833333333333337</v>
      </c>
      <c r="AZ252" s="72">
        <v>2</v>
      </c>
      <c r="BA252" s="47">
        <f>IF(AY252-AX252=$A$3,$A$2,AY252-AX252)</f>
        <v>4.1666666666666741E-2</v>
      </c>
      <c r="BB252" s="47">
        <f>IFERROR(IF(AZ252=$D$4,BA252,BA252/($D$4/AZ252)),0)</f>
        <v>2.083333333333337E-2</v>
      </c>
      <c r="BC252" s="78"/>
      <c r="BD252" s="78"/>
      <c r="BE252" s="72"/>
      <c r="BF252" s="47">
        <f>IF(BD252-BC252=$A$3,$A$2,BD252-BC252)</f>
        <v>0</v>
      </c>
      <c r="BG252" s="47">
        <f>IFERROR(IF(BE252=$D$4,BF252,BF252/($D$4/BE252)),0)</f>
        <v>0</v>
      </c>
      <c r="BH252" s="78"/>
      <c r="BI252" s="78"/>
      <c r="BJ252" s="72"/>
      <c r="BK252" s="47">
        <f>IF(BI252-BH252=$A$3,$A$2,BI252-BH252)</f>
        <v>0</v>
      </c>
      <c r="BL252" s="47">
        <f>IFERROR(IF(BJ252=$D$4,BK252,BK252/($D$4/BJ252)),0)</f>
        <v>0</v>
      </c>
      <c r="BM252" s="50"/>
      <c r="BN252" s="22">
        <f t="array" ref="BN252">IF(SUMPRODUCT((O252:O$439=O252)*1)&gt;1,0,1)</f>
        <v>0</v>
      </c>
      <c r="BO252" s="69"/>
      <c r="BP252" s="69"/>
      <c r="BQ252" s="71"/>
      <c r="BR252" s="47">
        <f>IF(BP252-BO252=$A$3,$A$2,BP252-BO252)</f>
        <v>0</v>
      </c>
      <c r="BS252" s="47">
        <f>IFERROR(IF(BQ252=$D$4,BR252,BR252/($D$4/BQ252)),0)</f>
        <v>0</v>
      </c>
      <c r="BT252" s="70">
        <v>0.66666666666666663</v>
      </c>
      <c r="BU252" s="70">
        <v>0.70833333333333337</v>
      </c>
      <c r="BV252" s="72">
        <v>2</v>
      </c>
      <c r="BW252" s="47">
        <f>IF(BU252-BT252=$A$3,$A$2,BU252-BT252)</f>
        <v>4.1666666666666741E-2</v>
      </c>
      <c r="BX252" s="47">
        <f>IFERROR(IF(BV252=$D$4,BW252,BW252/($D$4/BV252)),0)</f>
        <v>2.083333333333337E-2</v>
      </c>
      <c r="BY252" s="70"/>
      <c r="BZ252" s="70"/>
      <c r="CA252" s="72"/>
      <c r="CB252" s="47">
        <f>IF(BZ252-BY252=$A$3,$A$2,BZ252-BY252)</f>
        <v>0</v>
      </c>
      <c r="CC252" s="47">
        <f>IFERROR(IF(CA252=$D$4,CB252,CB252/($D$4/CA252)),0)</f>
        <v>0</v>
      </c>
      <c r="CD252" s="70"/>
      <c r="CE252" s="70"/>
      <c r="CF252" s="72"/>
      <c r="CG252" s="47">
        <f>IF(CE252-CD252=$A$3,$A$2,CE252-CD252)</f>
        <v>0</v>
      </c>
      <c r="CH252" s="47">
        <f>IFERROR(IF(CF252=$D$4,CG252,CG252/($D$4/CF252)),0)</f>
        <v>0</v>
      </c>
      <c r="CI252" s="70"/>
      <c r="CJ252" s="70"/>
      <c r="CK252" s="72"/>
      <c r="CL252" s="47">
        <f>IF(CJ252-CI252=$A$3,$A$2,CJ252-CI252)</f>
        <v>0</v>
      </c>
      <c r="CM252" s="47">
        <f>IFERROR(IF(CK252=$D$4,CL252,CL252/($D$4/CK252)),0)</f>
        <v>0</v>
      </c>
      <c r="CN252" s="70"/>
      <c r="CO252" s="70"/>
      <c r="CP252" s="72"/>
      <c r="CQ252" s="47">
        <f>IF(CO252-CN252=$A$3,$A$2,CO252-CN252)</f>
        <v>0</v>
      </c>
      <c r="CR252" s="47">
        <f>IFERROR(IF(CP252=$D$4,CQ252,CQ252/($D$4/CP252)),0)</f>
        <v>0</v>
      </c>
      <c r="CS252" s="70"/>
      <c r="CT252" s="70"/>
      <c r="CU252" s="72"/>
      <c r="CV252" s="47">
        <f>IF(CT252-CS252=$A$3,$A$2,CT252-CS252)</f>
        <v>0</v>
      </c>
      <c r="CW252" s="47">
        <f>IFERROR(IF(CU252=$D$4,CV252,CV252/($D$4/CU252)),0)</f>
        <v>0</v>
      </c>
      <c r="CY252" s="18"/>
      <c r="CZ252" s="156"/>
      <c r="DA252" s="156"/>
    </row>
    <row r="253" spans="2:105" ht="13.8" x14ac:dyDescent="0.3">
      <c r="B253" s="39" t="str">
        <f>CONCATENATE(IF(AD253&lt;&gt;"","L",""),IF(AI253&lt;&gt;"","M",""),IF(AN253&lt;&gt;"","W",""),IF(AS253&lt;&gt;"","J",""),IF(AX253&lt;&gt;"","V",""),IF(BC253&lt;&gt;"","S",""),IF(BH253&lt;&gt;"","D",""))</f>
        <v>V</v>
      </c>
      <c r="C253" s="76">
        <v>177</v>
      </c>
      <c r="D253" s="40" t="s">
        <v>2083</v>
      </c>
      <c r="E253" s="40" t="s">
        <v>1544</v>
      </c>
      <c r="F253" s="40" t="s">
        <v>2123</v>
      </c>
      <c r="G253" s="36" t="s">
        <v>1241</v>
      </c>
      <c r="H253" s="36" t="s">
        <v>2251</v>
      </c>
      <c r="I253" s="36" t="s">
        <v>2257</v>
      </c>
      <c r="J253" s="36" t="s">
        <v>2125</v>
      </c>
      <c r="K253" s="36" t="s">
        <v>2263</v>
      </c>
      <c r="L253" s="100" t="s">
        <v>976</v>
      </c>
      <c r="M253" s="99">
        <f>IF(L253=L252,0,1)</f>
        <v>0</v>
      </c>
      <c r="N253" s="107">
        <v>1725818718</v>
      </c>
      <c r="O253" s="106" t="str">
        <f>PROPER(TRIM(UPPER(CONCATENATE(P253," ",Q253))))</f>
        <v>Bryan German Peralvo</v>
      </c>
      <c r="P253" s="106" t="s">
        <v>2333</v>
      </c>
      <c r="Q253" s="106" t="s">
        <v>2401</v>
      </c>
      <c r="R253" s="106" t="s">
        <v>2364</v>
      </c>
      <c r="S253" s="106" t="s">
        <v>2462</v>
      </c>
      <c r="T253" s="106" t="s">
        <v>2468</v>
      </c>
      <c r="U253" s="107" t="s">
        <v>2472</v>
      </c>
      <c r="V253" s="133">
        <v>9234.0281818181829</v>
      </c>
      <c r="W253" s="39">
        <f>COUNTA(AD253,AI253,AN253,AS253,AX253,BH253,BC253)</f>
        <v>1</v>
      </c>
      <c r="X253" s="42">
        <f>Y253/AC253</f>
        <v>1.249999999999999E-2</v>
      </c>
      <c r="Y253" s="43">
        <f>(AH253+AM253+AR253+AW253+BB253+BL253+BG253)*24</f>
        <v>0.49999999999999956</v>
      </c>
      <c r="Z253" s="44">
        <f>+W253*$D$4</f>
        <v>4</v>
      </c>
      <c r="AA253" s="42">
        <f>AB253/(AC253*$D$4)</f>
        <v>1.249999999999999E-2</v>
      </c>
      <c r="AB253" s="44">
        <f>((AG253*24)*AF253)+((AL253*24)*AK253)+((AQ253*24)*AP253)+((AV253*24)*AU253)+((BA253*24)*AZ253)+((BF253*24)*BE253)+((BK253*24)*BJ253)</f>
        <v>1.9999999999999982</v>
      </c>
      <c r="AC253" s="45">
        <f>SUMIFS(Y:Y,O:O,O253)</f>
        <v>39.999999999999993</v>
      </c>
      <c r="AD253" s="77"/>
      <c r="AE253" s="77"/>
      <c r="AF253" s="71"/>
      <c r="AG253" s="47">
        <f>IF(AE253-AD253=$A$3,$A$2,AE253-AD253)</f>
        <v>0</v>
      </c>
      <c r="AH253" s="47">
        <f>IFERROR(IF(AF253=$D$4,AG253,AG253/($D$4/AF253)),0)</f>
        <v>0</v>
      </c>
      <c r="AI253" s="78"/>
      <c r="AJ253" s="78"/>
      <c r="AK253" s="72"/>
      <c r="AL253" s="47">
        <f>IF(AJ253-AI253=$A$3,$A$2,AJ253-AI253)</f>
        <v>0</v>
      </c>
      <c r="AM253" s="47">
        <f>IFERROR(IF(AK253=$D$4,AL253,AL253/($D$4/AK253)),0)</f>
        <v>0</v>
      </c>
      <c r="AN253" s="78"/>
      <c r="AO253" s="78"/>
      <c r="AP253" s="72"/>
      <c r="AQ253" s="47">
        <f>IF(AO253-AN253=$A$3,$A$2,AO253-AN253)</f>
        <v>0</v>
      </c>
      <c r="AR253" s="47">
        <f>IFERROR(IF(AP253=$D$4,AQ253,AQ253/($D$4/AP253)),0)</f>
        <v>0</v>
      </c>
      <c r="AS253" s="78"/>
      <c r="AT253" s="78"/>
      <c r="AU253" s="72"/>
      <c r="AV253" s="47">
        <f>IF(AT253-AS253=$A$3,$A$2,AT253-AS253)</f>
        <v>0</v>
      </c>
      <c r="AW253" s="47">
        <f>IFERROR(IF(AU253=$D$4,AV253,AV253/($D$4/AU253)),0)</f>
        <v>0</v>
      </c>
      <c r="AX253" s="78">
        <v>0.5</v>
      </c>
      <c r="AY253" s="78">
        <v>0.54166666666666663</v>
      </c>
      <c r="AZ253" s="72">
        <v>2</v>
      </c>
      <c r="BA253" s="47">
        <f>IF(AY253-AX253=$A$3,$A$2,AY253-AX253)</f>
        <v>4.166666666666663E-2</v>
      </c>
      <c r="BB253" s="47">
        <f>IFERROR(IF(AZ253=$D$4,BA253,BA253/($D$4/AZ253)),0)</f>
        <v>2.0833333333333315E-2</v>
      </c>
      <c r="BC253" s="78"/>
      <c r="BD253" s="78"/>
      <c r="BE253" s="72"/>
      <c r="BF253" s="47">
        <f>IF(BD253-BC253=$A$3,$A$2,BD253-BC253)</f>
        <v>0</v>
      </c>
      <c r="BG253" s="47">
        <f>IFERROR(IF(BE253=$D$4,BF253,BF253/($D$4/BE253)),0)</f>
        <v>0</v>
      </c>
      <c r="BH253" s="78"/>
      <c r="BI253" s="78"/>
      <c r="BJ253" s="72"/>
      <c r="BK253" s="47">
        <f>IF(BI253-BH253=$A$3,$A$2,BI253-BH253)</f>
        <v>0</v>
      </c>
      <c r="BL253" s="47">
        <f>IFERROR(IF(BJ253=$D$4,BK253,BK253/($D$4/BJ253)),0)</f>
        <v>0</v>
      </c>
      <c r="BM253" s="50"/>
      <c r="BN253" s="22">
        <f t="array" ref="BN253">IF(SUMPRODUCT((O253:O$439=O253)*1)&gt;1,0,1)</f>
        <v>0</v>
      </c>
      <c r="BO253" s="69"/>
      <c r="BP253" s="69"/>
      <c r="BQ253" s="71"/>
      <c r="BR253" s="47">
        <f>IF(BP253-BO253=$A$3,$A$2,BP253-BO253)</f>
        <v>0</v>
      </c>
      <c r="BS253" s="47">
        <f>IFERROR(IF(BQ253=$D$4,BR253,BR253/($D$4/BQ253)),0)</f>
        <v>0</v>
      </c>
      <c r="BT253" s="70">
        <v>0.5</v>
      </c>
      <c r="BU253" s="70">
        <v>0.54166666666666663</v>
      </c>
      <c r="BV253" s="72">
        <v>2</v>
      </c>
      <c r="BW253" s="47">
        <f>IF(BU253-BT253=$A$3,$A$2,BU253-BT253)</f>
        <v>4.166666666666663E-2</v>
      </c>
      <c r="BX253" s="47">
        <f>IFERROR(IF(BV253=$D$4,BW253,BW253/($D$4/BV253)),0)</f>
        <v>2.0833333333333315E-2</v>
      </c>
      <c r="BY253" s="70"/>
      <c r="BZ253" s="70"/>
      <c r="CA253" s="72"/>
      <c r="CB253" s="47">
        <f>IF(BZ253-BY253=$A$3,$A$2,BZ253-BY253)</f>
        <v>0</v>
      </c>
      <c r="CC253" s="47">
        <f>IFERROR(IF(CA253=$D$4,CB253,CB253/($D$4/CA253)),0)</f>
        <v>0</v>
      </c>
      <c r="CD253" s="70"/>
      <c r="CE253" s="70"/>
      <c r="CF253" s="72"/>
      <c r="CG253" s="47">
        <f>IF(CE253-CD253=$A$3,$A$2,CE253-CD253)</f>
        <v>0</v>
      </c>
      <c r="CH253" s="47">
        <f>IFERROR(IF(CF253=$D$4,CG253,CG253/($D$4/CF253)),0)</f>
        <v>0</v>
      </c>
      <c r="CI253" s="70"/>
      <c r="CJ253" s="70"/>
      <c r="CK253" s="72"/>
      <c r="CL253" s="47">
        <f>IF(CJ253-CI253=$A$3,$A$2,CJ253-CI253)</f>
        <v>0</v>
      </c>
      <c r="CM253" s="47">
        <f>IFERROR(IF(CK253=$D$4,CL253,CL253/($D$4/CK253)),0)</f>
        <v>0</v>
      </c>
      <c r="CN253" s="70"/>
      <c r="CO253" s="70"/>
      <c r="CP253" s="72"/>
      <c r="CQ253" s="47">
        <f>IF(CO253-CN253=$A$3,$A$2,CO253-CN253)</f>
        <v>0</v>
      </c>
      <c r="CR253" s="47">
        <f>IFERROR(IF(CP253=$D$4,CQ253,CQ253/($D$4/CP253)),0)</f>
        <v>0</v>
      </c>
      <c r="CS253" s="70"/>
      <c r="CT253" s="70"/>
      <c r="CU253" s="72"/>
      <c r="CV253" s="47">
        <f>IF(CT253-CS253=$A$3,$A$2,CT253-CS253)</f>
        <v>0</v>
      </c>
      <c r="CW253" s="47">
        <f>IFERROR(IF(CU253=$D$4,CV253,CV253/($D$4/CU253)),0)</f>
        <v>0</v>
      </c>
      <c r="CY253" s="18"/>
      <c r="CZ253" s="156"/>
      <c r="DA253" s="156"/>
    </row>
    <row r="254" spans="2:105" ht="13.8" x14ac:dyDescent="0.3">
      <c r="B254" s="39" t="str">
        <f>CONCATENATE(IF(AD254&lt;&gt;"","L",""),IF(AI254&lt;&gt;"","M",""),IF(AN254&lt;&gt;"","W",""),IF(AS254&lt;&gt;"","J",""),IF(AX254&lt;&gt;"","V",""),IF(BC254&lt;&gt;"","S",""),IF(BH254&lt;&gt;"","D",""))</f>
        <v>V</v>
      </c>
      <c r="C254" s="76">
        <v>94336</v>
      </c>
      <c r="D254" s="40" t="s">
        <v>2084</v>
      </c>
      <c r="E254" s="40" t="s">
        <v>1545</v>
      </c>
      <c r="F254" s="40" t="s">
        <v>2123</v>
      </c>
      <c r="G254" s="36" t="s">
        <v>1237</v>
      </c>
      <c r="H254" s="36" t="s">
        <v>2251</v>
      </c>
      <c r="I254" s="36" t="s">
        <v>2257</v>
      </c>
      <c r="J254" s="36" t="s">
        <v>2125</v>
      </c>
      <c r="K254" s="36" t="s">
        <v>2263</v>
      </c>
      <c r="L254" s="100" t="s">
        <v>976</v>
      </c>
      <c r="M254" s="99">
        <f>IF(L254=L253,0,1)</f>
        <v>0</v>
      </c>
      <c r="N254" s="107">
        <v>1725818718</v>
      </c>
      <c r="O254" s="106" t="str">
        <f>PROPER(TRIM(UPPER(CONCATENATE(P254," ",Q254))))</f>
        <v>Bryan German Peralvo</v>
      </c>
      <c r="P254" s="106" t="s">
        <v>2333</v>
      </c>
      <c r="Q254" s="106" t="s">
        <v>2401</v>
      </c>
      <c r="R254" s="106" t="s">
        <v>2364</v>
      </c>
      <c r="S254" s="106" t="s">
        <v>2462</v>
      </c>
      <c r="T254" s="106" t="s">
        <v>2466</v>
      </c>
      <c r="U254" s="107" t="s">
        <v>2472</v>
      </c>
      <c r="V254" s="133">
        <v>1972.7091228241336</v>
      </c>
      <c r="W254" s="39">
        <f>COUNTA(AD254,AI254,AN254,AS254,AX254,BH254,BC254)</f>
        <v>1</v>
      </c>
      <c r="X254" s="42">
        <f>Y254/AC254</f>
        <v>1.2500000000000008E-2</v>
      </c>
      <c r="Y254" s="43">
        <f>(AH254+AM254+AR254+AW254+BB254+BL254+BG254)*24</f>
        <v>0.50000000000000022</v>
      </c>
      <c r="Z254" s="44">
        <f>+W254*$D$4</f>
        <v>4</v>
      </c>
      <c r="AA254" s="42">
        <f>AB254/(AC254*$D$4)</f>
        <v>1.2500000000000008E-2</v>
      </c>
      <c r="AB254" s="44">
        <f>((AG254*24)*AF254)+((AL254*24)*AK254)+((AQ254*24)*AP254)+((AV254*24)*AU254)+((BA254*24)*AZ254)+((BF254*24)*BE254)+((BK254*24)*BJ254)</f>
        <v>2.0000000000000009</v>
      </c>
      <c r="AC254" s="45">
        <f>SUMIFS(Y:Y,O:O,O254)</f>
        <v>39.999999999999993</v>
      </c>
      <c r="AD254" s="77"/>
      <c r="AE254" s="77"/>
      <c r="AF254" s="71"/>
      <c r="AG254" s="47">
        <f>IF(AE254-AD254=$A$3,$A$2,AE254-AD254)</f>
        <v>0</v>
      </c>
      <c r="AH254" s="47">
        <f>IFERROR(IF(AF254=$D$4,AG254,AG254/($D$4/AF254)),0)</f>
        <v>0</v>
      </c>
      <c r="AI254" s="78"/>
      <c r="AJ254" s="78"/>
      <c r="AK254" s="72"/>
      <c r="AL254" s="47">
        <f>IF(AJ254-AI254=$A$3,$A$2,AJ254-AI254)</f>
        <v>0</v>
      </c>
      <c r="AM254" s="47">
        <f>IFERROR(IF(AK254=$D$4,AL254,AL254/($D$4/AK254)),0)</f>
        <v>0</v>
      </c>
      <c r="AN254" s="78"/>
      <c r="AO254" s="78"/>
      <c r="AP254" s="72"/>
      <c r="AQ254" s="47">
        <f>IF(AO254-AN254=$A$3,$A$2,AO254-AN254)</f>
        <v>0</v>
      </c>
      <c r="AR254" s="47">
        <f>IFERROR(IF(AP254=$D$4,AQ254,AQ254/($D$4/AP254)),0)</f>
        <v>0</v>
      </c>
      <c r="AS254" s="78"/>
      <c r="AT254" s="78"/>
      <c r="AU254" s="72"/>
      <c r="AV254" s="47">
        <f>IF(AT254-AS254=$A$3,$A$2,AT254-AS254)</f>
        <v>0</v>
      </c>
      <c r="AW254" s="47">
        <f>IFERROR(IF(AU254=$D$4,AV254,AV254/($D$4/AU254)),0)</f>
        <v>0</v>
      </c>
      <c r="AX254" s="78">
        <v>0.375</v>
      </c>
      <c r="AY254" s="78">
        <v>0.41666666666666669</v>
      </c>
      <c r="AZ254" s="72">
        <v>2</v>
      </c>
      <c r="BA254" s="47">
        <f>IF(AY254-AX254=$A$3,$A$2,AY254-AX254)</f>
        <v>4.1666666666666685E-2</v>
      </c>
      <c r="BB254" s="47">
        <f>IFERROR(IF(AZ254=$D$4,BA254,BA254/($D$4/AZ254)),0)</f>
        <v>2.0833333333333343E-2</v>
      </c>
      <c r="BC254" s="78"/>
      <c r="BD254" s="78"/>
      <c r="BE254" s="72"/>
      <c r="BF254" s="47">
        <f>IF(BD254-BC254=$A$3,$A$2,BD254-BC254)</f>
        <v>0</v>
      </c>
      <c r="BG254" s="47">
        <f>IFERROR(IF(BE254=$D$4,BF254,BF254/($D$4/BE254)),0)</f>
        <v>0</v>
      </c>
      <c r="BH254" s="78"/>
      <c r="BI254" s="78"/>
      <c r="BJ254" s="72"/>
      <c r="BK254" s="47">
        <f>IF(BI254-BH254=$A$3,$A$2,BI254-BH254)</f>
        <v>0</v>
      </c>
      <c r="BL254" s="47">
        <f>IFERROR(IF(BJ254=$D$4,BK254,BK254/($D$4/BJ254)),0)</f>
        <v>0</v>
      </c>
      <c r="BM254" s="50"/>
      <c r="BN254" s="22">
        <f t="array" ref="BN254">IF(SUMPRODUCT((O254:O$439=O254)*1)&gt;1,0,1)</f>
        <v>0</v>
      </c>
      <c r="BO254" s="69"/>
      <c r="BP254" s="69"/>
      <c r="BQ254" s="71"/>
      <c r="BR254" s="47">
        <f>IF(BP254-BO254=$A$3,$A$2,BP254-BO254)</f>
        <v>0</v>
      </c>
      <c r="BS254" s="47">
        <f>IFERROR(IF(BQ254=$D$4,BR254,BR254/($D$4/BQ254)),0)</f>
        <v>0</v>
      </c>
      <c r="BT254" s="70">
        <v>0.375</v>
      </c>
      <c r="BU254" s="70">
        <v>0.41666666666666669</v>
      </c>
      <c r="BV254" s="72">
        <v>2</v>
      </c>
      <c r="BW254" s="47">
        <f>IF(BU254-BT254=$A$3,$A$2,BU254-BT254)</f>
        <v>4.1666666666666685E-2</v>
      </c>
      <c r="BX254" s="47">
        <f>IFERROR(IF(BV254=$D$4,BW254,BW254/($D$4/BV254)),0)</f>
        <v>2.0833333333333343E-2</v>
      </c>
      <c r="BY254" s="70"/>
      <c r="BZ254" s="70"/>
      <c r="CA254" s="72"/>
      <c r="CB254" s="47">
        <f>IF(BZ254-BY254=$A$3,$A$2,BZ254-BY254)</f>
        <v>0</v>
      </c>
      <c r="CC254" s="47">
        <f>IFERROR(IF(CA254=$D$4,CB254,CB254/($D$4/CA254)),0)</f>
        <v>0</v>
      </c>
      <c r="CD254" s="70"/>
      <c r="CE254" s="70"/>
      <c r="CF254" s="72"/>
      <c r="CG254" s="47">
        <f>IF(CE254-CD254=$A$3,$A$2,CE254-CD254)</f>
        <v>0</v>
      </c>
      <c r="CH254" s="47">
        <f>IFERROR(IF(CF254=$D$4,CG254,CG254/($D$4/CF254)),0)</f>
        <v>0</v>
      </c>
      <c r="CI254" s="70"/>
      <c r="CJ254" s="70"/>
      <c r="CK254" s="72"/>
      <c r="CL254" s="47">
        <f>IF(CJ254-CI254=$A$3,$A$2,CJ254-CI254)</f>
        <v>0</v>
      </c>
      <c r="CM254" s="47">
        <f>IFERROR(IF(CK254=$D$4,CL254,CL254/($D$4/CK254)),0)</f>
        <v>0</v>
      </c>
      <c r="CN254" s="70"/>
      <c r="CO254" s="70"/>
      <c r="CP254" s="72"/>
      <c r="CQ254" s="47">
        <f>IF(CO254-CN254=$A$3,$A$2,CO254-CN254)</f>
        <v>0</v>
      </c>
      <c r="CR254" s="47">
        <f>IFERROR(IF(CP254=$D$4,CQ254,CQ254/($D$4/CP254)),0)</f>
        <v>0</v>
      </c>
      <c r="CS254" s="70"/>
      <c r="CT254" s="70"/>
      <c r="CU254" s="72"/>
      <c r="CV254" s="47">
        <f>IF(CT254-CS254=$A$3,$A$2,CT254-CS254)</f>
        <v>0</v>
      </c>
      <c r="CW254" s="47">
        <f>IFERROR(IF(CU254=$D$4,CV254,CV254/($D$4/CU254)),0)</f>
        <v>0</v>
      </c>
      <c r="CY254" s="18"/>
      <c r="CZ254" s="156"/>
      <c r="DA254" s="156"/>
    </row>
    <row r="255" spans="2:105" ht="13.8" x14ac:dyDescent="0.3">
      <c r="B255" s="39" t="str">
        <f>CONCATENATE(IF(AD255&lt;&gt;"","L",""),IF(AI255&lt;&gt;"","M",""),IF(AN255&lt;&gt;"","W",""),IF(AS255&lt;&gt;"","J",""),IF(AX255&lt;&gt;"","V",""),IF(BC255&lt;&gt;"","S",""),IF(BH255&lt;&gt;"","D",""))</f>
        <v>V</v>
      </c>
      <c r="C255" s="76">
        <v>94331</v>
      </c>
      <c r="D255" s="40" t="s">
        <v>2085</v>
      </c>
      <c r="E255" s="40" t="s">
        <v>1546</v>
      </c>
      <c r="F255" s="40" t="s">
        <v>2123</v>
      </c>
      <c r="G255" s="36" t="s">
        <v>1237</v>
      </c>
      <c r="H255" s="36" t="s">
        <v>2251</v>
      </c>
      <c r="I255" s="36" t="s">
        <v>2257</v>
      </c>
      <c r="J255" s="36" t="s">
        <v>2125</v>
      </c>
      <c r="K255" s="36" t="s">
        <v>2263</v>
      </c>
      <c r="L255" s="100" t="s">
        <v>976</v>
      </c>
      <c r="M255" s="99">
        <f>IF(L255=L254,0,1)</f>
        <v>0</v>
      </c>
      <c r="N255" s="107">
        <v>1725818718</v>
      </c>
      <c r="O255" s="106" t="str">
        <f>PROPER(TRIM(UPPER(CONCATENATE(P255," ",Q255))))</f>
        <v>Bryan German Peralvo</v>
      </c>
      <c r="P255" s="106" t="s">
        <v>2333</v>
      </c>
      <c r="Q255" s="106" t="s">
        <v>2401</v>
      </c>
      <c r="R255" s="106" t="s">
        <v>2364</v>
      </c>
      <c r="S255" s="106" t="s">
        <v>2462</v>
      </c>
      <c r="T255" s="106" t="s">
        <v>2466</v>
      </c>
      <c r="U255" s="107" t="s">
        <v>2472</v>
      </c>
      <c r="V255" s="133">
        <v>15513.31181528538</v>
      </c>
      <c r="W255" s="39">
        <f>COUNTA(AD255,AI255,AN255,AS255,AX255,BH255,BC255)</f>
        <v>1</v>
      </c>
      <c r="X255" s="42">
        <f>Y255/AC255</f>
        <v>1.249999999999999E-2</v>
      </c>
      <c r="Y255" s="43">
        <f>(AH255+AM255+AR255+AW255+BB255+BL255+BG255)*24</f>
        <v>0.49999999999999956</v>
      </c>
      <c r="Z255" s="44">
        <f>+W255*$D$4</f>
        <v>4</v>
      </c>
      <c r="AA255" s="42">
        <f>AB255/(AC255*$D$4)</f>
        <v>1.249999999999999E-2</v>
      </c>
      <c r="AB255" s="44">
        <f>((AG255*24)*AF255)+((AL255*24)*AK255)+((AQ255*24)*AP255)+((AV255*24)*AU255)+((BA255*24)*AZ255)+((BF255*24)*BE255)+((BK255*24)*BJ255)</f>
        <v>1.9999999999999982</v>
      </c>
      <c r="AC255" s="45">
        <f>SUMIFS(Y:Y,O:O,O255)</f>
        <v>39.999999999999993</v>
      </c>
      <c r="AD255" s="77"/>
      <c r="AE255" s="77"/>
      <c r="AF255" s="71"/>
      <c r="AG255" s="47">
        <f>IF(AE255-AD255=$A$3,$A$2,AE255-AD255)</f>
        <v>0</v>
      </c>
      <c r="AH255" s="47">
        <f>IFERROR(IF(AF255=$D$4,AG255,AG255/($D$4/AF255)),0)</f>
        <v>0</v>
      </c>
      <c r="AI255" s="78"/>
      <c r="AJ255" s="78"/>
      <c r="AK255" s="72"/>
      <c r="AL255" s="47">
        <f>IF(AJ255-AI255=$A$3,$A$2,AJ255-AI255)</f>
        <v>0</v>
      </c>
      <c r="AM255" s="47">
        <f>IFERROR(IF(AK255=$D$4,AL255,AL255/($D$4/AK255)),0)</f>
        <v>0</v>
      </c>
      <c r="AN255" s="78"/>
      <c r="AO255" s="78"/>
      <c r="AP255" s="72"/>
      <c r="AQ255" s="47">
        <f>IF(AO255-AN255=$A$3,$A$2,AO255-AN255)</f>
        <v>0</v>
      </c>
      <c r="AR255" s="47">
        <f>IFERROR(IF(AP255=$D$4,AQ255,AQ255/($D$4/AP255)),0)</f>
        <v>0</v>
      </c>
      <c r="AS255" s="78"/>
      <c r="AT255" s="78"/>
      <c r="AU255" s="72"/>
      <c r="AV255" s="47">
        <f>IF(AT255-AS255=$A$3,$A$2,AT255-AS255)</f>
        <v>0</v>
      </c>
      <c r="AW255" s="47">
        <f>IFERROR(IF(AU255=$D$4,AV255,AV255/($D$4/AU255)),0)</f>
        <v>0</v>
      </c>
      <c r="AX255" s="78">
        <v>0.41666666666666669</v>
      </c>
      <c r="AY255" s="78">
        <v>0.45833333333333331</v>
      </c>
      <c r="AZ255" s="72">
        <v>2</v>
      </c>
      <c r="BA255" s="47">
        <f>IF(AY255-AX255=$A$3,$A$2,AY255-AX255)</f>
        <v>4.166666666666663E-2</v>
      </c>
      <c r="BB255" s="47">
        <f>IFERROR(IF(AZ255=$D$4,BA255,BA255/($D$4/AZ255)),0)</f>
        <v>2.0833333333333315E-2</v>
      </c>
      <c r="BC255" s="78"/>
      <c r="BD255" s="78"/>
      <c r="BE255" s="72"/>
      <c r="BF255" s="47">
        <f>IF(BD255-BC255=$A$3,$A$2,BD255-BC255)</f>
        <v>0</v>
      </c>
      <c r="BG255" s="47">
        <f>IFERROR(IF(BE255=$D$4,BF255,BF255/($D$4/BE255)),0)</f>
        <v>0</v>
      </c>
      <c r="BH255" s="78"/>
      <c r="BI255" s="78"/>
      <c r="BJ255" s="72"/>
      <c r="BK255" s="47">
        <f>IF(BI255-BH255=$A$3,$A$2,BI255-BH255)</f>
        <v>0</v>
      </c>
      <c r="BL255" s="47">
        <f>IFERROR(IF(BJ255=$D$4,BK255,BK255/($D$4/BJ255)),0)</f>
        <v>0</v>
      </c>
      <c r="BM255" s="50"/>
      <c r="BN255" s="22">
        <f t="array" ref="BN255">IF(SUMPRODUCT((O255:O$439=O255)*1)&gt;1,0,1)</f>
        <v>0</v>
      </c>
      <c r="BO255" s="69"/>
      <c r="BP255" s="69"/>
      <c r="BQ255" s="71"/>
      <c r="BR255" s="47">
        <f>IF(BP255-BO255=$A$3,$A$2,BP255-BO255)</f>
        <v>0</v>
      </c>
      <c r="BS255" s="47">
        <f>IFERROR(IF(BQ255=$D$4,BR255,BR255/($D$4/BQ255)),0)</f>
        <v>0</v>
      </c>
      <c r="BT255" s="70">
        <v>0.41666666666666669</v>
      </c>
      <c r="BU255" s="70">
        <v>0.45833333333333331</v>
      </c>
      <c r="BV255" s="72">
        <v>2</v>
      </c>
      <c r="BW255" s="47">
        <f>IF(BU255-BT255=$A$3,$A$2,BU255-BT255)</f>
        <v>4.166666666666663E-2</v>
      </c>
      <c r="BX255" s="47">
        <f>IFERROR(IF(BV255=$D$4,BW255,BW255/($D$4/BV255)),0)</f>
        <v>2.0833333333333315E-2</v>
      </c>
      <c r="BY255" s="70"/>
      <c r="BZ255" s="70"/>
      <c r="CA255" s="72"/>
      <c r="CB255" s="47">
        <f>IF(BZ255-BY255=$A$3,$A$2,BZ255-BY255)</f>
        <v>0</v>
      </c>
      <c r="CC255" s="47">
        <f>IFERROR(IF(CA255=$D$4,CB255,CB255/($D$4/CA255)),0)</f>
        <v>0</v>
      </c>
      <c r="CD255" s="70"/>
      <c r="CE255" s="70"/>
      <c r="CF255" s="72"/>
      <c r="CG255" s="47">
        <f>IF(CE255-CD255=$A$3,$A$2,CE255-CD255)</f>
        <v>0</v>
      </c>
      <c r="CH255" s="47">
        <f>IFERROR(IF(CF255=$D$4,CG255,CG255/($D$4/CF255)),0)</f>
        <v>0</v>
      </c>
      <c r="CI255" s="70"/>
      <c r="CJ255" s="70"/>
      <c r="CK255" s="72"/>
      <c r="CL255" s="47">
        <f>IF(CJ255-CI255=$A$3,$A$2,CJ255-CI255)</f>
        <v>0</v>
      </c>
      <c r="CM255" s="47">
        <f>IFERROR(IF(CK255=$D$4,CL255,CL255/($D$4/CK255)),0)</f>
        <v>0</v>
      </c>
      <c r="CN255" s="70"/>
      <c r="CO255" s="70"/>
      <c r="CP255" s="72"/>
      <c r="CQ255" s="47">
        <f>IF(CO255-CN255=$A$3,$A$2,CO255-CN255)</f>
        <v>0</v>
      </c>
      <c r="CR255" s="47">
        <f>IFERROR(IF(CP255=$D$4,CQ255,CQ255/($D$4/CP255)),0)</f>
        <v>0</v>
      </c>
      <c r="CS255" s="70"/>
      <c r="CT255" s="70"/>
      <c r="CU255" s="72"/>
      <c r="CV255" s="47">
        <f>IF(CT255-CS255=$A$3,$A$2,CT255-CS255)</f>
        <v>0</v>
      </c>
      <c r="CW255" s="47">
        <f>IFERROR(IF(CU255=$D$4,CV255,CV255/($D$4/CU255)),0)</f>
        <v>0</v>
      </c>
      <c r="CY255" s="18"/>
      <c r="CZ255" s="156"/>
      <c r="DA255" s="156"/>
    </row>
    <row r="256" spans="2:105" ht="13.8" x14ac:dyDescent="0.3">
      <c r="B256" s="39" t="str">
        <f>CONCATENATE(IF(AD256&lt;&gt;"","L",""),IF(AI256&lt;&gt;"","M",""),IF(AN256&lt;&gt;"","W",""),IF(AS256&lt;&gt;"","J",""),IF(AX256&lt;&gt;"","V",""),IF(BC256&lt;&gt;"","S",""),IF(BH256&lt;&gt;"","D",""))</f>
        <v>V</v>
      </c>
      <c r="C256" s="76">
        <v>237</v>
      </c>
      <c r="D256" s="40" t="s">
        <v>2086</v>
      </c>
      <c r="E256" s="40" t="s">
        <v>1547</v>
      </c>
      <c r="F256" s="40" t="s">
        <v>2123</v>
      </c>
      <c r="G256" s="36" t="s">
        <v>1239</v>
      </c>
      <c r="H256" s="36" t="s">
        <v>2251</v>
      </c>
      <c r="I256" s="36" t="s">
        <v>2257</v>
      </c>
      <c r="J256" s="36" t="s">
        <v>2125</v>
      </c>
      <c r="K256" s="36" t="s">
        <v>2263</v>
      </c>
      <c r="L256" s="100" t="s">
        <v>976</v>
      </c>
      <c r="M256" s="99">
        <f>IF(L256=L255,0,1)</f>
        <v>0</v>
      </c>
      <c r="N256" s="107">
        <v>1725818718</v>
      </c>
      <c r="O256" s="106" t="str">
        <f>PROPER(TRIM(UPPER(CONCATENATE(P256," ",Q256))))</f>
        <v>Bryan German Peralvo</v>
      </c>
      <c r="P256" s="106" t="s">
        <v>2333</v>
      </c>
      <c r="Q256" s="106" t="s">
        <v>2401</v>
      </c>
      <c r="R256" s="106" t="s">
        <v>2364</v>
      </c>
      <c r="S256" s="106" t="s">
        <v>2462</v>
      </c>
      <c r="T256" s="106" t="s">
        <v>2465</v>
      </c>
      <c r="U256" s="107" t="s">
        <v>2472</v>
      </c>
      <c r="V256" s="133">
        <v>6286.8604499999992</v>
      </c>
      <c r="W256" s="39">
        <f>COUNTA(AD256,AI256,AN256,AS256,AX256,BH256,BC256)</f>
        <v>1</v>
      </c>
      <c r="X256" s="42">
        <f>Y256/AC256</f>
        <v>1.2500000000000008E-2</v>
      </c>
      <c r="Y256" s="43">
        <f>(AH256+AM256+AR256+AW256+BB256+BL256+BG256)*24</f>
        <v>0.50000000000000022</v>
      </c>
      <c r="Z256" s="44">
        <f>+W256*$D$4</f>
        <v>4</v>
      </c>
      <c r="AA256" s="42">
        <f>AB256/(AC256*$D$4)</f>
        <v>1.2500000000000008E-2</v>
      </c>
      <c r="AB256" s="44">
        <f>((AG256*24)*AF256)+((AL256*24)*AK256)+((AQ256*24)*AP256)+((AV256*24)*AU256)+((BA256*24)*AZ256)+((BF256*24)*BE256)+((BK256*24)*BJ256)</f>
        <v>2.0000000000000009</v>
      </c>
      <c r="AC256" s="45">
        <f>SUMIFS(Y:Y,O:O,O256)</f>
        <v>39.999999999999993</v>
      </c>
      <c r="AD256" s="77"/>
      <c r="AE256" s="77"/>
      <c r="AF256" s="71"/>
      <c r="AG256" s="47">
        <f>IF(AE256-AD256=$A$3,$A$2,AE256-AD256)</f>
        <v>0</v>
      </c>
      <c r="AH256" s="47">
        <f>IFERROR(IF(AF256=$D$4,AG256,AG256/($D$4/AF256)),0)</f>
        <v>0</v>
      </c>
      <c r="AI256" s="78"/>
      <c r="AJ256" s="78"/>
      <c r="AK256" s="72"/>
      <c r="AL256" s="47">
        <f>IF(AJ256-AI256=$A$3,$A$2,AJ256-AI256)</f>
        <v>0</v>
      </c>
      <c r="AM256" s="47">
        <f>IFERROR(IF(AK256=$D$4,AL256,AL256/($D$4/AK256)),0)</f>
        <v>0</v>
      </c>
      <c r="AN256" s="78"/>
      <c r="AO256" s="78"/>
      <c r="AP256" s="72"/>
      <c r="AQ256" s="47">
        <f>IF(AO256-AN256=$A$3,$A$2,AO256-AN256)</f>
        <v>0</v>
      </c>
      <c r="AR256" s="47">
        <f>IFERROR(IF(AP256=$D$4,AQ256,AQ256/($D$4/AP256)),0)</f>
        <v>0</v>
      </c>
      <c r="AS256" s="78"/>
      <c r="AT256" s="78"/>
      <c r="AU256" s="72"/>
      <c r="AV256" s="47">
        <f>IF(AT256-AS256=$A$3,$A$2,AT256-AS256)</f>
        <v>0</v>
      </c>
      <c r="AW256" s="47">
        <f>IFERROR(IF(AU256=$D$4,AV256,AV256/($D$4/AU256)),0)</f>
        <v>0</v>
      </c>
      <c r="AX256" s="78">
        <v>0.45833333333333331</v>
      </c>
      <c r="AY256" s="78">
        <v>0.5</v>
      </c>
      <c r="AZ256" s="72">
        <v>2</v>
      </c>
      <c r="BA256" s="47">
        <f>IF(AY256-AX256=$A$3,$A$2,AY256-AX256)</f>
        <v>4.1666666666666685E-2</v>
      </c>
      <c r="BB256" s="47">
        <f>IFERROR(IF(AZ256=$D$4,BA256,BA256/($D$4/AZ256)),0)</f>
        <v>2.0833333333333343E-2</v>
      </c>
      <c r="BC256" s="78"/>
      <c r="BD256" s="78"/>
      <c r="BE256" s="72"/>
      <c r="BF256" s="47">
        <f>IF(BD256-BC256=$A$3,$A$2,BD256-BC256)</f>
        <v>0</v>
      </c>
      <c r="BG256" s="47">
        <f>IFERROR(IF(BE256=$D$4,BF256,BF256/($D$4/BE256)),0)</f>
        <v>0</v>
      </c>
      <c r="BH256" s="78"/>
      <c r="BI256" s="78"/>
      <c r="BJ256" s="72"/>
      <c r="BK256" s="47">
        <f>IF(BI256-BH256=$A$3,$A$2,BI256-BH256)</f>
        <v>0</v>
      </c>
      <c r="BL256" s="47">
        <f>IFERROR(IF(BJ256=$D$4,BK256,BK256/($D$4/BJ256)),0)</f>
        <v>0</v>
      </c>
      <c r="BM256" s="50"/>
      <c r="BN256" s="22">
        <f t="array" ref="BN256">IF(SUMPRODUCT((O256:O$439=O256)*1)&gt;1,0,1)</f>
        <v>0</v>
      </c>
      <c r="BO256" s="69"/>
      <c r="BP256" s="69"/>
      <c r="BQ256" s="71"/>
      <c r="BR256" s="47">
        <f>IF(BP256-BO256=$A$3,$A$2,BP256-BO256)</f>
        <v>0</v>
      </c>
      <c r="BS256" s="47">
        <f>IFERROR(IF(BQ256=$D$4,BR256,BR256/($D$4/BQ256)),0)</f>
        <v>0</v>
      </c>
      <c r="BT256" s="70">
        <v>0.45833333333333331</v>
      </c>
      <c r="BU256" s="70">
        <v>0.5</v>
      </c>
      <c r="BV256" s="72">
        <v>2</v>
      </c>
      <c r="BW256" s="47">
        <f>IF(BU256-BT256=$A$3,$A$2,BU256-BT256)</f>
        <v>4.1666666666666685E-2</v>
      </c>
      <c r="BX256" s="47">
        <f>IFERROR(IF(BV256=$D$4,BW256,BW256/($D$4/BV256)),0)</f>
        <v>2.0833333333333343E-2</v>
      </c>
      <c r="BY256" s="70"/>
      <c r="BZ256" s="70"/>
      <c r="CA256" s="72"/>
      <c r="CB256" s="47">
        <f>IF(BZ256-BY256=$A$3,$A$2,BZ256-BY256)</f>
        <v>0</v>
      </c>
      <c r="CC256" s="47">
        <f>IFERROR(IF(CA256=$D$4,CB256,CB256/($D$4/CA256)),0)</f>
        <v>0</v>
      </c>
      <c r="CD256" s="70"/>
      <c r="CE256" s="70"/>
      <c r="CF256" s="72"/>
      <c r="CG256" s="47">
        <f>IF(CE256-CD256=$A$3,$A$2,CE256-CD256)</f>
        <v>0</v>
      </c>
      <c r="CH256" s="47">
        <f>IFERROR(IF(CF256=$D$4,CG256,CG256/($D$4/CF256)),0)</f>
        <v>0</v>
      </c>
      <c r="CI256" s="70"/>
      <c r="CJ256" s="70"/>
      <c r="CK256" s="72"/>
      <c r="CL256" s="47">
        <f>IF(CJ256-CI256=$A$3,$A$2,CJ256-CI256)</f>
        <v>0</v>
      </c>
      <c r="CM256" s="47">
        <f>IFERROR(IF(CK256=$D$4,CL256,CL256/($D$4/CK256)),0)</f>
        <v>0</v>
      </c>
      <c r="CN256" s="70"/>
      <c r="CO256" s="70"/>
      <c r="CP256" s="72"/>
      <c r="CQ256" s="47">
        <f>IF(CO256-CN256=$A$3,$A$2,CO256-CN256)</f>
        <v>0</v>
      </c>
      <c r="CR256" s="47">
        <f>IFERROR(IF(CP256=$D$4,CQ256,CQ256/($D$4/CP256)),0)</f>
        <v>0</v>
      </c>
      <c r="CS256" s="70"/>
      <c r="CT256" s="70"/>
      <c r="CU256" s="72"/>
      <c r="CV256" s="47">
        <f>IF(CT256-CS256=$A$3,$A$2,CT256-CS256)</f>
        <v>0</v>
      </c>
      <c r="CW256" s="47">
        <f>IFERROR(IF(CU256=$D$4,CV256,CV256/($D$4/CU256)),0)</f>
        <v>0</v>
      </c>
      <c r="CY256" s="18"/>
      <c r="CZ256" s="156"/>
      <c r="DA256" s="156"/>
    </row>
    <row r="257" spans="2:105" ht="13.8" x14ac:dyDescent="0.3">
      <c r="B257" s="39" t="str">
        <f>CONCATENATE(IF(AD257&lt;&gt;"","L",""),IF(AI257&lt;&gt;"","M",""),IF(AN257&lt;&gt;"","W",""),IF(AS257&lt;&gt;"","J",""),IF(AX257&lt;&gt;"","V",""),IF(BC257&lt;&gt;"","S",""),IF(BH257&lt;&gt;"","D",""))</f>
        <v>V</v>
      </c>
      <c r="C257" s="76">
        <v>184</v>
      </c>
      <c r="D257" s="40" t="s">
        <v>2088</v>
      </c>
      <c r="E257" s="40" t="s">
        <v>1548</v>
      </c>
      <c r="F257" s="40" t="s">
        <v>2123</v>
      </c>
      <c r="G257" s="36" t="s">
        <v>1241</v>
      </c>
      <c r="H257" s="36" t="s">
        <v>2253</v>
      </c>
      <c r="I257" s="36" t="s">
        <v>2257</v>
      </c>
      <c r="J257" s="36" t="s">
        <v>2125</v>
      </c>
      <c r="K257" s="36" t="s">
        <v>2263</v>
      </c>
      <c r="L257" s="100" t="s">
        <v>976</v>
      </c>
      <c r="M257" s="99">
        <f>IF(L257=L256,0,1)</f>
        <v>0</v>
      </c>
      <c r="N257" s="107">
        <v>1725818718</v>
      </c>
      <c r="O257" s="106" t="str">
        <f>PROPER(TRIM(UPPER(CONCATENATE(P257," ",Q257))))</f>
        <v>Bryan German Peralvo</v>
      </c>
      <c r="P257" s="106" t="s">
        <v>2333</v>
      </c>
      <c r="Q257" s="106" t="s">
        <v>2401</v>
      </c>
      <c r="R257" s="106" t="s">
        <v>2364</v>
      </c>
      <c r="S257" s="106" t="s">
        <v>2462</v>
      </c>
      <c r="T257" s="106" t="s">
        <v>2468</v>
      </c>
      <c r="U257" s="107" t="s">
        <v>2472</v>
      </c>
      <c r="V257" s="133">
        <v>7469.1627272727283</v>
      </c>
      <c r="W257" s="39">
        <f>COUNTA(AD257,AI257,AN257,AS257,AX257,BH257,BC257)</f>
        <v>1</v>
      </c>
      <c r="X257" s="42">
        <f>Y257/AC257</f>
        <v>1.249999999999999E-2</v>
      </c>
      <c r="Y257" s="43">
        <f>(AH257+AM257+AR257+AW257+BB257+BL257+BG257)*24</f>
        <v>0.49999999999999956</v>
      </c>
      <c r="Z257" s="44">
        <f>+W257*$D$4</f>
        <v>4</v>
      </c>
      <c r="AA257" s="42">
        <f>AB257/(AC257*$D$4)</f>
        <v>1.249999999999999E-2</v>
      </c>
      <c r="AB257" s="44">
        <f>((AG257*24)*AF257)+((AL257*24)*AK257)+((AQ257*24)*AP257)+((AV257*24)*AU257)+((BA257*24)*AZ257)+((BF257*24)*BE257)+((BK257*24)*BJ257)</f>
        <v>1.9999999999999982</v>
      </c>
      <c r="AC257" s="45">
        <f>SUMIFS(Y:Y,O:O,O257)</f>
        <v>39.999999999999993</v>
      </c>
      <c r="AD257" s="77"/>
      <c r="AE257" s="77"/>
      <c r="AF257" s="71"/>
      <c r="AG257" s="47">
        <f>IF(AE257-AD257=$A$3,$A$2,AE257-AD257)</f>
        <v>0</v>
      </c>
      <c r="AH257" s="47">
        <f>IFERROR(IF(AF257=$D$4,AG257,AG257/($D$4/AF257)),0)</f>
        <v>0</v>
      </c>
      <c r="AI257" s="78"/>
      <c r="AJ257" s="78"/>
      <c r="AK257" s="72"/>
      <c r="AL257" s="47">
        <f>IF(AJ257-AI257=$A$3,$A$2,AJ257-AI257)</f>
        <v>0</v>
      </c>
      <c r="AM257" s="47">
        <f>IFERROR(IF(AK257=$D$4,AL257,AL257/($D$4/AK257)),0)</f>
        <v>0</v>
      </c>
      <c r="AN257" s="78"/>
      <c r="AO257" s="78"/>
      <c r="AP257" s="72"/>
      <c r="AQ257" s="47">
        <f>IF(AO257-AN257=$A$3,$A$2,AO257-AN257)</f>
        <v>0</v>
      </c>
      <c r="AR257" s="47">
        <f>IFERROR(IF(AP257=$D$4,AQ257,AQ257/($D$4/AP257)),0)</f>
        <v>0</v>
      </c>
      <c r="AS257" s="78"/>
      <c r="AT257" s="78"/>
      <c r="AU257" s="72"/>
      <c r="AV257" s="47">
        <f>IF(AT257-AS257=$A$3,$A$2,AT257-AS257)</f>
        <v>0</v>
      </c>
      <c r="AW257" s="47">
        <f>IFERROR(IF(AU257=$D$4,AV257,AV257/($D$4/AU257)),0)</f>
        <v>0</v>
      </c>
      <c r="AX257" s="78">
        <v>0.625</v>
      </c>
      <c r="AY257" s="78">
        <v>0.66666666666666663</v>
      </c>
      <c r="AZ257" s="72">
        <v>2</v>
      </c>
      <c r="BA257" s="47">
        <f>IF(AY257-AX257=$A$3,$A$2,AY257-AX257)</f>
        <v>4.166666666666663E-2</v>
      </c>
      <c r="BB257" s="47">
        <f>IFERROR(IF(AZ257=$D$4,BA257,BA257/($D$4/AZ257)),0)</f>
        <v>2.0833333333333315E-2</v>
      </c>
      <c r="BC257" s="78"/>
      <c r="BD257" s="78"/>
      <c r="BE257" s="72"/>
      <c r="BF257" s="47">
        <f>IF(BD257-BC257=$A$3,$A$2,BD257-BC257)</f>
        <v>0</v>
      </c>
      <c r="BG257" s="47">
        <f>IFERROR(IF(BE257=$D$4,BF257,BF257/($D$4/BE257)),0)</f>
        <v>0</v>
      </c>
      <c r="BH257" s="78"/>
      <c r="BI257" s="78"/>
      <c r="BJ257" s="72"/>
      <c r="BK257" s="47">
        <f>IF(BI257-BH257=$A$3,$A$2,BI257-BH257)</f>
        <v>0</v>
      </c>
      <c r="BL257" s="47">
        <f>IFERROR(IF(BJ257=$D$4,BK257,BK257/($D$4/BJ257)),0)</f>
        <v>0</v>
      </c>
      <c r="BM257" s="50"/>
      <c r="BN257" s="22">
        <f t="array" ref="BN257">IF(SUMPRODUCT((O257:O$439=O257)*1)&gt;1,0,1)</f>
        <v>0</v>
      </c>
      <c r="BO257" s="69"/>
      <c r="BP257" s="69"/>
      <c r="BQ257" s="71"/>
      <c r="BR257" s="47">
        <f>IF(BP257-BO257=$A$3,$A$2,BP257-BO257)</f>
        <v>0</v>
      </c>
      <c r="BS257" s="47">
        <f>IFERROR(IF(BQ257=$D$4,BR257,BR257/($D$4/BQ257)),0)</f>
        <v>0</v>
      </c>
      <c r="BT257" s="70">
        <v>0.58333333333333337</v>
      </c>
      <c r="BU257" s="70">
        <v>0.66666666666666663</v>
      </c>
      <c r="BV257" s="72">
        <v>2</v>
      </c>
      <c r="BW257" s="47">
        <f>IF(BU257-BT257=$A$3,$A$2,BU257-BT257)</f>
        <v>8.3333333333333259E-2</v>
      </c>
      <c r="BX257" s="47">
        <f>IFERROR(IF(BV257=$D$4,BW257,BW257/($D$4/BV257)),0)</f>
        <v>4.166666666666663E-2</v>
      </c>
      <c r="BY257" s="70"/>
      <c r="BZ257" s="70"/>
      <c r="CA257" s="72"/>
      <c r="CB257" s="47">
        <f>IF(BZ257-BY257=$A$3,$A$2,BZ257-BY257)</f>
        <v>0</v>
      </c>
      <c r="CC257" s="47">
        <f>IFERROR(IF(CA257=$D$4,CB257,CB257/($D$4/CA257)),0)</f>
        <v>0</v>
      </c>
      <c r="CD257" s="70"/>
      <c r="CE257" s="70"/>
      <c r="CF257" s="72"/>
      <c r="CG257" s="47">
        <f>IF(CE257-CD257=$A$3,$A$2,CE257-CD257)</f>
        <v>0</v>
      </c>
      <c r="CH257" s="47">
        <f>IFERROR(IF(CF257=$D$4,CG257,CG257/($D$4/CF257)),0)</f>
        <v>0</v>
      </c>
      <c r="CI257" s="70"/>
      <c r="CJ257" s="70"/>
      <c r="CK257" s="72"/>
      <c r="CL257" s="47">
        <f>IF(CJ257-CI257=$A$3,$A$2,CJ257-CI257)</f>
        <v>0</v>
      </c>
      <c r="CM257" s="47">
        <f>IFERROR(IF(CK257=$D$4,CL257,CL257/($D$4/CK257)),0)</f>
        <v>0</v>
      </c>
      <c r="CN257" s="70"/>
      <c r="CO257" s="70"/>
      <c r="CP257" s="72"/>
      <c r="CQ257" s="47">
        <f>IF(CO257-CN257=$A$3,$A$2,CO257-CN257)</f>
        <v>0</v>
      </c>
      <c r="CR257" s="47">
        <f>IFERROR(IF(CP257=$D$4,CQ257,CQ257/($D$4/CP257)),0)</f>
        <v>0</v>
      </c>
      <c r="CS257" s="70"/>
      <c r="CT257" s="70"/>
      <c r="CU257" s="72"/>
      <c r="CV257" s="47">
        <f>IF(CT257-CS257=$A$3,$A$2,CT257-CS257)</f>
        <v>0</v>
      </c>
      <c r="CW257" s="47">
        <f>IFERROR(IF(CU257=$D$4,CV257,CV257/($D$4/CU257)),0)</f>
        <v>0</v>
      </c>
      <c r="CY257" s="18"/>
      <c r="CZ257" s="156"/>
      <c r="DA257" s="156"/>
    </row>
    <row r="258" spans="2:105" ht="13.8" x14ac:dyDescent="0.3">
      <c r="B258" s="39" t="str">
        <f>CONCATENATE(IF(AD258&lt;&gt;"","L",""),IF(AI258&lt;&gt;"","M",""),IF(AN258&lt;&gt;"","W",""),IF(AS258&lt;&gt;"","J",""),IF(AX258&lt;&gt;"","V",""),IF(BC258&lt;&gt;"","S",""),IF(BH258&lt;&gt;"","D",""))</f>
        <v>V</v>
      </c>
      <c r="C258" s="76">
        <v>299</v>
      </c>
      <c r="D258" s="40" t="s">
        <v>2089</v>
      </c>
      <c r="E258" s="40" t="s">
        <v>1549</v>
      </c>
      <c r="F258" s="40" t="s">
        <v>2123</v>
      </c>
      <c r="G258" s="36" t="s">
        <v>1237</v>
      </c>
      <c r="H258" s="36" t="s">
        <v>2253</v>
      </c>
      <c r="I258" s="36" t="s">
        <v>2257</v>
      </c>
      <c r="J258" s="36" t="s">
        <v>2125</v>
      </c>
      <c r="K258" s="36" t="s">
        <v>2263</v>
      </c>
      <c r="L258" s="100" t="s">
        <v>976</v>
      </c>
      <c r="M258" s="99">
        <f>IF(L258=L257,0,1)</f>
        <v>0</v>
      </c>
      <c r="N258" s="107">
        <v>1725818718</v>
      </c>
      <c r="O258" s="106" t="str">
        <f>PROPER(TRIM(UPPER(CONCATENATE(P258," ",Q258))))</f>
        <v>Bryan German Peralvo</v>
      </c>
      <c r="P258" s="106" t="s">
        <v>2333</v>
      </c>
      <c r="Q258" s="106" t="s">
        <v>2401</v>
      </c>
      <c r="R258" s="106" t="s">
        <v>2364</v>
      </c>
      <c r="S258" s="106" t="s">
        <v>2462</v>
      </c>
      <c r="T258" s="106" t="s">
        <v>2466</v>
      </c>
      <c r="U258" s="107" t="s">
        <v>2472</v>
      </c>
      <c r="V258" s="133">
        <v>5688.2143322713055</v>
      </c>
      <c r="W258" s="39">
        <f>COUNTA(AD258,AI258,AN258,AS258,AX258,BH258,BC258)</f>
        <v>1</v>
      </c>
      <c r="X258" s="42">
        <f>Y258/AC258</f>
        <v>1.2500000000000025E-2</v>
      </c>
      <c r="Y258" s="43">
        <f>(AH258+AM258+AR258+AW258+BB258+BL258+BG258)*24</f>
        <v>0.50000000000000089</v>
      </c>
      <c r="Z258" s="44">
        <f>+W258*$D$4</f>
        <v>4</v>
      </c>
      <c r="AA258" s="42">
        <f>AB258/(AC258*$D$4)</f>
        <v>1.2500000000000025E-2</v>
      </c>
      <c r="AB258" s="44">
        <f>((AG258*24)*AF258)+((AL258*24)*AK258)+((AQ258*24)*AP258)+((AV258*24)*AU258)+((BA258*24)*AZ258)+((BF258*24)*BE258)+((BK258*24)*BJ258)</f>
        <v>2.0000000000000036</v>
      </c>
      <c r="AC258" s="45">
        <f>SUMIFS(Y:Y,O:O,O258)</f>
        <v>39.999999999999993</v>
      </c>
      <c r="AD258" s="77"/>
      <c r="AE258" s="77"/>
      <c r="AF258" s="71"/>
      <c r="AG258" s="47">
        <f>IF(AE258-AD258=$A$3,$A$2,AE258-AD258)</f>
        <v>0</v>
      </c>
      <c r="AH258" s="47">
        <f>IFERROR(IF(AF258=$D$4,AG258,AG258/($D$4/AF258)),0)</f>
        <v>0</v>
      </c>
      <c r="AI258" s="78"/>
      <c r="AJ258" s="78"/>
      <c r="AK258" s="72"/>
      <c r="AL258" s="47">
        <f>IF(AJ258-AI258=$A$3,$A$2,AJ258-AI258)</f>
        <v>0</v>
      </c>
      <c r="AM258" s="47">
        <f>IFERROR(IF(AK258=$D$4,AL258,AL258/($D$4/AK258)),0)</f>
        <v>0</v>
      </c>
      <c r="AN258" s="78"/>
      <c r="AO258" s="78"/>
      <c r="AP258" s="72"/>
      <c r="AQ258" s="47">
        <f>IF(AO258-AN258=$A$3,$A$2,AO258-AN258)</f>
        <v>0</v>
      </c>
      <c r="AR258" s="47">
        <f>IFERROR(IF(AP258=$D$4,AQ258,AQ258/($D$4/AP258)),0)</f>
        <v>0</v>
      </c>
      <c r="AS258" s="78"/>
      <c r="AT258" s="78"/>
      <c r="AU258" s="72"/>
      <c r="AV258" s="47">
        <f>IF(AT258-AS258=$A$3,$A$2,AT258-AS258)</f>
        <v>0</v>
      </c>
      <c r="AW258" s="47">
        <f>IFERROR(IF(AU258=$D$4,AV258,AV258/($D$4/AU258)),0)</f>
        <v>0</v>
      </c>
      <c r="AX258" s="78">
        <v>0.66666666666666663</v>
      </c>
      <c r="AY258" s="78">
        <v>0.70833333333333337</v>
      </c>
      <c r="AZ258" s="72">
        <v>2</v>
      </c>
      <c r="BA258" s="47">
        <f>IF(AY258-AX258=$A$3,$A$2,AY258-AX258)</f>
        <v>4.1666666666666741E-2</v>
      </c>
      <c r="BB258" s="47">
        <f>IFERROR(IF(AZ258=$D$4,BA258,BA258/($D$4/AZ258)),0)</f>
        <v>2.083333333333337E-2</v>
      </c>
      <c r="BC258" s="78"/>
      <c r="BD258" s="78"/>
      <c r="BE258" s="72"/>
      <c r="BF258" s="47">
        <f>IF(BD258-BC258=$A$3,$A$2,BD258-BC258)</f>
        <v>0</v>
      </c>
      <c r="BG258" s="47">
        <f>IFERROR(IF(BE258=$D$4,BF258,BF258/($D$4/BE258)),0)</f>
        <v>0</v>
      </c>
      <c r="BH258" s="78"/>
      <c r="BI258" s="78"/>
      <c r="BJ258" s="72"/>
      <c r="BK258" s="47">
        <f>IF(BI258-BH258=$A$3,$A$2,BI258-BH258)</f>
        <v>0</v>
      </c>
      <c r="BL258" s="47">
        <f>IFERROR(IF(BJ258=$D$4,BK258,BK258/($D$4/BJ258)),0)</f>
        <v>0</v>
      </c>
      <c r="BM258" s="50"/>
      <c r="BN258" s="22">
        <f t="array" ref="BN258">IF(SUMPRODUCT((O258:O$439=O258)*1)&gt;1,0,1)</f>
        <v>0</v>
      </c>
      <c r="BO258" s="69"/>
      <c r="BP258" s="69"/>
      <c r="BQ258" s="71"/>
      <c r="BR258" s="47">
        <f>IF(BP258-BO258=$A$3,$A$2,BP258-BO258)</f>
        <v>0</v>
      </c>
      <c r="BS258" s="47">
        <f>IFERROR(IF(BQ258=$D$4,BR258,BR258/($D$4/BQ258)),0)</f>
        <v>0</v>
      </c>
      <c r="BT258" s="70">
        <v>0.66666666666666663</v>
      </c>
      <c r="BU258" s="70">
        <v>0.70833333333333337</v>
      </c>
      <c r="BV258" s="72">
        <v>2</v>
      </c>
      <c r="BW258" s="47">
        <f>IF(BU258-BT258=$A$3,$A$2,BU258-BT258)</f>
        <v>4.1666666666666741E-2</v>
      </c>
      <c r="BX258" s="47">
        <f>IFERROR(IF(BV258=$D$4,BW258,BW258/($D$4/BV258)),0)</f>
        <v>2.083333333333337E-2</v>
      </c>
      <c r="BY258" s="70"/>
      <c r="BZ258" s="70"/>
      <c r="CA258" s="72"/>
      <c r="CB258" s="47">
        <f>IF(BZ258-BY258=$A$3,$A$2,BZ258-BY258)</f>
        <v>0</v>
      </c>
      <c r="CC258" s="47">
        <f>IFERROR(IF(CA258=$D$4,CB258,CB258/($D$4/CA258)),0)</f>
        <v>0</v>
      </c>
      <c r="CD258" s="70"/>
      <c r="CE258" s="70"/>
      <c r="CF258" s="72"/>
      <c r="CG258" s="47">
        <f>IF(CE258-CD258=$A$3,$A$2,CE258-CD258)</f>
        <v>0</v>
      </c>
      <c r="CH258" s="47">
        <f>IFERROR(IF(CF258=$D$4,CG258,CG258/($D$4/CF258)),0)</f>
        <v>0</v>
      </c>
      <c r="CI258" s="70"/>
      <c r="CJ258" s="70"/>
      <c r="CK258" s="72"/>
      <c r="CL258" s="47">
        <f>IF(CJ258-CI258=$A$3,$A$2,CJ258-CI258)</f>
        <v>0</v>
      </c>
      <c r="CM258" s="47">
        <f>IFERROR(IF(CK258=$D$4,CL258,CL258/($D$4/CK258)),0)</f>
        <v>0</v>
      </c>
      <c r="CN258" s="70"/>
      <c r="CO258" s="70"/>
      <c r="CP258" s="72"/>
      <c r="CQ258" s="47">
        <f>IF(CO258-CN258=$A$3,$A$2,CO258-CN258)</f>
        <v>0</v>
      </c>
      <c r="CR258" s="47">
        <f>IFERROR(IF(CP258=$D$4,CQ258,CQ258/($D$4/CP258)),0)</f>
        <v>0</v>
      </c>
      <c r="CS258" s="70"/>
      <c r="CT258" s="70"/>
      <c r="CU258" s="72"/>
      <c r="CV258" s="47">
        <f>IF(CT258-CS258=$A$3,$A$2,CT258-CS258)</f>
        <v>0</v>
      </c>
      <c r="CW258" s="47">
        <f>IFERROR(IF(CU258=$D$4,CV258,CV258/($D$4/CU258)),0)</f>
        <v>0</v>
      </c>
      <c r="CY258" s="18"/>
      <c r="CZ258" s="156"/>
      <c r="DA258" s="156"/>
    </row>
    <row r="259" spans="2:105" ht="13.8" x14ac:dyDescent="0.3">
      <c r="B259" s="39" t="str">
        <f>CONCATENATE(IF(AD259&lt;&gt;"","L",""),IF(AI259&lt;&gt;"","M",""),IF(AN259&lt;&gt;"","W",""),IF(AS259&lt;&gt;"","J",""),IF(AX259&lt;&gt;"","V",""),IF(BC259&lt;&gt;"","S",""),IF(BH259&lt;&gt;"","D",""))</f>
        <v>V</v>
      </c>
      <c r="C259" s="208">
        <v>246</v>
      </c>
      <c r="D259" s="40" t="s">
        <v>2090</v>
      </c>
      <c r="E259" s="40" t="s">
        <v>1550</v>
      </c>
      <c r="F259" s="40" t="s">
        <v>2123</v>
      </c>
      <c r="G259" s="36" t="s">
        <v>1239</v>
      </c>
      <c r="H259" s="36" t="s">
        <v>2253</v>
      </c>
      <c r="I259" s="36" t="s">
        <v>2257</v>
      </c>
      <c r="J259" s="36" t="s">
        <v>2125</v>
      </c>
      <c r="K259" s="36" t="s">
        <v>2263</v>
      </c>
      <c r="L259" s="214" t="s">
        <v>976</v>
      </c>
      <c r="M259" s="99">
        <f>IF(L259=L258,0,1)</f>
        <v>0</v>
      </c>
      <c r="N259" s="107">
        <v>1725818718</v>
      </c>
      <c r="O259" s="106" t="str">
        <f>PROPER(TRIM(UPPER(CONCATENATE(P259," ",Q259))))</f>
        <v>Bryan German Peralvo</v>
      </c>
      <c r="P259" s="106" t="s">
        <v>2333</v>
      </c>
      <c r="Q259" s="106" t="s">
        <v>2401</v>
      </c>
      <c r="R259" s="106" t="s">
        <v>2364</v>
      </c>
      <c r="S259" s="106" t="s">
        <v>2462</v>
      </c>
      <c r="T259" s="106" t="s">
        <v>2465</v>
      </c>
      <c r="U259" s="107" t="s">
        <v>2472</v>
      </c>
      <c r="V259" s="133">
        <v>3675.3953399999996</v>
      </c>
      <c r="W259" s="39">
        <f>COUNTA(AD259,AI259,AN259,AS259,AX259,BH259,BC259)</f>
        <v>1</v>
      </c>
      <c r="X259" s="42">
        <f>Y259/AC259</f>
        <v>1.249999999999999E-2</v>
      </c>
      <c r="Y259" s="43">
        <f>(AH259+AM259+AR259+AW259+BB259+BL259+BG259)*24</f>
        <v>0.49999999999999956</v>
      </c>
      <c r="Z259" s="44">
        <f>+W259*$D$4</f>
        <v>4</v>
      </c>
      <c r="AA259" s="42">
        <f>AB259/(AC259*$D$4)</f>
        <v>1.249999999999999E-2</v>
      </c>
      <c r="AB259" s="44">
        <f>((AG259*24)*AF259)+((AL259*24)*AK259)+((AQ259*24)*AP259)+((AV259*24)*AU259)+((BA259*24)*AZ259)+((BF259*24)*BE259)+((BK259*24)*BJ259)</f>
        <v>1.9999999999999982</v>
      </c>
      <c r="AC259" s="45">
        <f>SUMIFS(Y:Y,O:O,O259)</f>
        <v>39.999999999999993</v>
      </c>
      <c r="AD259" s="216"/>
      <c r="AE259" s="216"/>
      <c r="AF259" s="218"/>
      <c r="AG259" s="47">
        <f>IF(AE259-AD259=$A$3,$A$2,AE259-AD259)</f>
        <v>0</v>
      </c>
      <c r="AH259" s="47">
        <f>IFERROR(IF(AF259=$D$4,AG259,AG259/($D$4/AF259)),0)</f>
        <v>0</v>
      </c>
      <c r="AI259" s="220"/>
      <c r="AJ259" s="220"/>
      <c r="AK259" s="222"/>
      <c r="AL259" s="47">
        <f>IF(AJ259-AI259=$A$3,$A$2,AJ259-AI259)</f>
        <v>0</v>
      </c>
      <c r="AM259" s="47">
        <f>IFERROR(IF(AK259=$D$4,AL259,AL259/($D$4/AK259)),0)</f>
        <v>0</v>
      </c>
      <c r="AN259" s="78"/>
      <c r="AO259" s="78"/>
      <c r="AP259" s="72"/>
      <c r="AQ259" s="47">
        <f>IF(AO259-AN259=$A$3,$A$2,AO259-AN259)</f>
        <v>0</v>
      </c>
      <c r="AR259" s="47">
        <f>IFERROR(IF(AP259=$D$4,AQ259,AQ259/($D$4/AP259)),0)</f>
        <v>0</v>
      </c>
      <c r="AS259" s="78"/>
      <c r="AT259" s="78"/>
      <c r="AU259" s="72"/>
      <c r="AV259" s="47">
        <f>IF(AT259-AS259=$A$3,$A$2,AT259-AS259)</f>
        <v>0</v>
      </c>
      <c r="AW259" s="47">
        <f>IFERROR(IF(AU259=$D$4,AV259,AV259/($D$4/AU259)),0)</f>
        <v>0</v>
      </c>
      <c r="AX259" s="220">
        <v>0.70833333333333337</v>
      </c>
      <c r="AY259" s="220">
        <v>0.75</v>
      </c>
      <c r="AZ259" s="222">
        <v>2</v>
      </c>
      <c r="BA259" s="47">
        <f>IF(AY259-AX259=$A$3,$A$2,AY259-AX259)</f>
        <v>4.166666666666663E-2</v>
      </c>
      <c r="BB259" s="47">
        <f>IFERROR(IF(AZ259=$D$4,BA259,BA259/($D$4/AZ259)),0)</f>
        <v>2.0833333333333315E-2</v>
      </c>
      <c r="BC259" s="78"/>
      <c r="BD259" s="78"/>
      <c r="BE259" s="72"/>
      <c r="BF259" s="47">
        <f>IF(BD259-BC259=$A$3,$A$2,BD259-BC259)</f>
        <v>0</v>
      </c>
      <c r="BG259" s="47">
        <f>IFERROR(IF(BE259=$D$4,BF259,BF259/($D$4/BE259)),0)</f>
        <v>0</v>
      </c>
      <c r="BH259" s="220"/>
      <c r="BI259" s="220"/>
      <c r="BJ259" s="222"/>
      <c r="BK259" s="47">
        <f>IF(BI259-BH259=$A$3,$A$2,BI259-BH259)</f>
        <v>0</v>
      </c>
      <c r="BL259" s="47">
        <f>IFERROR(IF(BJ259=$D$4,BK259,BK259/($D$4/BJ259)),0)</f>
        <v>0</v>
      </c>
      <c r="BM259" s="50"/>
      <c r="BN259" s="22">
        <f t="array" ref="BN259">IF(SUMPRODUCT((O259:O$439=O259)*1)&gt;1,0,1)</f>
        <v>1</v>
      </c>
      <c r="BO259" s="224"/>
      <c r="BP259" s="224"/>
      <c r="BQ259" s="218"/>
      <c r="BR259" s="47">
        <f>IF(BP259-BO259=$A$3,$A$2,BP259-BO259)</f>
        <v>0</v>
      </c>
      <c r="BS259" s="47">
        <f>IFERROR(IF(BQ259=$D$4,BR259,BR259/($D$4/BQ259)),0)</f>
        <v>0</v>
      </c>
      <c r="BT259" s="226">
        <v>0.70833333333333337</v>
      </c>
      <c r="BU259" s="226">
        <v>0.75</v>
      </c>
      <c r="BV259" s="222">
        <v>2</v>
      </c>
      <c r="BW259" s="47">
        <f>IF(BU259-BT259=$A$3,$A$2,BU259-BT259)</f>
        <v>4.166666666666663E-2</v>
      </c>
      <c r="BX259" s="47">
        <f>IFERROR(IF(BV259=$D$4,BW259,BW259/($D$4/BV259)),0)</f>
        <v>2.0833333333333315E-2</v>
      </c>
      <c r="BY259" s="70"/>
      <c r="BZ259" s="70"/>
      <c r="CA259" s="72"/>
      <c r="CB259" s="47">
        <f>IF(BZ259-BY259=$A$3,$A$2,BZ259-BY259)</f>
        <v>0</v>
      </c>
      <c r="CC259" s="47">
        <f>IFERROR(IF(CA259=$D$4,CB259,CB259/($D$4/CA259)),0)</f>
        <v>0</v>
      </c>
      <c r="CD259" s="70"/>
      <c r="CE259" s="70"/>
      <c r="CF259" s="72"/>
      <c r="CG259" s="47">
        <f>IF(CE259-CD259=$A$3,$A$2,CE259-CD259)</f>
        <v>0</v>
      </c>
      <c r="CH259" s="47">
        <f>IFERROR(IF(CF259=$D$4,CG259,CG259/($D$4/CF259)),0)</f>
        <v>0</v>
      </c>
      <c r="CI259" s="226"/>
      <c r="CJ259" s="226"/>
      <c r="CK259" s="222"/>
      <c r="CL259" s="47">
        <f>IF(CJ259-CI259=$A$3,$A$2,CJ259-CI259)</f>
        <v>0</v>
      </c>
      <c r="CM259" s="47">
        <f>IFERROR(IF(CK259=$D$4,CL259,CL259/($D$4/CK259)),0)</f>
        <v>0</v>
      </c>
      <c r="CN259" s="70"/>
      <c r="CO259" s="70"/>
      <c r="CP259" s="72"/>
      <c r="CQ259" s="47">
        <f>IF(CO259-CN259=$A$3,$A$2,CO259-CN259)</f>
        <v>0</v>
      </c>
      <c r="CR259" s="47">
        <f>IFERROR(IF(CP259=$D$4,CQ259,CQ259/($D$4/CP259)),0)</f>
        <v>0</v>
      </c>
      <c r="CS259" s="226"/>
      <c r="CT259" s="226"/>
      <c r="CU259" s="222"/>
      <c r="CV259" s="47">
        <f>IF(CT259-CS259=$A$3,$A$2,CT259-CS259)</f>
        <v>0</v>
      </c>
      <c r="CW259" s="47">
        <f>IFERROR(IF(CU259=$D$4,CV259,CV259/($D$4/CU259)),0)</f>
        <v>0</v>
      </c>
      <c r="CY259" s="18"/>
      <c r="CZ259" s="156"/>
      <c r="DA259" s="156"/>
    </row>
    <row r="260" spans="2:105" ht="13.8" x14ac:dyDescent="0.3">
      <c r="B260" s="39" t="str">
        <f>CONCATENATE(IF(AD260&lt;&gt;"","L",""),IF(AI260&lt;&gt;"","M",""),IF(AN260&lt;&gt;"","W",""),IF(AS260&lt;&gt;"","J",""),IF(AX260&lt;&gt;"","V",""),IF(BC260&lt;&gt;"","S",""),IF(BH260&lt;&gt;"","D",""))</f>
        <v>MJVS</v>
      </c>
      <c r="C260" s="103">
        <v>517</v>
      </c>
      <c r="D260" s="40" t="s">
        <v>1925</v>
      </c>
      <c r="E260" s="40" t="s">
        <v>143</v>
      </c>
      <c r="F260" s="40" t="s">
        <v>2156</v>
      </c>
      <c r="G260" s="36" t="s">
        <v>1240</v>
      </c>
      <c r="H260" s="36" t="s">
        <v>2255</v>
      </c>
      <c r="I260" s="36" t="s">
        <v>2255</v>
      </c>
      <c r="J260" s="36" t="s">
        <v>2125</v>
      </c>
      <c r="K260" s="36" t="s">
        <v>2264</v>
      </c>
      <c r="L260" s="171" t="s">
        <v>969</v>
      </c>
      <c r="M260" s="99">
        <f>IF(L260=L259,0,1)</f>
        <v>1</v>
      </c>
      <c r="N260" s="107">
        <v>2350267122</v>
      </c>
      <c r="O260" s="106" t="str">
        <f>PROPER(TRIM(UPPER(CONCATENATE(P260," ",Q260))))</f>
        <v>Yandry Adrián Mendoza</v>
      </c>
      <c r="P260" s="106" t="s">
        <v>2336</v>
      </c>
      <c r="Q260" s="106" t="s">
        <v>2403</v>
      </c>
      <c r="R260" s="106" t="s">
        <v>2460</v>
      </c>
      <c r="S260" s="106" t="s">
        <v>2462</v>
      </c>
      <c r="T260" s="106" t="s">
        <v>2465</v>
      </c>
      <c r="U260" s="107" t="s">
        <v>2472</v>
      </c>
      <c r="V260" s="133">
        <v>24164.425675984756</v>
      </c>
      <c r="W260" s="39">
        <f>COUNTA(AD260,AI260,AN260,AS260,AX260,BH260,BC260)</f>
        <v>4</v>
      </c>
      <c r="X260" s="42">
        <f>Y260/AC260</f>
        <v>0.3</v>
      </c>
      <c r="Y260" s="43">
        <f>(AH260+AM260+AR260+AW260+BB260+BL260+BG260)*24</f>
        <v>11.999999999999995</v>
      </c>
      <c r="Z260" s="44">
        <f>+W260*$D$4</f>
        <v>16</v>
      </c>
      <c r="AA260" s="42">
        <f>AB260/(AC260*$D$4)</f>
        <v>0.3</v>
      </c>
      <c r="AB260" s="44">
        <f>((AG260*24)*AF260)+((AL260*24)*AK260)+((AQ260*24)*AP260)+((AV260*24)*AU260)+((BA260*24)*AZ260)+((BF260*24)*BE260)+((BK260*24)*BJ260)</f>
        <v>47.999999999999979</v>
      </c>
      <c r="AC260" s="45">
        <f>SUMIFS(Y:Y,O:O,O260)</f>
        <v>39.999999999999986</v>
      </c>
      <c r="AD260" s="132"/>
      <c r="AE260" s="132"/>
      <c r="AF260" s="65"/>
      <c r="AG260" s="47">
        <f>IF(AE260-AD260=$A$3,$A$2,AE260-AD260)</f>
        <v>0</v>
      </c>
      <c r="AH260" s="47">
        <f>IFERROR(IF(AF260=$D$4,AG260,AG260/($D$4/AF260)),0)</f>
        <v>0</v>
      </c>
      <c r="AI260" s="129">
        <v>0.41666666666666669</v>
      </c>
      <c r="AJ260" s="129">
        <v>0.54166666666666663</v>
      </c>
      <c r="AK260" s="64">
        <v>4</v>
      </c>
      <c r="AL260" s="47">
        <f>IF(AJ260-AI260=$A$3,$A$2,AJ260-AI260)</f>
        <v>0.12499999999999994</v>
      </c>
      <c r="AM260" s="47">
        <f>IFERROR(IF(AK260=$D$4,AL260,AL260/($D$4/AK260)),0)</f>
        <v>0.12499999999999994</v>
      </c>
      <c r="AN260" s="221"/>
      <c r="AO260" s="221"/>
      <c r="AP260" s="223"/>
      <c r="AQ260" s="47">
        <f>IF(AO260-AN260=$A$3,$A$2,AO260-AN260)</f>
        <v>0</v>
      </c>
      <c r="AR260" s="47">
        <f>IFERROR(IF(AP260=$D$4,AQ260,AQ260/($D$4/AP260)),0)</f>
        <v>0</v>
      </c>
      <c r="AS260" s="221">
        <v>0.41666666666666669</v>
      </c>
      <c r="AT260" s="221">
        <v>0.54166666666666663</v>
      </c>
      <c r="AU260" s="223">
        <v>4</v>
      </c>
      <c r="AV260" s="47">
        <f>IF(AT260-AS260=$A$3,$A$2,AT260-AS260)</f>
        <v>0.12499999999999994</v>
      </c>
      <c r="AW260" s="47">
        <f>IFERROR(IF(AU260=$D$4,AV260,AV260/($D$4/AU260)),0)</f>
        <v>0.12499999999999994</v>
      </c>
      <c r="AX260" s="129">
        <v>0.41666666666666669</v>
      </c>
      <c r="AY260" s="129">
        <v>0.54166666666666663</v>
      </c>
      <c r="AZ260" s="64">
        <v>4</v>
      </c>
      <c r="BA260" s="47">
        <f>IF(AY260-AX260=$A$3,$A$2,AY260-AX260)</f>
        <v>0.12499999999999994</v>
      </c>
      <c r="BB260" s="47">
        <f>IFERROR(IF(AZ260=$D$4,BA260,BA260/($D$4/AZ260)),0)</f>
        <v>0.12499999999999994</v>
      </c>
      <c r="BC260" s="221">
        <v>0.41666666666666669</v>
      </c>
      <c r="BD260" s="221">
        <v>0.54166666666666663</v>
      </c>
      <c r="BE260" s="223">
        <v>4</v>
      </c>
      <c r="BF260" s="47">
        <f>IF(BD260-BC260=$A$3,$A$2,BD260-BC260)</f>
        <v>0.12499999999999994</v>
      </c>
      <c r="BG260" s="47">
        <f>IFERROR(IF(BE260=$D$4,BF260,BF260/($D$4/BE260)),0)</f>
        <v>0.12499999999999994</v>
      </c>
      <c r="BH260" s="129"/>
      <c r="BI260" s="129"/>
      <c r="BJ260" s="64"/>
      <c r="BK260" s="47">
        <f>IF(BI260-BH260=$A$3,$A$2,BI260-BH260)</f>
        <v>0</v>
      </c>
      <c r="BL260" s="47">
        <f>IFERROR(IF(BJ260=$D$4,BK260,BK260/($D$4/BJ260)),0)</f>
        <v>0</v>
      </c>
      <c r="BM260" s="50"/>
      <c r="BN260" s="22">
        <f t="array" ref="BN260">IF(SUMPRODUCT((O260:O$439=O260)*1)&gt;1,0,1)</f>
        <v>0</v>
      </c>
      <c r="BO260" s="62"/>
      <c r="BP260" s="62"/>
      <c r="BQ260" s="65"/>
      <c r="BR260" s="47">
        <f>IF(BP260-BO260=$A$3,$A$2,BP260-BO260)</f>
        <v>0</v>
      </c>
      <c r="BS260" s="47">
        <f>IFERROR(IF(BQ260=$D$4,BR260,BR260/($D$4/BQ260)),0)</f>
        <v>0</v>
      </c>
      <c r="BT260" s="63">
        <v>0.41666666666666669</v>
      </c>
      <c r="BU260" s="63">
        <v>0.54166666666666663</v>
      </c>
      <c r="BV260" s="64">
        <v>4</v>
      </c>
      <c r="BW260" s="47">
        <f>IF(BU260-BT260=$A$3,$A$2,BU260-BT260)</f>
        <v>0.12499999999999994</v>
      </c>
      <c r="BX260" s="47">
        <f>IFERROR(IF(BV260=$D$4,BW260,BW260/($D$4/BV260)),0)</f>
        <v>0.12499999999999994</v>
      </c>
      <c r="BY260" s="227"/>
      <c r="BZ260" s="227"/>
      <c r="CA260" s="223"/>
      <c r="CB260" s="47">
        <f>IF(BZ260-BY260=$A$3,$A$2,BZ260-BY260)</f>
        <v>0</v>
      </c>
      <c r="CC260" s="47">
        <f>IFERROR(IF(CA260=$D$4,CB260,CB260/($D$4/CA260)),0)</f>
        <v>0</v>
      </c>
      <c r="CD260" s="227">
        <v>0.41666666666666669</v>
      </c>
      <c r="CE260" s="227">
        <v>0.54166666666666663</v>
      </c>
      <c r="CF260" s="223">
        <v>4</v>
      </c>
      <c r="CG260" s="47">
        <f>IF(CE260-CD260=$A$3,$A$2,CE260-CD260)</f>
        <v>0.12499999999999994</v>
      </c>
      <c r="CH260" s="47">
        <f>IFERROR(IF(CF260=$D$4,CG260,CG260/($D$4/CF260)),0)</f>
        <v>0.12499999999999994</v>
      </c>
      <c r="CI260" s="63">
        <v>0.41666666666666669</v>
      </c>
      <c r="CJ260" s="63">
        <v>0.54166666666666663</v>
      </c>
      <c r="CK260" s="64">
        <v>4</v>
      </c>
      <c r="CL260" s="47">
        <f>IF(CJ260-CI260=$A$3,$A$2,CJ260-CI260)</f>
        <v>0.12499999999999994</v>
      </c>
      <c r="CM260" s="47">
        <f>IFERROR(IF(CK260=$D$4,CL260,CL260/($D$4/CK260)),0)</f>
        <v>0.12499999999999994</v>
      </c>
      <c r="CN260" s="227">
        <v>0.41666666666666669</v>
      </c>
      <c r="CO260" s="227">
        <v>0.54166666666666663</v>
      </c>
      <c r="CP260" s="223">
        <v>4</v>
      </c>
      <c r="CQ260" s="47">
        <f>IF(CO260-CN260=$A$3,$A$2,CO260-CN260)</f>
        <v>0.12499999999999994</v>
      </c>
      <c r="CR260" s="47">
        <f>IFERROR(IF(CP260=$D$4,CQ260,CQ260/($D$4/CP260)),0)</f>
        <v>0.12499999999999994</v>
      </c>
      <c r="CS260" s="63"/>
      <c r="CT260" s="63"/>
      <c r="CU260" s="64"/>
      <c r="CV260" s="47">
        <f>IF(CT260-CS260=$A$3,$A$2,CT260-CS260)</f>
        <v>0</v>
      </c>
      <c r="CW260" s="47">
        <f>IFERROR(IF(CU260=$D$4,CV260,CV260/($D$4/CU260)),0)</f>
        <v>0</v>
      </c>
      <c r="CY260" s="18"/>
      <c r="CZ260" s="157">
        <f>IFERROR(VLOOKUP(Tabla5[[#This Row],[NOMBRE PDV HMPDV]],#REF!,10,0),0)</f>
        <v>0</v>
      </c>
      <c r="DA260" s="156"/>
    </row>
    <row r="261" spans="2:105" ht="13.8" x14ac:dyDescent="0.3">
      <c r="B261" s="39" t="str">
        <f>CONCATENATE(IF(AD261&lt;&gt;"","L",""),IF(AI261&lt;&gt;"","M",""),IF(AN261&lt;&gt;"","W",""),IF(AS261&lt;&gt;"","J",""),IF(AX261&lt;&gt;"","V",""),IF(BC261&lt;&gt;"","S",""),IF(BH261&lt;&gt;"","D",""))</f>
        <v>W</v>
      </c>
      <c r="C261" s="103">
        <v>40</v>
      </c>
      <c r="D261" s="40" t="s">
        <v>1926</v>
      </c>
      <c r="E261" s="40" t="s">
        <v>1440</v>
      </c>
      <c r="F261" s="40" t="s">
        <v>2122</v>
      </c>
      <c r="G261" s="36" t="s">
        <v>1239</v>
      </c>
      <c r="H261" s="36" t="s">
        <v>2255</v>
      </c>
      <c r="I261" s="36" t="s">
        <v>2255</v>
      </c>
      <c r="J261" s="36" t="s">
        <v>2125</v>
      </c>
      <c r="K261" s="36" t="s">
        <v>2264</v>
      </c>
      <c r="L261" s="99" t="s">
        <v>969</v>
      </c>
      <c r="M261" s="99">
        <f>IF(L261=L260,0,1)</f>
        <v>0</v>
      </c>
      <c r="N261" s="107">
        <v>2350267122</v>
      </c>
      <c r="O261" s="106" t="str">
        <f>PROPER(TRIM(UPPER(CONCATENATE(P261," ",Q261))))</f>
        <v>Yandry Adrián Mendoza</v>
      </c>
      <c r="P261" s="106" t="s">
        <v>2336</v>
      </c>
      <c r="Q261" s="106" t="s">
        <v>2403</v>
      </c>
      <c r="R261" s="106" t="s">
        <v>2460</v>
      </c>
      <c r="S261" s="106" t="s">
        <v>2462</v>
      </c>
      <c r="T261" s="106" t="s">
        <v>2465</v>
      </c>
      <c r="U261" s="107" t="s">
        <v>2472</v>
      </c>
      <c r="V261" s="133">
        <v>7640.9534700000004</v>
      </c>
      <c r="W261" s="39">
        <f>COUNTA(AD261,AI261,AN261,AS261,AX261,BH261,BC261)</f>
        <v>1</v>
      </c>
      <c r="X261" s="42">
        <f>Y261/AC261</f>
        <v>5.000000000000001E-2</v>
      </c>
      <c r="Y261" s="43">
        <f>(AH261+AM261+AR261+AW261+BB261+BL261+BG261)*24</f>
        <v>1.9999999999999996</v>
      </c>
      <c r="Z261" s="44">
        <f>+W261*$D$4</f>
        <v>4</v>
      </c>
      <c r="AA261" s="42">
        <f>AB261/(AC261*$D$4)</f>
        <v>5.000000000000001E-2</v>
      </c>
      <c r="AB261" s="44">
        <f>((AG261*24)*AF261)+((AL261*24)*AK261)+((AQ261*24)*AP261)+((AV261*24)*AU261)+((BA261*24)*AZ261)+((BF261*24)*BE261)+((BK261*24)*BJ261)</f>
        <v>7.9999999999999982</v>
      </c>
      <c r="AC261" s="45">
        <f>SUMIFS(Y:Y,O:O,O261)</f>
        <v>39.999999999999986</v>
      </c>
      <c r="AD261" s="132"/>
      <c r="AE261" s="132"/>
      <c r="AF261" s="65"/>
      <c r="AG261" s="47">
        <f>IF(AE261-AD261=$A$3,$A$2,AE261-AD261)</f>
        <v>0</v>
      </c>
      <c r="AH261" s="47">
        <f>IFERROR(IF(AF261=$D$4,AG261,AG261/($D$4/AF261)),0)</f>
        <v>0</v>
      </c>
      <c r="AI261" s="129"/>
      <c r="AJ261" s="129"/>
      <c r="AK261" s="64"/>
      <c r="AL261" s="47">
        <f>IF(AJ261-AI261=$A$3,$A$2,AJ261-AI261)</f>
        <v>0</v>
      </c>
      <c r="AM261" s="47">
        <f>IFERROR(IF(AK261=$D$4,AL261,AL261/($D$4/AK261)),0)</f>
        <v>0</v>
      </c>
      <c r="AN261" s="129">
        <v>0.41666666666666669</v>
      </c>
      <c r="AO261" s="129">
        <v>0.5</v>
      </c>
      <c r="AP261" s="64">
        <v>4</v>
      </c>
      <c r="AQ261" s="47">
        <f>IF(AO261-AN261=$A$3,$A$2,AO261-AN261)</f>
        <v>8.3333333333333315E-2</v>
      </c>
      <c r="AR261" s="47">
        <f>IFERROR(IF(AP261=$D$4,AQ261,AQ261/($D$4/AP261)),0)</f>
        <v>8.3333333333333315E-2</v>
      </c>
      <c r="AS261" s="129"/>
      <c r="AT261" s="129"/>
      <c r="AU261" s="64"/>
      <c r="AV261" s="47">
        <f>IF(AT261-AS261=$A$3,$A$2,AT261-AS261)</f>
        <v>0</v>
      </c>
      <c r="AW261" s="47">
        <f>IFERROR(IF(AU261=$D$4,AV261,AV261/($D$4/AU261)),0)</f>
        <v>0</v>
      </c>
      <c r="AX261" s="129"/>
      <c r="AY261" s="129"/>
      <c r="AZ261" s="64"/>
      <c r="BA261" s="47">
        <f>IF(AY261-AX261=$A$3,$A$2,AY261-AX261)</f>
        <v>0</v>
      </c>
      <c r="BB261" s="47">
        <f>IFERROR(IF(AZ261=$D$4,BA261,BA261/($D$4/AZ261)),0)</f>
        <v>0</v>
      </c>
      <c r="BC261" s="129"/>
      <c r="BD261" s="129"/>
      <c r="BE261" s="64"/>
      <c r="BF261" s="47">
        <f>IF(BD261-BC261=$A$3,$A$2,BD261-BC261)</f>
        <v>0</v>
      </c>
      <c r="BG261" s="47">
        <f>IFERROR(IF(BE261=$D$4,BF261,BF261/($D$4/BE261)),0)</f>
        <v>0</v>
      </c>
      <c r="BH261" s="129"/>
      <c r="BI261" s="129"/>
      <c r="BJ261" s="64"/>
      <c r="BK261" s="47">
        <f>IF(BI261-BH261=$A$3,$A$2,BI261-BH261)</f>
        <v>0</v>
      </c>
      <c r="BL261" s="47">
        <f>IFERROR(IF(BJ261=$D$4,BK261,BK261/($D$4/BJ261)),0)</f>
        <v>0</v>
      </c>
      <c r="BM261" s="50"/>
      <c r="BN261" s="22">
        <f t="array" ref="BN261">IF(SUMPRODUCT((O261:O$439=O261)*1)&gt;1,0,1)</f>
        <v>0</v>
      </c>
      <c r="BO261" s="62"/>
      <c r="BP261" s="62"/>
      <c r="BQ261" s="65"/>
      <c r="BR261" s="47">
        <f>IF(BP261-BO261=$A$3,$A$2,BP261-BO261)</f>
        <v>0</v>
      </c>
      <c r="BS261" s="47">
        <f>IFERROR(IF(BQ261=$D$4,BR261,BR261/($D$4/BQ261)),0)</f>
        <v>0</v>
      </c>
      <c r="BT261" s="63"/>
      <c r="BU261" s="63"/>
      <c r="BV261" s="64"/>
      <c r="BW261" s="47">
        <f>IF(BU261-BT261=$A$3,$A$2,BU261-BT261)</f>
        <v>0</v>
      </c>
      <c r="BX261" s="47">
        <f>IFERROR(IF(BV261=$D$4,BW261,BW261/($D$4/BV261)),0)</f>
        <v>0</v>
      </c>
      <c r="BY261" s="63">
        <v>0.41666666666666669</v>
      </c>
      <c r="BZ261" s="63">
        <v>0.5</v>
      </c>
      <c r="CA261" s="64">
        <v>4</v>
      </c>
      <c r="CB261" s="47">
        <f>IF(BZ261-BY261=$A$3,$A$2,BZ261-BY261)</f>
        <v>8.3333333333333315E-2</v>
      </c>
      <c r="CC261" s="47">
        <f>IFERROR(IF(CA261=$D$4,CB261,CB261/($D$4/CA261)),0)</f>
        <v>8.3333333333333315E-2</v>
      </c>
      <c r="CD261" s="63"/>
      <c r="CE261" s="63"/>
      <c r="CF261" s="64"/>
      <c r="CG261" s="47">
        <f>IF(CE261-CD261=$A$3,$A$2,CE261-CD261)</f>
        <v>0</v>
      </c>
      <c r="CH261" s="47">
        <f>IFERROR(IF(CF261=$D$4,CG261,CG261/($D$4/CF261)),0)</f>
        <v>0</v>
      </c>
      <c r="CI261" s="63"/>
      <c r="CJ261" s="63"/>
      <c r="CK261" s="64"/>
      <c r="CL261" s="47">
        <f>IF(CJ261-CI261=$A$3,$A$2,CJ261-CI261)</f>
        <v>0</v>
      </c>
      <c r="CM261" s="47">
        <f>IFERROR(IF(CK261=$D$4,CL261,CL261/($D$4/CK261)),0)</f>
        <v>0</v>
      </c>
      <c r="CN261" s="63"/>
      <c r="CO261" s="63"/>
      <c r="CP261" s="64"/>
      <c r="CQ261" s="47">
        <f>IF(CO261-CN261=$A$3,$A$2,CO261-CN261)</f>
        <v>0</v>
      </c>
      <c r="CR261" s="47">
        <f>IFERROR(IF(CP261=$D$4,CQ261,CQ261/($D$4/CP261)),0)</f>
        <v>0</v>
      </c>
      <c r="CS261" s="63"/>
      <c r="CT261" s="63"/>
      <c r="CU261" s="64"/>
      <c r="CV261" s="47">
        <f>IF(CT261-CS261=$A$3,$A$2,CT261-CS261)</f>
        <v>0</v>
      </c>
      <c r="CW261" s="47">
        <f>IFERROR(IF(CU261=$D$4,CV261,CV261/($D$4/CU261)),0)</f>
        <v>0</v>
      </c>
      <c r="CY261" s="18"/>
      <c r="CZ261" s="156"/>
      <c r="DA261" s="156"/>
    </row>
    <row r="262" spans="2:105" ht="13.8" x14ac:dyDescent="0.3">
      <c r="B262" s="39" t="str">
        <f>CONCATENATE(IF(AD262&lt;&gt;"","L",""),IF(AI262&lt;&gt;"","M",""),IF(AN262&lt;&gt;"","W",""),IF(AS262&lt;&gt;"","J",""),IF(AX262&lt;&gt;"","V",""),IF(BC262&lt;&gt;"","S",""),IF(BH262&lt;&gt;"","D",""))</f>
        <v>MJVS</v>
      </c>
      <c r="C262" s="103">
        <v>390</v>
      </c>
      <c r="D262" s="40" t="s">
        <v>1927</v>
      </c>
      <c r="E262" s="40" t="s">
        <v>1441</v>
      </c>
      <c r="F262" s="40" t="s">
        <v>2156</v>
      </c>
      <c r="G262" s="36" t="s">
        <v>1242</v>
      </c>
      <c r="H262" s="36" t="s">
        <v>2255</v>
      </c>
      <c r="I262" s="36" t="s">
        <v>2255</v>
      </c>
      <c r="J262" s="36" t="s">
        <v>2125</v>
      </c>
      <c r="K262" s="36" t="s">
        <v>2264</v>
      </c>
      <c r="L262" s="99" t="s">
        <v>969</v>
      </c>
      <c r="M262" s="99">
        <f>IF(L262=L261,0,1)</f>
        <v>0</v>
      </c>
      <c r="N262" s="107">
        <v>2350267122</v>
      </c>
      <c r="O262" s="106" t="str">
        <f>PROPER(TRIM(UPPER(CONCATENATE(P262," ",Q262))))</f>
        <v>Yandry Adrián Mendoza</v>
      </c>
      <c r="P262" s="106" t="s">
        <v>2336</v>
      </c>
      <c r="Q262" s="106" t="s">
        <v>2403</v>
      </c>
      <c r="R262" s="106" t="s">
        <v>2460</v>
      </c>
      <c r="S262" s="106" t="s">
        <v>2462</v>
      </c>
      <c r="T262" s="106" t="s">
        <v>2467</v>
      </c>
      <c r="U262" s="107" t="s">
        <v>2472</v>
      </c>
      <c r="V262" s="133">
        <v>35693.587535856597</v>
      </c>
      <c r="W262" s="39">
        <f>COUNTA(AD262,AI262,AN262,AS262,AX262,BH262,BC262)</f>
        <v>4</v>
      </c>
      <c r="X262" s="42">
        <f>Y262/AC262</f>
        <v>0.3000000000000001</v>
      </c>
      <c r="Y262" s="43">
        <f>(AH262+AM262+AR262+AW262+BB262+BL262+BG262)*24</f>
        <v>12</v>
      </c>
      <c r="Z262" s="44">
        <f>+W262*$D$4</f>
        <v>16</v>
      </c>
      <c r="AA262" s="42">
        <f>AB262/(AC262*$D$4)</f>
        <v>0.3000000000000001</v>
      </c>
      <c r="AB262" s="44">
        <f>((AG262*24)*AF262)+((AL262*24)*AK262)+((AQ262*24)*AP262)+((AV262*24)*AU262)+((BA262*24)*AZ262)+((BF262*24)*BE262)+((BK262*24)*BJ262)</f>
        <v>48</v>
      </c>
      <c r="AC262" s="45">
        <f>SUMIFS(Y:Y,O:O,O262)</f>
        <v>39.999999999999986</v>
      </c>
      <c r="AD262" s="132"/>
      <c r="AE262" s="132"/>
      <c r="AF262" s="65"/>
      <c r="AG262" s="47">
        <f>IF(AE262-AD262=$A$3,$A$2,AE262-AD262)</f>
        <v>0</v>
      </c>
      <c r="AH262" s="47">
        <f>IFERROR(IF(AF262=$D$4,AG262,AG262/($D$4/AF262)),0)</f>
        <v>0</v>
      </c>
      <c r="AI262" s="129">
        <v>0.58333333333333337</v>
      </c>
      <c r="AJ262" s="129">
        <v>0.70833333333333337</v>
      </c>
      <c r="AK262" s="64">
        <v>4</v>
      </c>
      <c r="AL262" s="47">
        <f>IF(AJ262-AI262=$A$3,$A$2,AJ262-AI262)</f>
        <v>0.125</v>
      </c>
      <c r="AM262" s="47">
        <f>IFERROR(IF(AK262=$D$4,AL262,AL262/($D$4/AK262)),0)</f>
        <v>0.125</v>
      </c>
      <c r="AN262" s="129"/>
      <c r="AO262" s="129"/>
      <c r="AP262" s="64"/>
      <c r="AQ262" s="47">
        <f>IF(AO262-AN262=$A$3,$A$2,AO262-AN262)</f>
        <v>0</v>
      </c>
      <c r="AR262" s="47">
        <f>IFERROR(IF(AP262=$D$4,AQ262,AQ262/($D$4/AP262)),0)</f>
        <v>0</v>
      </c>
      <c r="AS262" s="129">
        <v>0.58333333333333337</v>
      </c>
      <c r="AT262" s="129">
        <v>0.70833333333333337</v>
      </c>
      <c r="AU262" s="64">
        <v>4</v>
      </c>
      <c r="AV262" s="47">
        <f>IF(AT262-AS262=$A$3,$A$2,AT262-AS262)</f>
        <v>0.125</v>
      </c>
      <c r="AW262" s="47">
        <f>IFERROR(IF(AU262=$D$4,AV262,AV262/($D$4/AU262)),0)</f>
        <v>0.125</v>
      </c>
      <c r="AX262" s="129">
        <v>0.58333333333333337</v>
      </c>
      <c r="AY262" s="129">
        <v>0.70833333333333337</v>
      </c>
      <c r="AZ262" s="64">
        <v>4</v>
      </c>
      <c r="BA262" s="47">
        <f>IF(AY262-AX262=$A$3,$A$2,AY262-AX262)</f>
        <v>0.125</v>
      </c>
      <c r="BB262" s="47">
        <f>IFERROR(IF(AZ262=$D$4,BA262,BA262/($D$4/AZ262)),0)</f>
        <v>0.125</v>
      </c>
      <c r="BC262" s="129">
        <v>0.58333333333333337</v>
      </c>
      <c r="BD262" s="129">
        <v>0.70833333333333337</v>
      </c>
      <c r="BE262" s="64">
        <v>4</v>
      </c>
      <c r="BF262" s="47">
        <f>IF(BD262-BC262=$A$3,$A$2,BD262-BC262)</f>
        <v>0.125</v>
      </c>
      <c r="BG262" s="47">
        <f>IFERROR(IF(BE262=$D$4,BF262,BF262/($D$4/BE262)),0)</f>
        <v>0.125</v>
      </c>
      <c r="BH262" s="129"/>
      <c r="BI262" s="129"/>
      <c r="BJ262" s="64"/>
      <c r="BK262" s="47">
        <f>IF(BI262-BH262=$A$3,$A$2,BI262-BH262)</f>
        <v>0</v>
      </c>
      <c r="BL262" s="47">
        <f>IFERROR(IF(BJ262=$D$4,BK262,BK262/($D$4/BJ262)),0)</f>
        <v>0</v>
      </c>
      <c r="BM262" s="50"/>
      <c r="BN262" s="22">
        <f t="array" ref="BN262">IF(SUMPRODUCT((O262:O$439=O262)*1)&gt;1,0,1)</f>
        <v>0</v>
      </c>
      <c r="BO262" s="62"/>
      <c r="BP262" s="62"/>
      <c r="BQ262" s="65"/>
      <c r="BR262" s="47">
        <f>IF(BP262-BO262=$A$3,$A$2,BP262-BO262)</f>
        <v>0</v>
      </c>
      <c r="BS262" s="47">
        <f>IFERROR(IF(BQ262=$D$4,BR262,BR262/($D$4/BQ262)),0)</f>
        <v>0</v>
      </c>
      <c r="BT262" s="63">
        <v>0.58333333333333337</v>
      </c>
      <c r="BU262" s="63">
        <v>0.70833333333333337</v>
      </c>
      <c r="BV262" s="64">
        <v>4</v>
      </c>
      <c r="BW262" s="47">
        <f>IF(BU262-BT262=$A$3,$A$2,BU262-BT262)</f>
        <v>0.125</v>
      </c>
      <c r="BX262" s="47">
        <f>IFERROR(IF(BV262=$D$4,BW262,BW262/($D$4/BV262)),0)</f>
        <v>0.125</v>
      </c>
      <c r="BY262" s="63"/>
      <c r="BZ262" s="63"/>
      <c r="CA262" s="64"/>
      <c r="CB262" s="47">
        <f>IF(BZ262-BY262=$A$3,$A$2,BZ262-BY262)</f>
        <v>0</v>
      </c>
      <c r="CC262" s="47">
        <f>IFERROR(IF(CA262=$D$4,CB262,CB262/($D$4/CA262)),0)</f>
        <v>0</v>
      </c>
      <c r="CD262" s="63">
        <v>0.58333333333333337</v>
      </c>
      <c r="CE262" s="63">
        <v>0.70833333333333337</v>
      </c>
      <c r="CF262" s="64">
        <v>4</v>
      </c>
      <c r="CG262" s="47">
        <f>IF(CE262-CD262=$A$3,$A$2,CE262-CD262)</f>
        <v>0.125</v>
      </c>
      <c r="CH262" s="47">
        <f>IFERROR(IF(CF262=$D$4,CG262,CG262/($D$4/CF262)),0)</f>
        <v>0.125</v>
      </c>
      <c r="CI262" s="63">
        <v>0.58333333333333337</v>
      </c>
      <c r="CJ262" s="63">
        <v>0.70833333333333337</v>
      </c>
      <c r="CK262" s="64">
        <v>4</v>
      </c>
      <c r="CL262" s="47">
        <f>IF(CJ262-CI262=$A$3,$A$2,CJ262-CI262)</f>
        <v>0.125</v>
      </c>
      <c r="CM262" s="47">
        <f>IFERROR(IF(CK262=$D$4,CL262,CL262/($D$4/CK262)),0)</f>
        <v>0.125</v>
      </c>
      <c r="CN262" s="63">
        <v>0.58333333333333337</v>
      </c>
      <c r="CO262" s="63">
        <v>0.70833333333333337</v>
      </c>
      <c r="CP262" s="64">
        <v>4</v>
      </c>
      <c r="CQ262" s="47">
        <f>IF(CO262-CN262=$A$3,$A$2,CO262-CN262)</f>
        <v>0.125</v>
      </c>
      <c r="CR262" s="47">
        <f>IFERROR(IF(CP262=$D$4,CQ262,CQ262/($D$4/CP262)),0)</f>
        <v>0.125</v>
      </c>
      <c r="CS262" s="63"/>
      <c r="CT262" s="63"/>
      <c r="CU262" s="64"/>
      <c r="CV262" s="47">
        <f>IF(CT262-CS262=$A$3,$A$2,CT262-CS262)</f>
        <v>0</v>
      </c>
      <c r="CW262" s="47">
        <f>IFERROR(IF(CU262=$D$4,CV262,CV262/($D$4/CU262)),0)</f>
        <v>0</v>
      </c>
      <c r="CY262" s="18"/>
      <c r="CZ262" s="157">
        <f>IFERROR(VLOOKUP(Tabla5[[#This Row],[NOMBRE PDV HMPDV]],#REF!,10,0),0)</f>
        <v>0</v>
      </c>
      <c r="DA262" s="156"/>
    </row>
    <row r="263" spans="2:105" ht="13.8" x14ac:dyDescent="0.3">
      <c r="B263" s="39" t="str">
        <f>CONCATENATE(IF(AD263&lt;&gt;"","L",""),IF(AI263&lt;&gt;"","M",""),IF(AN263&lt;&gt;"","W",""),IF(AS263&lt;&gt;"","J",""),IF(AX263&lt;&gt;"","V",""),IF(BC263&lt;&gt;"","S",""),IF(BH263&lt;&gt;"","D",""))</f>
        <v>W</v>
      </c>
      <c r="C263" s="209">
        <v>1735</v>
      </c>
      <c r="D263" s="40" t="s">
        <v>892</v>
      </c>
      <c r="E263" s="40" t="s">
        <v>891</v>
      </c>
      <c r="F263" s="40" t="s">
        <v>2122</v>
      </c>
      <c r="G263" s="36" t="s">
        <v>1241</v>
      </c>
      <c r="H263" s="36" t="s">
        <v>2255</v>
      </c>
      <c r="I263" s="36" t="s">
        <v>2255</v>
      </c>
      <c r="J263" s="36" t="s">
        <v>2125</v>
      </c>
      <c r="K263" s="36" t="s">
        <v>2264</v>
      </c>
      <c r="L263" s="99" t="s">
        <v>969</v>
      </c>
      <c r="M263" s="99">
        <f>IF(L263=L262,0,1)</f>
        <v>0</v>
      </c>
      <c r="N263" s="107">
        <v>2350267122</v>
      </c>
      <c r="O263" s="106" t="str">
        <f>PROPER(TRIM(UPPER(CONCATENATE(P263," ",Q263))))</f>
        <v>Yandry Adrián Mendoza</v>
      </c>
      <c r="P263" s="106" t="s">
        <v>2336</v>
      </c>
      <c r="Q263" s="106" t="s">
        <v>2403</v>
      </c>
      <c r="R263" s="106" t="s">
        <v>2460</v>
      </c>
      <c r="S263" s="106" t="s">
        <v>2462</v>
      </c>
      <c r="T263" s="106" t="s">
        <v>2468</v>
      </c>
      <c r="U263" s="107" t="s">
        <v>2472</v>
      </c>
      <c r="V263" s="133">
        <v>14308.016363636365</v>
      </c>
      <c r="W263" s="39">
        <f>COUNTA(AD263,AI263,AN263,AS263,AX263,BH263,BC263)</f>
        <v>1</v>
      </c>
      <c r="X263" s="42">
        <f>Y263/AC263</f>
        <v>5.0000000000000037E-2</v>
      </c>
      <c r="Y263" s="43">
        <f>(AH263+AM263+AR263+AW263+BB263+BL263+BG263)*24</f>
        <v>2.0000000000000009</v>
      </c>
      <c r="Z263" s="44">
        <f>+W263*$D$4</f>
        <v>4</v>
      </c>
      <c r="AA263" s="42">
        <f>AB263/(AC263*$D$4)</f>
        <v>5.0000000000000037E-2</v>
      </c>
      <c r="AB263" s="44">
        <f>((AG263*24)*AF263)+((AL263*24)*AK263)+((AQ263*24)*AP263)+((AV263*24)*AU263)+((BA263*24)*AZ263)+((BF263*24)*BE263)+((BK263*24)*BJ263)</f>
        <v>8.0000000000000036</v>
      </c>
      <c r="AC263" s="45">
        <f>SUMIFS(Y:Y,O:O,O263)</f>
        <v>39.999999999999986</v>
      </c>
      <c r="AD263" s="197"/>
      <c r="AE263" s="197"/>
      <c r="AF263" s="198"/>
      <c r="AG263" s="47">
        <f>IF(AE263-AD263=$A$3,$A$2,AE263-AD263)</f>
        <v>0</v>
      </c>
      <c r="AH263" s="47">
        <f>IFERROR(IF(AF263=$D$4,AG263,AG263/($D$4/AF263)),0)</f>
        <v>0</v>
      </c>
      <c r="AI263" s="130"/>
      <c r="AJ263" s="130"/>
      <c r="AK263" s="68"/>
      <c r="AL263" s="47">
        <f>IF(AJ263-AI263=$A$3,$A$2,AJ263-AI263)</f>
        <v>0</v>
      </c>
      <c r="AM263" s="47">
        <f>IFERROR(IF(AK263=$D$4,AL263,AL263/($D$4/AK263)),0)</f>
        <v>0</v>
      </c>
      <c r="AN263" s="130">
        <v>0.625</v>
      </c>
      <c r="AO263" s="130">
        <v>0.70833333333333337</v>
      </c>
      <c r="AP263" s="68">
        <v>4</v>
      </c>
      <c r="AQ263" s="47">
        <f>IF(AO263-AN263=$A$3,$A$2,AO263-AN263)</f>
        <v>8.333333333333337E-2</v>
      </c>
      <c r="AR263" s="47">
        <f>IFERROR(IF(AP263=$D$4,AQ263,AQ263/($D$4/AP263)),0)</f>
        <v>8.333333333333337E-2</v>
      </c>
      <c r="AS263" s="130"/>
      <c r="AT263" s="130"/>
      <c r="AU263" s="68"/>
      <c r="AV263" s="47">
        <f>IF(AT263-AS263=$A$3,$A$2,AT263-AS263)</f>
        <v>0</v>
      </c>
      <c r="AW263" s="47">
        <f>IFERROR(IF(AU263=$D$4,AV263,AV263/($D$4/AU263)),0)</f>
        <v>0</v>
      </c>
      <c r="AX263" s="130"/>
      <c r="AY263" s="130"/>
      <c r="AZ263" s="68"/>
      <c r="BA263" s="47">
        <f>IF(AY263-AX263=$A$3,$A$2,AY263-AX263)</f>
        <v>0</v>
      </c>
      <c r="BB263" s="47">
        <f>IFERROR(IF(AZ263=$D$4,BA263,BA263/($D$4/AZ263)),0)</f>
        <v>0</v>
      </c>
      <c r="BC263" s="130"/>
      <c r="BD263" s="130"/>
      <c r="BE263" s="68"/>
      <c r="BF263" s="47">
        <f>IF(BD263-BC263=$A$3,$A$2,BD263-BC263)</f>
        <v>0</v>
      </c>
      <c r="BG263" s="47">
        <f>IFERROR(IF(BE263=$D$4,BF263,BF263/($D$4/BE263)),0)</f>
        <v>0</v>
      </c>
      <c r="BH263" s="130"/>
      <c r="BI263" s="130"/>
      <c r="BJ263" s="68"/>
      <c r="BK263" s="47">
        <f>IF(BI263-BH263=$A$3,$A$2,BI263-BH263)</f>
        <v>0</v>
      </c>
      <c r="BL263" s="47">
        <f>IFERROR(IF(BJ263=$D$4,BK263,BK263/($D$4/BJ263)),0)</f>
        <v>0</v>
      </c>
      <c r="BM263" s="50"/>
      <c r="BN263" s="22">
        <f t="array" ref="BN263">IF(SUMPRODUCT((O263:O$439=O263)*1)&gt;1,0,1)</f>
        <v>0</v>
      </c>
      <c r="BO263" s="200"/>
      <c r="BP263" s="200"/>
      <c r="BQ263" s="198"/>
      <c r="BR263" s="47">
        <f>IF(BP263-BO263=$A$3,$A$2,BP263-BO263)</f>
        <v>0</v>
      </c>
      <c r="BS263" s="47">
        <f>IFERROR(IF(BQ263=$D$4,BR263,BR263/($D$4/BQ263)),0)</f>
        <v>0</v>
      </c>
      <c r="BT263" s="66"/>
      <c r="BU263" s="66"/>
      <c r="BV263" s="68"/>
      <c r="BW263" s="47">
        <f>IF(BU263-BT263=$A$3,$A$2,BU263-BT263)</f>
        <v>0</v>
      </c>
      <c r="BX263" s="47">
        <f>IFERROR(IF(BV263=$D$4,BW263,BW263/($D$4/BV263)),0)</f>
        <v>0</v>
      </c>
      <c r="BY263" s="66">
        <v>0.625</v>
      </c>
      <c r="BZ263" s="66">
        <v>0.70833333333333337</v>
      </c>
      <c r="CA263" s="68">
        <v>4</v>
      </c>
      <c r="CB263" s="47">
        <f>IF(BZ263-BY263=$A$3,$A$2,BZ263-BY263)</f>
        <v>8.333333333333337E-2</v>
      </c>
      <c r="CC263" s="47">
        <f>IFERROR(IF(CA263=$D$4,CB263,CB263/($D$4/CA263)),0)</f>
        <v>8.333333333333337E-2</v>
      </c>
      <c r="CD263" s="66"/>
      <c r="CE263" s="66"/>
      <c r="CF263" s="68"/>
      <c r="CG263" s="47">
        <f>IF(CE263-CD263=$A$3,$A$2,CE263-CD263)</f>
        <v>0</v>
      </c>
      <c r="CH263" s="47">
        <f>IFERROR(IF(CF263=$D$4,CG263,CG263/($D$4/CF263)),0)</f>
        <v>0</v>
      </c>
      <c r="CI263" s="66"/>
      <c r="CJ263" s="66"/>
      <c r="CK263" s="68"/>
      <c r="CL263" s="47">
        <f>IF(CJ263-CI263=$A$3,$A$2,CJ263-CI263)</f>
        <v>0</v>
      </c>
      <c r="CM263" s="47">
        <f>IFERROR(IF(CK263=$D$4,CL263,CL263/($D$4/CK263)),0)</f>
        <v>0</v>
      </c>
      <c r="CN263" s="66"/>
      <c r="CO263" s="66"/>
      <c r="CP263" s="68"/>
      <c r="CQ263" s="47">
        <f>IF(CO263-CN263=$A$3,$A$2,CO263-CN263)</f>
        <v>0</v>
      </c>
      <c r="CR263" s="47">
        <f>IFERROR(IF(CP263=$D$4,CQ263,CQ263/($D$4/CP263)),0)</f>
        <v>0</v>
      </c>
      <c r="CS263" s="66"/>
      <c r="CT263" s="66"/>
      <c r="CU263" s="68"/>
      <c r="CV263" s="47">
        <f>IF(CT263-CS263=$A$3,$A$2,CT263-CS263)</f>
        <v>0</v>
      </c>
      <c r="CW263" s="47">
        <f>IFERROR(IF(CU263=$D$4,CV263,CV263/($D$4/CU263)),0)</f>
        <v>0</v>
      </c>
      <c r="CY263" s="18"/>
      <c r="CZ263" s="156"/>
      <c r="DA263" s="156"/>
    </row>
    <row r="264" spans="2:105" ht="14.4" x14ac:dyDescent="0.3">
      <c r="B264" s="39" t="str">
        <f>CONCATENATE(IF(AD264&lt;&gt;"","L",""),IF(AI264&lt;&gt;"","M",""),IF(AN264&lt;&gt;"","W",""),IF(AS264&lt;&gt;"","J",""),IF(AX264&lt;&gt;"","V",""),IF(BC264&lt;&gt;"","S",""),IF(BH264&lt;&gt;"","D",""))</f>
        <v>W</v>
      </c>
      <c r="C264" s="103">
        <v>12</v>
      </c>
      <c r="D264" s="137" t="s">
        <v>2542</v>
      </c>
      <c r="E264" s="40" t="s">
        <v>2543</v>
      </c>
      <c r="F264" s="40" t="s">
        <v>2122</v>
      </c>
      <c r="G264" s="36" t="s">
        <v>1239</v>
      </c>
      <c r="H264" s="36" t="s">
        <v>2255</v>
      </c>
      <c r="I264" s="36" t="s">
        <v>2255</v>
      </c>
      <c r="J264" s="36" t="s">
        <v>2125</v>
      </c>
      <c r="K264" s="36" t="s">
        <v>2264</v>
      </c>
      <c r="L264" s="99" t="s">
        <v>969</v>
      </c>
      <c r="M264" s="99">
        <f>IF(L264=L263,0,1)</f>
        <v>0</v>
      </c>
      <c r="N264" s="107">
        <v>2350267122</v>
      </c>
      <c r="O264" s="106" t="str">
        <f>PROPER(TRIM(UPPER(CONCATENATE(P264," ",Q264))))</f>
        <v>Yandry Adrián Mendoza</v>
      </c>
      <c r="P264" s="106" t="s">
        <v>2336</v>
      </c>
      <c r="Q264" s="106" t="s">
        <v>2403</v>
      </c>
      <c r="R264" s="106" t="s">
        <v>2460</v>
      </c>
      <c r="S264" s="106" t="s">
        <v>2462</v>
      </c>
      <c r="T264" s="106" t="s">
        <v>2465</v>
      </c>
      <c r="U264" s="107" t="s">
        <v>2472</v>
      </c>
      <c r="V264" s="133">
        <v>3385.2325499999997</v>
      </c>
      <c r="W264" s="39">
        <f>COUNTA(AD264,AI264,AN264,AS264,AX264,BH264,BC264)</f>
        <v>1</v>
      </c>
      <c r="X264" s="42">
        <f>Y264/AC264</f>
        <v>5.0000000000000037E-2</v>
      </c>
      <c r="Y264" s="43">
        <f>(AH264+AM264+AR264+AW264+BB264+BL264+BG264)*24</f>
        <v>2.0000000000000009</v>
      </c>
      <c r="Z264" s="44">
        <f>+W264*$D$4</f>
        <v>4</v>
      </c>
      <c r="AA264" s="42">
        <f>AB264/(AC264*$D$4)</f>
        <v>5.0000000000000037E-2</v>
      </c>
      <c r="AB264" s="44">
        <f>((AG264*24)*AF264)+((AL264*24)*AK264)+((AQ264*24)*AP264)+((AV264*24)*AU264)+((BA264*24)*AZ264)+((BF264*24)*BE264)+((BK264*24)*BJ264)</f>
        <v>8.0000000000000036</v>
      </c>
      <c r="AC264" s="45">
        <f>SUMIFS(Y:Y,O:O,O264)</f>
        <v>39.999999999999986</v>
      </c>
      <c r="AD264" s="132"/>
      <c r="AE264" s="132"/>
      <c r="AF264" s="65"/>
      <c r="AG264" s="47">
        <f>IF(AE264-AD264=$A$3,$A$2,AE264-AD264)</f>
        <v>0</v>
      </c>
      <c r="AH264" s="47">
        <f>IFERROR(IF(AF264=$D$4,AG264,AG264/($D$4/AF264)),0)</f>
        <v>0</v>
      </c>
      <c r="AI264" s="129"/>
      <c r="AJ264" s="129"/>
      <c r="AK264" s="64"/>
      <c r="AL264" s="47">
        <f>IF(AJ264-AI264=$A$3,$A$2,AJ264-AI264)</f>
        <v>0</v>
      </c>
      <c r="AM264" s="47">
        <f>IFERROR(IF(AK264=$D$4,AL264,AL264/($D$4/AK264)),0)</f>
        <v>0</v>
      </c>
      <c r="AN264" s="129">
        <v>0.54166666666666663</v>
      </c>
      <c r="AO264" s="129">
        <v>0.625</v>
      </c>
      <c r="AP264" s="64">
        <v>4</v>
      </c>
      <c r="AQ264" s="47">
        <f>IF(AO264-AN264=$A$3,$A$2,AO264-AN264)</f>
        <v>8.333333333333337E-2</v>
      </c>
      <c r="AR264" s="47">
        <f>IFERROR(IF(AP264=$D$4,AQ264,AQ264/($D$4/AP264)),0)</f>
        <v>8.333333333333337E-2</v>
      </c>
      <c r="AS264" s="129"/>
      <c r="AT264" s="129"/>
      <c r="AU264" s="64"/>
      <c r="AV264" s="47">
        <f>IF(AT264-AS264=$A$3,$A$2,AT264-AS264)</f>
        <v>0</v>
      </c>
      <c r="AW264" s="47">
        <f>IFERROR(IF(AU264=$D$4,AV264,AV264/($D$4/AU264)),0)</f>
        <v>0</v>
      </c>
      <c r="AX264" s="129"/>
      <c r="AY264" s="129"/>
      <c r="AZ264" s="64"/>
      <c r="BA264" s="47">
        <f>IF(AY264-AX264=$A$3,$A$2,AY264-AX264)</f>
        <v>0</v>
      </c>
      <c r="BB264" s="47">
        <f>IFERROR(IF(AZ264=$D$4,BA264,BA264/($D$4/AZ264)),0)</f>
        <v>0</v>
      </c>
      <c r="BC264" s="129"/>
      <c r="BD264" s="129"/>
      <c r="BE264" s="64"/>
      <c r="BF264" s="47">
        <f>IF(BD264-BC264=$A$3,$A$2,BD264-BC264)</f>
        <v>0</v>
      </c>
      <c r="BG264" s="47">
        <f>IFERROR(IF(BE264=$D$4,BF264,BF264/($D$4/BE264)),0)</f>
        <v>0</v>
      </c>
      <c r="BH264" s="129"/>
      <c r="BI264" s="129"/>
      <c r="BJ264" s="64"/>
      <c r="BK264" s="47">
        <f>IF(BI264-BH264=$A$3,$A$2,BI264-BH264)</f>
        <v>0</v>
      </c>
      <c r="BL264" s="47">
        <f>IFERROR(IF(BJ264=$D$4,BK264,BK264/($D$4/BJ264)),0)</f>
        <v>0</v>
      </c>
      <c r="BM264" s="50"/>
      <c r="BN264" s="22">
        <f t="array" ref="BN264">IF(SUMPRODUCT((O264:O$439=O264)*1)&gt;1,0,1)</f>
        <v>0</v>
      </c>
      <c r="BO264" s="62"/>
      <c r="BP264" s="62"/>
      <c r="BQ264" s="65"/>
      <c r="BR264" s="47">
        <f>IF(BP264-BO264=$A$3,$A$2,BP264-BO264)</f>
        <v>0</v>
      </c>
      <c r="BS264" s="47">
        <f>IFERROR(IF(BQ264=$D$4,BR264,BR264/($D$4/BQ264)),0)</f>
        <v>0</v>
      </c>
      <c r="BT264" s="63"/>
      <c r="BU264" s="63"/>
      <c r="BV264" s="64"/>
      <c r="BW264" s="47">
        <f>IF(BU264-BT264=$A$3,$A$2,BU264-BT264)</f>
        <v>0</v>
      </c>
      <c r="BX264" s="47">
        <f>IFERROR(IF(BV264=$D$4,BW264,BW264/($D$4/BV264)),0)</f>
        <v>0</v>
      </c>
      <c r="BY264" s="63">
        <v>0.54166666666666663</v>
      </c>
      <c r="BZ264" s="63">
        <v>0.625</v>
      </c>
      <c r="CA264" s="64">
        <v>4</v>
      </c>
      <c r="CB264" s="47">
        <f>IF(BZ264-BY264=$A$3,$A$2,BZ264-BY264)</f>
        <v>8.333333333333337E-2</v>
      </c>
      <c r="CC264" s="47">
        <f>IFERROR(IF(CA264=$D$4,CB264,CB264/($D$4/CA264)),0)</f>
        <v>8.333333333333337E-2</v>
      </c>
      <c r="CD264" s="63"/>
      <c r="CE264" s="63"/>
      <c r="CF264" s="64"/>
      <c r="CG264" s="47">
        <f>IF(CE264-CD264=$A$3,$A$2,CE264-CD264)</f>
        <v>0</v>
      </c>
      <c r="CH264" s="47">
        <f>IFERROR(IF(CF264=$D$4,CG264,CG264/($D$4/CF264)),0)</f>
        <v>0</v>
      </c>
      <c r="CI264" s="63"/>
      <c r="CJ264" s="63"/>
      <c r="CK264" s="64"/>
      <c r="CL264" s="47">
        <f>IF(CJ264-CI264=$A$3,$A$2,CJ264-CI264)</f>
        <v>0</v>
      </c>
      <c r="CM264" s="47">
        <f>IFERROR(IF(CK264=$D$4,CL264,CL264/($D$4/CK264)),0)</f>
        <v>0</v>
      </c>
      <c r="CN264" s="63"/>
      <c r="CO264" s="63"/>
      <c r="CP264" s="64"/>
      <c r="CQ264" s="47">
        <f>IF(CO264-CN264=$A$3,$A$2,CO264-CN264)</f>
        <v>0</v>
      </c>
      <c r="CR264" s="47">
        <f>IFERROR(IF(CP264=$D$4,CQ264,CQ264/($D$4/CP264)),0)</f>
        <v>0</v>
      </c>
      <c r="CS264" s="63"/>
      <c r="CT264" s="63"/>
      <c r="CU264" s="64"/>
      <c r="CV264" s="47">
        <f>IF(CT264-CS264=$A$3,$A$2,CT264-CS264)</f>
        <v>0</v>
      </c>
      <c r="CW264" s="47">
        <f>IFERROR(IF(CU264=$D$4,CV264,CV264/($D$4/CU264)),0)</f>
        <v>0</v>
      </c>
      <c r="CY264" s="18"/>
      <c r="CZ264" s="156"/>
      <c r="DA264" s="156"/>
    </row>
    <row r="265" spans="2:105" ht="13.8" x14ac:dyDescent="0.3">
      <c r="B265" s="39" t="str">
        <f>CONCATENATE(IF(AD265&lt;&gt;"","L",""),IF(AI265&lt;&gt;"","M",""),IF(AN265&lt;&gt;"","W",""),IF(AS265&lt;&gt;"","J",""),IF(AX265&lt;&gt;"","V",""),IF(BC265&lt;&gt;"","S",""),IF(BH265&lt;&gt;"","D",""))</f>
        <v>W</v>
      </c>
      <c r="C265" s="195">
        <v>1725</v>
      </c>
      <c r="D265" s="40" t="s">
        <v>1928</v>
      </c>
      <c r="E265" s="40" t="s">
        <v>1442</v>
      </c>
      <c r="F265" s="40" t="s">
        <v>2123</v>
      </c>
      <c r="G265" s="36" t="s">
        <v>1241</v>
      </c>
      <c r="H265" s="36" t="s">
        <v>2255</v>
      </c>
      <c r="I265" s="36" t="s">
        <v>2255</v>
      </c>
      <c r="J265" s="36" t="s">
        <v>2125</v>
      </c>
      <c r="K265" s="36" t="s">
        <v>2264</v>
      </c>
      <c r="L265" s="99" t="s">
        <v>969</v>
      </c>
      <c r="M265" s="99">
        <f>IF(L265=L264,0,1)</f>
        <v>0</v>
      </c>
      <c r="N265" s="107">
        <v>2350267122</v>
      </c>
      <c r="O265" s="106" t="str">
        <f>PROPER(TRIM(UPPER(CONCATENATE(P265," ",Q265))))</f>
        <v>Yandry Adrián Mendoza</v>
      </c>
      <c r="P265" s="106" t="s">
        <v>2336</v>
      </c>
      <c r="Q265" s="106" t="s">
        <v>2403</v>
      </c>
      <c r="R265" s="106" t="s">
        <v>2460</v>
      </c>
      <c r="S265" s="106" t="s">
        <v>2462</v>
      </c>
      <c r="T265" s="106" t="s">
        <v>2468</v>
      </c>
      <c r="U265" s="107" t="s">
        <v>2472</v>
      </c>
      <c r="V265" s="133">
        <v>13961.346363636365</v>
      </c>
      <c r="W265" s="39">
        <f>COUNTA(AD265,AI265,AN265,AS265,AX265,BH265,BC265)</f>
        <v>1</v>
      </c>
      <c r="X265" s="42">
        <f>Y265/AC265</f>
        <v>4.9999999999999975E-2</v>
      </c>
      <c r="Y265" s="43">
        <f>(AH265+AM265+AR265+AW265+BB265+BL265+BG265)*24</f>
        <v>1.9999999999999982</v>
      </c>
      <c r="Z265" s="44">
        <f>+W265*$D$4</f>
        <v>4</v>
      </c>
      <c r="AA265" s="42">
        <f>AB265/(AC265*$D$4)</f>
        <v>4.9999999999999975E-2</v>
      </c>
      <c r="AB265" s="44">
        <f>((AG265*24)*AF265)+((AL265*24)*AK265)+((AQ265*24)*AP265)+((AV265*24)*AU265)+((BA265*24)*AZ265)+((BF265*24)*BE265)+((BK265*24)*BJ265)</f>
        <v>7.9999999999999929</v>
      </c>
      <c r="AC265" s="45">
        <f>SUMIFS(Y:Y,O:O,O265)</f>
        <v>39.999999999999986</v>
      </c>
      <c r="AD265" s="197"/>
      <c r="AE265" s="197"/>
      <c r="AF265" s="198"/>
      <c r="AG265" s="47">
        <f>IF(AE265-AD265=$A$3,$A$2,AE265-AD265)</f>
        <v>0</v>
      </c>
      <c r="AH265" s="47">
        <f>IFERROR(IF(AF265=$D$4,AG265,AG265/($D$4/AF265)),0)</f>
        <v>0</v>
      </c>
      <c r="AI265" s="130"/>
      <c r="AJ265" s="130"/>
      <c r="AK265" s="68"/>
      <c r="AL265" s="47">
        <f>IF(AJ265-AI265=$A$3,$A$2,AJ265-AI265)</f>
        <v>0</v>
      </c>
      <c r="AM265" s="47">
        <f>IFERROR(IF(AK265=$D$4,AL265,AL265/($D$4/AK265)),0)</f>
        <v>0</v>
      </c>
      <c r="AN265" s="130">
        <v>0.70833333333333337</v>
      </c>
      <c r="AO265" s="130">
        <v>0.79166666666666663</v>
      </c>
      <c r="AP265" s="68">
        <v>4</v>
      </c>
      <c r="AQ265" s="47">
        <f>IF(AO265-AN265=$A$3,$A$2,AO265-AN265)</f>
        <v>8.3333333333333259E-2</v>
      </c>
      <c r="AR265" s="47">
        <f>IFERROR(IF(AP265=$D$4,AQ265,AQ265/($D$4/AP265)),0)</f>
        <v>8.3333333333333259E-2</v>
      </c>
      <c r="AS265" s="130"/>
      <c r="AT265" s="130"/>
      <c r="AU265" s="68"/>
      <c r="AV265" s="47">
        <f>IF(AT265-AS265=$A$3,$A$2,AT265-AS265)</f>
        <v>0</v>
      </c>
      <c r="AW265" s="47">
        <f>IFERROR(IF(AU265=$D$4,AV265,AV265/($D$4/AU265)),0)</f>
        <v>0</v>
      </c>
      <c r="AX265" s="130"/>
      <c r="AY265" s="130"/>
      <c r="AZ265" s="68"/>
      <c r="BA265" s="47">
        <f>IF(AY265-AX265=$A$3,$A$2,AY265-AX265)</f>
        <v>0</v>
      </c>
      <c r="BB265" s="47">
        <f>IFERROR(IF(AZ265=$D$4,BA265,BA265/($D$4/AZ265)),0)</f>
        <v>0</v>
      </c>
      <c r="BC265" s="130"/>
      <c r="BD265" s="130"/>
      <c r="BE265" s="68"/>
      <c r="BF265" s="47">
        <f>IF(BD265-BC265=$A$3,$A$2,BD265-BC265)</f>
        <v>0</v>
      </c>
      <c r="BG265" s="47">
        <f>IFERROR(IF(BE265=$D$4,BF265,BF265/($D$4/BE265)),0)</f>
        <v>0</v>
      </c>
      <c r="BH265" s="130"/>
      <c r="BI265" s="130"/>
      <c r="BJ265" s="68"/>
      <c r="BK265" s="47">
        <f>IF(BI265-BH265=$A$3,$A$2,BI265-BH265)</f>
        <v>0</v>
      </c>
      <c r="BL265" s="47">
        <f>IFERROR(IF(BJ265=$D$4,BK265,BK265/($D$4/BJ265)),0)</f>
        <v>0</v>
      </c>
      <c r="BM265" s="50"/>
      <c r="BN265" s="22">
        <f t="array" ref="BN265">IF(SUMPRODUCT((O265:O$439=O265)*1)&gt;1,0,1)</f>
        <v>0</v>
      </c>
      <c r="BO265" s="200"/>
      <c r="BP265" s="200"/>
      <c r="BQ265" s="198"/>
      <c r="BR265" s="47">
        <f>IF(BP265-BO265=$A$3,$A$2,BP265-BO265)</f>
        <v>0</v>
      </c>
      <c r="BS265" s="47">
        <f>IFERROR(IF(BQ265=$D$4,BR265,BR265/($D$4/BQ265)),0)</f>
        <v>0</v>
      </c>
      <c r="BT265" s="66"/>
      <c r="BU265" s="66"/>
      <c r="BV265" s="68"/>
      <c r="BW265" s="47">
        <f>IF(BU265-BT265=$A$3,$A$2,BU265-BT265)</f>
        <v>0</v>
      </c>
      <c r="BX265" s="47">
        <f>IFERROR(IF(BV265=$D$4,BW265,BW265/($D$4/BV265)),0)</f>
        <v>0</v>
      </c>
      <c r="BY265" s="66">
        <v>0.70833333333333337</v>
      </c>
      <c r="BZ265" s="66">
        <v>0.79166666666666663</v>
      </c>
      <c r="CA265" s="68">
        <v>4</v>
      </c>
      <c r="CB265" s="47">
        <f>IF(BZ265-BY265=$A$3,$A$2,BZ265-BY265)</f>
        <v>8.3333333333333259E-2</v>
      </c>
      <c r="CC265" s="47">
        <f>IFERROR(IF(CA265=$D$4,CB265,CB265/($D$4/CA265)),0)</f>
        <v>8.3333333333333259E-2</v>
      </c>
      <c r="CD265" s="66"/>
      <c r="CE265" s="66"/>
      <c r="CF265" s="68"/>
      <c r="CG265" s="47">
        <f>IF(CE265-CD265=$A$3,$A$2,CE265-CD265)</f>
        <v>0</v>
      </c>
      <c r="CH265" s="47">
        <f>IFERROR(IF(CF265=$D$4,CG265,CG265/($D$4/CF265)),0)</f>
        <v>0</v>
      </c>
      <c r="CI265" s="66"/>
      <c r="CJ265" s="66"/>
      <c r="CK265" s="68"/>
      <c r="CL265" s="47">
        <f>IF(CJ265-CI265=$A$3,$A$2,CJ265-CI265)</f>
        <v>0</v>
      </c>
      <c r="CM265" s="47">
        <f>IFERROR(IF(CK265=$D$4,CL265,CL265/($D$4/CK265)),0)</f>
        <v>0</v>
      </c>
      <c r="CN265" s="66"/>
      <c r="CO265" s="66"/>
      <c r="CP265" s="68"/>
      <c r="CQ265" s="47">
        <f>IF(CO265-CN265=$A$3,$A$2,CO265-CN265)</f>
        <v>0</v>
      </c>
      <c r="CR265" s="47">
        <f>IFERROR(IF(CP265=$D$4,CQ265,CQ265/($D$4/CP265)),0)</f>
        <v>0</v>
      </c>
      <c r="CS265" s="66"/>
      <c r="CT265" s="66"/>
      <c r="CU265" s="68"/>
      <c r="CV265" s="47">
        <f>IF(CT265-CS265=$A$3,$A$2,CT265-CS265)</f>
        <v>0</v>
      </c>
      <c r="CW265" s="47">
        <f>IFERROR(IF(CU265=$D$4,CV265,CV265/($D$4/CU265)),0)</f>
        <v>0</v>
      </c>
      <c r="CY265" s="18"/>
      <c r="CZ265" s="156"/>
      <c r="DA265" s="156"/>
    </row>
    <row r="266" spans="2:105" ht="13.8" x14ac:dyDescent="0.3">
      <c r="B266" s="39" t="str">
        <f>CONCATENATE(IF(AD266&lt;&gt;"","L",""),IF(AI266&lt;&gt;"","M",""),IF(AN266&lt;&gt;"","W",""),IF(AS266&lt;&gt;"","J",""),IF(AX266&lt;&gt;"","V",""),IF(BC266&lt;&gt;"","S",""),IF(BH266&lt;&gt;"","D",""))</f>
        <v>MJVS</v>
      </c>
      <c r="C266" s="104">
        <v>159</v>
      </c>
      <c r="D266" s="40" t="s">
        <v>1929</v>
      </c>
      <c r="E266" s="40" t="s">
        <v>1443</v>
      </c>
      <c r="F266" s="40" t="s">
        <v>2156</v>
      </c>
      <c r="G266" s="36" t="s">
        <v>1242</v>
      </c>
      <c r="H266" s="36" t="s">
        <v>2255</v>
      </c>
      <c r="I266" s="36" t="s">
        <v>2255</v>
      </c>
      <c r="J266" s="36" t="s">
        <v>2125</v>
      </c>
      <c r="K266" s="36" t="s">
        <v>2264</v>
      </c>
      <c r="L266" s="99" t="s">
        <v>969</v>
      </c>
      <c r="M266" s="99">
        <f>IF(L266=L265,0,1)</f>
        <v>0</v>
      </c>
      <c r="N266" s="107">
        <v>2350267122</v>
      </c>
      <c r="O266" s="106" t="str">
        <f>PROPER(TRIM(UPPER(CONCATENATE(P266," ",Q266))))</f>
        <v>Yandry Adrián Mendoza</v>
      </c>
      <c r="P266" s="106" t="s">
        <v>2336</v>
      </c>
      <c r="Q266" s="106" t="s">
        <v>2403</v>
      </c>
      <c r="R266" s="106" t="s">
        <v>2460</v>
      </c>
      <c r="S266" s="106" t="s">
        <v>2462</v>
      </c>
      <c r="T266" s="106" t="s">
        <v>2467</v>
      </c>
      <c r="U266" s="107" t="s">
        <v>2472</v>
      </c>
      <c r="V266" s="133">
        <v>23221.397518282905</v>
      </c>
      <c r="W266" s="39">
        <f>COUNTA(AD266,AI266,AN266,AS266,AX266,BH266,BC266)</f>
        <v>4</v>
      </c>
      <c r="X266" s="42">
        <f>Y266/AC266</f>
        <v>0.1999999999999999</v>
      </c>
      <c r="Y266" s="43">
        <f>(AH266+AM266+AR266+AW266+BB266+BL266+BG266)*24</f>
        <v>7.9999999999999929</v>
      </c>
      <c r="Z266" s="44">
        <f>+W266*$D$4</f>
        <v>16</v>
      </c>
      <c r="AA266" s="42">
        <f>AB266/(AC266*$D$4)</f>
        <v>0.1999999999999999</v>
      </c>
      <c r="AB266" s="44">
        <f>((AG266*24)*AF266)+((AL266*24)*AK266)+((AQ266*24)*AP266)+((AV266*24)*AU266)+((BA266*24)*AZ266)+((BF266*24)*BE266)+((BK266*24)*BJ266)</f>
        <v>31.999999999999972</v>
      </c>
      <c r="AC266" s="45">
        <f>SUMIFS(Y:Y,O:O,O266)</f>
        <v>39.999999999999986</v>
      </c>
      <c r="AD266" s="127"/>
      <c r="AE266" s="127"/>
      <c r="AF266" s="107"/>
      <c r="AG266" s="47">
        <f>IF(AE266-AD266=$A$3,$A$2,AE266-AD266)</f>
        <v>0</v>
      </c>
      <c r="AH266" s="47">
        <f>IFERROR(IF(AF266=$D$4,AG266,AG266/($D$4/AF266)),0)</f>
        <v>0</v>
      </c>
      <c r="AI266" s="49">
        <v>0.70833333333333337</v>
      </c>
      <c r="AJ266" s="49">
        <v>0.79166666666666663</v>
      </c>
      <c r="AK266" s="41">
        <v>4</v>
      </c>
      <c r="AL266" s="47">
        <f>IF(AJ266-AI266=$A$3,$A$2,AJ266-AI266)</f>
        <v>8.3333333333333259E-2</v>
      </c>
      <c r="AM266" s="47">
        <f>IFERROR(IF(AK266=$D$4,AL266,AL266/($D$4/AK266)),0)</f>
        <v>8.3333333333333259E-2</v>
      </c>
      <c r="AN266" s="49"/>
      <c r="AO266" s="49"/>
      <c r="AP266" s="41"/>
      <c r="AQ266" s="47">
        <f>IF(AO266-AN266=$A$3,$A$2,AO266-AN266)</f>
        <v>0</v>
      </c>
      <c r="AR266" s="47">
        <f>IFERROR(IF(AP266=$D$4,AQ266,AQ266/($D$4/AP266)),0)</f>
        <v>0</v>
      </c>
      <c r="AS266" s="49">
        <v>0.70833333333333337</v>
      </c>
      <c r="AT266" s="49">
        <v>0.79166666666666663</v>
      </c>
      <c r="AU266" s="41">
        <v>4</v>
      </c>
      <c r="AV266" s="47">
        <f>IF(AT266-AS266=$A$3,$A$2,AT266-AS266)</f>
        <v>8.3333333333333259E-2</v>
      </c>
      <c r="AW266" s="47">
        <f>IFERROR(IF(AU266=$D$4,AV266,AV266/($D$4/AU266)),0)</f>
        <v>8.3333333333333259E-2</v>
      </c>
      <c r="AX266" s="49">
        <v>0.70833333333333337</v>
      </c>
      <c r="AY266" s="49">
        <v>0.79166666666666663</v>
      </c>
      <c r="AZ266" s="41">
        <v>4</v>
      </c>
      <c r="BA266" s="47">
        <f>IF(AY266-AX266=$A$3,$A$2,AY266-AX266)</f>
        <v>8.3333333333333259E-2</v>
      </c>
      <c r="BB266" s="47">
        <f>IFERROR(IF(AZ266=$D$4,BA266,BA266/($D$4/AZ266)),0)</f>
        <v>8.3333333333333259E-2</v>
      </c>
      <c r="BC266" s="49">
        <v>0.70833333333333337</v>
      </c>
      <c r="BD266" s="49">
        <v>0.79166666666666663</v>
      </c>
      <c r="BE266" s="41">
        <v>4</v>
      </c>
      <c r="BF266" s="47">
        <f>IF(BD266-BC266=$A$3,$A$2,BD266-BC266)</f>
        <v>8.3333333333333259E-2</v>
      </c>
      <c r="BG266" s="47">
        <f>IFERROR(IF(BE266=$D$4,BF266,BF266/($D$4/BE266)),0)</f>
        <v>8.3333333333333259E-2</v>
      </c>
      <c r="BH266" s="49"/>
      <c r="BI266" s="49"/>
      <c r="BJ266" s="41"/>
      <c r="BK266" s="47">
        <f>IF(BI266-BH266=$A$3,$A$2,BI266-BH266)</f>
        <v>0</v>
      </c>
      <c r="BL266" s="47">
        <f>IFERROR(IF(BJ266=$D$4,BK266,BK266/($D$4/BJ266)),0)</f>
        <v>0</v>
      </c>
      <c r="BM266" s="50"/>
      <c r="BN266" s="22">
        <f t="array" ref="BN266">IF(SUMPRODUCT((O266:O$439=O266)*1)&gt;1,0,1)</f>
        <v>1</v>
      </c>
      <c r="BO266" s="46"/>
      <c r="BP266" s="46"/>
      <c r="BQ266" s="107"/>
      <c r="BR266" s="47">
        <f>IF(BP266-BO266=$A$3,$A$2,BP266-BO266)</f>
        <v>0</v>
      </c>
      <c r="BS266" s="47">
        <f>IFERROR(IF(BQ266=$D$4,BR266,BR266/($D$4/BQ266)),0)</f>
        <v>0</v>
      </c>
      <c r="BT266" s="48">
        <v>0.70833333333333337</v>
      </c>
      <c r="BU266" s="48">
        <v>0.79166666666666663</v>
      </c>
      <c r="BV266" s="41">
        <v>4</v>
      </c>
      <c r="BW266" s="47">
        <f>IF(BU266-BT266=$A$3,$A$2,BU266-BT266)</f>
        <v>8.3333333333333259E-2</v>
      </c>
      <c r="BX266" s="47">
        <f>IFERROR(IF(BV266=$D$4,BW266,BW266/($D$4/BV266)),0)</f>
        <v>8.3333333333333259E-2</v>
      </c>
      <c r="BY266" s="48"/>
      <c r="BZ266" s="48"/>
      <c r="CA266" s="41"/>
      <c r="CB266" s="47">
        <f>IF(BZ266-BY266=$A$3,$A$2,BZ266-BY266)</f>
        <v>0</v>
      </c>
      <c r="CC266" s="47">
        <f>IFERROR(IF(CA266=$D$4,CB266,CB266/($D$4/CA266)),0)</f>
        <v>0</v>
      </c>
      <c r="CD266" s="48">
        <v>0.70833333333333337</v>
      </c>
      <c r="CE266" s="48">
        <v>0.79166666666666663</v>
      </c>
      <c r="CF266" s="41">
        <v>4</v>
      </c>
      <c r="CG266" s="47">
        <f>IF(CE266-CD266=$A$3,$A$2,CE266-CD266)</f>
        <v>8.3333333333333259E-2</v>
      </c>
      <c r="CH266" s="47">
        <f>IFERROR(IF(CF266=$D$4,CG266,CG266/($D$4/CF266)),0)</f>
        <v>8.3333333333333259E-2</v>
      </c>
      <c r="CI266" s="48">
        <v>0.70833333333333337</v>
      </c>
      <c r="CJ266" s="48">
        <v>0.79166666666666663</v>
      </c>
      <c r="CK266" s="41">
        <v>4</v>
      </c>
      <c r="CL266" s="47">
        <f>IF(CJ266-CI266=$A$3,$A$2,CJ266-CI266)</f>
        <v>8.3333333333333259E-2</v>
      </c>
      <c r="CM266" s="47">
        <f>IFERROR(IF(CK266=$D$4,CL266,CL266/($D$4/CK266)),0)</f>
        <v>8.3333333333333259E-2</v>
      </c>
      <c r="CN266" s="48">
        <v>0.70833333333333337</v>
      </c>
      <c r="CO266" s="48">
        <v>0.79166666666666663</v>
      </c>
      <c r="CP266" s="41">
        <v>4</v>
      </c>
      <c r="CQ266" s="47">
        <f>IF(CO266-CN266=$A$3,$A$2,CO266-CN266)</f>
        <v>8.3333333333333259E-2</v>
      </c>
      <c r="CR266" s="47">
        <f>IFERROR(IF(CP266=$D$4,CQ266,CQ266/($D$4/CP266)),0)</f>
        <v>8.3333333333333259E-2</v>
      </c>
      <c r="CS266" s="48"/>
      <c r="CT266" s="48"/>
      <c r="CU266" s="41"/>
      <c r="CV266" s="47">
        <f>IF(CT266-CS266=$A$3,$A$2,CT266-CS266)</f>
        <v>0</v>
      </c>
      <c r="CW266" s="47">
        <f>IFERROR(IF(CU266=$D$4,CV266,CV266/($D$4/CU266)),0)</f>
        <v>0</v>
      </c>
      <c r="CY266" s="18"/>
      <c r="CZ266" s="156"/>
      <c r="DA266" s="156"/>
    </row>
    <row r="267" spans="2:105" ht="13.8" x14ac:dyDescent="0.3">
      <c r="B267" s="39" t="str">
        <f>CONCATENATE(IF(AD267&lt;&gt;"","L",""),IF(AI267&lt;&gt;"","M",""),IF(AN267&lt;&gt;"","W",""),IF(AS267&lt;&gt;"","J",""),IF(AX267&lt;&gt;"","V",""),IF(BC267&lt;&gt;"","S",""),IF(BH267&lt;&gt;"","D",""))</f>
        <v>MWJVS</v>
      </c>
      <c r="C267" s="104">
        <v>521</v>
      </c>
      <c r="D267" s="40" t="s">
        <v>1714</v>
      </c>
      <c r="E267" s="40" t="s">
        <v>1275</v>
      </c>
      <c r="F267" s="40" t="s">
        <v>2156</v>
      </c>
      <c r="G267" s="36" t="s">
        <v>1239</v>
      </c>
      <c r="H267" s="36" t="s">
        <v>2171</v>
      </c>
      <c r="I267" s="36" t="s">
        <v>2124</v>
      </c>
      <c r="J267" s="36" t="s">
        <v>2125</v>
      </c>
      <c r="K267" s="36" t="s">
        <v>2262</v>
      </c>
      <c r="L267" s="99" t="s">
        <v>902</v>
      </c>
      <c r="M267" s="99">
        <f>IF(L267=L266,0,1)</f>
        <v>1</v>
      </c>
      <c r="N267" s="107">
        <v>950306092</v>
      </c>
      <c r="O267" s="106" t="str">
        <f>PROPER(TRIM(UPPER(CONCATENATE(P267," ",Q267))))</f>
        <v>Luis Alberto Bonilla</v>
      </c>
      <c r="P267" s="106" t="s">
        <v>2283</v>
      </c>
      <c r="Q267" s="106" t="s">
        <v>2489</v>
      </c>
      <c r="R267" s="106" t="s">
        <v>2496</v>
      </c>
      <c r="S267" s="106" t="s">
        <v>2461</v>
      </c>
      <c r="T267" s="106" t="s">
        <v>2465</v>
      </c>
      <c r="U267" s="107" t="s">
        <v>2472</v>
      </c>
      <c r="V267" s="133">
        <v>46683.96888</v>
      </c>
      <c r="W267" s="39">
        <f>COUNTA(AD267,AI267,AN267,AS267,AX267,BH267,BC267)</f>
        <v>5</v>
      </c>
      <c r="X267" s="42">
        <f>Y267/AC267</f>
        <v>0.9</v>
      </c>
      <c r="Y267" s="43">
        <f>(AH267+AM267+AR267+AW267+BB267+BL267+BG267)*24</f>
        <v>35.999999999999993</v>
      </c>
      <c r="Z267" s="44">
        <f>+W267*$D$4</f>
        <v>20</v>
      </c>
      <c r="AA267" s="42">
        <f>AB267/(AC267*$D$4)</f>
        <v>0.90000000000000013</v>
      </c>
      <c r="AB267" s="44">
        <f>((AG267*24)*AF267)+((AL267*24)*AK267)+((AQ267*24)*AP267)+((AV267*24)*AU267)+((BA267*24)*AZ267)+((BF267*24)*BE267)+((BK267*24)*BJ267)</f>
        <v>144</v>
      </c>
      <c r="AC267" s="45">
        <f>SUMIFS(Y:Y,O:O,O267)</f>
        <v>39.999999999999993</v>
      </c>
      <c r="AD267" s="127"/>
      <c r="AE267" s="127"/>
      <c r="AF267" s="107"/>
      <c r="AG267" s="47">
        <f>IF(AE267-AD267=$A$3,$A$2,AE267-AD267)</f>
        <v>0</v>
      </c>
      <c r="AH267" s="47">
        <f>IFERROR(IF(AF267=$D$4,AG267,AG267/($D$4/AF267)),0)</f>
        <v>0</v>
      </c>
      <c r="AI267" s="49">
        <v>0.54166666666666663</v>
      </c>
      <c r="AJ267" s="49">
        <v>0.79166666666666663</v>
      </c>
      <c r="AK267" s="41">
        <v>4</v>
      </c>
      <c r="AL267" s="47">
        <f>IF(AJ267-AI267=$A$3,$A$2,AJ267-AI267)</f>
        <v>0.25</v>
      </c>
      <c r="AM267" s="47">
        <f>IFERROR(IF(AK267=$D$4,AL267,AL267/($D$4/AK267)),0)</f>
        <v>0.25</v>
      </c>
      <c r="AN267" s="49">
        <v>0.41666666666666669</v>
      </c>
      <c r="AO267" s="49">
        <v>0.75</v>
      </c>
      <c r="AP267" s="41">
        <v>4</v>
      </c>
      <c r="AQ267" s="47">
        <f>IF(AO267-AN267=$A$3,$A$2,AO267-AN267)</f>
        <v>0.33333333333333331</v>
      </c>
      <c r="AR267" s="47">
        <f>IFERROR(IF(AP267=$D$4,AQ267,AQ267/($D$4/AP267)),0)</f>
        <v>0.33333333333333331</v>
      </c>
      <c r="AS267" s="49">
        <v>0.41666666666666669</v>
      </c>
      <c r="AT267" s="49">
        <v>0.75</v>
      </c>
      <c r="AU267" s="41">
        <v>4</v>
      </c>
      <c r="AV267" s="47">
        <f>IF(AT267-AS267=$A$3,$A$2,AT267-AS267)</f>
        <v>0.33333333333333331</v>
      </c>
      <c r="AW267" s="47">
        <f>IFERROR(IF(AU267=$D$4,AV267,AV267/($D$4/AU267)),0)</f>
        <v>0.33333333333333331</v>
      </c>
      <c r="AX267" s="49">
        <v>0.54166666666666663</v>
      </c>
      <c r="AY267" s="49">
        <v>0.79166666666666663</v>
      </c>
      <c r="AZ267" s="41">
        <v>4</v>
      </c>
      <c r="BA267" s="47">
        <f>IF(AY267-AX267=$A$3,$A$2,AY267-AX267)</f>
        <v>0.25</v>
      </c>
      <c r="BB267" s="47">
        <f>IFERROR(IF(AZ267=$D$4,BA267,BA267/($D$4/AZ267)),0)</f>
        <v>0.25</v>
      </c>
      <c r="BC267" s="49">
        <v>0.41666666666666669</v>
      </c>
      <c r="BD267" s="49">
        <v>0.75</v>
      </c>
      <c r="BE267" s="41">
        <v>4</v>
      </c>
      <c r="BF267" s="47">
        <f>IF(BD267-BC267=$A$3,$A$2,BD267-BC267)</f>
        <v>0.33333333333333331</v>
      </c>
      <c r="BG267" s="47">
        <f>IFERROR(IF(BE267=$D$4,BF267,BF267/($D$4/BE267)),0)</f>
        <v>0.33333333333333331</v>
      </c>
      <c r="BH267" s="49"/>
      <c r="BI267" s="49"/>
      <c r="BJ267" s="41"/>
      <c r="BK267" s="47">
        <f>IF(BI267-BH267=$A$3,$A$2,BI267-BH267)</f>
        <v>0</v>
      </c>
      <c r="BL267" s="47">
        <f>IFERROR(IF(BJ267=$D$4,BK267,BK267/($D$4/BJ267)),0)</f>
        <v>0</v>
      </c>
      <c r="BM267" s="50"/>
      <c r="BN267" s="22">
        <f t="array" ref="BN267">IF(SUMPRODUCT((O267:O$453=O267)*1)&gt;1,0,1)</f>
        <v>0</v>
      </c>
      <c r="BO267" s="46"/>
      <c r="BP267" s="46"/>
      <c r="BQ267" s="107"/>
      <c r="BR267" s="47">
        <f>IF(BP267-BO267=$A$3,$A$2,BP267-BO267)</f>
        <v>0</v>
      </c>
      <c r="BS267" s="47">
        <f>IFERROR(IF(BQ267=$D$4,BR267,BR267/($D$4/BQ267)),0)</f>
        <v>0</v>
      </c>
      <c r="BT267" s="48">
        <v>0.54166666666666663</v>
      </c>
      <c r="BU267" s="48">
        <v>0.79166666666666663</v>
      </c>
      <c r="BV267" s="41">
        <v>4</v>
      </c>
      <c r="BW267" s="47">
        <f>IF(BU267-BT267=$A$3,$A$2,BU267-BT267)</f>
        <v>0.25</v>
      </c>
      <c r="BX267" s="47">
        <f>IFERROR(IF(BV267=$D$4,BW267,BW267/($D$4/BV267)),0)</f>
        <v>0.25</v>
      </c>
      <c r="BY267" s="48"/>
      <c r="BZ267" s="48"/>
      <c r="CA267" s="41"/>
      <c r="CB267" s="47">
        <f>IF(BZ267-BY267=$A$3,$A$2,BZ267-BY267)</f>
        <v>0</v>
      </c>
      <c r="CC267" s="47">
        <f>IFERROR(IF(CA267=$D$4,CB267,CB267/($D$4/CA267)),0)</f>
        <v>0</v>
      </c>
      <c r="CD267" s="48">
        <v>0.41666666666666669</v>
      </c>
      <c r="CE267" s="48">
        <v>0.75</v>
      </c>
      <c r="CF267" s="41">
        <v>4</v>
      </c>
      <c r="CG267" s="47">
        <f>IF(CE267-CD267=$A$3,$A$2,CE267-CD267)</f>
        <v>0.33333333333333331</v>
      </c>
      <c r="CH267" s="47">
        <f>IFERROR(IF(CF267=$D$4,CG267,CG267/($D$4/CF267)),0)</f>
        <v>0.33333333333333331</v>
      </c>
      <c r="CI267" s="48">
        <v>0.54166666666666663</v>
      </c>
      <c r="CJ267" s="48">
        <v>0.79166666666666663</v>
      </c>
      <c r="CK267" s="41">
        <v>4</v>
      </c>
      <c r="CL267" s="47">
        <f>IF(CJ267-CI267=$A$3,$A$2,CJ267-CI267)</f>
        <v>0.25</v>
      </c>
      <c r="CM267" s="47">
        <f>IFERROR(IF(CK267=$D$4,CL267,CL267/($D$4/CK267)),0)</f>
        <v>0.25</v>
      </c>
      <c r="CN267" s="48">
        <v>0.41666666666666669</v>
      </c>
      <c r="CO267" s="48">
        <v>0.75</v>
      </c>
      <c r="CP267" s="41">
        <v>4</v>
      </c>
      <c r="CQ267" s="47">
        <f>IF(CO267-CN267=$A$3,$A$2,CO267-CN267)</f>
        <v>0.33333333333333331</v>
      </c>
      <c r="CR267" s="47">
        <f>IFERROR(IF(CP267=$D$4,CQ267,CQ267/($D$4/CP267)),0)</f>
        <v>0.33333333333333331</v>
      </c>
      <c r="CS267" s="48">
        <v>0.41666666666666669</v>
      </c>
      <c r="CT267" s="48">
        <v>0.75</v>
      </c>
      <c r="CU267" s="41">
        <v>4</v>
      </c>
      <c r="CV267" s="47">
        <f>IF(CT267-CS267=$A$3,$A$2,CT267-CS267)</f>
        <v>0.33333333333333331</v>
      </c>
      <c r="CW267" s="47">
        <f>IFERROR(IF(CU267=$D$4,CV267,CV267/($D$4/CU267)),0)</f>
        <v>0.33333333333333331</v>
      </c>
      <c r="CX267" s="18"/>
      <c r="CY267" s="18"/>
      <c r="CZ267" s="156"/>
      <c r="DA267" s="156" t="s">
        <v>1666</v>
      </c>
    </row>
    <row r="268" spans="2:105" ht="13.8" x14ac:dyDescent="0.3">
      <c r="B268" s="39" t="str">
        <f>CONCATENATE(IF(AD268&lt;&gt;"","L",""),IF(AI268&lt;&gt;"","M",""),IF(AN268&lt;&gt;"","W",""),IF(AS268&lt;&gt;"","J",""),IF(AX268&lt;&gt;"","V",""),IF(BC268&lt;&gt;"","S",""),IF(BH268&lt;&gt;"","D",""))</f>
        <v>MV</v>
      </c>
      <c r="C268" s="104">
        <v>653</v>
      </c>
      <c r="D268" s="40" t="s">
        <v>1719</v>
      </c>
      <c r="E268" s="40" t="s">
        <v>1279</v>
      </c>
      <c r="F268" s="40" t="s">
        <v>2123</v>
      </c>
      <c r="G268" s="36" t="s">
        <v>1237</v>
      </c>
      <c r="H268" s="36" t="s">
        <v>2171</v>
      </c>
      <c r="I268" s="36" t="s">
        <v>2124</v>
      </c>
      <c r="J268" s="36" t="s">
        <v>2125</v>
      </c>
      <c r="K268" s="36" t="s">
        <v>2262</v>
      </c>
      <c r="L268" s="99" t="s">
        <v>902</v>
      </c>
      <c r="M268" s="99">
        <f>IF(L268=L267,0,1)</f>
        <v>0</v>
      </c>
      <c r="N268" s="107">
        <v>950306092</v>
      </c>
      <c r="O268" s="106" t="str">
        <f>PROPER(TRIM(UPPER(CONCATENATE(P268," ",Q268))))</f>
        <v>Luis Alberto Bonilla</v>
      </c>
      <c r="P268" s="106" t="s">
        <v>2283</v>
      </c>
      <c r="Q268" s="106" t="s">
        <v>2489</v>
      </c>
      <c r="R268" s="106" t="s">
        <v>2496</v>
      </c>
      <c r="S268" s="106" t="s">
        <v>2461</v>
      </c>
      <c r="T268" s="106" t="s">
        <v>2466</v>
      </c>
      <c r="U268" s="107" t="s">
        <v>2472</v>
      </c>
      <c r="V268" s="133">
        <v>3793.4703532184444</v>
      </c>
      <c r="W268" s="39">
        <f>COUNTA(AD268,AI268,AN268,AS268,AX268,BH268,BC268)</f>
        <v>2</v>
      </c>
      <c r="X268" s="42">
        <f>Y268/AC268</f>
        <v>9.9999999999999992E-2</v>
      </c>
      <c r="Y268" s="43">
        <f>(AH268+AM268+AR268+AW268+BB268+BL268+BG268)*24</f>
        <v>3.9999999999999991</v>
      </c>
      <c r="Z268" s="44">
        <f>+W268*$D$4</f>
        <v>8</v>
      </c>
      <c r="AA268" s="42">
        <f>AB268/(AC268*$D$4)</f>
        <v>9.9999999999999992E-2</v>
      </c>
      <c r="AB268" s="44">
        <f>((AG268*24)*AF268)+((AL268*24)*AK268)+((AQ268*24)*AP268)+((AV268*24)*AU268)+((BA268*24)*AZ268)+((BF268*24)*BE268)+((BK268*24)*BJ268)</f>
        <v>15.999999999999996</v>
      </c>
      <c r="AC268" s="45">
        <f>SUMIFS(Y:Y,O:O,O268)</f>
        <v>39.999999999999993</v>
      </c>
      <c r="AD268" s="127"/>
      <c r="AE268" s="127"/>
      <c r="AF268" s="107"/>
      <c r="AG268" s="47">
        <f>IF(AE268-AD268=$A$3,$A$2,AE268-AD268)</f>
        <v>0</v>
      </c>
      <c r="AH268" s="47">
        <f>IFERROR(IF(AF268=$D$4,AG268,AG268/($D$4/AF268)),0)</f>
        <v>0</v>
      </c>
      <c r="AI268" s="49">
        <v>0.41666666666666669</v>
      </c>
      <c r="AJ268" s="49">
        <v>0.5</v>
      </c>
      <c r="AK268" s="41">
        <v>4</v>
      </c>
      <c r="AL268" s="47">
        <f>IF(AJ268-AI268=$A$3,$A$2,AJ268-AI268)</f>
        <v>8.3333333333333315E-2</v>
      </c>
      <c r="AM268" s="47">
        <f>IFERROR(IF(AK268=$D$4,AL268,AL268/($D$4/AK268)),0)</f>
        <v>8.3333333333333315E-2</v>
      </c>
      <c r="AN268" s="49"/>
      <c r="AO268" s="49"/>
      <c r="AP268" s="41"/>
      <c r="AQ268" s="47">
        <f>IF(AO268-AN268=$A$3,$A$2,AO268-AN268)</f>
        <v>0</v>
      </c>
      <c r="AR268" s="47">
        <f>IFERROR(IF(AP268=$D$4,AQ268,AQ268/($D$4/AP268)),0)</f>
        <v>0</v>
      </c>
      <c r="AS268" s="49"/>
      <c r="AT268" s="49"/>
      <c r="AU268" s="41"/>
      <c r="AV268" s="47">
        <f>IF(AT268-AS268=$A$3,$A$2,AT268-AS268)</f>
        <v>0</v>
      </c>
      <c r="AW268" s="47">
        <f>IFERROR(IF(AU268=$D$4,AV268,AV268/($D$4/AU268)),0)</f>
        <v>0</v>
      </c>
      <c r="AX268" s="49">
        <v>0.41666666666666669</v>
      </c>
      <c r="AY268" s="49">
        <v>0.5</v>
      </c>
      <c r="AZ268" s="41">
        <v>4</v>
      </c>
      <c r="BA268" s="47">
        <f>IF(AY268-AX268=$A$3,$A$2,AY268-AX268)</f>
        <v>8.3333333333333315E-2</v>
      </c>
      <c r="BB268" s="47">
        <f>IFERROR(IF(AZ268=$D$4,BA268,BA268/($D$4/AZ268)),0)</f>
        <v>8.3333333333333315E-2</v>
      </c>
      <c r="BC268" s="49"/>
      <c r="BD268" s="49"/>
      <c r="BE268" s="41"/>
      <c r="BF268" s="47">
        <f>IF(BD268-BC268=$A$3,$A$2,BD268-BC268)</f>
        <v>0</v>
      </c>
      <c r="BG268" s="47">
        <f>IFERROR(IF(BE268=$D$4,BF268,BF268/($D$4/BE268)),0)</f>
        <v>0</v>
      </c>
      <c r="BH268" s="49"/>
      <c r="BI268" s="49"/>
      <c r="BJ268" s="41"/>
      <c r="BK268" s="47">
        <f>IF(BI268-BH268=$A$3,$A$2,BI268-BH268)</f>
        <v>0</v>
      </c>
      <c r="BL268" s="47">
        <f>IFERROR(IF(BJ268=$D$4,BK268,BK268/($D$4/BJ268)),0)</f>
        <v>0</v>
      </c>
      <c r="BM268" s="50"/>
      <c r="BN268" s="22">
        <f t="array" ref="BN268">IF(SUMPRODUCT((O268:O$439=O268)*1)&gt;1,0,1)</f>
        <v>1</v>
      </c>
      <c r="BO268" s="46"/>
      <c r="BP268" s="46"/>
      <c r="BQ268" s="107"/>
      <c r="BR268" s="47">
        <f>IF(BP268-BO268=$A$3,$A$2,BP268-BO268)</f>
        <v>0</v>
      </c>
      <c r="BS268" s="47">
        <f>IFERROR(IF(BQ268=$D$4,BR268,BR268/($D$4/BQ268)),0)</f>
        <v>0</v>
      </c>
      <c r="BT268" s="48">
        <v>0.41666666666666669</v>
      </c>
      <c r="BU268" s="48">
        <v>0.5</v>
      </c>
      <c r="BV268" s="41">
        <v>4</v>
      </c>
      <c r="BW268" s="47">
        <f>IF(BU268-BT268=$A$3,$A$2,BU268-BT268)</f>
        <v>8.3333333333333315E-2</v>
      </c>
      <c r="BX268" s="47">
        <f>IFERROR(IF(BV268=$D$4,BW268,BW268/($D$4/BV268)),0)</f>
        <v>8.3333333333333315E-2</v>
      </c>
      <c r="BY268" s="48"/>
      <c r="BZ268" s="48"/>
      <c r="CA268" s="41"/>
      <c r="CB268" s="47">
        <f>IF(BZ268-BY268=$A$3,$A$2,BZ268-BY268)</f>
        <v>0</v>
      </c>
      <c r="CC268" s="47">
        <f>IFERROR(IF(CA268=$D$4,CB268,CB268/($D$4/CA268)),0)</f>
        <v>0</v>
      </c>
      <c r="CD268" s="48"/>
      <c r="CE268" s="48"/>
      <c r="CF268" s="41"/>
      <c r="CG268" s="47">
        <f>IF(CE268-CD268=$A$3,$A$2,CE268-CD268)</f>
        <v>0</v>
      </c>
      <c r="CH268" s="47">
        <f>IFERROR(IF(CF268=$D$4,CG268,CG268/($D$4/CF268)),0)</f>
        <v>0</v>
      </c>
      <c r="CI268" s="48">
        <v>0.41666666666666669</v>
      </c>
      <c r="CJ268" s="48">
        <v>0.5</v>
      </c>
      <c r="CK268" s="41">
        <v>4</v>
      </c>
      <c r="CL268" s="47">
        <f>IF(CJ268-CI268=$A$3,$A$2,CJ268-CI268)</f>
        <v>8.3333333333333315E-2</v>
      </c>
      <c r="CM268" s="47">
        <f>IFERROR(IF(CK268=$D$4,CL268,CL268/($D$4/CK268)),0)</f>
        <v>8.3333333333333315E-2</v>
      </c>
      <c r="CN268" s="48"/>
      <c r="CO268" s="48"/>
      <c r="CP268" s="41"/>
      <c r="CQ268" s="47">
        <f>IF(CO268-CN268=$A$3,$A$2,CO268-CN268)</f>
        <v>0</v>
      </c>
      <c r="CR268" s="47">
        <f>IFERROR(IF(CP268=$D$4,CQ268,CQ268/($D$4/CP268)),0)</f>
        <v>0</v>
      </c>
      <c r="CS268" s="48"/>
      <c r="CT268" s="48"/>
      <c r="CU268" s="41"/>
      <c r="CV268" s="47">
        <f>IF(CT268-CS268=$A$3,$A$2,CT268-CS268)</f>
        <v>0</v>
      </c>
      <c r="CW268" s="47">
        <f>IFERROR(IF(CU268=$D$4,CV268,CV268/($D$4/CU268)),0)</f>
        <v>0</v>
      </c>
      <c r="CX268" s="18"/>
      <c r="CY268" s="18"/>
      <c r="CZ268" s="156"/>
      <c r="DA268" s="156"/>
    </row>
    <row r="269" spans="2:105" ht="13.8" x14ac:dyDescent="0.3">
      <c r="B269" s="39" t="str">
        <f>CONCATENATE(IF(AD269&lt;&gt;"","L",""),IF(AI269&lt;&gt;"","M",""),IF(AN269&lt;&gt;"","W",""),IF(AS269&lt;&gt;"","J",""),IF(AX269&lt;&gt;"","V",""),IF(BC269&lt;&gt;"","S",""),IF(BH269&lt;&gt;"","D",""))</f>
        <v>M</v>
      </c>
      <c r="C269" s="76">
        <v>529</v>
      </c>
      <c r="D269" s="40" t="s">
        <v>1955</v>
      </c>
      <c r="E269" s="40" t="s">
        <v>1465</v>
      </c>
      <c r="F269" s="40" t="s">
        <v>2123</v>
      </c>
      <c r="G269" s="36" t="s">
        <v>1239</v>
      </c>
      <c r="H269" s="36" t="s">
        <v>2174</v>
      </c>
      <c r="I269" s="36" t="s">
        <v>2174</v>
      </c>
      <c r="J269" s="36" t="s">
        <v>2125</v>
      </c>
      <c r="K269" s="36" t="s">
        <v>2263</v>
      </c>
      <c r="L269" s="100" t="s">
        <v>973</v>
      </c>
      <c r="M269" s="99">
        <f>IF(L269=L268,0,1)</f>
        <v>1</v>
      </c>
      <c r="N269" s="107">
        <v>950111021</v>
      </c>
      <c r="O269" s="106" t="str">
        <f>PROPER(TRIM(UPPER(CONCATENATE(P269," ",Q269))))</f>
        <v>Alexander Steven Rodriguez</v>
      </c>
      <c r="P269" s="106" t="s">
        <v>2267</v>
      </c>
      <c r="Q269" s="106" t="s">
        <v>2341</v>
      </c>
      <c r="R269" s="106" t="s">
        <v>2406</v>
      </c>
      <c r="S269" s="106" t="s">
        <v>2461</v>
      </c>
      <c r="T269" s="106" t="s">
        <v>2465</v>
      </c>
      <c r="U269" s="107" t="s">
        <v>2472</v>
      </c>
      <c r="V269" s="133">
        <v>9765.0745737293182</v>
      </c>
      <c r="W269" s="39">
        <f>COUNTA(AD269,AI269,AN269,AS269,AX269,BH269,BC269)</f>
        <v>1</v>
      </c>
      <c r="X269" s="42">
        <f>Y269/AC269</f>
        <v>1.2499999999999997E-2</v>
      </c>
      <c r="Y269" s="43">
        <f>(AH269+AM269+AR269+AW269+BB269+BL269+BG269)*24</f>
        <v>0.49999999999999989</v>
      </c>
      <c r="Z269" s="44">
        <f>+W269*$D$4</f>
        <v>4</v>
      </c>
      <c r="AA269" s="42">
        <f>AB269/(AC269*$D$4)</f>
        <v>1.2499999999999997E-2</v>
      </c>
      <c r="AB269" s="44">
        <f>((AG269*24)*AF269)+((AL269*24)*AK269)+((AQ269*24)*AP269)+((AV269*24)*AU269)+((BA269*24)*AZ269)+((BF269*24)*BE269)+((BK269*24)*BJ269)</f>
        <v>1.9999999999999996</v>
      </c>
      <c r="AC269" s="45">
        <f>SUMIFS(Y:Y,O:O,O269)</f>
        <v>40</v>
      </c>
      <c r="AD269" s="77"/>
      <c r="AE269" s="77"/>
      <c r="AF269" s="71"/>
      <c r="AG269" s="47">
        <f>IF(AE269-AD269=$A$3,$A$2,AE269-AD269)</f>
        <v>0</v>
      </c>
      <c r="AH269" s="47">
        <f>IFERROR(IF(AF269=$D$4,AG269,AG269/($D$4/AF269)),0)</f>
        <v>0</v>
      </c>
      <c r="AI269" s="78">
        <v>0.41666666666666669</v>
      </c>
      <c r="AJ269" s="78">
        <v>0.5</v>
      </c>
      <c r="AK269" s="72">
        <v>1</v>
      </c>
      <c r="AL269" s="47">
        <f>IF(AJ269-AI269=$A$3,$A$2,AJ269-AI269)</f>
        <v>8.3333333333333315E-2</v>
      </c>
      <c r="AM269" s="47">
        <f>IFERROR(IF(AK269=$D$4,AL269,AL269/($D$4/AK269)),0)</f>
        <v>2.0833333333333329E-2</v>
      </c>
      <c r="AN269" s="78"/>
      <c r="AO269" s="78"/>
      <c r="AP269" s="72"/>
      <c r="AQ269" s="47">
        <f>IF(AO269-AN269=$A$3,$A$2,AO269-AN269)</f>
        <v>0</v>
      </c>
      <c r="AR269" s="47">
        <f>IFERROR(IF(AP269=$D$4,AQ269,AQ269/($D$4/AP269)),0)</f>
        <v>0</v>
      </c>
      <c r="AS269" s="78"/>
      <c r="AT269" s="78"/>
      <c r="AU269" s="72"/>
      <c r="AV269" s="47">
        <f>IF(AT269-AS269=$A$3,$A$2,AT269-AS269)</f>
        <v>0</v>
      </c>
      <c r="AW269" s="47">
        <f>IFERROR(IF(AU269=$D$4,AV269,AV269/($D$4/AU269)),0)</f>
        <v>0</v>
      </c>
      <c r="AX269" s="78"/>
      <c r="AY269" s="78"/>
      <c r="AZ269" s="72"/>
      <c r="BA269" s="47">
        <f>IF(AY269-AX269=$A$3,$A$2,AY269-AX269)</f>
        <v>0</v>
      </c>
      <c r="BB269" s="47">
        <f>IFERROR(IF(AZ269=$D$4,BA269,BA269/($D$4/AZ269)),0)</f>
        <v>0</v>
      </c>
      <c r="BC269" s="78"/>
      <c r="BD269" s="78"/>
      <c r="BE269" s="72"/>
      <c r="BF269" s="47">
        <f>IF(BD269-BC269=$A$3,$A$2,BD269-BC269)</f>
        <v>0</v>
      </c>
      <c r="BG269" s="47">
        <f>IFERROR(IF(BE269=$D$4,BF269,BF269/($D$4/BE269)),0)</f>
        <v>0</v>
      </c>
      <c r="BH269" s="78"/>
      <c r="BI269" s="78"/>
      <c r="BJ269" s="72"/>
      <c r="BK269" s="47">
        <f>IF(BI269-BH269=$A$3,$A$2,BI269-BH269)</f>
        <v>0</v>
      </c>
      <c r="BL269" s="47">
        <f>IFERROR(IF(BJ269=$D$4,BK269,BK269/($D$4/BJ269)),0)</f>
        <v>0</v>
      </c>
      <c r="BM269" s="50"/>
      <c r="BN269" s="22">
        <f t="array" ref="BN269">IF(SUMPRODUCT((O269:O$439=O269)*1)&gt;1,0,1)</f>
        <v>0</v>
      </c>
      <c r="BO269" s="69"/>
      <c r="BP269" s="69"/>
      <c r="BQ269" s="71"/>
      <c r="BR269" s="47">
        <f>IF(BP269-BO269=$A$3,$A$2,BP269-BO269)</f>
        <v>0</v>
      </c>
      <c r="BS269" s="47">
        <f>IFERROR(IF(BQ269=$D$4,BR269,BR269/($D$4/BQ269)),0)</f>
        <v>0</v>
      </c>
      <c r="BT269" s="70">
        <v>0.375</v>
      </c>
      <c r="BU269" s="70">
        <v>0.5</v>
      </c>
      <c r="BV269" s="72">
        <v>2</v>
      </c>
      <c r="BW269" s="47">
        <f>IF(BU269-BT269=$A$3,$A$2,BU269-BT269)</f>
        <v>0.125</v>
      </c>
      <c r="BX269" s="47">
        <f>IFERROR(IF(BV269=$D$4,BW269,BW269/($D$4/BV269)),0)</f>
        <v>6.25E-2</v>
      </c>
      <c r="BY269" s="70"/>
      <c r="BZ269" s="70"/>
      <c r="CA269" s="72"/>
      <c r="CB269" s="47">
        <f>IF(BZ269-BY269=$A$3,$A$2,BZ269-BY269)</f>
        <v>0</v>
      </c>
      <c r="CC269" s="47">
        <f>IFERROR(IF(CA269=$D$4,CB269,CB269/($D$4/CA269)),0)</f>
        <v>0</v>
      </c>
      <c r="CD269" s="70"/>
      <c r="CE269" s="70"/>
      <c r="CF269" s="72"/>
      <c r="CG269" s="47">
        <f>IF(CE269-CD269=$A$3,$A$2,CE269-CD269)</f>
        <v>0</v>
      </c>
      <c r="CH269" s="47">
        <f>IFERROR(IF(CF269=$D$4,CG269,CG269/($D$4/CF269)),0)</f>
        <v>0</v>
      </c>
      <c r="CI269" s="70"/>
      <c r="CJ269" s="70"/>
      <c r="CK269" s="72"/>
      <c r="CL269" s="47">
        <f>IF(CJ269-CI269=$A$3,$A$2,CJ269-CI269)</f>
        <v>0</v>
      </c>
      <c r="CM269" s="47">
        <f>IFERROR(IF(CK269=$D$4,CL269,CL269/($D$4/CK269)),0)</f>
        <v>0</v>
      </c>
      <c r="CN269" s="70"/>
      <c r="CO269" s="70"/>
      <c r="CP269" s="72"/>
      <c r="CQ269" s="47">
        <f>IF(CO269-CN269=$A$3,$A$2,CO269-CN269)</f>
        <v>0</v>
      </c>
      <c r="CR269" s="47">
        <f>IFERROR(IF(CP269=$D$4,CQ269,CQ269/($D$4/CP269)),0)</f>
        <v>0</v>
      </c>
      <c r="CS269" s="70"/>
      <c r="CT269" s="70"/>
      <c r="CU269" s="72"/>
      <c r="CV269" s="47">
        <f>IF(CT269-CS269=$A$3,$A$2,CT269-CS269)</f>
        <v>0</v>
      </c>
      <c r="CW269" s="47">
        <f>IFERROR(IF(CU269=$D$4,CV269,CV269/($D$4/CU269)),0)</f>
        <v>0</v>
      </c>
      <c r="CY269" s="18"/>
      <c r="CZ269" s="156"/>
      <c r="DA269" s="156"/>
    </row>
    <row r="270" spans="2:105" ht="13.8" x14ac:dyDescent="0.3">
      <c r="B270" s="39" t="str">
        <f>CONCATENATE(IF(AD270&lt;&gt;"","L",""),IF(AI270&lt;&gt;"","M",""),IF(AN270&lt;&gt;"","W",""),IF(AS270&lt;&gt;"","J",""),IF(AX270&lt;&gt;"","V",""),IF(BC270&lt;&gt;"","S",""),IF(BH270&lt;&gt;"","D",""))</f>
        <v>M</v>
      </c>
      <c r="C270" s="76">
        <v>526</v>
      </c>
      <c r="D270" s="40" t="s">
        <v>1956</v>
      </c>
      <c r="E270" s="40" t="s">
        <v>473</v>
      </c>
      <c r="F270" s="40" t="s">
        <v>2122</v>
      </c>
      <c r="G270" s="36" t="s">
        <v>1240</v>
      </c>
      <c r="H270" s="36" t="s">
        <v>2174</v>
      </c>
      <c r="I270" s="36" t="s">
        <v>2174</v>
      </c>
      <c r="J270" s="36" t="s">
        <v>2125</v>
      </c>
      <c r="K270" s="36" t="s">
        <v>2263</v>
      </c>
      <c r="L270" s="100" t="s">
        <v>973</v>
      </c>
      <c r="M270" s="99">
        <f>IF(L270=L269,0,1)</f>
        <v>0</v>
      </c>
      <c r="N270" s="107">
        <v>950111021</v>
      </c>
      <c r="O270" s="106" t="str">
        <f>PROPER(TRIM(UPPER(CONCATENATE(P270," ",Q270))))</f>
        <v>Alexander Steven Rodriguez</v>
      </c>
      <c r="P270" s="106" t="s">
        <v>2267</v>
      </c>
      <c r="Q270" s="106" t="s">
        <v>2341</v>
      </c>
      <c r="R270" s="106" t="s">
        <v>2406</v>
      </c>
      <c r="S270" s="106" t="s">
        <v>2461</v>
      </c>
      <c r="T270" s="106" t="s">
        <v>2465</v>
      </c>
      <c r="U270" s="107" t="s">
        <v>2472</v>
      </c>
      <c r="V270" s="133">
        <v>9067.5692470343656</v>
      </c>
      <c r="W270" s="39">
        <f>COUNTA(AD270,AI270,AN270,AS270,AX270,BH270,BC270)</f>
        <v>1</v>
      </c>
      <c r="X270" s="42">
        <f>Y270/AC270</f>
        <v>1.2500000000000006E-2</v>
      </c>
      <c r="Y270" s="43">
        <f>(AH270+AM270+AR270+AW270+BB270+BL270+BG270)*24</f>
        <v>0.50000000000000022</v>
      </c>
      <c r="Z270" s="44">
        <f>+W270*$D$4</f>
        <v>4</v>
      </c>
      <c r="AA270" s="42">
        <f>AB270/(AC270*$D$4)</f>
        <v>1.2500000000000006E-2</v>
      </c>
      <c r="AB270" s="44">
        <f>((AG270*24)*AF270)+((AL270*24)*AK270)+((AQ270*24)*AP270)+((AV270*24)*AU270)+((BA270*24)*AZ270)+((BF270*24)*BE270)+((BK270*24)*BJ270)</f>
        <v>2.0000000000000009</v>
      </c>
      <c r="AC270" s="45">
        <f>SUMIFS(Y:Y,O:O,O270)</f>
        <v>40</v>
      </c>
      <c r="AD270" s="77"/>
      <c r="AE270" s="77"/>
      <c r="AF270" s="71"/>
      <c r="AG270" s="47">
        <f>IF(AE270-AD270=$A$3,$A$2,AE270-AD270)</f>
        <v>0</v>
      </c>
      <c r="AH270" s="47">
        <f>IFERROR(IF(AF270=$D$4,AG270,AG270/($D$4/AF270)),0)</f>
        <v>0</v>
      </c>
      <c r="AI270" s="78">
        <v>0.54166666666666663</v>
      </c>
      <c r="AJ270" s="78">
        <v>0.625</v>
      </c>
      <c r="AK270" s="72">
        <v>1</v>
      </c>
      <c r="AL270" s="47">
        <f>IF(AJ270-AI270=$A$3,$A$2,AJ270-AI270)</f>
        <v>8.333333333333337E-2</v>
      </c>
      <c r="AM270" s="47">
        <f>IFERROR(IF(AK270=$D$4,AL270,AL270/($D$4/AK270)),0)</f>
        <v>2.0833333333333343E-2</v>
      </c>
      <c r="AN270" s="78"/>
      <c r="AO270" s="78"/>
      <c r="AP270" s="72"/>
      <c r="AQ270" s="47">
        <f>IF(AO270-AN270=$A$3,$A$2,AO270-AN270)</f>
        <v>0</v>
      </c>
      <c r="AR270" s="47">
        <f>IFERROR(IF(AP270=$D$4,AQ270,AQ270/($D$4/AP270)),0)</f>
        <v>0</v>
      </c>
      <c r="AS270" s="78"/>
      <c r="AT270" s="78"/>
      <c r="AU270" s="72"/>
      <c r="AV270" s="47">
        <f>IF(AT270-AS270=$A$3,$A$2,AT270-AS270)</f>
        <v>0</v>
      </c>
      <c r="AW270" s="47">
        <f>IFERROR(IF(AU270=$D$4,AV270,AV270/($D$4/AU270)),0)</f>
        <v>0</v>
      </c>
      <c r="AX270" s="78"/>
      <c r="AY270" s="78"/>
      <c r="AZ270" s="72"/>
      <c r="BA270" s="47">
        <f>IF(AY270-AX270=$A$3,$A$2,AY270-AX270)</f>
        <v>0</v>
      </c>
      <c r="BB270" s="47">
        <f>IFERROR(IF(AZ270=$D$4,BA270,BA270/($D$4/AZ270)),0)</f>
        <v>0</v>
      </c>
      <c r="BC270" s="78"/>
      <c r="BD270" s="78"/>
      <c r="BE270" s="72"/>
      <c r="BF270" s="47">
        <f>IF(BD270-BC270=$A$3,$A$2,BD270-BC270)</f>
        <v>0</v>
      </c>
      <c r="BG270" s="47">
        <f>IFERROR(IF(BE270=$D$4,BF270,BF270/($D$4/BE270)),0)</f>
        <v>0</v>
      </c>
      <c r="BH270" s="78"/>
      <c r="BI270" s="78"/>
      <c r="BJ270" s="72"/>
      <c r="BK270" s="47">
        <f>IF(BI270-BH270=$A$3,$A$2,BI270-BH270)</f>
        <v>0</v>
      </c>
      <c r="BL270" s="47">
        <f>IFERROR(IF(BJ270=$D$4,BK270,BK270/($D$4/BJ270)),0)</f>
        <v>0</v>
      </c>
      <c r="BM270" s="50"/>
      <c r="BN270" s="22">
        <f t="array" ref="BN270">IF(SUMPRODUCT((O270:O$439=O270)*1)&gt;1,0,1)</f>
        <v>0</v>
      </c>
      <c r="BO270" s="69"/>
      <c r="BP270" s="69"/>
      <c r="BQ270" s="71"/>
      <c r="BR270" s="47">
        <f>IF(BP270-BO270=$A$3,$A$2,BP270-BO270)</f>
        <v>0</v>
      </c>
      <c r="BS270" s="47">
        <f>IFERROR(IF(BQ270=$D$4,BR270,BR270/($D$4/BQ270)),0)</f>
        <v>0</v>
      </c>
      <c r="BT270" s="70">
        <v>0.54166666666666663</v>
      </c>
      <c r="BU270" s="70">
        <v>0.625</v>
      </c>
      <c r="BV270" s="72">
        <v>2</v>
      </c>
      <c r="BW270" s="47">
        <f>IF(BU270-BT270=$A$3,$A$2,BU270-BT270)</f>
        <v>8.333333333333337E-2</v>
      </c>
      <c r="BX270" s="47">
        <f>IFERROR(IF(BV270=$D$4,BW270,BW270/($D$4/BV270)),0)</f>
        <v>4.1666666666666685E-2</v>
      </c>
      <c r="BY270" s="70"/>
      <c r="BZ270" s="70"/>
      <c r="CA270" s="72"/>
      <c r="CB270" s="47">
        <f>IF(BZ270-BY270=$A$3,$A$2,BZ270-BY270)</f>
        <v>0</v>
      </c>
      <c r="CC270" s="47">
        <f>IFERROR(IF(CA270=$D$4,CB270,CB270/($D$4/CA270)),0)</f>
        <v>0</v>
      </c>
      <c r="CD270" s="70"/>
      <c r="CE270" s="70"/>
      <c r="CF270" s="72"/>
      <c r="CG270" s="47">
        <f>IF(CE270-CD270=$A$3,$A$2,CE270-CD270)</f>
        <v>0</v>
      </c>
      <c r="CH270" s="47">
        <f>IFERROR(IF(CF270=$D$4,CG270,CG270/($D$4/CF270)),0)</f>
        <v>0</v>
      </c>
      <c r="CI270" s="70"/>
      <c r="CJ270" s="70"/>
      <c r="CK270" s="72"/>
      <c r="CL270" s="47">
        <f>IF(CJ270-CI270=$A$3,$A$2,CJ270-CI270)</f>
        <v>0</v>
      </c>
      <c r="CM270" s="47">
        <f>IFERROR(IF(CK270=$D$4,CL270,CL270/($D$4/CK270)),0)</f>
        <v>0</v>
      </c>
      <c r="CN270" s="70"/>
      <c r="CO270" s="70"/>
      <c r="CP270" s="72"/>
      <c r="CQ270" s="47">
        <f>IF(CO270-CN270=$A$3,$A$2,CO270-CN270)</f>
        <v>0</v>
      </c>
      <c r="CR270" s="47">
        <f>IFERROR(IF(CP270=$D$4,CQ270,CQ270/($D$4/CP270)),0)</f>
        <v>0</v>
      </c>
      <c r="CS270" s="70"/>
      <c r="CT270" s="70"/>
      <c r="CU270" s="72"/>
      <c r="CV270" s="47">
        <f>IF(CT270-CS270=$A$3,$A$2,CT270-CS270)</f>
        <v>0</v>
      </c>
      <c r="CW270" s="47">
        <f>IFERROR(IF(CU270=$D$4,CV270,CV270/($D$4/CU270)),0)</f>
        <v>0</v>
      </c>
      <c r="CY270" s="18"/>
      <c r="CZ270" s="156"/>
      <c r="DA270" s="156"/>
    </row>
    <row r="271" spans="2:105" ht="13.8" x14ac:dyDescent="0.3">
      <c r="B271" s="39" t="str">
        <f>CONCATENATE(IF(AD271&lt;&gt;"","L",""),IF(AI271&lt;&gt;"","M",""),IF(AN271&lt;&gt;"","W",""),IF(AS271&lt;&gt;"","J",""),IF(AX271&lt;&gt;"","V",""),IF(BC271&lt;&gt;"","S",""),IF(BH271&lt;&gt;"","D",""))</f>
        <v>M</v>
      </c>
      <c r="C271" s="76">
        <v>443</v>
      </c>
      <c r="D271" s="40" t="s">
        <v>1957</v>
      </c>
      <c r="E271" s="40" t="s">
        <v>1466</v>
      </c>
      <c r="F271" s="40" t="s">
        <v>2123</v>
      </c>
      <c r="G271" s="36" t="s">
        <v>1241</v>
      </c>
      <c r="H271" s="36" t="s">
        <v>2174</v>
      </c>
      <c r="I271" s="36" t="s">
        <v>2174</v>
      </c>
      <c r="J271" s="36" t="s">
        <v>2125</v>
      </c>
      <c r="K271" s="36" t="s">
        <v>2263</v>
      </c>
      <c r="L271" s="100" t="s">
        <v>973</v>
      </c>
      <c r="M271" s="99">
        <f>IF(L271=L270,0,1)</f>
        <v>0</v>
      </c>
      <c r="N271" s="107">
        <v>950111021</v>
      </c>
      <c r="O271" s="106" t="str">
        <f>PROPER(TRIM(UPPER(CONCATENATE(P271," ",Q271))))</f>
        <v>Alexander Steven Rodriguez</v>
      </c>
      <c r="P271" s="106" t="s">
        <v>2267</v>
      </c>
      <c r="Q271" s="106" t="s">
        <v>2341</v>
      </c>
      <c r="R271" s="106" t="s">
        <v>2406</v>
      </c>
      <c r="S271" s="106" t="s">
        <v>2461</v>
      </c>
      <c r="T271" s="106" t="s">
        <v>2468</v>
      </c>
      <c r="U271" s="107" t="s">
        <v>2472</v>
      </c>
      <c r="V271" s="133">
        <v>5580.0426135596099</v>
      </c>
      <c r="W271" s="39">
        <f>COUNTA(AD271,AI271,AN271,AS271,AX271,BH271,BC271)</f>
        <v>1</v>
      </c>
      <c r="X271" s="42">
        <f>Y271/AC271</f>
        <v>1.2500000000000006E-2</v>
      </c>
      <c r="Y271" s="43">
        <f>(AH271+AM271+AR271+AW271+BB271+BL271+BG271)*24</f>
        <v>0.50000000000000022</v>
      </c>
      <c r="Z271" s="44">
        <f>+W271*$D$4</f>
        <v>4</v>
      </c>
      <c r="AA271" s="42">
        <f>AB271/(AC271*$D$4)</f>
        <v>1.2500000000000006E-2</v>
      </c>
      <c r="AB271" s="44">
        <f>((AG271*24)*AF271)+((AL271*24)*AK271)+((AQ271*24)*AP271)+((AV271*24)*AU271)+((BA271*24)*AZ271)+((BF271*24)*BE271)+((BK271*24)*BJ271)</f>
        <v>2.0000000000000009</v>
      </c>
      <c r="AC271" s="45">
        <f>SUMIFS(Y:Y,O:O,O271)</f>
        <v>40</v>
      </c>
      <c r="AD271" s="77"/>
      <c r="AE271" s="77"/>
      <c r="AF271" s="71"/>
      <c r="AG271" s="47">
        <f>IF(AE271-AD271=$A$3,$A$2,AE271-AD271)</f>
        <v>0</v>
      </c>
      <c r="AH271" s="47">
        <f>IFERROR(IF(AF271=$D$4,AG271,AG271/($D$4/AF271)),0)</f>
        <v>0</v>
      </c>
      <c r="AI271" s="78">
        <v>0.625</v>
      </c>
      <c r="AJ271" s="78">
        <v>0.70833333333333337</v>
      </c>
      <c r="AK271" s="72">
        <v>1</v>
      </c>
      <c r="AL271" s="47">
        <f>IF(AJ271-AI271=$A$3,$A$2,AJ271-AI271)</f>
        <v>8.333333333333337E-2</v>
      </c>
      <c r="AM271" s="47">
        <f>IFERROR(IF(AK271=$D$4,AL271,AL271/($D$4/AK271)),0)</f>
        <v>2.0833333333333343E-2</v>
      </c>
      <c r="AN271" s="78"/>
      <c r="AO271" s="78"/>
      <c r="AP271" s="72"/>
      <c r="AQ271" s="47">
        <f>IF(AO271-AN271=$A$3,$A$2,AO271-AN271)</f>
        <v>0</v>
      </c>
      <c r="AR271" s="47">
        <f>IFERROR(IF(AP271=$D$4,AQ271,AQ271/($D$4/AP271)),0)</f>
        <v>0</v>
      </c>
      <c r="AS271" s="78"/>
      <c r="AT271" s="78"/>
      <c r="AU271" s="72"/>
      <c r="AV271" s="47">
        <f>IF(AT271-AS271=$A$3,$A$2,AT271-AS271)</f>
        <v>0</v>
      </c>
      <c r="AW271" s="47">
        <f>IFERROR(IF(AU271=$D$4,AV271,AV271/($D$4/AU271)),0)</f>
        <v>0</v>
      </c>
      <c r="AX271" s="78"/>
      <c r="AY271" s="78"/>
      <c r="AZ271" s="72"/>
      <c r="BA271" s="47">
        <f>IF(AY271-AX271=$A$3,$A$2,AY271-AX271)</f>
        <v>0</v>
      </c>
      <c r="BB271" s="47">
        <f>IFERROR(IF(AZ271=$D$4,BA271,BA271/($D$4/AZ271)),0)</f>
        <v>0</v>
      </c>
      <c r="BC271" s="78"/>
      <c r="BD271" s="78"/>
      <c r="BE271" s="72"/>
      <c r="BF271" s="47">
        <f>IF(BD271-BC271=$A$3,$A$2,BD271-BC271)</f>
        <v>0</v>
      </c>
      <c r="BG271" s="47">
        <f>IFERROR(IF(BE271=$D$4,BF271,BF271/($D$4/BE271)),0)</f>
        <v>0</v>
      </c>
      <c r="BH271" s="78"/>
      <c r="BI271" s="78"/>
      <c r="BJ271" s="72"/>
      <c r="BK271" s="47">
        <f>IF(BI271-BH271=$A$3,$A$2,BI271-BH271)</f>
        <v>0</v>
      </c>
      <c r="BL271" s="47">
        <f>IFERROR(IF(BJ271=$D$4,BK271,BK271/($D$4/BJ271)),0)</f>
        <v>0</v>
      </c>
      <c r="BM271" s="50"/>
      <c r="BN271" s="22">
        <f t="array" ref="BN271">IF(SUMPRODUCT((O271:O$439=O271)*1)&gt;1,0,1)</f>
        <v>0</v>
      </c>
      <c r="BO271" s="69"/>
      <c r="BP271" s="69"/>
      <c r="BQ271" s="71"/>
      <c r="BR271" s="47">
        <f>IF(BP271-BO271=$A$3,$A$2,BP271-BO271)</f>
        <v>0</v>
      </c>
      <c r="BS271" s="47">
        <f>IFERROR(IF(BQ271=$D$4,BR271,BR271/($D$4/BQ271)),0)</f>
        <v>0</v>
      </c>
      <c r="BT271" s="70">
        <v>0.625</v>
      </c>
      <c r="BU271" s="70">
        <v>0.70833333333333337</v>
      </c>
      <c r="BV271" s="72">
        <v>2</v>
      </c>
      <c r="BW271" s="47">
        <f>IF(BU271-BT271=$A$3,$A$2,BU271-BT271)</f>
        <v>8.333333333333337E-2</v>
      </c>
      <c r="BX271" s="47">
        <f>IFERROR(IF(BV271=$D$4,BW271,BW271/($D$4/BV271)),0)</f>
        <v>4.1666666666666685E-2</v>
      </c>
      <c r="BY271" s="70"/>
      <c r="BZ271" s="70"/>
      <c r="CA271" s="72"/>
      <c r="CB271" s="47">
        <f>IF(BZ271-BY271=$A$3,$A$2,BZ271-BY271)</f>
        <v>0</v>
      </c>
      <c r="CC271" s="47">
        <f>IFERROR(IF(CA271=$D$4,CB271,CB271/($D$4/CA271)),0)</f>
        <v>0</v>
      </c>
      <c r="CD271" s="70"/>
      <c r="CE271" s="70"/>
      <c r="CF271" s="72"/>
      <c r="CG271" s="47">
        <f>IF(CE271-CD271=$A$3,$A$2,CE271-CD271)</f>
        <v>0</v>
      </c>
      <c r="CH271" s="47">
        <f>IFERROR(IF(CF271=$D$4,CG271,CG271/($D$4/CF271)),0)</f>
        <v>0</v>
      </c>
      <c r="CI271" s="70"/>
      <c r="CJ271" s="70"/>
      <c r="CK271" s="72"/>
      <c r="CL271" s="47">
        <f>IF(CJ271-CI271=$A$3,$A$2,CJ271-CI271)</f>
        <v>0</v>
      </c>
      <c r="CM271" s="47">
        <f>IFERROR(IF(CK271=$D$4,CL271,CL271/($D$4/CK271)),0)</f>
        <v>0</v>
      </c>
      <c r="CN271" s="70"/>
      <c r="CO271" s="70"/>
      <c r="CP271" s="72"/>
      <c r="CQ271" s="47">
        <f>IF(CO271-CN271=$A$3,$A$2,CO271-CN271)</f>
        <v>0</v>
      </c>
      <c r="CR271" s="47">
        <f>IFERROR(IF(CP271=$D$4,CQ271,CQ271/($D$4/CP271)),0)</f>
        <v>0</v>
      </c>
      <c r="CS271" s="70"/>
      <c r="CT271" s="70"/>
      <c r="CU271" s="72"/>
      <c r="CV271" s="47">
        <f>IF(CT271-CS271=$A$3,$A$2,CT271-CS271)</f>
        <v>0</v>
      </c>
      <c r="CW271" s="47">
        <f>IFERROR(IF(CU271=$D$4,CV271,CV271/($D$4/CU271)),0)</f>
        <v>0</v>
      </c>
      <c r="CY271" s="18"/>
      <c r="CZ271" s="156"/>
      <c r="DA271" s="156"/>
    </row>
    <row r="272" spans="2:105" ht="13.8" x14ac:dyDescent="0.3">
      <c r="B272" s="39" t="str">
        <f>CONCATENATE(IF(AD272&lt;&gt;"","L",""),IF(AI272&lt;&gt;"","M",""),IF(AN272&lt;&gt;"","W",""),IF(AS272&lt;&gt;"","J",""),IF(AX272&lt;&gt;"","V",""),IF(BC272&lt;&gt;"","S",""),IF(BH272&lt;&gt;"","D",""))</f>
        <v>M</v>
      </c>
      <c r="C272" s="167" t="s">
        <v>1049</v>
      </c>
      <c r="D272" s="40" t="s">
        <v>2121</v>
      </c>
      <c r="E272" s="40" t="s">
        <v>2121</v>
      </c>
      <c r="F272" s="40" t="s">
        <v>2157</v>
      </c>
      <c r="G272" s="36" t="s">
        <v>1254</v>
      </c>
      <c r="H272" s="36" t="s">
        <v>2174</v>
      </c>
      <c r="I272" s="36" t="s">
        <v>2174</v>
      </c>
      <c r="J272" s="36" t="s">
        <v>1647</v>
      </c>
      <c r="K272" s="36" t="s">
        <v>2263</v>
      </c>
      <c r="L272" s="100" t="s">
        <v>973</v>
      </c>
      <c r="M272" s="99">
        <f>IF(L272=L271,0,1)</f>
        <v>0</v>
      </c>
      <c r="N272" s="107">
        <v>950111021</v>
      </c>
      <c r="O272" s="106" t="str">
        <f>PROPER(TRIM(UPPER(CONCATENATE(P272," ",Q272))))</f>
        <v>Alexander Steven Rodriguez</v>
      </c>
      <c r="P272" s="106" t="s">
        <v>2267</v>
      </c>
      <c r="Q272" s="106" t="s">
        <v>2341</v>
      </c>
      <c r="R272" s="106" t="s">
        <v>2406</v>
      </c>
      <c r="S272" s="106" t="s">
        <v>2461</v>
      </c>
      <c r="T272" s="106" t="s">
        <v>2470</v>
      </c>
      <c r="U272" s="107" t="s">
        <v>2472</v>
      </c>
      <c r="V272" s="133"/>
      <c r="W272" s="39">
        <f>COUNTA(AD272,AI272,AN272,AS272,AX272,BH272,BC272)</f>
        <v>1</v>
      </c>
      <c r="X272" s="42">
        <f>Y272/AC272</f>
        <v>6.2500000000000029E-3</v>
      </c>
      <c r="Y272" s="43">
        <f>(AH272+AM272+AR272+AW272+BB272+BL272+BG272)*24</f>
        <v>0.25000000000000011</v>
      </c>
      <c r="Z272" s="44">
        <f>+W272*$D$4</f>
        <v>4</v>
      </c>
      <c r="AA272" s="42">
        <f>AB272/(AC272*$D$4)</f>
        <v>6.2500000000000029E-3</v>
      </c>
      <c r="AB272" s="44">
        <f>((AG272*24)*AF272)+((AL272*24)*AK272)+((AQ272*24)*AP272)+((AV272*24)*AU272)+((BA272*24)*AZ272)+((BF272*24)*BE272)+((BK272*24)*BJ272)</f>
        <v>1.0000000000000004</v>
      </c>
      <c r="AC272" s="45">
        <f>SUMIFS(Y:Y,O:O,O272)</f>
        <v>40</v>
      </c>
      <c r="AD272" s="77"/>
      <c r="AE272" s="77"/>
      <c r="AF272" s="71"/>
      <c r="AG272" s="47">
        <f>IF(AE272-AD272=$A$3,$A$2,AE272-AD272)</f>
        <v>0</v>
      </c>
      <c r="AH272" s="47">
        <f>IFERROR(IF(AF272=$D$4,AG272,AG272/($D$4/AF272)),0)</f>
        <v>0</v>
      </c>
      <c r="AI272" s="78">
        <v>0.375</v>
      </c>
      <c r="AJ272" s="78">
        <v>0.41666666666666669</v>
      </c>
      <c r="AK272" s="72">
        <v>1</v>
      </c>
      <c r="AL272" s="47">
        <f>IF(AJ272-AI272=$A$3,$A$2,AJ272-AI272)</f>
        <v>4.1666666666666685E-2</v>
      </c>
      <c r="AM272" s="47">
        <f>IFERROR(IF(AK272=$D$4,AL272,AL272/($D$4/AK272)),0)</f>
        <v>1.0416666666666671E-2</v>
      </c>
      <c r="AN272" s="78"/>
      <c r="AO272" s="78"/>
      <c r="AP272" s="72"/>
      <c r="AQ272" s="47">
        <f>IF(AO272-AN272=$A$3,$A$2,AO272-AN272)</f>
        <v>0</v>
      </c>
      <c r="AR272" s="47">
        <f>IFERROR(IF(AP272=$D$4,AQ272,AQ272/($D$4/AP272)),0)</f>
        <v>0</v>
      </c>
      <c r="AS272" s="78"/>
      <c r="AT272" s="78"/>
      <c r="AU272" s="72"/>
      <c r="AV272" s="47">
        <f>IF(AT272-AS272=$A$3,$A$2,AT272-AS272)</f>
        <v>0</v>
      </c>
      <c r="AW272" s="47">
        <f>IFERROR(IF(AU272=$D$4,AV272,AV272/($D$4/AU272)),0)</f>
        <v>0</v>
      </c>
      <c r="AX272" s="78"/>
      <c r="AY272" s="78"/>
      <c r="AZ272" s="72"/>
      <c r="BA272" s="47">
        <f>IF(AY272-AX272=$A$3,$A$2,AY272-AX272)</f>
        <v>0</v>
      </c>
      <c r="BB272" s="47">
        <f>IFERROR(IF(AZ272=$D$4,BA272,BA272/($D$4/AZ272)),0)</f>
        <v>0</v>
      </c>
      <c r="BC272" s="78"/>
      <c r="BD272" s="78"/>
      <c r="BE272" s="72"/>
      <c r="BF272" s="47">
        <f>IF(BD272-BC272=$A$3,$A$2,BD272-BC272)</f>
        <v>0</v>
      </c>
      <c r="BG272" s="47">
        <f>IFERROR(IF(BE272=$D$4,BF272,BF272/($D$4/BE272)),0)</f>
        <v>0</v>
      </c>
      <c r="BH272" s="78"/>
      <c r="BI272" s="78"/>
      <c r="BJ272" s="72"/>
      <c r="BK272" s="47">
        <f>IF(BI272-BH272=$A$3,$A$2,BI272-BH272)</f>
        <v>0</v>
      </c>
      <c r="BL272" s="47">
        <f>IFERROR(IF(BJ272=$D$4,BK272,BK272/($D$4/BJ272)),0)</f>
        <v>0</v>
      </c>
      <c r="BM272" s="50"/>
      <c r="BN272" s="22">
        <f t="array" ref="BN272">IF(SUMPRODUCT((O272:O$439=O272)*1)&gt;1,0,1)</f>
        <v>0</v>
      </c>
      <c r="BO272" s="69"/>
      <c r="BP272" s="69"/>
      <c r="BQ272" s="71"/>
      <c r="BR272" s="47">
        <f>IF(BP272-BO272=$A$3,$A$2,BP272-BO272)</f>
        <v>0</v>
      </c>
      <c r="BS272" s="47">
        <f>IFERROR(IF(BQ272=$D$4,BR272,BR272/($D$4/BQ272)),0)</f>
        <v>0</v>
      </c>
      <c r="BT272" s="70"/>
      <c r="BU272" s="70"/>
      <c r="BV272" s="72"/>
      <c r="BW272" s="47">
        <f>IF(BU272-BT272=$A$3,$A$2,BU272-BT272)</f>
        <v>0</v>
      </c>
      <c r="BX272" s="47">
        <f>IFERROR(IF(BV272=$D$4,BW272,BW272/($D$4/BV272)),0)</f>
        <v>0</v>
      </c>
      <c r="BY272" s="70"/>
      <c r="BZ272" s="70"/>
      <c r="CA272" s="72"/>
      <c r="CB272" s="47">
        <f>IF(BZ272-BY272=$A$3,$A$2,BZ272-BY272)</f>
        <v>0</v>
      </c>
      <c r="CC272" s="47">
        <f>IFERROR(IF(CA272=$D$4,CB272,CB272/($D$4/CA272)),0)</f>
        <v>0</v>
      </c>
      <c r="CD272" s="70"/>
      <c r="CE272" s="70"/>
      <c r="CF272" s="72"/>
      <c r="CG272" s="47">
        <f>IF(CE272-CD272=$A$3,$A$2,CE272-CD272)</f>
        <v>0</v>
      </c>
      <c r="CH272" s="47">
        <f>IFERROR(IF(CF272=$D$4,CG272,CG272/($D$4/CF272)),0)</f>
        <v>0</v>
      </c>
      <c r="CI272" s="70"/>
      <c r="CJ272" s="70"/>
      <c r="CK272" s="72"/>
      <c r="CL272" s="47">
        <f>IF(CJ272-CI272=$A$3,$A$2,CJ272-CI272)</f>
        <v>0</v>
      </c>
      <c r="CM272" s="47">
        <f>IFERROR(IF(CK272=$D$4,CL272,CL272/($D$4/CK272)),0)</f>
        <v>0</v>
      </c>
      <c r="CN272" s="70"/>
      <c r="CO272" s="70"/>
      <c r="CP272" s="72"/>
      <c r="CQ272" s="47">
        <f>IF(CO272-CN272=$A$3,$A$2,CO272-CN272)</f>
        <v>0</v>
      </c>
      <c r="CR272" s="47">
        <f>IFERROR(IF(CP272=$D$4,CQ272,CQ272/($D$4/CP272)),0)</f>
        <v>0</v>
      </c>
      <c r="CS272" s="70"/>
      <c r="CT272" s="70"/>
      <c r="CU272" s="72"/>
      <c r="CV272" s="47">
        <f>IF(CT272-CS272=$A$3,$A$2,CT272-CS272)</f>
        <v>0</v>
      </c>
      <c r="CW272" s="47">
        <f>IFERROR(IF(CU272=$D$4,CV272,CV272/($D$4/CU272)),0)</f>
        <v>0</v>
      </c>
      <c r="CY272" s="18"/>
      <c r="CZ272" s="156"/>
      <c r="DA272" s="156"/>
    </row>
    <row r="273" spans="2:105" ht="13.8" x14ac:dyDescent="0.3">
      <c r="B273" s="39" t="str">
        <f>CONCATENATE(IF(AD273&lt;&gt;"","L",""),IF(AI273&lt;&gt;"","M",""),IF(AN273&lt;&gt;"","W",""),IF(AS273&lt;&gt;"","J",""),IF(AX273&lt;&gt;"","V",""),IF(BC273&lt;&gt;"","S",""),IF(BH273&lt;&gt;"","D",""))</f>
        <v>M</v>
      </c>
      <c r="C273" s="76">
        <v>912</v>
      </c>
      <c r="D273" s="40" t="s">
        <v>1958</v>
      </c>
      <c r="E273" s="40" t="s">
        <v>1467</v>
      </c>
      <c r="F273" s="40" t="s">
        <v>2155</v>
      </c>
      <c r="G273" s="36" t="s">
        <v>1236</v>
      </c>
      <c r="H273" s="36" t="s">
        <v>2174</v>
      </c>
      <c r="I273" s="36" t="s">
        <v>2174</v>
      </c>
      <c r="J273" s="36" t="s">
        <v>2125</v>
      </c>
      <c r="K273" s="36" t="s">
        <v>2263</v>
      </c>
      <c r="L273" s="100" t="s">
        <v>973</v>
      </c>
      <c r="M273" s="99">
        <f>IF(L273=L272,0,1)</f>
        <v>0</v>
      </c>
      <c r="N273" s="107">
        <v>950111021</v>
      </c>
      <c r="O273" s="106" t="str">
        <f>PROPER(TRIM(UPPER(CONCATENATE(P273," ",Q273))))</f>
        <v>Alexander Steven Rodriguez</v>
      </c>
      <c r="P273" s="106" t="s">
        <v>2267</v>
      </c>
      <c r="Q273" s="106" t="s">
        <v>2341</v>
      </c>
      <c r="R273" s="106" t="s">
        <v>2406</v>
      </c>
      <c r="S273" s="106" t="s">
        <v>2461</v>
      </c>
      <c r="T273" s="106" t="s">
        <v>2467</v>
      </c>
      <c r="U273" s="107" t="s">
        <v>2472</v>
      </c>
      <c r="V273" s="133">
        <v>25826.915000000001</v>
      </c>
      <c r="W273" s="39">
        <f>COUNTA(AD273,AI273,AN273,AS273,AX273,BH273,BC273)</f>
        <v>1</v>
      </c>
      <c r="X273" s="42">
        <f>Y273/AC273</f>
        <v>6.2499999999999943E-3</v>
      </c>
      <c r="Y273" s="43">
        <f>(AH273+AM273+AR273+AW273+BB273+BL273+BG273)*24</f>
        <v>0.24999999999999978</v>
      </c>
      <c r="Z273" s="44">
        <f>+W273*$D$4</f>
        <v>4</v>
      </c>
      <c r="AA273" s="42">
        <f>AB273/(AC273*$D$4)</f>
        <v>6.2499999999999943E-3</v>
      </c>
      <c r="AB273" s="44">
        <f>((AG273*24)*AF273)+((AL273*24)*AK273)+((AQ273*24)*AP273)+((AV273*24)*AU273)+((BA273*24)*AZ273)+((BF273*24)*BE273)+((BK273*24)*BJ273)</f>
        <v>0.99999999999999911</v>
      </c>
      <c r="AC273" s="45">
        <f>SUMIFS(Y:Y,O:O,O273)</f>
        <v>40</v>
      </c>
      <c r="AD273" s="77"/>
      <c r="AE273" s="77"/>
      <c r="AF273" s="71"/>
      <c r="AG273" s="47">
        <f>IF(AE273-AD273=$A$3,$A$2,AE273-AD273)</f>
        <v>0</v>
      </c>
      <c r="AH273" s="47">
        <f>IFERROR(IF(AF273=$D$4,AG273,AG273/($D$4/AF273)),0)</f>
        <v>0</v>
      </c>
      <c r="AI273" s="78">
        <v>0.70833333333333337</v>
      </c>
      <c r="AJ273" s="78">
        <v>0.75</v>
      </c>
      <c r="AK273" s="72">
        <v>1</v>
      </c>
      <c r="AL273" s="47">
        <f>IF(AJ273-AI273=$A$3,$A$2,AJ273-AI273)</f>
        <v>4.166666666666663E-2</v>
      </c>
      <c r="AM273" s="47">
        <f>IFERROR(IF(AK273=$D$4,AL273,AL273/($D$4/AK273)),0)</f>
        <v>1.0416666666666657E-2</v>
      </c>
      <c r="AN273" s="78"/>
      <c r="AO273" s="78"/>
      <c r="AP273" s="72"/>
      <c r="AQ273" s="47">
        <f>IF(AO273-AN273=$A$3,$A$2,AO273-AN273)</f>
        <v>0</v>
      </c>
      <c r="AR273" s="47">
        <f>IFERROR(IF(AP273=$D$4,AQ273,AQ273/($D$4/AP273)),0)</f>
        <v>0</v>
      </c>
      <c r="AS273" s="78"/>
      <c r="AT273" s="78"/>
      <c r="AU273" s="72"/>
      <c r="AV273" s="47">
        <f>IF(AT273-AS273=$A$3,$A$2,AT273-AS273)</f>
        <v>0</v>
      </c>
      <c r="AW273" s="47">
        <f>IFERROR(IF(AU273=$D$4,AV273,AV273/($D$4/AU273)),0)</f>
        <v>0</v>
      </c>
      <c r="AX273" s="78"/>
      <c r="AY273" s="78"/>
      <c r="AZ273" s="72"/>
      <c r="BA273" s="47">
        <f>IF(AY273-AX273=$A$3,$A$2,AY273-AX273)</f>
        <v>0</v>
      </c>
      <c r="BB273" s="47">
        <f>IFERROR(IF(AZ273=$D$4,BA273,BA273/($D$4/AZ273)),0)</f>
        <v>0</v>
      </c>
      <c r="BC273" s="78"/>
      <c r="BD273" s="78"/>
      <c r="BE273" s="72"/>
      <c r="BF273" s="47">
        <f>IF(BD273-BC273=$A$3,$A$2,BD273-BC273)</f>
        <v>0</v>
      </c>
      <c r="BG273" s="47">
        <f>IFERROR(IF(BE273=$D$4,BF273,BF273/($D$4/BE273)),0)</f>
        <v>0</v>
      </c>
      <c r="BH273" s="78"/>
      <c r="BI273" s="78"/>
      <c r="BJ273" s="72"/>
      <c r="BK273" s="47">
        <f>IF(BI273-BH273=$A$3,$A$2,BI273-BH273)</f>
        <v>0</v>
      </c>
      <c r="BL273" s="47">
        <f>IFERROR(IF(BJ273=$D$4,BK273,BK273/($D$4/BJ273)),0)</f>
        <v>0</v>
      </c>
      <c r="BM273" s="50"/>
      <c r="BN273" s="22">
        <f t="array" ref="BN273">IF(SUMPRODUCT((O273:O$439=O273)*1)&gt;1,0,1)</f>
        <v>0</v>
      </c>
      <c r="BO273" s="69"/>
      <c r="BP273" s="69"/>
      <c r="BQ273" s="71"/>
      <c r="BR273" s="47">
        <f>IF(BP273-BO273=$A$3,$A$2,BP273-BO273)</f>
        <v>0</v>
      </c>
      <c r="BS273" s="47">
        <f>IFERROR(IF(BQ273=$D$4,BR273,BR273/($D$4/BQ273)),0)</f>
        <v>0</v>
      </c>
      <c r="BT273" s="70">
        <v>0.70833333333333337</v>
      </c>
      <c r="BU273" s="70">
        <v>0.75</v>
      </c>
      <c r="BV273" s="72">
        <v>2</v>
      </c>
      <c r="BW273" s="47">
        <f>IF(BU273-BT273=$A$3,$A$2,BU273-BT273)</f>
        <v>4.166666666666663E-2</v>
      </c>
      <c r="BX273" s="47">
        <f>IFERROR(IF(BV273=$D$4,BW273,BW273/($D$4/BV273)),0)</f>
        <v>2.0833333333333315E-2</v>
      </c>
      <c r="BY273" s="70"/>
      <c r="BZ273" s="70"/>
      <c r="CA273" s="72"/>
      <c r="CB273" s="47">
        <f>IF(BZ273-BY273=$A$3,$A$2,BZ273-BY273)</f>
        <v>0</v>
      </c>
      <c r="CC273" s="47">
        <f>IFERROR(IF(CA273=$D$4,CB273,CB273/($D$4/CA273)),0)</f>
        <v>0</v>
      </c>
      <c r="CD273" s="70"/>
      <c r="CE273" s="70"/>
      <c r="CF273" s="72"/>
      <c r="CG273" s="47">
        <f>IF(CE273-CD273=$A$3,$A$2,CE273-CD273)</f>
        <v>0</v>
      </c>
      <c r="CH273" s="47">
        <f>IFERROR(IF(CF273=$D$4,CG273,CG273/($D$4/CF273)),0)</f>
        <v>0</v>
      </c>
      <c r="CI273" s="70"/>
      <c r="CJ273" s="70"/>
      <c r="CK273" s="72"/>
      <c r="CL273" s="47">
        <f>IF(CJ273-CI273=$A$3,$A$2,CJ273-CI273)</f>
        <v>0</v>
      </c>
      <c r="CM273" s="47">
        <f>IFERROR(IF(CK273=$D$4,CL273,CL273/($D$4/CK273)),0)</f>
        <v>0</v>
      </c>
      <c r="CN273" s="70"/>
      <c r="CO273" s="70"/>
      <c r="CP273" s="72"/>
      <c r="CQ273" s="47">
        <f>IF(CO273-CN273=$A$3,$A$2,CO273-CN273)</f>
        <v>0</v>
      </c>
      <c r="CR273" s="47">
        <f>IFERROR(IF(CP273=$D$4,CQ273,CQ273/($D$4/CP273)),0)</f>
        <v>0</v>
      </c>
      <c r="CS273" s="70"/>
      <c r="CT273" s="70"/>
      <c r="CU273" s="72"/>
      <c r="CV273" s="47">
        <f>IF(CT273-CS273=$A$3,$A$2,CT273-CS273)</f>
        <v>0</v>
      </c>
      <c r="CW273" s="47">
        <f>IFERROR(IF(CU273=$D$4,CV273,CV273/($D$4/CU273)),0)</f>
        <v>0</v>
      </c>
      <c r="CY273" s="18"/>
      <c r="CZ273" s="156"/>
      <c r="DA273" s="156"/>
    </row>
    <row r="274" spans="2:105" ht="13.8" x14ac:dyDescent="0.3">
      <c r="B274" s="39" t="str">
        <f>CONCATENATE(IF(AD274&lt;&gt;"","L",""),IF(AI274&lt;&gt;"","M",""),IF(AN274&lt;&gt;"","W",""),IF(AS274&lt;&gt;"","J",""),IF(AX274&lt;&gt;"","V",""),IF(BC274&lt;&gt;"","S",""),IF(BH274&lt;&gt;"","D",""))</f>
        <v>W</v>
      </c>
      <c r="C274" s="76">
        <v>783</v>
      </c>
      <c r="D274" s="40" t="s">
        <v>1959</v>
      </c>
      <c r="E274" s="40" t="s">
        <v>1073</v>
      </c>
      <c r="F274" s="40" t="s">
        <v>2157</v>
      </c>
      <c r="G274" s="36" t="s">
        <v>1250</v>
      </c>
      <c r="H274" s="36" t="s">
        <v>2175</v>
      </c>
      <c r="I274" s="36" t="s">
        <v>2124</v>
      </c>
      <c r="J274" s="36" t="s">
        <v>1647</v>
      </c>
      <c r="K274" s="36" t="s">
        <v>2263</v>
      </c>
      <c r="L274" s="100" t="s">
        <v>973</v>
      </c>
      <c r="M274" s="99">
        <f>IF(L274=L273,0,1)</f>
        <v>0</v>
      </c>
      <c r="N274" s="107">
        <v>950111021</v>
      </c>
      <c r="O274" s="106" t="str">
        <f>PROPER(TRIM(UPPER(CONCATENATE(P274," ",Q274))))</f>
        <v>Alexander Steven Rodriguez</v>
      </c>
      <c r="P274" s="106" t="s">
        <v>2267</v>
      </c>
      <c r="Q274" s="106" t="s">
        <v>2341</v>
      </c>
      <c r="R274" s="106" t="s">
        <v>2406</v>
      </c>
      <c r="S274" s="106" t="s">
        <v>2461</v>
      </c>
      <c r="T274" s="106" t="s">
        <v>2470</v>
      </c>
      <c r="U274" s="107" t="s">
        <v>2472</v>
      </c>
      <c r="V274" s="133">
        <v>0</v>
      </c>
      <c r="W274" s="39">
        <f>COUNTA(AD274,AI274,AN274,AS274,AX274,BH274,BC274)</f>
        <v>1</v>
      </c>
      <c r="X274" s="42">
        <f>Y274/AC274</f>
        <v>4.9999999999999989E-2</v>
      </c>
      <c r="Y274" s="43">
        <f>(AH274+AM274+AR274+AW274+BB274+BL274+BG274)*24</f>
        <v>1.9999999999999996</v>
      </c>
      <c r="Z274" s="44">
        <f>+W274*$D$4</f>
        <v>4</v>
      </c>
      <c r="AA274" s="42">
        <f>AB274/(AC274*$D$4)</f>
        <v>4.9999999999999989E-2</v>
      </c>
      <c r="AB274" s="44">
        <f>((AG274*24)*AF274)+((AL274*24)*AK274)+((AQ274*24)*AP274)+((AV274*24)*AU274)+((BA274*24)*AZ274)+((BF274*24)*BE274)+((BK274*24)*BJ274)</f>
        <v>7.9999999999999982</v>
      </c>
      <c r="AC274" s="45">
        <f>SUMIFS(Y:Y,O:O,O274)</f>
        <v>40</v>
      </c>
      <c r="AD274" s="77"/>
      <c r="AE274" s="77"/>
      <c r="AF274" s="71"/>
      <c r="AG274" s="47">
        <f>IF(AE274-AD274=$A$3,$A$2,AE274-AD274)</f>
        <v>0</v>
      </c>
      <c r="AH274" s="47">
        <f>IFERROR(IF(AF274=$D$4,AG274,AG274/($D$4/AF274)),0)</f>
        <v>0</v>
      </c>
      <c r="AI274" s="78"/>
      <c r="AJ274" s="78"/>
      <c r="AK274" s="72"/>
      <c r="AL274" s="47">
        <f>IF(AJ274-AI274=$A$3,$A$2,AJ274-AI274)</f>
        <v>0</v>
      </c>
      <c r="AM274" s="47">
        <f>IFERROR(IF(AK274=$D$4,AL274,AL274/($D$4/AK274)),0)</f>
        <v>0</v>
      </c>
      <c r="AN274" s="78">
        <v>0.375</v>
      </c>
      <c r="AO274" s="78">
        <v>0.54166666666666663</v>
      </c>
      <c r="AP274" s="72">
        <v>2</v>
      </c>
      <c r="AQ274" s="47">
        <f>IF(AO274-AN274=$A$3,$A$2,AO274-AN274)</f>
        <v>0.16666666666666663</v>
      </c>
      <c r="AR274" s="47">
        <f>IFERROR(IF(AP274=$D$4,AQ274,AQ274/($D$4/AP274)),0)</f>
        <v>8.3333333333333315E-2</v>
      </c>
      <c r="AS274" s="78"/>
      <c r="AT274" s="78"/>
      <c r="AU274" s="72"/>
      <c r="AV274" s="47">
        <f>IF(AT274-AS274=$A$3,$A$2,AT274-AS274)</f>
        <v>0</v>
      </c>
      <c r="AW274" s="47">
        <f>IFERROR(IF(AU274=$D$4,AV274,AV274/($D$4/AU274)),0)</f>
        <v>0</v>
      </c>
      <c r="AX274" s="78"/>
      <c r="AY274" s="78"/>
      <c r="AZ274" s="72"/>
      <c r="BA274" s="47">
        <f>IF(AY274-AX274=$A$3,$A$2,AY274-AX274)</f>
        <v>0</v>
      </c>
      <c r="BB274" s="47">
        <f>IFERROR(IF(AZ274=$D$4,BA274,BA274/($D$4/AZ274)),0)</f>
        <v>0</v>
      </c>
      <c r="BC274" s="78"/>
      <c r="BD274" s="78"/>
      <c r="BE274" s="72"/>
      <c r="BF274" s="47">
        <f>IF(BD274-BC274=$A$3,$A$2,BD274-BC274)</f>
        <v>0</v>
      </c>
      <c r="BG274" s="47">
        <f>IFERROR(IF(BE274=$D$4,BF274,BF274/($D$4/BE274)),0)</f>
        <v>0</v>
      </c>
      <c r="BH274" s="78"/>
      <c r="BI274" s="78"/>
      <c r="BJ274" s="72"/>
      <c r="BK274" s="47">
        <f>IF(BI274-BH274=$A$3,$A$2,BI274-BH274)</f>
        <v>0</v>
      </c>
      <c r="BL274" s="47">
        <f>IFERROR(IF(BJ274=$D$4,BK274,BK274/($D$4/BJ274)),0)</f>
        <v>0</v>
      </c>
      <c r="BM274" s="50"/>
      <c r="BN274" s="22">
        <f t="array" ref="BN274">IF(SUMPRODUCT((O274:O$439=O274)*1)&gt;1,0,1)</f>
        <v>0</v>
      </c>
      <c r="BO274" s="69"/>
      <c r="BP274" s="69"/>
      <c r="BQ274" s="73"/>
      <c r="BR274" s="47">
        <f>IF(BP274-BO274=$A$3,$A$2,BP274-BO274)</f>
        <v>0</v>
      </c>
      <c r="BS274" s="47">
        <f>IFERROR(IF(BQ274=$D$4,BR274,BR274/($D$4/BQ274)),0)</f>
        <v>0</v>
      </c>
      <c r="BT274" s="70"/>
      <c r="BU274" s="70"/>
      <c r="BV274" s="72"/>
      <c r="BW274" s="47">
        <f>IF(BU274-BT274=$A$3,$A$2,BU274-BT274)</f>
        <v>0</v>
      </c>
      <c r="BX274" s="47">
        <f>IFERROR(IF(BV274=$D$4,BW274,BW274/($D$4/BV274)),0)</f>
        <v>0</v>
      </c>
      <c r="BY274" s="70">
        <v>0.54166666666666663</v>
      </c>
      <c r="BZ274" s="70">
        <v>0.66666666666666663</v>
      </c>
      <c r="CA274" s="72">
        <v>2</v>
      </c>
      <c r="CB274" s="47">
        <f>IF(BZ274-BY274=$A$3,$A$2,BZ274-BY274)</f>
        <v>0.125</v>
      </c>
      <c r="CC274" s="47">
        <f>IFERROR(IF(CA274=$D$4,CB274,CB274/($D$4/CA274)),0)</f>
        <v>6.25E-2</v>
      </c>
      <c r="CD274" s="70"/>
      <c r="CE274" s="70"/>
      <c r="CF274" s="72"/>
      <c r="CG274" s="47">
        <f>IF(CE274-CD274=$A$3,$A$2,CE274-CD274)</f>
        <v>0</v>
      </c>
      <c r="CH274" s="47">
        <f>IFERROR(IF(CF274=$D$4,CG274,CG274/($D$4/CF274)),0)</f>
        <v>0</v>
      </c>
      <c r="CI274" s="70"/>
      <c r="CJ274" s="70"/>
      <c r="CK274" s="74"/>
      <c r="CL274" s="47">
        <f>IF(CJ274-CI274=$A$3,$A$2,CJ274-CI274)</f>
        <v>0</v>
      </c>
      <c r="CM274" s="47">
        <f>IFERROR(IF(CK274=$D$4,CL274,CL274/($D$4/CK274)),0)</f>
        <v>0</v>
      </c>
      <c r="CN274" s="70"/>
      <c r="CO274" s="70"/>
      <c r="CP274" s="72"/>
      <c r="CQ274" s="47">
        <f>IF(CO274-CN274=$A$3,$A$2,CO274-CN274)</f>
        <v>0</v>
      </c>
      <c r="CR274" s="47">
        <f>IFERROR(IF(CP274=$D$4,CQ274,CQ274/($D$4/CP274)),0)</f>
        <v>0</v>
      </c>
      <c r="CS274" s="70"/>
      <c r="CT274" s="70"/>
      <c r="CU274" s="74"/>
      <c r="CV274" s="47">
        <f>IF(CT274-CS274=$A$3,$A$2,CT274-CS274)</f>
        <v>0</v>
      </c>
      <c r="CW274" s="47">
        <f>IFERROR(IF(CU274=$D$4,CV274,CV274/($D$4/CU274)),0)</f>
        <v>0</v>
      </c>
      <c r="CY274" s="18"/>
      <c r="CZ274" s="156"/>
      <c r="DA274" s="156"/>
    </row>
    <row r="275" spans="2:105" ht="13.8" x14ac:dyDescent="0.3">
      <c r="B275" s="39" t="str">
        <f>CONCATENATE(IF(AD275&lt;&gt;"","L",""),IF(AI275&lt;&gt;"","M",""),IF(AN275&lt;&gt;"","W",""),IF(AS275&lt;&gt;"","J",""),IF(AX275&lt;&gt;"","V",""),IF(BC275&lt;&gt;"","S",""),IF(BH275&lt;&gt;"","D",""))</f>
        <v>W</v>
      </c>
      <c r="C275" s="76">
        <v>2</v>
      </c>
      <c r="D275" s="40" t="s">
        <v>1075</v>
      </c>
      <c r="E275" s="40" t="s">
        <v>1074</v>
      </c>
      <c r="F275" s="40" t="s">
        <v>2157</v>
      </c>
      <c r="G275" s="36" t="s">
        <v>1251</v>
      </c>
      <c r="H275" s="36" t="s">
        <v>2175</v>
      </c>
      <c r="I275" s="36" t="s">
        <v>2124</v>
      </c>
      <c r="J275" s="36" t="s">
        <v>1647</v>
      </c>
      <c r="K275" s="36" t="s">
        <v>2263</v>
      </c>
      <c r="L275" s="100" t="s">
        <v>973</v>
      </c>
      <c r="M275" s="99">
        <f>IF(L275=L274,0,1)</f>
        <v>0</v>
      </c>
      <c r="N275" s="107">
        <v>950111021</v>
      </c>
      <c r="O275" s="106" t="str">
        <f>PROPER(TRIM(UPPER(CONCATENATE(P275," ",Q275))))</f>
        <v>Alexander Steven Rodriguez</v>
      </c>
      <c r="P275" s="106" t="s">
        <v>2267</v>
      </c>
      <c r="Q275" s="106" t="s">
        <v>2341</v>
      </c>
      <c r="R275" s="106" t="s">
        <v>2406</v>
      </c>
      <c r="S275" s="106" t="s">
        <v>2461</v>
      </c>
      <c r="T275" s="106" t="s">
        <v>2470</v>
      </c>
      <c r="U275" s="107" t="s">
        <v>2472</v>
      </c>
      <c r="V275" s="133">
        <v>0</v>
      </c>
      <c r="W275" s="39">
        <f>COUNTA(AD275,AI275,AN275,AS275,AX275,BH275,BC275)</f>
        <v>1</v>
      </c>
      <c r="X275" s="42">
        <f>Y275/AC275</f>
        <v>4.9999999999999989E-2</v>
      </c>
      <c r="Y275" s="43">
        <f>(AH275+AM275+AR275+AW275+BB275+BL275+BG275)*24</f>
        <v>1.9999999999999996</v>
      </c>
      <c r="Z275" s="44">
        <f>+W275*$D$4</f>
        <v>4</v>
      </c>
      <c r="AA275" s="42">
        <f>AB275/(AC275*$D$4)</f>
        <v>4.9999999999999989E-2</v>
      </c>
      <c r="AB275" s="44">
        <f>((AG275*24)*AF275)+((AL275*24)*AK275)+((AQ275*24)*AP275)+((AV275*24)*AU275)+((BA275*24)*AZ275)+((BF275*24)*BE275)+((BK275*24)*BJ275)</f>
        <v>7.9999999999999982</v>
      </c>
      <c r="AC275" s="45">
        <f>SUMIFS(Y:Y,O:O,O275)</f>
        <v>40</v>
      </c>
      <c r="AD275" s="77"/>
      <c r="AE275" s="77"/>
      <c r="AF275" s="71"/>
      <c r="AG275" s="47">
        <f>IF(AE275-AD275=$A$3,$A$2,AE275-AD275)</f>
        <v>0</v>
      </c>
      <c r="AH275" s="47">
        <f>IFERROR(IF(AF275=$D$4,AG275,AG275/($D$4/AF275)),0)</f>
        <v>0</v>
      </c>
      <c r="AI275" s="78"/>
      <c r="AJ275" s="78"/>
      <c r="AK275" s="72"/>
      <c r="AL275" s="47">
        <f>IF(AJ275-AI275=$A$3,$A$2,AJ275-AI275)</f>
        <v>0</v>
      </c>
      <c r="AM275" s="47">
        <f>IFERROR(IF(AK275=$D$4,AL275,AL275/($D$4/AK275)),0)</f>
        <v>0</v>
      </c>
      <c r="AN275" s="78">
        <v>0.58333333333333337</v>
      </c>
      <c r="AO275" s="78">
        <v>0.75</v>
      </c>
      <c r="AP275" s="72">
        <v>2</v>
      </c>
      <c r="AQ275" s="47">
        <f>IF(AO275-AN275=$A$3,$A$2,AO275-AN275)</f>
        <v>0.16666666666666663</v>
      </c>
      <c r="AR275" s="47">
        <f>IFERROR(IF(AP275=$D$4,AQ275,AQ275/($D$4/AP275)),0)</f>
        <v>8.3333333333333315E-2</v>
      </c>
      <c r="AS275" s="78"/>
      <c r="AT275" s="78"/>
      <c r="AU275" s="72"/>
      <c r="AV275" s="47">
        <f>IF(AT275-AS275=$A$3,$A$2,AT275-AS275)</f>
        <v>0</v>
      </c>
      <c r="AW275" s="47">
        <f>IFERROR(IF(AU275=$D$4,AV275,AV275/($D$4/AU275)),0)</f>
        <v>0</v>
      </c>
      <c r="AX275" s="78"/>
      <c r="AY275" s="78"/>
      <c r="AZ275" s="72"/>
      <c r="BA275" s="47">
        <f>IF(AY275-AX275=$A$3,$A$2,AY275-AX275)</f>
        <v>0</v>
      </c>
      <c r="BB275" s="47">
        <f>IFERROR(IF(AZ275=$D$4,BA275,BA275/($D$4/AZ275)),0)</f>
        <v>0</v>
      </c>
      <c r="BC275" s="78"/>
      <c r="BD275" s="78"/>
      <c r="BE275" s="72"/>
      <c r="BF275" s="47">
        <f>IF(BD275-BC275=$A$3,$A$2,BD275-BC275)</f>
        <v>0</v>
      </c>
      <c r="BG275" s="47">
        <f>IFERROR(IF(BE275=$D$4,BF275,BF275/($D$4/BE275)),0)</f>
        <v>0</v>
      </c>
      <c r="BH275" s="78"/>
      <c r="BI275" s="78"/>
      <c r="BJ275" s="72"/>
      <c r="BK275" s="47">
        <f>IF(BI275-BH275=$A$3,$A$2,BI275-BH275)</f>
        <v>0</v>
      </c>
      <c r="BL275" s="47">
        <f>IFERROR(IF(BJ275=$D$4,BK275,BK275/($D$4/BJ275)),0)</f>
        <v>0</v>
      </c>
      <c r="BM275" s="50"/>
      <c r="BN275" s="22">
        <f t="array" ref="BN275">IF(SUMPRODUCT((O275:O$439=O275)*1)&gt;1,0,1)</f>
        <v>0</v>
      </c>
      <c r="BO275" s="69"/>
      <c r="BP275" s="69"/>
      <c r="BQ275" s="71"/>
      <c r="BR275" s="47">
        <f>IF(BP275-BO275=$A$3,$A$2,BP275-BO275)</f>
        <v>0</v>
      </c>
      <c r="BS275" s="47">
        <f>IFERROR(IF(BQ275=$D$4,BR275,BR275/($D$4/BQ275)),0)</f>
        <v>0</v>
      </c>
      <c r="BT275" s="70"/>
      <c r="BU275" s="70"/>
      <c r="BV275" s="72"/>
      <c r="BW275" s="47">
        <f>IF(BU275-BT275=$A$3,$A$2,BU275-BT275)</f>
        <v>0</v>
      </c>
      <c r="BX275" s="47">
        <f>IFERROR(IF(BV275=$D$4,BW275,BW275/($D$4/BV275)),0)</f>
        <v>0</v>
      </c>
      <c r="BY275" s="70">
        <v>0.66666666666666663</v>
      </c>
      <c r="BZ275" s="70">
        <v>0.75</v>
      </c>
      <c r="CA275" s="72">
        <v>2</v>
      </c>
      <c r="CB275" s="47">
        <f>IF(BZ275-BY275=$A$3,$A$2,BZ275-BY275)</f>
        <v>8.333333333333337E-2</v>
      </c>
      <c r="CC275" s="47">
        <f>IFERROR(IF(CA275=$D$4,CB275,CB275/($D$4/CA275)),0)</f>
        <v>4.1666666666666685E-2</v>
      </c>
      <c r="CD275" s="70"/>
      <c r="CE275" s="70"/>
      <c r="CF275" s="72"/>
      <c r="CG275" s="47">
        <f>IF(CE275-CD275=$A$3,$A$2,CE275-CD275)</f>
        <v>0</v>
      </c>
      <c r="CH275" s="47">
        <f>IFERROR(IF(CF275=$D$4,CG275,CG275/($D$4/CF275)),0)</f>
        <v>0</v>
      </c>
      <c r="CI275" s="70"/>
      <c r="CJ275" s="70"/>
      <c r="CK275" s="72"/>
      <c r="CL275" s="47">
        <f>IF(CJ275-CI275=$A$3,$A$2,CJ275-CI275)</f>
        <v>0</v>
      </c>
      <c r="CM275" s="47">
        <f>IFERROR(IF(CK275=$D$4,CL275,CL275/($D$4/CK275)),0)</f>
        <v>0</v>
      </c>
      <c r="CN275" s="70"/>
      <c r="CO275" s="70"/>
      <c r="CP275" s="72"/>
      <c r="CQ275" s="47">
        <f>IF(CO275-CN275=$A$3,$A$2,CO275-CN275)</f>
        <v>0</v>
      </c>
      <c r="CR275" s="47">
        <f>IFERROR(IF(CP275=$D$4,CQ275,CQ275/($D$4/CP275)),0)</f>
        <v>0</v>
      </c>
      <c r="CS275" s="70"/>
      <c r="CT275" s="70"/>
      <c r="CU275" s="72"/>
      <c r="CV275" s="47">
        <f>IF(CT275-CS275=$A$3,$A$2,CT275-CS275)</f>
        <v>0</v>
      </c>
      <c r="CW275" s="47">
        <f>IFERROR(IF(CU275=$D$4,CV275,CV275/($D$4/CU275)),0)</f>
        <v>0</v>
      </c>
      <c r="CY275" s="18"/>
      <c r="CZ275" s="156"/>
      <c r="DA275" s="156"/>
    </row>
    <row r="276" spans="2:105" ht="13.8" x14ac:dyDescent="0.3">
      <c r="B276" s="39" t="str">
        <f>CONCATENATE(IF(AD276&lt;&gt;"","L",""),IF(AI276&lt;&gt;"","M",""),IF(AN276&lt;&gt;"","W",""),IF(AS276&lt;&gt;"","J",""),IF(AX276&lt;&gt;"","V",""),IF(BC276&lt;&gt;"","S",""),IF(BH276&lt;&gt;"","D",""))</f>
        <v>W</v>
      </c>
      <c r="C276" s="76">
        <v>409</v>
      </c>
      <c r="D276" s="40" t="s">
        <v>1960</v>
      </c>
      <c r="E276" s="40" t="s">
        <v>1468</v>
      </c>
      <c r="F276" s="40" t="s">
        <v>2122</v>
      </c>
      <c r="G276" s="36" t="s">
        <v>1241</v>
      </c>
      <c r="H276" s="36" t="s">
        <v>2176</v>
      </c>
      <c r="I276" s="36" t="s">
        <v>2124</v>
      </c>
      <c r="J276" s="36" t="s">
        <v>2125</v>
      </c>
      <c r="K276" s="36" t="s">
        <v>2263</v>
      </c>
      <c r="L276" s="100" t="s">
        <v>973</v>
      </c>
      <c r="M276" s="99">
        <f>IF(L276=L275,0,1)</f>
        <v>0</v>
      </c>
      <c r="N276" s="107">
        <v>950111021</v>
      </c>
      <c r="O276" s="106" t="str">
        <f>PROPER(TRIM(UPPER(CONCATENATE(P276," ",Q276))))</f>
        <v>Alexander Steven Rodriguez</v>
      </c>
      <c r="P276" s="106" t="s">
        <v>2267</v>
      </c>
      <c r="Q276" s="106" t="s">
        <v>2341</v>
      </c>
      <c r="R276" s="106" t="s">
        <v>2406</v>
      </c>
      <c r="S276" s="106" t="s">
        <v>2461</v>
      </c>
      <c r="T276" s="106" t="s">
        <v>2468</v>
      </c>
      <c r="U276" s="107" t="s">
        <v>2472</v>
      </c>
      <c r="V276" s="133">
        <v>17900.778181818183</v>
      </c>
      <c r="W276" s="39">
        <f>COUNTA(AD276,AI276,AN276,AS276,AX276,BH276,BC276)</f>
        <v>1</v>
      </c>
      <c r="X276" s="42">
        <f>Y276/AC276</f>
        <v>2.4999999999999994E-2</v>
      </c>
      <c r="Y276" s="43">
        <f>(AH276+AM276+AR276+AW276+BB276+BL276+BG276)*24</f>
        <v>0.99999999999999978</v>
      </c>
      <c r="Z276" s="44">
        <f>+W276*$D$4</f>
        <v>4</v>
      </c>
      <c r="AA276" s="42">
        <f>AB276/(AC276*$D$4)</f>
        <v>2.4999999999999994E-2</v>
      </c>
      <c r="AB276" s="44">
        <f>((AG276*24)*AF276)+((AL276*24)*AK276)+((AQ276*24)*AP276)+((AV276*24)*AU276)+((BA276*24)*AZ276)+((BF276*24)*BE276)+((BK276*24)*BJ276)</f>
        <v>3.9999999999999991</v>
      </c>
      <c r="AC276" s="45">
        <f>SUMIFS(Y:Y,O:O,O276)</f>
        <v>40</v>
      </c>
      <c r="AD276" s="77"/>
      <c r="AE276" s="77"/>
      <c r="AF276" s="71"/>
      <c r="AG276" s="47">
        <f>IF(AE276-AD276=$A$3,$A$2,AE276-AD276)</f>
        <v>0</v>
      </c>
      <c r="AH276" s="47">
        <f>IFERROR(IF(AF276=$D$4,AG276,AG276/($D$4/AF276)),0)</f>
        <v>0</v>
      </c>
      <c r="AI276" s="78"/>
      <c r="AJ276" s="78"/>
      <c r="AK276" s="72"/>
      <c r="AL276" s="47">
        <f>IF(AJ276-AI276=$A$3,$A$2,AJ276-AI276)</f>
        <v>0</v>
      </c>
      <c r="AM276" s="47">
        <f>IFERROR(IF(AK276=$D$4,AL276,AL276/($D$4/AK276)),0)</f>
        <v>0</v>
      </c>
      <c r="AN276" s="78">
        <v>0.375</v>
      </c>
      <c r="AO276" s="78">
        <v>0.45833333333333331</v>
      </c>
      <c r="AP276" s="72">
        <v>2</v>
      </c>
      <c r="AQ276" s="47">
        <f>IF(AO276-AN276=$A$3,$A$2,AO276-AN276)</f>
        <v>8.3333333333333315E-2</v>
      </c>
      <c r="AR276" s="47">
        <f>IFERROR(IF(AP276=$D$4,AQ276,AQ276/($D$4/AP276)),0)</f>
        <v>4.1666666666666657E-2</v>
      </c>
      <c r="AS276" s="78"/>
      <c r="AT276" s="78"/>
      <c r="AU276" s="72"/>
      <c r="AV276" s="47">
        <f>IF(AT276-AS276=$A$3,$A$2,AT276-AS276)</f>
        <v>0</v>
      </c>
      <c r="AW276" s="47">
        <f>IFERROR(IF(AU276=$D$4,AV276,AV276/($D$4/AU276)),0)</f>
        <v>0</v>
      </c>
      <c r="AX276" s="78"/>
      <c r="AY276" s="78"/>
      <c r="AZ276" s="72"/>
      <c r="BA276" s="47">
        <f>IF(AY276-AX276=$A$3,$A$2,AY276-AX276)</f>
        <v>0</v>
      </c>
      <c r="BB276" s="47">
        <f>IFERROR(IF(AZ276=$D$4,BA276,BA276/($D$4/AZ276)),0)</f>
        <v>0</v>
      </c>
      <c r="BC276" s="78"/>
      <c r="BD276" s="78"/>
      <c r="BE276" s="72"/>
      <c r="BF276" s="47">
        <f>IF(BD276-BC276=$A$3,$A$2,BD276-BC276)</f>
        <v>0</v>
      </c>
      <c r="BG276" s="47">
        <f>IFERROR(IF(BE276=$D$4,BF276,BF276/($D$4/BE276)),0)</f>
        <v>0</v>
      </c>
      <c r="BH276" s="78"/>
      <c r="BI276" s="78"/>
      <c r="BJ276" s="72"/>
      <c r="BK276" s="47">
        <f>IF(BI276-BH276=$A$3,$A$2,BI276-BH276)</f>
        <v>0</v>
      </c>
      <c r="BL276" s="47">
        <f>IFERROR(IF(BJ276=$D$4,BK276,BK276/($D$4/BJ276)),0)</f>
        <v>0</v>
      </c>
      <c r="BM276" s="50"/>
      <c r="BN276" s="22">
        <f t="array" ref="BN276">IF(SUMPRODUCT((O276:O$439=O276)*1)&gt;1,0,1)</f>
        <v>0</v>
      </c>
      <c r="BO276" s="69"/>
      <c r="BP276" s="69"/>
      <c r="BQ276" s="71"/>
      <c r="BR276" s="47">
        <f>IF(BP276-BO276=$A$3,$A$2,BP276-BO276)</f>
        <v>0</v>
      </c>
      <c r="BS276" s="47">
        <f>IFERROR(IF(BQ276=$D$4,BR276,BR276/($D$4/BQ276)),0)</f>
        <v>0</v>
      </c>
      <c r="BT276" s="70"/>
      <c r="BU276" s="70"/>
      <c r="BV276" s="72"/>
      <c r="BW276" s="47">
        <f>IF(BU276-BT276=$A$3,$A$2,BU276-BT276)</f>
        <v>0</v>
      </c>
      <c r="BX276" s="47">
        <f>IFERROR(IF(BV276=$D$4,BW276,BW276/($D$4/BV276)),0)</f>
        <v>0</v>
      </c>
      <c r="BY276" s="70">
        <v>0.375</v>
      </c>
      <c r="BZ276" s="70">
        <v>0.45833333333333331</v>
      </c>
      <c r="CA276" s="72">
        <v>2</v>
      </c>
      <c r="CB276" s="47">
        <f>IF(BZ276-BY276=$A$3,$A$2,BZ276-BY276)</f>
        <v>8.3333333333333315E-2</v>
      </c>
      <c r="CC276" s="47">
        <f>IFERROR(IF(CA276=$D$4,CB276,CB276/($D$4/CA276)),0)</f>
        <v>4.1666666666666657E-2</v>
      </c>
      <c r="CD276" s="70"/>
      <c r="CE276" s="70"/>
      <c r="CF276" s="72"/>
      <c r="CG276" s="47">
        <f>IF(CE276-CD276=$A$3,$A$2,CE276-CD276)</f>
        <v>0</v>
      </c>
      <c r="CH276" s="47">
        <f>IFERROR(IF(CF276=$D$4,CG276,CG276/($D$4/CF276)),0)</f>
        <v>0</v>
      </c>
      <c r="CI276" s="70"/>
      <c r="CJ276" s="70"/>
      <c r="CK276" s="72"/>
      <c r="CL276" s="47">
        <f>IF(CJ276-CI276=$A$3,$A$2,CJ276-CI276)</f>
        <v>0</v>
      </c>
      <c r="CM276" s="47">
        <f>IFERROR(IF(CK276=$D$4,CL276,CL276/($D$4/CK276)),0)</f>
        <v>0</v>
      </c>
      <c r="CN276" s="70"/>
      <c r="CO276" s="70"/>
      <c r="CP276" s="72"/>
      <c r="CQ276" s="47">
        <f>IF(CO276-CN276=$A$3,$A$2,CO276-CN276)</f>
        <v>0</v>
      </c>
      <c r="CR276" s="47">
        <f>IFERROR(IF(CP276=$D$4,CQ276,CQ276/($D$4/CP276)),0)</f>
        <v>0</v>
      </c>
      <c r="CS276" s="70"/>
      <c r="CT276" s="70"/>
      <c r="CU276" s="72"/>
      <c r="CV276" s="47">
        <f>IF(CT276-CS276=$A$3,$A$2,CT276-CS276)</f>
        <v>0</v>
      </c>
      <c r="CW276" s="47">
        <f>IFERROR(IF(CU276=$D$4,CV276,CV276/($D$4/CU276)),0)</f>
        <v>0</v>
      </c>
      <c r="CY276" s="18"/>
      <c r="CZ276" s="156"/>
      <c r="DA276" s="156"/>
    </row>
    <row r="277" spans="2:105" ht="13.8" x14ac:dyDescent="0.3">
      <c r="B277" s="39" t="str">
        <f>CONCATENATE(IF(AD277&lt;&gt;"","L",""),IF(AI277&lt;&gt;"","M",""),IF(AN277&lt;&gt;"","W",""),IF(AS277&lt;&gt;"","J",""),IF(AX277&lt;&gt;"","V",""),IF(BC277&lt;&gt;"","S",""),IF(BH277&lt;&gt;"","D",""))</f>
        <v>W</v>
      </c>
      <c r="C277" s="76">
        <v>549</v>
      </c>
      <c r="D277" s="40" t="s">
        <v>1961</v>
      </c>
      <c r="E277" s="40" t="s">
        <v>1469</v>
      </c>
      <c r="F277" s="40" t="s">
        <v>2122</v>
      </c>
      <c r="G277" s="36" t="s">
        <v>1239</v>
      </c>
      <c r="H277" s="36" t="s">
        <v>2176</v>
      </c>
      <c r="I277" s="36" t="s">
        <v>2124</v>
      </c>
      <c r="J277" s="36" t="s">
        <v>2125</v>
      </c>
      <c r="K277" s="36" t="s">
        <v>2263</v>
      </c>
      <c r="L277" s="100" t="s">
        <v>973</v>
      </c>
      <c r="M277" s="99">
        <f>IF(L277=L276,0,1)</f>
        <v>0</v>
      </c>
      <c r="N277" s="107">
        <v>950111021</v>
      </c>
      <c r="O277" s="106" t="str">
        <f>PROPER(TRIM(UPPER(CONCATENATE(P277," ",Q277))))</f>
        <v>Alexander Steven Rodriguez</v>
      </c>
      <c r="P277" s="106" t="s">
        <v>2267</v>
      </c>
      <c r="Q277" s="106" t="s">
        <v>2341</v>
      </c>
      <c r="R277" s="106" t="s">
        <v>2406</v>
      </c>
      <c r="S277" s="106" t="s">
        <v>2461</v>
      </c>
      <c r="T277" s="106" t="s">
        <v>2465</v>
      </c>
      <c r="U277" s="107" t="s">
        <v>2472</v>
      </c>
      <c r="V277" s="133">
        <v>12992.844929999997</v>
      </c>
      <c r="W277" s="39">
        <f>COUNTA(AD277,AI277,AN277,AS277,AX277,BH277,BC277)</f>
        <v>1</v>
      </c>
      <c r="X277" s="42">
        <f>Y277/AC277</f>
        <v>2.4999999999999994E-2</v>
      </c>
      <c r="Y277" s="43">
        <f>(AH277+AM277+AR277+AW277+BB277+BL277+BG277)*24</f>
        <v>0.99999999999999978</v>
      </c>
      <c r="Z277" s="44">
        <f>+W277*$D$4</f>
        <v>4</v>
      </c>
      <c r="AA277" s="42">
        <f>AB277/(AC277*$D$4)</f>
        <v>2.4999999999999994E-2</v>
      </c>
      <c r="AB277" s="44">
        <f>((AG277*24)*AF277)+((AL277*24)*AK277)+((AQ277*24)*AP277)+((AV277*24)*AU277)+((BA277*24)*AZ277)+((BF277*24)*BE277)+((BK277*24)*BJ277)</f>
        <v>3.9999999999999991</v>
      </c>
      <c r="AC277" s="45">
        <f>SUMIFS(Y:Y,O:O,O277)</f>
        <v>40</v>
      </c>
      <c r="AD277" s="77"/>
      <c r="AE277" s="77"/>
      <c r="AF277" s="71"/>
      <c r="AG277" s="47">
        <f>IF(AE277-AD277=$A$3,$A$2,AE277-AD277)</f>
        <v>0</v>
      </c>
      <c r="AH277" s="47">
        <f>IFERROR(IF(AF277=$D$4,AG277,AG277/($D$4/AF277)),0)</f>
        <v>0</v>
      </c>
      <c r="AI277" s="78"/>
      <c r="AJ277" s="78"/>
      <c r="AK277" s="72"/>
      <c r="AL277" s="47">
        <f>IF(AJ277-AI277=$A$3,$A$2,AJ277-AI277)</f>
        <v>0</v>
      </c>
      <c r="AM277" s="47">
        <f>IFERROR(IF(AK277=$D$4,AL277,AL277/($D$4/AK277)),0)</f>
        <v>0</v>
      </c>
      <c r="AN277" s="78">
        <v>0.45833333333333331</v>
      </c>
      <c r="AO277" s="78">
        <v>0.54166666666666663</v>
      </c>
      <c r="AP277" s="72">
        <v>2</v>
      </c>
      <c r="AQ277" s="47">
        <f>IF(AO277-AN277=$A$3,$A$2,AO277-AN277)</f>
        <v>8.3333333333333315E-2</v>
      </c>
      <c r="AR277" s="47">
        <f>IFERROR(IF(AP277=$D$4,AQ277,AQ277/($D$4/AP277)),0)</f>
        <v>4.1666666666666657E-2</v>
      </c>
      <c r="AS277" s="78"/>
      <c r="AT277" s="78"/>
      <c r="AU277" s="72"/>
      <c r="AV277" s="47">
        <f>IF(AT277-AS277=$A$3,$A$2,AT277-AS277)</f>
        <v>0</v>
      </c>
      <c r="AW277" s="47">
        <f>IFERROR(IF(AU277=$D$4,AV277,AV277/($D$4/AU277)),0)</f>
        <v>0</v>
      </c>
      <c r="AX277" s="78"/>
      <c r="AY277" s="78"/>
      <c r="AZ277" s="72"/>
      <c r="BA277" s="47">
        <f>IF(AY277-AX277=$A$3,$A$2,AY277-AX277)</f>
        <v>0</v>
      </c>
      <c r="BB277" s="47">
        <f>IFERROR(IF(AZ277=$D$4,BA277,BA277/($D$4/AZ277)),0)</f>
        <v>0</v>
      </c>
      <c r="BC277" s="78"/>
      <c r="BD277" s="78"/>
      <c r="BE277" s="72"/>
      <c r="BF277" s="47">
        <f>IF(BD277-BC277=$A$3,$A$2,BD277-BC277)</f>
        <v>0</v>
      </c>
      <c r="BG277" s="47">
        <f>IFERROR(IF(BE277=$D$4,BF277,BF277/($D$4/BE277)),0)</f>
        <v>0</v>
      </c>
      <c r="BH277" s="78"/>
      <c r="BI277" s="78"/>
      <c r="BJ277" s="72"/>
      <c r="BK277" s="47">
        <f>IF(BI277-BH277=$A$3,$A$2,BI277-BH277)</f>
        <v>0</v>
      </c>
      <c r="BL277" s="47">
        <f>IFERROR(IF(BJ277=$D$4,BK277,BK277/($D$4/BJ277)),0)</f>
        <v>0</v>
      </c>
      <c r="BM277" s="50"/>
      <c r="BN277" s="22">
        <f t="array" ref="BN277">IF(SUMPRODUCT((O277:O$439=O277)*1)&gt;1,0,1)</f>
        <v>0</v>
      </c>
      <c r="BO277" s="69"/>
      <c r="BP277" s="69"/>
      <c r="BQ277" s="71"/>
      <c r="BR277" s="47">
        <f>IF(BP277-BO277=$A$3,$A$2,BP277-BO277)</f>
        <v>0</v>
      </c>
      <c r="BS277" s="47">
        <f>IFERROR(IF(BQ277=$D$4,BR277,BR277/($D$4/BQ277)),0)</f>
        <v>0</v>
      </c>
      <c r="BT277" s="70"/>
      <c r="BU277" s="70"/>
      <c r="BV277" s="72"/>
      <c r="BW277" s="47">
        <f>IF(BU277-BT277=$A$3,$A$2,BU277-BT277)</f>
        <v>0</v>
      </c>
      <c r="BX277" s="47">
        <f>IFERROR(IF(BV277=$D$4,BW277,BW277/($D$4/BV277)),0)</f>
        <v>0</v>
      </c>
      <c r="BY277" s="70">
        <v>0.45833333333333331</v>
      </c>
      <c r="BZ277" s="70">
        <v>0.54166666666666663</v>
      </c>
      <c r="CA277" s="72">
        <v>2</v>
      </c>
      <c r="CB277" s="47">
        <f>IF(BZ277-BY277=$A$3,$A$2,BZ277-BY277)</f>
        <v>8.3333333333333315E-2</v>
      </c>
      <c r="CC277" s="47">
        <f>IFERROR(IF(CA277=$D$4,CB277,CB277/($D$4/CA277)),0)</f>
        <v>4.1666666666666657E-2</v>
      </c>
      <c r="CD277" s="70"/>
      <c r="CE277" s="70"/>
      <c r="CF277" s="72"/>
      <c r="CG277" s="47">
        <f>IF(CE277-CD277=$A$3,$A$2,CE277-CD277)</f>
        <v>0</v>
      </c>
      <c r="CH277" s="47">
        <f>IFERROR(IF(CF277=$D$4,CG277,CG277/($D$4/CF277)),0)</f>
        <v>0</v>
      </c>
      <c r="CI277" s="70"/>
      <c r="CJ277" s="70"/>
      <c r="CK277" s="72"/>
      <c r="CL277" s="47">
        <f>IF(CJ277-CI277=$A$3,$A$2,CJ277-CI277)</f>
        <v>0</v>
      </c>
      <c r="CM277" s="47">
        <f>IFERROR(IF(CK277=$D$4,CL277,CL277/($D$4/CK277)),0)</f>
        <v>0</v>
      </c>
      <c r="CN277" s="70"/>
      <c r="CO277" s="70"/>
      <c r="CP277" s="72"/>
      <c r="CQ277" s="47">
        <f>IF(CO277-CN277=$A$3,$A$2,CO277-CN277)</f>
        <v>0</v>
      </c>
      <c r="CR277" s="47">
        <f>IFERROR(IF(CP277=$D$4,CQ277,CQ277/($D$4/CP277)),0)</f>
        <v>0</v>
      </c>
      <c r="CS277" s="70"/>
      <c r="CT277" s="70"/>
      <c r="CU277" s="72"/>
      <c r="CV277" s="47">
        <f>IF(CT277-CS277=$A$3,$A$2,CT277-CS277)</f>
        <v>0</v>
      </c>
      <c r="CW277" s="47">
        <f>IFERROR(IF(CU277=$D$4,CV277,CV277/($D$4/CU277)),0)</f>
        <v>0</v>
      </c>
      <c r="CY277" s="18"/>
      <c r="CZ277" s="156"/>
      <c r="DA277" s="156"/>
    </row>
    <row r="278" spans="2:105" ht="13.8" x14ac:dyDescent="0.3">
      <c r="B278" s="39" t="str">
        <f>CONCATENATE(IF(AD278&lt;&gt;"","L",""),IF(AI278&lt;&gt;"","M",""),IF(AN278&lt;&gt;"","W",""),IF(AS278&lt;&gt;"","J",""),IF(AX278&lt;&gt;"","V",""),IF(BC278&lt;&gt;"","S",""),IF(BH278&lt;&gt;"","D",""))</f>
        <v>W</v>
      </c>
      <c r="C278" s="104" t="s">
        <v>1049</v>
      </c>
      <c r="D278" s="40" t="s">
        <v>1962</v>
      </c>
      <c r="E278" s="40" t="s">
        <v>2113</v>
      </c>
      <c r="F278" s="40" t="s">
        <v>2155</v>
      </c>
      <c r="G278" s="36" t="s">
        <v>1236</v>
      </c>
      <c r="H278" s="36" t="s">
        <v>2176</v>
      </c>
      <c r="I278" s="36" t="s">
        <v>2124</v>
      </c>
      <c r="J278" s="36" t="s">
        <v>2125</v>
      </c>
      <c r="K278" s="36" t="s">
        <v>2263</v>
      </c>
      <c r="L278" s="100" t="s">
        <v>973</v>
      </c>
      <c r="M278" s="99">
        <f>IF(L278=L277,0,1)</f>
        <v>0</v>
      </c>
      <c r="N278" s="107">
        <v>950111021</v>
      </c>
      <c r="O278" s="106" t="str">
        <f>PROPER(TRIM(UPPER(CONCATENATE(P278," ",Q278))))</f>
        <v>Alexander Steven Rodriguez</v>
      </c>
      <c r="P278" s="106" t="s">
        <v>2267</v>
      </c>
      <c r="Q278" s="106" t="s">
        <v>2341</v>
      </c>
      <c r="R278" s="106" t="s">
        <v>2406</v>
      </c>
      <c r="S278" s="106" t="s">
        <v>2461</v>
      </c>
      <c r="T278" s="106" t="s">
        <v>2467</v>
      </c>
      <c r="U278" s="107" t="s">
        <v>2472</v>
      </c>
      <c r="V278" s="133">
        <v>10113.827237076792</v>
      </c>
      <c r="W278" s="39">
        <f>COUNTA(AD278,AI278,AN278,AS278,AX278,BH278,BC278)</f>
        <v>1</v>
      </c>
      <c r="X278" s="42">
        <f>Y278/AC278</f>
        <v>2.4999999999999977E-2</v>
      </c>
      <c r="Y278" s="43">
        <f>(AH278+AM278+AR278+AW278+BB278+BL278+BG278)*24</f>
        <v>0.99999999999999911</v>
      </c>
      <c r="Z278" s="44">
        <f>+W278*$D$4</f>
        <v>4</v>
      </c>
      <c r="AA278" s="42">
        <f>AB278/(AC278*$D$4)</f>
        <v>2.4999999999999977E-2</v>
      </c>
      <c r="AB278" s="44">
        <f>((AG278*24)*AF278)+((AL278*24)*AK278)+((AQ278*24)*AP278)+((AV278*24)*AU278)+((BA278*24)*AZ278)+((BF278*24)*BE278)+((BK278*24)*BJ278)</f>
        <v>3.9999999999999964</v>
      </c>
      <c r="AC278" s="45">
        <f>SUMIFS(Y:Y,O:O,O278)</f>
        <v>40</v>
      </c>
      <c r="AD278" s="77"/>
      <c r="AE278" s="77"/>
      <c r="AF278" s="71"/>
      <c r="AG278" s="47">
        <f>IF(AE278-AD278=$A$3,$A$2,AE278-AD278)</f>
        <v>0</v>
      </c>
      <c r="AH278" s="47">
        <f>IFERROR(IF(AF278=$D$4,AG278,AG278/($D$4/AF278)),0)</f>
        <v>0</v>
      </c>
      <c r="AI278" s="78"/>
      <c r="AJ278" s="78"/>
      <c r="AK278" s="72"/>
      <c r="AL278" s="47">
        <f>IF(AJ278-AI278=$A$3,$A$2,AJ278-AI278)</f>
        <v>0</v>
      </c>
      <c r="AM278" s="47">
        <f>IFERROR(IF(AK278=$D$4,AL278,AL278/($D$4/AK278)),0)</f>
        <v>0</v>
      </c>
      <c r="AN278" s="78">
        <v>0.58333333333333337</v>
      </c>
      <c r="AO278" s="78">
        <v>0.66666666666666663</v>
      </c>
      <c r="AP278" s="72">
        <v>2</v>
      </c>
      <c r="AQ278" s="47">
        <f>IF(AO278-AN278=$A$3,$A$2,AO278-AN278)</f>
        <v>8.3333333333333259E-2</v>
      </c>
      <c r="AR278" s="47">
        <f>IFERROR(IF(AP278=$D$4,AQ278,AQ278/($D$4/AP278)),0)</f>
        <v>4.166666666666663E-2</v>
      </c>
      <c r="AS278" s="78"/>
      <c r="AT278" s="78"/>
      <c r="AU278" s="72"/>
      <c r="AV278" s="47">
        <f>IF(AT278-AS278=$A$3,$A$2,AT278-AS278)</f>
        <v>0</v>
      </c>
      <c r="AW278" s="47">
        <f>IFERROR(IF(AU278=$D$4,AV278,AV278/($D$4/AU278)),0)</f>
        <v>0</v>
      </c>
      <c r="AX278" s="78"/>
      <c r="AY278" s="78"/>
      <c r="AZ278" s="72"/>
      <c r="BA278" s="47">
        <f>IF(AY278-AX278=$A$3,$A$2,AY278-AX278)</f>
        <v>0</v>
      </c>
      <c r="BB278" s="47">
        <f>IFERROR(IF(AZ278=$D$4,BA278,BA278/($D$4/AZ278)),0)</f>
        <v>0</v>
      </c>
      <c r="BC278" s="78"/>
      <c r="BD278" s="78"/>
      <c r="BE278" s="72"/>
      <c r="BF278" s="47">
        <f>IF(BD278-BC278=$A$3,$A$2,BD278-BC278)</f>
        <v>0</v>
      </c>
      <c r="BG278" s="47">
        <f>IFERROR(IF(BE278=$D$4,BF278,BF278/($D$4/BE278)),0)</f>
        <v>0</v>
      </c>
      <c r="BH278" s="78"/>
      <c r="BI278" s="78"/>
      <c r="BJ278" s="72"/>
      <c r="BK278" s="47">
        <f>IF(BI278-BH278=$A$3,$A$2,BI278-BH278)</f>
        <v>0</v>
      </c>
      <c r="BL278" s="47">
        <f>IFERROR(IF(BJ278=$D$4,BK278,BK278/($D$4/BJ278)),0)</f>
        <v>0</v>
      </c>
      <c r="BM278" s="50"/>
      <c r="BN278" s="22">
        <f t="array" ref="BN278">IF(SUMPRODUCT((O278:O$439=O278)*1)&gt;1,0,1)</f>
        <v>0</v>
      </c>
      <c r="BO278" s="69"/>
      <c r="BP278" s="69"/>
      <c r="BQ278" s="71"/>
      <c r="BR278" s="47">
        <f>IF(BP278-BO278=$A$3,$A$2,BP278-BO278)</f>
        <v>0</v>
      </c>
      <c r="BS278" s="47">
        <f>IFERROR(IF(BQ278=$D$4,BR278,BR278/($D$4/BQ278)),0)</f>
        <v>0</v>
      </c>
      <c r="BT278" s="70"/>
      <c r="BU278" s="70"/>
      <c r="BV278" s="72"/>
      <c r="BW278" s="47">
        <f>IF(BU278-BT278=$A$3,$A$2,BU278-BT278)</f>
        <v>0</v>
      </c>
      <c r="BX278" s="47">
        <f>IFERROR(IF(BV278=$D$4,BW278,BW278/($D$4/BV278)),0)</f>
        <v>0</v>
      </c>
      <c r="BY278" s="70">
        <v>0.58333333333333337</v>
      </c>
      <c r="BZ278" s="70">
        <v>0.66666666666666663</v>
      </c>
      <c r="CA278" s="72">
        <v>2</v>
      </c>
      <c r="CB278" s="47">
        <f>IF(BZ278-BY278=$A$3,$A$2,BZ278-BY278)</f>
        <v>8.3333333333333259E-2</v>
      </c>
      <c r="CC278" s="47">
        <f>IFERROR(IF(CA278=$D$4,CB278,CB278/($D$4/CA278)),0)</f>
        <v>4.166666666666663E-2</v>
      </c>
      <c r="CD278" s="70"/>
      <c r="CE278" s="70"/>
      <c r="CF278" s="72"/>
      <c r="CG278" s="47">
        <f>IF(CE278-CD278=$A$3,$A$2,CE278-CD278)</f>
        <v>0</v>
      </c>
      <c r="CH278" s="47">
        <f>IFERROR(IF(CF278=$D$4,CG278,CG278/($D$4/CF278)),0)</f>
        <v>0</v>
      </c>
      <c r="CI278" s="70"/>
      <c r="CJ278" s="70"/>
      <c r="CK278" s="72"/>
      <c r="CL278" s="47">
        <f>IF(CJ278-CI278=$A$3,$A$2,CJ278-CI278)</f>
        <v>0</v>
      </c>
      <c r="CM278" s="47">
        <f>IFERROR(IF(CK278=$D$4,CL278,CL278/($D$4/CK278)),0)</f>
        <v>0</v>
      </c>
      <c r="CN278" s="70"/>
      <c r="CO278" s="70"/>
      <c r="CP278" s="72"/>
      <c r="CQ278" s="47">
        <f>IF(CO278-CN278=$A$3,$A$2,CO278-CN278)</f>
        <v>0</v>
      </c>
      <c r="CR278" s="47">
        <f>IFERROR(IF(CP278=$D$4,CQ278,CQ278/($D$4/CP278)),0)</f>
        <v>0</v>
      </c>
      <c r="CS278" s="70"/>
      <c r="CT278" s="70"/>
      <c r="CU278" s="72"/>
      <c r="CV278" s="47">
        <f>IF(CT278-CS278=$A$3,$A$2,CT278-CS278)</f>
        <v>0</v>
      </c>
      <c r="CW278" s="47">
        <f>IFERROR(IF(CU278=$D$4,CV278,CV278/($D$4/CU278)),0)</f>
        <v>0</v>
      </c>
      <c r="CY278" s="18"/>
      <c r="CZ278" s="156"/>
      <c r="DA278" s="156"/>
    </row>
    <row r="279" spans="2:105" ht="13.8" x14ac:dyDescent="0.3">
      <c r="B279" s="39" t="str">
        <f>CONCATENATE(IF(AD279&lt;&gt;"","L",""),IF(AI279&lt;&gt;"","M",""),IF(AN279&lt;&gt;"","W",""),IF(AS279&lt;&gt;"","J",""),IF(AX279&lt;&gt;"","V",""),IF(BC279&lt;&gt;"","S",""),IF(BH279&lt;&gt;"","D",""))</f>
        <v>W</v>
      </c>
      <c r="C279" s="104" t="s">
        <v>1049</v>
      </c>
      <c r="D279" s="40" t="s">
        <v>1963</v>
      </c>
      <c r="E279" s="40" t="s">
        <v>2114</v>
      </c>
      <c r="F279" s="40" t="s">
        <v>2156</v>
      </c>
      <c r="G279" s="36" t="s">
        <v>1242</v>
      </c>
      <c r="H279" s="36" t="s">
        <v>2176</v>
      </c>
      <c r="I279" s="36" t="s">
        <v>2124</v>
      </c>
      <c r="J279" s="36" t="s">
        <v>2125</v>
      </c>
      <c r="K279" s="36" t="s">
        <v>2263</v>
      </c>
      <c r="L279" s="100" t="s">
        <v>973</v>
      </c>
      <c r="M279" s="99">
        <f>IF(L279=L278,0,1)</f>
        <v>0</v>
      </c>
      <c r="N279" s="107">
        <v>950111021</v>
      </c>
      <c r="O279" s="106" t="str">
        <f>PROPER(TRIM(UPPER(CONCATENATE(P279," ",Q279))))</f>
        <v>Alexander Steven Rodriguez</v>
      </c>
      <c r="P279" s="106" t="s">
        <v>2267</v>
      </c>
      <c r="Q279" s="106" t="s">
        <v>2341</v>
      </c>
      <c r="R279" s="106" t="s">
        <v>2406</v>
      </c>
      <c r="S279" s="106" t="s">
        <v>2461</v>
      </c>
      <c r="T279" s="106" t="s">
        <v>2467</v>
      </c>
      <c r="U279" s="107" t="s">
        <v>2472</v>
      </c>
      <c r="V279" s="133">
        <v>46384.104225214258</v>
      </c>
      <c r="W279" s="39">
        <f>COUNTA(AD279,AI279,AN279,AS279,AX279,BH279,BC279)</f>
        <v>1</v>
      </c>
      <c r="X279" s="42">
        <f>Y279/AC279</f>
        <v>1.2500000000000022E-2</v>
      </c>
      <c r="Y279" s="43">
        <f>(AH279+AM279+AR279+AW279+BB279+BL279+BG279)*24</f>
        <v>0.50000000000000089</v>
      </c>
      <c r="Z279" s="44">
        <f>+W279*$D$4</f>
        <v>4</v>
      </c>
      <c r="AA279" s="42">
        <f>AB279/(AC279*$D$4)</f>
        <v>1.2500000000000022E-2</v>
      </c>
      <c r="AB279" s="44">
        <f>((AG279*24)*AF279)+((AL279*24)*AK279)+((AQ279*24)*AP279)+((AV279*24)*AU279)+((BA279*24)*AZ279)+((BF279*24)*BE279)+((BK279*24)*BJ279)</f>
        <v>2.0000000000000036</v>
      </c>
      <c r="AC279" s="45">
        <f>SUMIFS(Y:Y,O:O,O279)</f>
        <v>40</v>
      </c>
      <c r="AD279" s="77"/>
      <c r="AE279" s="77"/>
      <c r="AF279" s="71"/>
      <c r="AG279" s="47">
        <f>IF(AE279-AD279=$A$3,$A$2,AE279-AD279)</f>
        <v>0</v>
      </c>
      <c r="AH279" s="47">
        <f>IFERROR(IF(AF279=$D$4,AG279,AG279/($D$4/AF279)),0)</f>
        <v>0</v>
      </c>
      <c r="AI279" s="78"/>
      <c r="AJ279" s="78"/>
      <c r="AK279" s="72"/>
      <c r="AL279" s="47">
        <f>IF(AJ279-AI279=$A$3,$A$2,AJ279-AI279)</f>
        <v>0</v>
      </c>
      <c r="AM279" s="47">
        <f>IFERROR(IF(AK279=$D$4,AL279,AL279/($D$4/AK279)),0)</f>
        <v>0</v>
      </c>
      <c r="AN279" s="78">
        <v>0.66666666666666663</v>
      </c>
      <c r="AO279" s="78">
        <v>0.70833333333333337</v>
      </c>
      <c r="AP279" s="72">
        <v>2</v>
      </c>
      <c r="AQ279" s="47">
        <f>IF(AO279-AN279=$A$3,$A$2,AO279-AN279)</f>
        <v>4.1666666666666741E-2</v>
      </c>
      <c r="AR279" s="47">
        <f>IFERROR(IF(AP279=$D$4,AQ279,AQ279/($D$4/AP279)),0)</f>
        <v>2.083333333333337E-2</v>
      </c>
      <c r="AS279" s="78"/>
      <c r="AT279" s="78"/>
      <c r="AU279" s="72"/>
      <c r="AV279" s="47">
        <f>IF(AT279-AS279=$A$3,$A$2,AT279-AS279)</f>
        <v>0</v>
      </c>
      <c r="AW279" s="47">
        <f>IFERROR(IF(AU279=$D$4,AV279,AV279/($D$4/AU279)),0)</f>
        <v>0</v>
      </c>
      <c r="AX279" s="78"/>
      <c r="AY279" s="78"/>
      <c r="AZ279" s="72"/>
      <c r="BA279" s="47">
        <f>IF(AY279-AX279=$A$3,$A$2,AY279-AX279)</f>
        <v>0</v>
      </c>
      <c r="BB279" s="47">
        <f>IFERROR(IF(AZ279=$D$4,BA279,BA279/($D$4/AZ279)),0)</f>
        <v>0</v>
      </c>
      <c r="BC279" s="78"/>
      <c r="BD279" s="78"/>
      <c r="BE279" s="72"/>
      <c r="BF279" s="47">
        <f>IF(BD279-BC279=$A$3,$A$2,BD279-BC279)</f>
        <v>0</v>
      </c>
      <c r="BG279" s="47">
        <f>IFERROR(IF(BE279=$D$4,BF279,BF279/($D$4/BE279)),0)</f>
        <v>0</v>
      </c>
      <c r="BH279" s="78"/>
      <c r="BI279" s="78"/>
      <c r="BJ279" s="72"/>
      <c r="BK279" s="47">
        <f>IF(BI279-BH279=$A$3,$A$2,BI279-BH279)</f>
        <v>0</v>
      </c>
      <c r="BL279" s="47">
        <f>IFERROR(IF(BJ279=$D$4,BK279,BK279/($D$4/BJ279)),0)</f>
        <v>0</v>
      </c>
      <c r="BM279" s="50"/>
      <c r="BN279" s="22">
        <f t="array" ref="BN279">IF(SUMPRODUCT((O279:O$439=O279)*1)&gt;1,0,1)</f>
        <v>0</v>
      </c>
      <c r="BO279" s="69"/>
      <c r="BP279" s="69"/>
      <c r="BQ279" s="71"/>
      <c r="BR279" s="47">
        <f>IF(BP279-BO279=$A$3,$A$2,BP279-BO279)</f>
        <v>0</v>
      </c>
      <c r="BS279" s="47">
        <f>IFERROR(IF(BQ279=$D$4,BR279,BR279/($D$4/BQ279)),0)</f>
        <v>0</v>
      </c>
      <c r="BT279" s="70"/>
      <c r="BU279" s="70"/>
      <c r="BV279" s="72"/>
      <c r="BW279" s="47">
        <f>IF(BU279-BT279=$A$3,$A$2,BU279-BT279)</f>
        <v>0</v>
      </c>
      <c r="BX279" s="47">
        <f>IFERROR(IF(BV279=$D$4,BW279,BW279/($D$4/BV279)),0)</f>
        <v>0</v>
      </c>
      <c r="BY279" s="70">
        <v>0.66666666666666663</v>
      </c>
      <c r="BZ279" s="70">
        <v>0.75</v>
      </c>
      <c r="CA279" s="72">
        <v>2</v>
      </c>
      <c r="CB279" s="47">
        <f>IF(BZ279-BY279=$A$3,$A$2,BZ279-BY279)</f>
        <v>8.333333333333337E-2</v>
      </c>
      <c r="CC279" s="47">
        <f>IFERROR(IF(CA279=$D$4,CB279,CB279/($D$4/CA279)),0)</f>
        <v>4.1666666666666685E-2</v>
      </c>
      <c r="CD279" s="70"/>
      <c r="CE279" s="70"/>
      <c r="CF279" s="72"/>
      <c r="CG279" s="47">
        <f>IF(CE279-CD279=$A$3,$A$2,CE279-CD279)</f>
        <v>0</v>
      </c>
      <c r="CH279" s="47">
        <f>IFERROR(IF(CF279=$D$4,CG279,CG279/($D$4/CF279)),0)</f>
        <v>0</v>
      </c>
      <c r="CI279" s="70"/>
      <c r="CJ279" s="70"/>
      <c r="CK279" s="72"/>
      <c r="CL279" s="47">
        <f>IF(CJ279-CI279=$A$3,$A$2,CJ279-CI279)</f>
        <v>0</v>
      </c>
      <c r="CM279" s="47">
        <f>IFERROR(IF(CK279=$D$4,CL279,CL279/($D$4/CK279)),0)</f>
        <v>0</v>
      </c>
      <c r="CN279" s="70"/>
      <c r="CO279" s="70"/>
      <c r="CP279" s="72"/>
      <c r="CQ279" s="47">
        <f>IF(CO279-CN279=$A$3,$A$2,CO279-CN279)</f>
        <v>0</v>
      </c>
      <c r="CR279" s="47">
        <f>IFERROR(IF(CP279=$D$4,CQ279,CQ279/($D$4/CP279)),0)</f>
        <v>0</v>
      </c>
      <c r="CS279" s="70"/>
      <c r="CT279" s="70"/>
      <c r="CU279" s="72"/>
      <c r="CV279" s="47">
        <f>IF(CT279-CS279=$A$3,$A$2,CT279-CS279)</f>
        <v>0</v>
      </c>
      <c r="CW279" s="47">
        <f>IFERROR(IF(CU279=$D$4,CV279,CV279/($D$4/CU279)),0)</f>
        <v>0</v>
      </c>
      <c r="CY279" s="18"/>
      <c r="CZ279" s="156"/>
      <c r="DA279" s="156"/>
    </row>
    <row r="280" spans="2:105" ht="13.8" x14ac:dyDescent="0.3">
      <c r="B280" s="39" t="str">
        <f>CONCATENATE(IF(AD280&lt;&gt;"","L",""),IF(AI280&lt;&gt;"","M",""),IF(AN280&lt;&gt;"","W",""),IF(AS280&lt;&gt;"","J",""),IF(AX280&lt;&gt;"","V",""),IF(BC280&lt;&gt;"","S",""),IF(BH280&lt;&gt;"","D",""))</f>
        <v>W</v>
      </c>
      <c r="C280" s="76">
        <v>572</v>
      </c>
      <c r="D280" s="40" t="s">
        <v>1964</v>
      </c>
      <c r="E280" s="40" t="s">
        <v>1470</v>
      </c>
      <c r="F280" s="40" t="s">
        <v>2122</v>
      </c>
      <c r="G280" s="36" t="s">
        <v>1239</v>
      </c>
      <c r="H280" s="36" t="s">
        <v>2177</v>
      </c>
      <c r="I280" s="36" t="s">
        <v>2124</v>
      </c>
      <c r="J280" s="36" t="s">
        <v>2125</v>
      </c>
      <c r="K280" s="36" t="s">
        <v>2263</v>
      </c>
      <c r="L280" s="100" t="s">
        <v>973</v>
      </c>
      <c r="M280" s="99">
        <f>IF(L280=L279,0,1)</f>
        <v>0</v>
      </c>
      <c r="N280" s="107">
        <v>950111021</v>
      </c>
      <c r="O280" s="106" t="str">
        <f>PROPER(TRIM(UPPER(CONCATENATE(P280," ",Q280))))</f>
        <v>Alexander Steven Rodriguez</v>
      </c>
      <c r="P280" s="106" t="s">
        <v>2267</v>
      </c>
      <c r="Q280" s="106" t="s">
        <v>2341</v>
      </c>
      <c r="R280" s="106" t="s">
        <v>2406</v>
      </c>
      <c r="S280" s="106" t="s">
        <v>2461</v>
      </c>
      <c r="T280" s="106" t="s">
        <v>2465</v>
      </c>
      <c r="U280" s="107" t="s">
        <v>2472</v>
      </c>
      <c r="V280" s="133">
        <v>3417.4728599999999</v>
      </c>
      <c r="W280" s="39">
        <f>COUNTA(AD280,AI280,AN280,AS280,AX280,BH280,BC280)</f>
        <v>1</v>
      </c>
      <c r="X280" s="42">
        <f>Y280/AC280</f>
        <v>1.2499999999999989E-2</v>
      </c>
      <c r="Y280" s="43">
        <f>(AH280+AM280+AR280+AW280+BB280+BL280+BG280)*24</f>
        <v>0.49999999999999956</v>
      </c>
      <c r="Z280" s="44">
        <f>+W280*$D$4</f>
        <v>4</v>
      </c>
      <c r="AA280" s="42">
        <f>AB280/(AC280*$D$4)</f>
        <v>1.2499999999999989E-2</v>
      </c>
      <c r="AB280" s="44">
        <f>((AG280*24)*AF280)+((AL280*24)*AK280)+((AQ280*24)*AP280)+((AV280*24)*AU280)+((BA280*24)*AZ280)+((BF280*24)*BE280)+((BK280*24)*BJ280)</f>
        <v>1.9999999999999982</v>
      </c>
      <c r="AC280" s="45">
        <f>SUMIFS(Y:Y,O:O,O280)</f>
        <v>40</v>
      </c>
      <c r="AD280" s="77"/>
      <c r="AE280" s="77"/>
      <c r="AF280" s="71"/>
      <c r="AG280" s="47">
        <f>IF(AE280-AD280=$A$3,$A$2,AE280-AD280)</f>
        <v>0</v>
      </c>
      <c r="AH280" s="47">
        <f>IFERROR(IF(AF280=$D$4,AG280,AG280/($D$4/AF280)),0)</f>
        <v>0</v>
      </c>
      <c r="AI280" s="78"/>
      <c r="AJ280" s="78"/>
      <c r="AK280" s="72"/>
      <c r="AL280" s="47">
        <f>IF(AJ280-AI280=$A$3,$A$2,AJ280-AI280)</f>
        <v>0</v>
      </c>
      <c r="AM280" s="47">
        <f>IFERROR(IF(AK280=$D$4,AL280,AL280/($D$4/AK280)),0)</f>
        <v>0</v>
      </c>
      <c r="AN280" s="78">
        <v>0.70833333333333337</v>
      </c>
      <c r="AO280" s="78">
        <v>0.75</v>
      </c>
      <c r="AP280" s="72">
        <v>2</v>
      </c>
      <c r="AQ280" s="47">
        <f>IF(AO280-AN280=$A$3,$A$2,AO280-AN280)</f>
        <v>4.166666666666663E-2</v>
      </c>
      <c r="AR280" s="47">
        <f>IFERROR(IF(AP280=$D$4,AQ280,AQ280/($D$4/AP280)),0)</f>
        <v>2.0833333333333315E-2</v>
      </c>
      <c r="AS280" s="78"/>
      <c r="AT280" s="78"/>
      <c r="AU280" s="72"/>
      <c r="AV280" s="47">
        <f>IF(AT280-AS280=$A$3,$A$2,AT280-AS280)</f>
        <v>0</v>
      </c>
      <c r="AW280" s="47">
        <f>IFERROR(IF(AU280=$D$4,AV280,AV280/($D$4/AU280)),0)</f>
        <v>0</v>
      </c>
      <c r="AX280" s="78"/>
      <c r="AY280" s="78"/>
      <c r="AZ280" s="72"/>
      <c r="BA280" s="47">
        <f>IF(AY280-AX280=$A$3,$A$2,AY280-AX280)</f>
        <v>0</v>
      </c>
      <c r="BB280" s="47">
        <f>IFERROR(IF(AZ280=$D$4,BA280,BA280/($D$4/AZ280)),0)</f>
        <v>0</v>
      </c>
      <c r="BC280" s="78"/>
      <c r="BD280" s="78"/>
      <c r="BE280" s="72"/>
      <c r="BF280" s="47">
        <f>IF(BD280-BC280=$A$3,$A$2,BD280-BC280)</f>
        <v>0</v>
      </c>
      <c r="BG280" s="47">
        <f>IFERROR(IF(BE280=$D$4,BF280,BF280/($D$4/BE280)),0)</f>
        <v>0</v>
      </c>
      <c r="BH280" s="78"/>
      <c r="BI280" s="78"/>
      <c r="BJ280" s="72"/>
      <c r="BK280" s="47">
        <f>IF(BI280-BH280=$A$3,$A$2,BI280-BH280)</f>
        <v>0</v>
      </c>
      <c r="BL280" s="47">
        <f>IFERROR(IF(BJ280=$D$4,BK280,BK280/($D$4/BJ280)),0)</f>
        <v>0</v>
      </c>
      <c r="BM280" s="50"/>
      <c r="BN280" s="22">
        <f t="array" ref="BN280">IF(SUMPRODUCT((O280:O$439=O280)*1)&gt;1,0,1)</f>
        <v>0</v>
      </c>
      <c r="BO280" s="69"/>
      <c r="BP280" s="69"/>
      <c r="BQ280" s="71"/>
      <c r="BR280" s="47">
        <f>IF(BP280-BO280=$A$3,$A$2,BP280-BO280)</f>
        <v>0</v>
      </c>
      <c r="BS280" s="47">
        <f>IFERROR(IF(BQ280=$D$4,BR280,BR280/($D$4/BQ280)),0)</f>
        <v>0</v>
      </c>
      <c r="BT280" s="70"/>
      <c r="BU280" s="70"/>
      <c r="BV280" s="72"/>
      <c r="BW280" s="47">
        <f>IF(BU280-BT280=$A$3,$A$2,BU280-BT280)</f>
        <v>0</v>
      </c>
      <c r="BX280" s="47">
        <f>IFERROR(IF(BV280=$D$4,BW280,BW280/($D$4/BV280)),0)</f>
        <v>0</v>
      </c>
      <c r="BY280" s="70"/>
      <c r="BZ280" s="70"/>
      <c r="CA280" s="72"/>
      <c r="CB280" s="47">
        <f>IF(BZ280-BY280=$A$3,$A$2,BZ280-BY280)</f>
        <v>0</v>
      </c>
      <c r="CC280" s="47">
        <f>IFERROR(IF(CA280=$D$4,CB280,CB280/($D$4/CA280)),0)</f>
        <v>0</v>
      </c>
      <c r="CD280" s="70"/>
      <c r="CE280" s="70"/>
      <c r="CF280" s="72"/>
      <c r="CG280" s="47">
        <f>IF(CE280-CD280=$A$3,$A$2,CE280-CD280)</f>
        <v>0</v>
      </c>
      <c r="CH280" s="47">
        <f>IFERROR(IF(CF280=$D$4,CG280,CG280/($D$4/CF280)),0)</f>
        <v>0</v>
      </c>
      <c r="CI280" s="70">
        <v>0.375</v>
      </c>
      <c r="CJ280" s="70">
        <v>0.41666666666666669</v>
      </c>
      <c r="CK280" s="72">
        <v>4</v>
      </c>
      <c r="CL280" s="47">
        <f>IF(CJ280-CI280=$A$3,$A$2,CJ280-CI280)</f>
        <v>4.1666666666666685E-2</v>
      </c>
      <c r="CM280" s="47">
        <f>IFERROR(IF(CK280=$D$4,CL280,CL280/($D$4/CK280)),0)</f>
        <v>4.1666666666666685E-2</v>
      </c>
      <c r="CN280" s="70"/>
      <c r="CO280" s="70"/>
      <c r="CP280" s="72"/>
      <c r="CQ280" s="47">
        <f>IF(CO280-CN280=$A$3,$A$2,CO280-CN280)</f>
        <v>0</v>
      </c>
      <c r="CR280" s="47">
        <f>IFERROR(IF(CP280=$D$4,CQ280,CQ280/($D$4/CP280)),0)</f>
        <v>0</v>
      </c>
      <c r="CS280" s="70"/>
      <c r="CT280" s="70"/>
      <c r="CU280" s="72"/>
      <c r="CV280" s="47">
        <f>IF(CT280-CS280=$A$3,$A$2,CT280-CS280)</f>
        <v>0</v>
      </c>
      <c r="CW280" s="47">
        <f>IFERROR(IF(CU280=$D$4,CV280,CV280/($D$4/CU280)),0)</f>
        <v>0</v>
      </c>
      <c r="CY280" s="18"/>
      <c r="CZ280" s="156"/>
      <c r="DA280" s="156"/>
    </row>
    <row r="281" spans="2:105" ht="13.8" x14ac:dyDescent="0.3">
      <c r="B281" s="39" t="str">
        <f>CONCATENATE(IF(AD281&lt;&gt;"","L",""),IF(AI281&lt;&gt;"","M",""),IF(AN281&lt;&gt;"","W",""),IF(AS281&lt;&gt;"","J",""),IF(AX281&lt;&gt;"","V",""),IF(BC281&lt;&gt;"","S",""),IF(BH281&lt;&gt;"","D",""))</f>
        <v>M</v>
      </c>
      <c r="C281" s="104" t="s">
        <v>1049</v>
      </c>
      <c r="D281" s="40" t="s">
        <v>1965</v>
      </c>
      <c r="E281" s="40" t="s">
        <v>2115</v>
      </c>
      <c r="F281" s="40" t="s">
        <v>2123</v>
      </c>
      <c r="G281" s="36" t="s">
        <v>1237</v>
      </c>
      <c r="H281" s="36" t="s">
        <v>2178</v>
      </c>
      <c r="I281" s="36" t="s">
        <v>2124</v>
      </c>
      <c r="J281" s="36" t="s">
        <v>2125</v>
      </c>
      <c r="K281" s="36" t="s">
        <v>2263</v>
      </c>
      <c r="L281" s="100" t="s">
        <v>973</v>
      </c>
      <c r="M281" s="99">
        <f>IF(L281=L280,0,1)</f>
        <v>0</v>
      </c>
      <c r="N281" s="107">
        <v>950111021</v>
      </c>
      <c r="O281" s="106" t="str">
        <f>PROPER(TRIM(UPPER(CONCATENATE(P281," ",Q281))))</f>
        <v>Alexander Steven Rodriguez</v>
      </c>
      <c r="P281" s="106" t="s">
        <v>2267</v>
      </c>
      <c r="Q281" s="106" t="s">
        <v>2341</v>
      </c>
      <c r="R281" s="106" t="s">
        <v>2406</v>
      </c>
      <c r="S281" s="106" t="s">
        <v>2461</v>
      </c>
      <c r="T281" s="106" t="s">
        <v>2466</v>
      </c>
      <c r="U281" s="107" t="s">
        <v>2472</v>
      </c>
      <c r="V281" s="133">
        <v>7323.8059302969878</v>
      </c>
      <c r="W281" s="39">
        <f>COUNTA(AD281,AI281,AN281,AS281,AX281,BH281,BC281)</f>
        <v>1</v>
      </c>
      <c r="X281" s="42">
        <f>Y281/AC281</f>
        <v>1.2500000000000006E-2</v>
      </c>
      <c r="Y281" s="43">
        <f>(AH281+AM281+AR281+AW281+BB281+BL281+BG281)*24</f>
        <v>0.50000000000000022</v>
      </c>
      <c r="Z281" s="44">
        <f>+W281*$D$4</f>
        <v>4</v>
      </c>
      <c r="AA281" s="42">
        <f>AB281/(AC281*$D$4)</f>
        <v>1.2500000000000006E-2</v>
      </c>
      <c r="AB281" s="44">
        <f>((AG281*24)*AF281)+((AL281*24)*AK281)+((AQ281*24)*AP281)+((AV281*24)*AU281)+((BA281*24)*AZ281)+((BF281*24)*BE281)+((BK281*24)*BJ281)</f>
        <v>2.0000000000000009</v>
      </c>
      <c r="AC281" s="45">
        <f>SUMIFS(Y:Y,O:O,O281)</f>
        <v>40</v>
      </c>
      <c r="AD281" s="77"/>
      <c r="AE281" s="77"/>
      <c r="AF281" s="71"/>
      <c r="AG281" s="47">
        <f>IF(AE281-AD281=$A$3,$A$2,AE281-AD281)</f>
        <v>0</v>
      </c>
      <c r="AH281" s="47">
        <f>IFERROR(IF(AF281=$D$4,AG281,AG281/($D$4/AF281)),0)</f>
        <v>0</v>
      </c>
      <c r="AI281" s="78">
        <v>0.66666666666666663</v>
      </c>
      <c r="AJ281" s="78">
        <v>0.75</v>
      </c>
      <c r="AK281" s="72">
        <v>1</v>
      </c>
      <c r="AL281" s="47">
        <f>IF(AJ281-AI281=$A$3,$A$2,AJ281-AI281)</f>
        <v>8.333333333333337E-2</v>
      </c>
      <c r="AM281" s="47">
        <f>IFERROR(IF(AK281=$D$4,AL281,AL281/($D$4/AK281)),0)</f>
        <v>2.0833333333333343E-2</v>
      </c>
      <c r="AN281" s="78"/>
      <c r="AO281" s="78"/>
      <c r="AP281" s="72"/>
      <c r="AQ281" s="47">
        <f>IF(AO281-AN281=$A$3,$A$2,AO281-AN281)</f>
        <v>0</v>
      </c>
      <c r="AR281" s="47">
        <f>IFERROR(IF(AP281=$D$4,AQ281,AQ281/($D$4/AP281)),0)</f>
        <v>0</v>
      </c>
      <c r="AS281" s="78"/>
      <c r="AT281" s="78"/>
      <c r="AU281" s="72"/>
      <c r="AV281" s="47">
        <f>IF(AT281-AS281=$A$3,$A$2,AT281-AS281)</f>
        <v>0</v>
      </c>
      <c r="AW281" s="47">
        <f>IFERROR(IF(AU281=$D$4,AV281,AV281/($D$4/AU281)),0)</f>
        <v>0</v>
      </c>
      <c r="AX281" s="78"/>
      <c r="AY281" s="78"/>
      <c r="AZ281" s="72"/>
      <c r="BA281" s="47">
        <f>IF(AY281-AX281=$A$3,$A$2,AY281-AX281)</f>
        <v>0</v>
      </c>
      <c r="BB281" s="47">
        <f>IFERROR(IF(AZ281=$D$4,BA281,BA281/($D$4/AZ281)),0)</f>
        <v>0</v>
      </c>
      <c r="BC281" s="78"/>
      <c r="BD281" s="78"/>
      <c r="BE281" s="72"/>
      <c r="BF281" s="47">
        <f>IF(BD281-BC281=$A$3,$A$2,BD281-BC281)</f>
        <v>0</v>
      </c>
      <c r="BG281" s="47">
        <f>IFERROR(IF(BE281=$D$4,BF281,BF281/($D$4/BE281)),0)</f>
        <v>0</v>
      </c>
      <c r="BH281" s="78"/>
      <c r="BI281" s="78"/>
      <c r="BJ281" s="72"/>
      <c r="BK281" s="47">
        <f>IF(BI281-BH281=$A$3,$A$2,BI281-BH281)</f>
        <v>0</v>
      </c>
      <c r="BL281" s="47">
        <f>IFERROR(IF(BJ281=$D$4,BK281,BK281/($D$4/BJ281)),0)</f>
        <v>0</v>
      </c>
      <c r="BM281" s="50"/>
      <c r="BN281" s="22">
        <f t="array" ref="BN281">IF(SUMPRODUCT((O281:O$439=O281)*1)&gt;1,0,1)</f>
        <v>0</v>
      </c>
      <c r="BO281" s="69"/>
      <c r="BP281" s="69"/>
      <c r="BQ281" s="71"/>
      <c r="BR281" s="47">
        <f>IF(BP281-BO281=$A$3,$A$2,BP281-BO281)</f>
        <v>0</v>
      </c>
      <c r="BS281" s="47">
        <f>IFERROR(IF(BQ281=$D$4,BR281,BR281/($D$4/BQ281)),0)</f>
        <v>0</v>
      </c>
      <c r="BT281" s="70">
        <v>0.66666666666666663</v>
      </c>
      <c r="BU281" s="70">
        <v>0.75</v>
      </c>
      <c r="BV281" s="72">
        <v>1</v>
      </c>
      <c r="BW281" s="47">
        <f>IF(BU281-BT281=$A$3,$A$2,BU281-BT281)</f>
        <v>8.333333333333337E-2</v>
      </c>
      <c r="BX281" s="47">
        <f>IFERROR(IF(BV281=$D$4,BW281,BW281/($D$4/BV281)),0)</f>
        <v>2.0833333333333343E-2</v>
      </c>
      <c r="BY281" s="70"/>
      <c r="BZ281" s="70"/>
      <c r="CA281" s="72"/>
      <c r="CB281" s="47">
        <f>IF(BZ281-BY281=$A$3,$A$2,BZ281-BY281)</f>
        <v>0</v>
      </c>
      <c r="CC281" s="47">
        <f>IFERROR(IF(CA281=$D$4,CB281,CB281/($D$4/CA281)),0)</f>
        <v>0</v>
      </c>
      <c r="CD281" s="70"/>
      <c r="CE281" s="70"/>
      <c r="CF281" s="72"/>
      <c r="CG281" s="47">
        <f>IF(CE281-CD281=$A$3,$A$2,CE281-CD281)</f>
        <v>0</v>
      </c>
      <c r="CH281" s="47">
        <f>IFERROR(IF(CF281=$D$4,CG281,CG281/($D$4/CF281)),0)</f>
        <v>0</v>
      </c>
      <c r="CI281" s="70"/>
      <c r="CJ281" s="70"/>
      <c r="CK281" s="72"/>
      <c r="CL281" s="47">
        <f>IF(CJ281-CI281=$A$3,$A$2,CJ281-CI281)</f>
        <v>0</v>
      </c>
      <c r="CM281" s="47">
        <f>IFERROR(IF(CK281=$D$4,CL281,CL281/($D$4/CK281)),0)</f>
        <v>0</v>
      </c>
      <c r="CN281" s="70"/>
      <c r="CO281" s="70"/>
      <c r="CP281" s="72"/>
      <c r="CQ281" s="47">
        <f>IF(CO281-CN281=$A$3,$A$2,CO281-CN281)</f>
        <v>0</v>
      </c>
      <c r="CR281" s="47">
        <f>IFERROR(IF(CP281=$D$4,CQ281,CQ281/($D$4/CP281)),0)</f>
        <v>0</v>
      </c>
      <c r="CS281" s="70"/>
      <c r="CT281" s="70"/>
      <c r="CU281" s="72"/>
      <c r="CV281" s="47">
        <f>IF(CT281-CS281=$A$3,$A$2,CT281-CS281)</f>
        <v>0</v>
      </c>
      <c r="CW281" s="47">
        <f>IFERROR(IF(CU281=$D$4,CV281,CV281/($D$4/CU281)),0)</f>
        <v>0</v>
      </c>
      <c r="CY281" s="18"/>
      <c r="CZ281" s="156"/>
      <c r="DA281" s="156"/>
    </row>
    <row r="282" spans="2:105" ht="13.8" x14ac:dyDescent="0.3">
      <c r="B282" s="39" t="str">
        <f>CONCATENATE(IF(AD282&lt;&gt;"","L",""),IF(AI282&lt;&gt;"","M",""),IF(AN282&lt;&gt;"","W",""),IF(AS282&lt;&gt;"","J",""),IF(AX282&lt;&gt;"","V",""),IF(BC282&lt;&gt;"","S",""),IF(BH282&lt;&gt;"","D",""))</f>
        <v>M</v>
      </c>
      <c r="C282" s="76">
        <v>548</v>
      </c>
      <c r="D282" s="40" t="s">
        <v>1966</v>
      </c>
      <c r="E282" s="40" t="s">
        <v>1471</v>
      </c>
      <c r="F282" s="40" t="s">
        <v>2122</v>
      </c>
      <c r="G282" s="36" t="s">
        <v>1239</v>
      </c>
      <c r="H282" s="36" t="s">
        <v>2178</v>
      </c>
      <c r="I282" s="36" t="s">
        <v>2124</v>
      </c>
      <c r="J282" s="36" t="s">
        <v>2125</v>
      </c>
      <c r="K282" s="36" t="s">
        <v>2263</v>
      </c>
      <c r="L282" s="100" t="s">
        <v>973</v>
      </c>
      <c r="M282" s="99">
        <f>IF(L282=L281,0,1)</f>
        <v>0</v>
      </c>
      <c r="N282" s="107">
        <v>950111021</v>
      </c>
      <c r="O282" s="106" t="str">
        <f>PROPER(TRIM(UPPER(CONCATENATE(P282," ",Q282))))</f>
        <v>Alexander Steven Rodriguez</v>
      </c>
      <c r="P282" s="106" t="s">
        <v>2267</v>
      </c>
      <c r="Q282" s="106" t="s">
        <v>2341</v>
      </c>
      <c r="R282" s="106" t="s">
        <v>2406</v>
      </c>
      <c r="S282" s="106" t="s">
        <v>2461</v>
      </c>
      <c r="T282" s="106" t="s">
        <v>2465</v>
      </c>
      <c r="U282" s="107" t="s">
        <v>2472</v>
      </c>
      <c r="V282" s="133">
        <v>6125.6588999999994</v>
      </c>
      <c r="W282" s="39">
        <f>COUNTA(AD282,AI282,AN282,AS282,AX282,BH282,BC282)</f>
        <v>1</v>
      </c>
      <c r="X282" s="42">
        <f>Y282/AC282</f>
        <v>1.2499999999999989E-2</v>
      </c>
      <c r="Y282" s="43">
        <f>(AH282+AM282+AR282+AW282+BB282+BL282+BG282)*24</f>
        <v>0.49999999999999956</v>
      </c>
      <c r="Z282" s="44">
        <f>+W282*$D$4</f>
        <v>4</v>
      </c>
      <c r="AA282" s="42">
        <f>AB282/(AC282*$D$4)</f>
        <v>1.2499999999999989E-2</v>
      </c>
      <c r="AB282" s="44">
        <f>((AG282*24)*AF282)+((AL282*24)*AK282)+((AQ282*24)*AP282)+((AV282*24)*AU282)+((BA282*24)*AZ282)+((BF282*24)*BE282)+((BK282*24)*BJ282)</f>
        <v>1.9999999999999982</v>
      </c>
      <c r="AC282" s="45">
        <f>SUMIFS(Y:Y,O:O,O282)</f>
        <v>40</v>
      </c>
      <c r="AD282" s="77"/>
      <c r="AE282" s="77"/>
      <c r="AF282" s="71"/>
      <c r="AG282" s="47">
        <f>IF(AE282-AD282=$A$3,$A$2,AE282-AD282)</f>
        <v>0</v>
      </c>
      <c r="AH282" s="47">
        <f>IFERROR(IF(AF282=$D$4,AG282,AG282/($D$4/AF282)),0)</f>
        <v>0</v>
      </c>
      <c r="AI282" s="78">
        <v>0.58333333333333337</v>
      </c>
      <c r="AJ282" s="78">
        <v>0.66666666666666663</v>
      </c>
      <c r="AK282" s="72">
        <v>1</v>
      </c>
      <c r="AL282" s="47">
        <f>IF(AJ282-AI282=$A$3,$A$2,AJ282-AI282)</f>
        <v>8.3333333333333259E-2</v>
      </c>
      <c r="AM282" s="47">
        <f>IFERROR(IF(AK282=$D$4,AL282,AL282/($D$4/AK282)),0)</f>
        <v>2.0833333333333315E-2</v>
      </c>
      <c r="AN282" s="78"/>
      <c r="AO282" s="78"/>
      <c r="AP282" s="72"/>
      <c r="AQ282" s="47">
        <f>IF(AO282-AN282=$A$3,$A$2,AO282-AN282)</f>
        <v>0</v>
      </c>
      <c r="AR282" s="47">
        <f>IFERROR(IF(AP282=$D$4,AQ282,AQ282/($D$4/AP282)),0)</f>
        <v>0</v>
      </c>
      <c r="AS282" s="78"/>
      <c r="AT282" s="78"/>
      <c r="AU282" s="72"/>
      <c r="AV282" s="47">
        <f>IF(AT282-AS282=$A$3,$A$2,AT282-AS282)</f>
        <v>0</v>
      </c>
      <c r="AW282" s="47">
        <f>IFERROR(IF(AU282=$D$4,AV282,AV282/($D$4/AU282)),0)</f>
        <v>0</v>
      </c>
      <c r="AX282" s="78"/>
      <c r="AY282" s="78"/>
      <c r="AZ282" s="72"/>
      <c r="BA282" s="47">
        <f>IF(AY282-AX282=$A$3,$A$2,AY282-AX282)</f>
        <v>0</v>
      </c>
      <c r="BB282" s="47">
        <f>IFERROR(IF(AZ282=$D$4,BA282,BA282/($D$4/AZ282)),0)</f>
        <v>0</v>
      </c>
      <c r="BC282" s="78"/>
      <c r="BD282" s="78"/>
      <c r="BE282" s="72"/>
      <c r="BF282" s="47">
        <f>IF(BD282-BC282=$A$3,$A$2,BD282-BC282)</f>
        <v>0</v>
      </c>
      <c r="BG282" s="47">
        <f>IFERROR(IF(BE282=$D$4,BF282,BF282/($D$4/BE282)),0)</f>
        <v>0</v>
      </c>
      <c r="BH282" s="78"/>
      <c r="BI282" s="78"/>
      <c r="BJ282" s="72"/>
      <c r="BK282" s="47">
        <f>IF(BI282-BH282=$A$3,$A$2,BI282-BH282)</f>
        <v>0</v>
      </c>
      <c r="BL282" s="47">
        <f>IFERROR(IF(BJ282=$D$4,BK282,BK282/($D$4/BJ282)),0)</f>
        <v>0</v>
      </c>
      <c r="BM282" s="50"/>
      <c r="BN282" s="22">
        <f t="array" ref="BN282">IF(SUMPRODUCT((O282:O$439=O282)*1)&gt;1,0,1)</f>
        <v>0</v>
      </c>
      <c r="BO282" s="69"/>
      <c r="BP282" s="69"/>
      <c r="BQ282" s="71"/>
      <c r="BR282" s="47">
        <f>IF(BP282-BO282=$A$3,$A$2,BP282-BO282)</f>
        <v>0</v>
      </c>
      <c r="BS282" s="47">
        <f>IFERROR(IF(BQ282=$D$4,BR282,BR282/($D$4/BQ282)),0)</f>
        <v>0</v>
      </c>
      <c r="BT282" s="70">
        <v>0.58333333333333337</v>
      </c>
      <c r="BU282" s="70">
        <v>0.66666666666666663</v>
      </c>
      <c r="BV282" s="72">
        <v>1</v>
      </c>
      <c r="BW282" s="47">
        <f>IF(BU282-BT282=$A$3,$A$2,BU282-BT282)</f>
        <v>8.3333333333333259E-2</v>
      </c>
      <c r="BX282" s="47">
        <f>IFERROR(IF(BV282=$D$4,BW282,BW282/($D$4/BV282)),0)</f>
        <v>2.0833333333333315E-2</v>
      </c>
      <c r="BY282" s="70"/>
      <c r="BZ282" s="70"/>
      <c r="CA282" s="72"/>
      <c r="CB282" s="47">
        <f>IF(BZ282-BY282=$A$3,$A$2,BZ282-BY282)</f>
        <v>0</v>
      </c>
      <c r="CC282" s="47">
        <f>IFERROR(IF(CA282=$D$4,CB282,CB282/($D$4/CA282)),0)</f>
        <v>0</v>
      </c>
      <c r="CD282" s="70"/>
      <c r="CE282" s="70"/>
      <c r="CF282" s="72"/>
      <c r="CG282" s="47">
        <f>IF(CE282-CD282=$A$3,$A$2,CE282-CD282)</f>
        <v>0</v>
      </c>
      <c r="CH282" s="47">
        <f>IFERROR(IF(CF282=$D$4,CG282,CG282/($D$4/CF282)),0)</f>
        <v>0</v>
      </c>
      <c r="CI282" s="70"/>
      <c r="CJ282" s="70"/>
      <c r="CK282" s="72"/>
      <c r="CL282" s="47">
        <f>IF(CJ282-CI282=$A$3,$A$2,CJ282-CI282)</f>
        <v>0</v>
      </c>
      <c r="CM282" s="47">
        <f>IFERROR(IF(CK282=$D$4,CL282,CL282/($D$4/CK282)),0)</f>
        <v>0</v>
      </c>
      <c r="CN282" s="70"/>
      <c r="CO282" s="70"/>
      <c r="CP282" s="72"/>
      <c r="CQ282" s="47">
        <f>IF(CO282-CN282=$A$3,$A$2,CO282-CN282)</f>
        <v>0</v>
      </c>
      <c r="CR282" s="47">
        <f>IFERROR(IF(CP282=$D$4,CQ282,CQ282/($D$4/CP282)),0)</f>
        <v>0</v>
      </c>
      <c r="CS282" s="70"/>
      <c r="CT282" s="70"/>
      <c r="CU282" s="72"/>
      <c r="CV282" s="47">
        <f>IF(CT282-CS282=$A$3,$A$2,CT282-CS282)</f>
        <v>0</v>
      </c>
      <c r="CW282" s="47">
        <f>IFERROR(IF(CU282=$D$4,CV282,CV282/($D$4/CU282)),0)</f>
        <v>0</v>
      </c>
      <c r="CY282" s="18"/>
      <c r="CZ282" s="156"/>
      <c r="DA282" s="156"/>
    </row>
    <row r="283" spans="2:105" ht="13.8" x14ac:dyDescent="0.3">
      <c r="B283" s="39" t="str">
        <f>CONCATENATE(IF(AD283&lt;&gt;"","L",""),IF(AI283&lt;&gt;"","M",""),IF(AN283&lt;&gt;"","W",""),IF(AS283&lt;&gt;"","J",""),IF(AX283&lt;&gt;"","V",""),IF(BC283&lt;&gt;"","S",""),IF(BH283&lt;&gt;"","D",""))</f>
        <v>M</v>
      </c>
      <c r="C283" s="104" t="s">
        <v>1049</v>
      </c>
      <c r="D283" s="40" t="s">
        <v>1967</v>
      </c>
      <c r="E283" s="40" t="s">
        <v>2116</v>
      </c>
      <c r="F283" s="40" t="s">
        <v>2122</v>
      </c>
      <c r="G283" s="36" t="s">
        <v>2170</v>
      </c>
      <c r="H283" s="36" t="s">
        <v>2179</v>
      </c>
      <c r="I283" s="36" t="s">
        <v>2124</v>
      </c>
      <c r="J283" s="36" t="s">
        <v>2125</v>
      </c>
      <c r="K283" s="36" t="s">
        <v>2263</v>
      </c>
      <c r="L283" s="100" t="s">
        <v>973</v>
      </c>
      <c r="M283" s="99">
        <f>IF(L283=L282,0,1)</f>
        <v>0</v>
      </c>
      <c r="N283" s="107">
        <v>950111021</v>
      </c>
      <c r="O283" s="106" t="str">
        <f>PROPER(TRIM(UPPER(CONCATENATE(P283," ",Q283))))</f>
        <v>Alexander Steven Rodriguez</v>
      </c>
      <c r="P283" s="106" t="s">
        <v>2267</v>
      </c>
      <c r="Q283" s="106" t="s">
        <v>2341</v>
      </c>
      <c r="R283" s="106" t="s">
        <v>2406</v>
      </c>
      <c r="S283" s="106" t="s">
        <v>2461</v>
      </c>
      <c r="T283" s="106" t="s">
        <v>2468</v>
      </c>
      <c r="U283" s="107" t="s">
        <v>2472</v>
      </c>
      <c r="V283" s="133">
        <v>11508.837890466695</v>
      </c>
      <c r="W283" s="39">
        <f>COUNTA(AD283,AI283,AN283,AS283,AX283,BH283,BC283)</f>
        <v>1</v>
      </c>
      <c r="X283" s="42">
        <f>Y283/AC283</f>
        <v>1.2499999999999997E-2</v>
      </c>
      <c r="Y283" s="43">
        <f>(AH283+AM283+AR283+AW283+BB283+BL283+BG283)*24</f>
        <v>0.49999999999999989</v>
      </c>
      <c r="Z283" s="44">
        <f>+W283*$D$4</f>
        <v>4</v>
      </c>
      <c r="AA283" s="42">
        <f>AB283/(AC283*$D$4)</f>
        <v>1.2499999999999997E-2</v>
      </c>
      <c r="AB283" s="44">
        <f>((AG283*24)*AF283)+((AL283*24)*AK283)+((AQ283*24)*AP283)+((AV283*24)*AU283)+((BA283*24)*AZ283)+((BF283*24)*BE283)+((BK283*24)*BJ283)</f>
        <v>1.9999999999999996</v>
      </c>
      <c r="AC283" s="45">
        <f>SUMIFS(Y:Y,O:O,O283)</f>
        <v>40</v>
      </c>
      <c r="AD283" s="77"/>
      <c r="AE283" s="77"/>
      <c r="AF283" s="71"/>
      <c r="AG283" s="47">
        <f>IF(AE283-AD283=$A$3,$A$2,AE283-AD283)</f>
        <v>0</v>
      </c>
      <c r="AH283" s="47">
        <f>IFERROR(IF(AF283=$D$4,AG283,AG283/($D$4/AF283)),0)</f>
        <v>0</v>
      </c>
      <c r="AI283" s="78">
        <v>0.45833333333333331</v>
      </c>
      <c r="AJ283" s="78">
        <v>0.54166666666666663</v>
      </c>
      <c r="AK283" s="72">
        <v>1</v>
      </c>
      <c r="AL283" s="47">
        <f>IF(AJ283-AI283=$A$3,$A$2,AJ283-AI283)</f>
        <v>8.3333333333333315E-2</v>
      </c>
      <c r="AM283" s="47">
        <f>IFERROR(IF(AK283=$D$4,AL283,AL283/($D$4/AK283)),0)</f>
        <v>2.0833333333333329E-2</v>
      </c>
      <c r="AN283" s="78"/>
      <c r="AO283" s="78"/>
      <c r="AP283" s="72"/>
      <c r="AQ283" s="47">
        <f>IF(AO283-AN283=$A$3,$A$2,AO283-AN283)</f>
        <v>0</v>
      </c>
      <c r="AR283" s="47">
        <f>IFERROR(IF(AP283=$D$4,AQ283,AQ283/($D$4/AP283)),0)</f>
        <v>0</v>
      </c>
      <c r="AS283" s="78"/>
      <c r="AT283" s="78"/>
      <c r="AU283" s="72"/>
      <c r="AV283" s="47">
        <f>IF(AT283-AS283=$A$3,$A$2,AT283-AS283)</f>
        <v>0</v>
      </c>
      <c r="AW283" s="47">
        <f>IFERROR(IF(AU283=$D$4,AV283,AV283/($D$4/AU283)),0)</f>
        <v>0</v>
      </c>
      <c r="AX283" s="78"/>
      <c r="AY283" s="78"/>
      <c r="AZ283" s="72"/>
      <c r="BA283" s="47">
        <f>IF(AY283-AX283=$A$3,$A$2,AY283-AX283)</f>
        <v>0</v>
      </c>
      <c r="BB283" s="47">
        <f>IFERROR(IF(AZ283=$D$4,BA283,BA283/($D$4/AZ283)),0)</f>
        <v>0</v>
      </c>
      <c r="BC283" s="78"/>
      <c r="BD283" s="78"/>
      <c r="BE283" s="72"/>
      <c r="BF283" s="47">
        <f>IF(BD283-BC283=$A$3,$A$2,BD283-BC283)</f>
        <v>0</v>
      </c>
      <c r="BG283" s="47">
        <f>IFERROR(IF(BE283=$D$4,BF283,BF283/($D$4/BE283)),0)</f>
        <v>0</v>
      </c>
      <c r="BH283" s="78"/>
      <c r="BI283" s="78"/>
      <c r="BJ283" s="72"/>
      <c r="BK283" s="47">
        <f>IF(BI283-BH283=$A$3,$A$2,BI283-BH283)</f>
        <v>0</v>
      </c>
      <c r="BL283" s="47">
        <f>IFERROR(IF(BJ283=$D$4,BK283,BK283/($D$4/BJ283)),0)</f>
        <v>0</v>
      </c>
      <c r="BM283" s="50"/>
      <c r="BN283" s="22">
        <f t="array" ref="BN283">IF(SUMPRODUCT((O283:O$439=O283)*1)&gt;1,0,1)</f>
        <v>0</v>
      </c>
      <c r="BO283" s="69"/>
      <c r="BP283" s="69"/>
      <c r="BQ283" s="71"/>
      <c r="BR283" s="47">
        <f>IF(BP283-BO283=$A$3,$A$2,BP283-BO283)</f>
        <v>0</v>
      </c>
      <c r="BS283" s="47">
        <f>IFERROR(IF(BQ283=$D$4,BR283,BR283/($D$4/BQ283)),0)</f>
        <v>0</v>
      </c>
      <c r="BT283" s="70">
        <v>0.45833333333333331</v>
      </c>
      <c r="BU283" s="70">
        <v>0.54166666666666663</v>
      </c>
      <c r="BV283" s="72">
        <v>1</v>
      </c>
      <c r="BW283" s="47">
        <f>IF(BU283-BT283=$A$3,$A$2,BU283-BT283)</f>
        <v>8.3333333333333315E-2</v>
      </c>
      <c r="BX283" s="47">
        <f>IFERROR(IF(BV283=$D$4,BW283,BW283/($D$4/BV283)),0)</f>
        <v>2.0833333333333329E-2</v>
      </c>
      <c r="BY283" s="70"/>
      <c r="BZ283" s="70"/>
      <c r="CA283" s="72"/>
      <c r="CB283" s="47">
        <f>IF(BZ283-BY283=$A$3,$A$2,BZ283-BY283)</f>
        <v>0</v>
      </c>
      <c r="CC283" s="47">
        <f>IFERROR(IF(CA283=$D$4,CB283,CB283/($D$4/CA283)),0)</f>
        <v>0</v>
      </c>
      <c r="CD283" s="70"/>
      <c r="CE283" s="70"/>
      <c r="CF283" s="72"/>
      <c r="CG283" s="47">
        <f>IF(CE283-CD283=$A$3,$A$2,CE283-CD283)</f>
        <v>0</v>
      </c>
      <c r="CH283" s="47">
        <f>IFERROR(IF(CF283=$D$4,CG283,CG283/($D$4/CF283)),0)</f>
        <v>0</v>
      </c>
      <c r="CI283" s="70"/>
      <c r="CJ283" s="70"/>
      <c r="CK283" s="72"/>
      <c r="CL283" s="47">
        <f>IF(CJ283-CI283=$A$3,$A$2,CJ283-CI283)</f>
        <v>0</v>
      </c>
      <c r="CM283" s="47">
        <f>IFERROR(IF(CK283=$D$4,CL283,CL283/($D$4/CK283)),0)</f>
        <v>0</v>
      </c>
      <c r="CN283" s="70"/>
      <c r="CO283" s="70"/>
      <c r="CP283" s="72"/>
      <c r="CQ283" s="47">
        <f>IF(CO283-CN283=$A$3,$A$2,CO283-CN283)</f>
        <v>0</v>
      </c>
      <c r="CR283" s="47">
        <f>IFERROR(IF(CP283=$D$4,CQ283,CQ283/($D$4/CP283)),0)</f>
        <v>0</v>
      </c>
      <c r="CS283" s="70"/>
      <c r="CT283" s="70"/>
      <c r="CU283" s="72"/>
      <c r="CV283" s="47">
        <f>IF(CT283-CS283=$A$3,$A$2,CT283-CS283)</f>
        <v>0</v>
      </c>
      <c r="CW283" s="47">
        <f>IFERROR(IF(CU283=$D$4,CV283,CV283/($D$4/CU283)),0)</f>
        <v>0</v>
      </c>
      <c r="CY283" s="18"/>
      <c r="CZ283" s="156"/>
      <c r="DA283" s="156"/>
    </row>
    <row r="284" spans="2:105" ht="13.8" x14ac:dyDescent="0.3">
      <c r="B284" s="39" t="str">
        <f>CONCATENATE(IF(AD284&lt;&gt;"","L",""),IF(AI284&lt;&gt;"","M",""),IF(AN284&lt;&gt;"","W",""),IF(AS284&lt;&gt;"","J",""),IF(AX284&lt;&gt;"","V",""),IF(BC284&lt;&gt;"","S",""),IF(BH284&lt;&gt;"","D",""))</f>
        <v>M</v>
      </c>
      <c r="C284" s="76">
        <v>568</v>
      </c>
      <c r="D284" s="40" t="s">
        <v>1968</v>
      </c>
      <c r="E284" s="40" t="s">
        <v>1071</v>
      </c>
      <c r="F284" s="40" t="s">
        <v>2122</v>
      </c>
      <c r="G284" s="36" t="s">
        <v>1239</v>
      </c>
      <c r="H284" s="36" t="s">
        <v>2179</v>
      </c>
      <c r="I284" s="36" t="s">
        <v>2124</v>
      </c>
      <c r="J284" s="36" t="s">
        <v>2125</v>
      </c>
      <c r="K284" s="36" t="s">
        <v>2263</v>
      </c>
      <c r="L284" s="100" t="s">
        <v>973</v>
      </c>
      <c r="M284" s="99">
        <f>IF(L284=L283,0,1)</f>
        <v>0</v>
      </c>
      <c r="N284" s="107">
        <v>950111021</v>
      </c>
      <c r="O284" s="106" t="str">
        <f>PROPER(TRIM(UPPER(CONCATENATE(P284," ",Q284))))</f>
        <v>Alexander Steven Rodriguez</v>
      </c>
      <c r="P284" s="106" t="s">
        <v>2267</v>
      </c>
      <c r="Q284" s="106" t="s">
        <v>2341</v>
      </c>
      <c r="R284" s="106" t="s">
        <v>2406</v>
      </c>
      <c r="S284" s="106" t="s">
        <v>2461</v>
      </c>
      <c r="T284" s="106" t="s">
        <v>2465</v>
      </c>
      <c r="U284" s="107" t="s">
        <v>2472</v>
      </c>
      <c r="V284" s="133">
        <v>10113.827237076792</v>
      </c>
      <c r="W284" s="39">
        <f>COUNTA(AD284,AI284,AN284,AS284,AX284,BH284,BC284)</f>
        <v>1</v>
      </c>
      <c r="X284" s="42">
        <f>Y284/AC284</f>
        <v>1.2499999999999997E-2</v>
      </c>
      <c r="Y284" s="43">
        <f>(AH284+AM284+AR284+AW284+BB284+BL284+BG284)*24</f>
        <v>0.49999999999999989</v>
      </c>
      <c r="Z284" s="44">
        <f>+W284*$D$4</f>
        <v>4</v>
      </c>
      <c r="AA284" s="42">
        <f>AB284/(AC284*$D$4)</f>
        <v>1.2499999999999997E-2</v>
      </c>
      <c r="AB284" s="44">
        <f>((AG284*24)*AF284)+((AL284*24)*AK284)+((AQ284*24)*AP284)+((AV284*24)*AU284)+((BA284*24)*AZ284)+((BF284*24)*BE284)+((BK284*24)*BJ284)</f>
        <v>1.9999999999999996</v>
      </c>
      <c r="AC284" s="45">
        <f>SUMIFS(Y:Y,O:O,O284)</f>
        <v>40</v>
      </c>
      <c r="AD284" s="77"/>
      <c r="AE284" s="77"/>
      <c r="AF284" s="71"/>
      <c r="AG284" s="47">
        <f>IF(AE284-AD284=$A$3,$A$2,AE284-AD284)</f>
        <v>0</v>
      </c>
      <c r="AH284" s="47">
        <f>IFERROR(IF(AF284=$D$4,AG284,AG284/($D$4/AF284)),0)</f>
        <v>0</v>
      </c>
      <c r="AI284" s="78">
        <v>0.375</v>
      </c>
      <c r="AJ284" s="78">
        <v>0.45833333333333331</v>
      </c>
      <c r="AK284" s="72">
        <v>1</v>
      </c>
      <c r="AL284" s="47">
        <f>IF(AJ284-AI284=$A$3,$A$2,AJ284-AI284)</f>
        <v>8.3333333333333315E-2</v>
      </c>
      <c r="AM284" s="47">
        <f>IFERROR(IF(AK284=$D$4,AL284,AL284/($D$4/AK284)),0)</f>
        <v>2.0833333333333329E-2</v>
      </c>
      <c r="AN284" s="78"/>
      <c r="AO284" s="78"/>
      <c r="AP284" s="72"/>
      <c r="AQ284" s="47">
        <f>IF(AO284-AN284=$A$3,$A$2,AO284-AN284)</f>
        <v>0</v>
      </c>
      <c r="AR284" s="47">
        <f>IFERROR(IF(AP284=$D$4,AQ284,AQ284/($D$4/AP284)),0)</f>
        <v>0</v>
      </c>
      <c r="AS284" s="78"/>
      <c r="AT284" s="78"/>
      <c r="AU284" s="72"/>
      <c r="AV284" s="47">
        <f>IF(AT284-AS284=$A$3,$A$2,AT284-AS284)</f>
        <v>0</v>
      </c>
      <c r="AW284" s="47">
        <f>IFERROR(IF(AU284=$D$4,AV284,AV284/($D$4/AU284)),0)</f>
        <v>0</v>
      </c>
      <c r="AX284" s="78"/>
      <c r="AY284" s="78"/>
      <c r="AZ284" s="72"/>
      <c r="BA284" s="47">
        <f>IF(AY284-AX284=$A$3,$A$2,AY284-AX284)</f>
        <v>0</v>
      </c>
      <c r="BB284" s="47">
        <f>IFERROR(IF(AZ284=$D$4,BA284,BA284/($D$4/AZ284)),0)</f>
        <v>0</v>
      </c>
      <c r="BC284" s="78"/>
      <c r="BD284" s="78"/>
      <c r="BE284" s="72"/>
      <c r="BF284" s="47">
        <f>IF(BD284-BC284=$A$3,$A$2,BD284-BC284)</f>
        <v>0</v>
      </c>
      <c r="BG284" s="47">
        <f>IFERROR(IF(BE284=$D$4,BF284,BF284/($D$4/BE284)),0)</f>
        <v>0</v>
      </c>
      <c r="BH284" s="78"/>
      <c r="BI284" s="78"/>
      <c r="BJ284" s="72"/>
      <c r="BK284" s="47">
        <f>IF(BI284-BH284=$A$3,$A$2,BI284-BH284)</f>
        <v>0</v>
      </c>
      <c r="BL284" s="47">
        <f>IFERROR(IF(BJ284=$D$4,BK284,BK284/($D$4/BJ284)),0)</f>
        <v>0</v>
      </c>
      <c r="BM284" s="50"/>
      <c r="BN284" s="22">
        <f t="array" ref="BN284">IF(SUMPRODUCT((O284:O$439=O284)*1)&gt;1,0,1)</f>
        <v>0</v>
      </c>
      <c r="BO284" s="69"/>
      <c r="BP284" s="69"/>
      <c r="BQ284" s="71"/>
      <c r="BR284" s="47">
        <f>IF(BP284-BO284=$A$3,$A$2,BP284-BO284)</f>
        <v>0</v>
      </c>
      <c r="BS284" s="47">
        <f>IFERROR(IF(BQ284=$D$4,BR284,BR284/($D$4/BQ284)),0)</f>
        <v>0</v>
      </c>
      <c r="BT284" s="70">
        <v>0.375</v>
      </c>
      <c r="BU284" s="70">
        <v>0.45833333333333331</v>
      </c>
      <c r="BV284" s="72">
        <v>1</v>
      </c>
      <c r="BW284" s="47">
        <f>IF(BU284-BT284=$A$3,$A$2,BU284-BT284)</f>
        <v>8.3333333333333315E-2</v>
      </c>
      <c r="BX284" s="47">
        <f>IFERROR(IF(BV284=$D$4,BW284,BW284/($D$4/BV284)),0)</f>
        <v>2.0833333333333329E-2</v>
      </c>
      <c r="BY284" s="70"/>
      <c r="BZ284" s="70"/>
      <c r="CA284" s="72"/>
      <c r="CB284" s="47">
        <f>IF(BZ284-BY284=$A$3,$A$2,BZ284-BY284)</f>
        <v>0</v>
      </c>
      <c r="CC284" s="47">
        <f>IFERROR(IF(CA284=$D$4,CB284,CB284/($D$4/CA284)),0)</f>
        <v>0</v>
      </c>
      <c r="CD284" s="70"/>
      <c r="CE284" s="70"/>
      <c r="CF284" s="72"/>
      <c r="CG284" s="47">
        <f>IF(CE284-CD284=$A$3,$A$2,CE284-CD284)</f>
        <v>0</v>
      </c>
      <c r="CH284" s="47">
        <f>IFERROR(IF(CF284=$D$4,CG284,CG284/($D$4/CF284)),0)</f>
        <v>0</v>
      </c>
      <c r="CI284" s="70"/>
      <c r="CJ284" s="70"/>
      <c r="CK284" s="72"/>
      <c r="CL284" s="47">
        <f>IF(CJ284-CI284=$A$3,$A$2,CJ284-CI284)</f>
        <v>0</v>
      </c>
      <c r="CM284" s="47">
        <f>IFERROR(IF(CK284=$D$4,CL284,CL284/($D$4/CK284)),0)</f>
        <v>0</v>
      </c>
      <c r="CN284" s="70"/>
      <c r="CO284" s="70"/>
      <c r="CP284" s="72"/>
      <c r="CQ284" s="47">
        <f>IF(CO284-CN284=$A$3,$A$2,CO284-CN284)</f>
        <v>0</v>
      </c>
      <c r="CR284" s="47">
        <f>IFERROR(IF(CP284=$D$4,CQ284,CQ284/($D$4/CP284)),0)</f>
        <v>0</v>
      </c>
      <c r="CS284" s="70"/>
      <c r="CT284" s="70"/>
      <c r="CU284" s="72"/>
      <c r="CV284" s="47">
        <f>IF(CT284-CS284=$A$3,$A$2,CT284-CS284)</f>
        <v>0</v>
      </c>
      <c r="CW284" s="47">
        <f>IFERROR(IF(CU284=$D$4,CV284,CV284/($D$4/CU284)),0)</f>
        <v>0</v>
      </c>
      <c r="CY284" s="18"/>
      <c r="CZ284" s="156"/>
      <c r="DA284" s="156"/>
    </row>
    <row r="285" spans="2:105" ht="13.8" x14ac:dyDescent="0.3">
      <c r="B285" s="39" t="str">
        <f>CONCATENATE(IF(AD285&lt;&gt;"","L",""),IF(AI285&lt;&gt;"","M",""),IF(AN285&lt;&gt;"","W",""),IF(AS285&lt;&gt;"","J",""),IF(AX285&lt;&gt;"","V",""),IF(BC285&lt;&gt;"","S",""),IF(BH285&lt;&gt;"","D",""))</f>
        <v>V</v>
      </c>
      <c r="C285" s="76">
        <v>490</v>
      </c>
      <c r="D285" s="40" t="s">
        <v>1969</v>
      </c>
      <c r="E285" s="40" t="s">
        <v>1472</v>
      </c>
      <c r="F285" s="40" t="s">
        <v>2122</v>
      </c>
      <c r="G285" s="36" t="s">
        <v>1240</v>
      </c>
      <c r="H285" s="36" t="s">
        <v>2180</v>
      </c>
      <c r="I285" s="36" t="s">
        <v>2124</v>
      </c>
      <c r="J285" s="36" t="s">
        <v>2125</v>
      </c>
      <c r="K285" s="36" t="s">
        <v>2263</v>
      </c>
      <c r="L285" s="100" t="s">
        <v>973</v>
      </c>
      <c r="M285" s="99">
        <f>IF(L285=L284,0,1)</f>
        <v>0</v>
      </c>
      <c r="N285" s="107">
        <v>950111021</v>
      </c>
      <c r="O285" s="106" t="str">
        <f>PROPER(TRIM(UPPER(CONCATENATE(P285," ",Q285))))</f>
        <v>Alexander Steven Rodriguez</v>
      </c>
      <c r="P285" s="106" t="s">
        <v>2267</v>
      </c>
      <c r="Q285" s="106" t="s">
        <v>2341</v>
      </c>
      <c r="R285" s="106" t="s">
        <v>2406</v>
      </c>
      <c r="S285" s="106" t="s">
        <v>2461</v>
      </c>
      <c r="T285" s="106" t="s">
        <v>2465</v>
      </c>
      <c r="U285" s="107" t="s">
        <v>2472</v>
      </c>
      <c r="V285" s="133">
        <v>11887.329307359307</v>
      </c>
      <c r="W285" s="39">
        <f>COUNTA(AD285,AI285,AN285,AS285,AX285,BH285,BC285)</f>
        <v>1</v>
      </c>
      <c r="X285" s="42">
        <f>Y285/AC285</f>
        <v>4.9999999999999989E-2</v>
      </c>
      <c r="Y285" s="43">
        <f>(AH285+AM285+AR285+AW285+BB285+BL285+BG285)*24</f>
        <v>1.9999999999999996</v>
      </c>
      <c r="Z285" s="44">
        <f>+W285*$D$4</f>
        <v>4</v>
      </c>
      <c r="AA285" s="42">
        <f>AB285/(AC285*$D$4)</f>
        <v>4.9999999999999989E-2</v>
      </c>
      <c r="AB285" s="44">
        <f>((AG285*24)*AF285)+((AL285*24)*AK285)+((AQ285*24)*AP285)+((AV285*24)*AU285)+((BA285*24)*AZ285)+((BF285*24)*BE285)+((BK285*24)*BJ285)</f>
        <v>7.9999999999999982</v>
      </c>
      <c r="AC285" s="45">
        <f>SUMIFS(Y:Y,O:O,O285)</f>
        <v>40</v>
      </c>
      <c r="AD285" s="77"/>
      <c r="AE285" s="77"/>
      <c r="AF285" s="71"/>
      <c r="AG285" s="47">
        <f>IF(AE285-AD285=$A$3,$A$2,AE285-AD285)</f>
        <v>0</v>
      </c>
      <c r="AH285" s="47">
        <f>IFERROR(IF(AF285=$D$4,AG285,AG285/($D$4/AF285)),0)</f>
        <v>0</v>
      </c>
      <c r="AI285" s="78"/>
      <c r="AJ285" s="78"/>
      <c r="AK285" s="72"/>
      <c r="AL285" s="47">
        <f>IF(AJ285-AI285=$A$3,$A$2,AJ285-AI285)</f>
        <v>0</v>
      </c>
      <c r="AM285" s="47">
        <f>IFERROR(IF(AK285=$D$4,AL285,AL285/($D$4/AK285)),0)</f>
        <v>0</v>
      </c>
      <c r="AN285" s="78"/>
      <c r="AO285" s="78"/>
      <c r="AP285" s="72"/>
      <c r="AQ285" s="47">
        <f>IF(AO285-AN285=$A$3,$A$2,AO285-AN285)</f>
        <v>0</v>
      </c>
      <c r="AR285" s="47">
        <f>IFERROR(IF(AP285=$D$4,AQ285,AQ285/($D$4/AP285)),0)</f>
        <v>0</v>
      </c>
      <c r="AS285" s="78"/>
      <c r="AT285" s="78"/>
      <c r="AU285" s="72"/>
      <c r="AV285" s="47">
        <f>IF(AT285-AS285=$A$3,$A$2,AT285-AS285)</f>
        <v>0</v>
      </c>
      <c r="AW285" s="47">
        <f>IFERROR(IF(AU285=$D$4,AV285,AV285/($D$4/AU285)),0)</f>
        <v>0</v>
      </c>
      <c r="AX285" s="78">
        <v>0.41666666666666669</v>
      </c>
      <c r="AY285" s="78">
        <v>0.5</v>
      </c>
      <c r="AZ285" s="72">
        <v>4</v>
      </c>
      <c r="BA285" s="47">
        <f>IF(AY285-AX285=$A$3,$A$2,AY285-AX285)</f>
        <v>8.3333333333333315E-2</v>
      </c>
      <c r="BB285" s="47">
        <f>IFERROR(IF(AZ285=$D$4,BA285,BA285/($D$4/AZ285)),0)</f>
        <v>8.3333333333333315E-2</v>
      </c>
      <c r="BC285" s="78"/>
      <c r="BD285" s="78"/>
      <c r="BE285" s="72"/>
      <c r="BF285" s="47">
        <f>IF(BD285-BC285=$A$3,$A$2,BD285-BC285)</f>
        <v>0</v>
      </c>
      <c r="BG285" s="47">
        <f>IFERROR(IF(BE285=$D$4,BF285,BF285/($D$4/BE285)),0)</f>
        <v>0</v>
      </c>
      <c r="BH285" s="78"/>
      <c r="BI285" s="78"/>
      <c r="BJ285" s="72"/>
      <c r="BK285" s="47">
        <f>IF(BI285-BH285=$A$3,$A$2,BI285-BH285)</f>
        <v>0</v>
      </c>
      <c r="BL285" s="47">
        <f>IFERROR(IF(BJ285=$D$4,BK285,BK285/($D$4/BJ285)),0)</f>
        <v>0</v>
      </c>
      <c r="BM285" s="50"/>
      <c r="BN285" s="22">
        <f t="array" ref="BN285">IF(SUMPRODUCT((O285:O$439=O285)*1)&gt;1,0,1)</f>
        <v>0</v>
      </c>
      <c r="BO285" s="69"/>
      <c r="BP285" s="69"/>
      <c r="BQ285" s="71"/>
      <c r="BR285" s="47">
        <f>IF(BP285-BO285=$A$3,$A$2,BP285-BO285)</f>
        <v>0</v>
      </c>
      <c r="BS285" s="47">
        <f>IFERROR(IF(BQ285=$D$4,BR285,BR285/($D$4/BQ285)),0)</f>
        <v>0</v>
      </c>
      <c r="BT285" s="70"/>
      <c r="BU285" s="70"/>
      <c r="BV285" s="72"/>
      <c r="BW285" s="47">
        <f>IF(BU285-BT285=$A$3,$A$2,BU285-BT285)</f>
        <v>0</v>
      </c>
      <c r="BX285" s="47">
        <f>IFERROR(IF(BV285=$D$4,BW285,BW285/($D$4/BV285)),0)</f>
        <v>0</v>
      </c>
      <c r="BY285" s="70"/>
      <c r="BZ285" s="70"/>
      <c r="CA285" s="72"/>
      <c r="CB285" s="47">
        <f>IF(BZ285-BY285=$A$3,$A$2,BZ285-BY285)</f>
        <v>0</v>
      </c>
      <c r="CC285" s="47">
        <f>IFERROR(IF(CA285=$D$4,CB285,CB285/($D$4/CA285)),0)</f>
        <v>0</v>
      </c>
      <c r="CD285" s="70"/>
      <c r="CE285" s="70"/>
      <c r="CF285" s="72"/>
      <c r="CG285" s="47">
        <f>IF(CE285-CD285=$A$3,$A$2,CE285-CD285)</f>
        <v>0</v>
      </c>
      <c r="CH285" s="47">
        <f>IFERROR(IF(CF285=$D$4,CG285,CG285/($D$4/CF285)),0)</f>
        <v>0</v>
      </c>
      <c r="CI285" s="70">
        <v>0.45833333333333331</v>
      </c>
      <c r="CJ285" s="70">
        <v>0.54166666666666663</v>
      </c>
      <c r="CK285" s="72">
        <v>4</v>
      </c>
      <c r="CL285" s="47">
        <f>IF(CJ285-CI285=$A$3,$A$2,CJ285-CI285)</f>
        <v>8.3333333333333315E-2</v>
      </c>
      <c r="CM285" s="47">
        <f>IFERROR(IF(CK285=$D$4,CL285,CL285/($D$4/CK285)),0)</f>
        <v>8.3333333333333315E-2</v>
      </c>
      <c r="CN285" s="70"/>
      <c r="CO285" s="70"/>
      <c r="CP285" s="72"/>
      <c r="CQ285" s="47">
        <f>IF(CO285-CN285=$A$3,$A$2,CO285-CN285)</f>
        <v>0</v>
      </c>
      <c r="CR285" s="47">
        <f>IFERROR(IF(CP285=$D$4,CQ285,CQ285/($D$4/CP285)),0)</f>
        <v>0</v>
      </c>
      <c r="CS285" s="70"/>
      <c r="CT285" s="70"/>
      <c r="CU285" s="72"/>
      <c r="CV285" s="47">
        <f>IF(CT285-CS285=$A$3,$A$2,CT285-CS285)</f>
        <v>0</v>
      </c>
      <c r="CW285" s="47">
        <f>IFERROR(IF(CU285=$D$4,CV285,CV285/($D$4/CU285)),0)</f>
        <v>0</v>
      </c>
      <c r="CY285" s="18"/>
      <c r="CZ285" s="156"/>
      <c r="DA285" s="156"/>
    </row>
    <row r="286" spans="2:105" ht="13.8" x14ac:dyDescent="0.3">
      <c r="B286" s="39" t="str">
        <f>CONCATENATE(IF(AD286&lt;&gt;"","L",""),IF(AI286&lt;&gt;"","M",""),IF(AN286&lt;&gt;"","W",""),IF(AS286&lt;&gt;"","J",""),IF(AX286&lt;&gt;"","V",""),IF(BC286&lt;&gt;"","S",""),IF(BH286&lt;&gt;"","D",""))</f>
        <v>V</v>
      </c>
      <c r="C286" s="76">
        <v>516</v>
      </c>
      <c r="D286" s="40" t="s">
        <v>1970</v>
      </c>
      <c r="E286" s="40" t="s">
        <v>1473</v>
      </c>
      <c r="F286" s="40" t="s">
        <v>2122</v>
      </c>
      <c r="G286" s="36" t="s">
        <v>1239</v>
      </c>
      <c r="H286" s="36" t="s">
        <v>2180</v>
      </c>
      <c r="I286" s="36" t="s">
        <v>2124</v>
      </c>
      <c r="J286" s="36" t="s">
        <v>2125</v>
      </c>
      <c r="K286" s="36" t="s">
        <v>2263</v>
      </c>
      <c r="L286" s="100" t="s">
        <v>973</v>
      </c>
      <c r="M286" s="99">
        <f>IF(L286=L285,0,1)</f>
        <v>0</v>
      </c>
      <c r="N286" s="107">
        <v>950111021</v>
      </c>
      <c r="O286" s="106" t="str">
        <f>PROPER(TRIM(UPPER(CONCATENATE(P286," ",Q286))))</f>
        <v>Alexander Steven Rodriguez</v>
      </c>
      <c r="P286" s="106" t="s">
        <v>2267</v>
      </c>
      <c r="Q286" s="106" t="s">
        <v>2341</v>
      </c>
      <c r="R286" s="106" t="s">
        <v>2406</v>
      </c>
      <c r="S286" s="106" t="s">
        <v>2461</v>
      </c>
      <c r="T286" s="106" t="s">
        <v>2465</v>
      </c>
      <c r="U286" s="107" t="s">
        <v>2472</v>
      </c>
      <c r="V286" s="133">
        <v>11509.790669999998</v>
      </c>
      <c r="W286" s="39">
        <f>COUNTA(AD286,AI286,AN286,AS286,AX286,BH286,BC286)</f>
        <v>1</v>
      </c>
      <c r="X286" s="42">
        <f>Y286/AC286</f>
        <v>5.0000000000000024E-2</v>
      </c>
      <c r="Y286" s="43">
        <f>(AH286+AM286+AR286+AW286+BB286+BL286+BG286)*24</f>
        <v>2.0000000000000009</v>
      </c>
      <c r="Z286" s="44">
        <f>+W286*$D$4</f>
        <v>4</v>
      </c>
      <c r="AA286" s="42">
        <f>AB286/(AC286*$D$4)</f>
        <v>5.0000000000000024E-2</v>
      </c>
      <c r="AB286" s="44">
        <f>((AG286*24)*AF286)+((AL286*24)*AK286)+((AQ286*24)*AP286)+((AV286*24)*AU286)+((BA286*24)*AZ286)+((BF286*24)*BE286)+((BK286*24)*BJ286)</f>
        <v>8.0000000000000036</v>
      </c>
      <c r="AC286" s="45">
        <f>SUMIFS(Y:Y,O:O,O286)</f>
        <v>40</v>
      </c>
      <c r="AD286" s="77"/>
      <c r="AE286" s="77"/>
      <c r="AF286" s="71"/>
      <c r="AG286" s="47">
        <f>IF(AE286-AD286=$A$3,$A$2,AE286-AD286)</f>
        <v>0</v>
      </c>
      <c r="AH286" s="47">
        <f>IFERROR(IF(AF286=$D$4,AG286,AG286/($D$4/AF286)),0)</f>
        <v>0</v>
      </c>
      <c r="AI286" s="78"/>
      <c r="AJ286" s="78"/>
      <c r="AK286" s="72"/>
      <c r="AL286" s="47">
        <f>IF(AJ286-AI286=$A$3,$A$2,AJ286-AI286)</f>
        <v>0</v>
      </c>
      <c r="AM286" s="47">
        <f>IFERROR(IF(AK286=$D$4,AL286,AL286/($D$4/AK286)),0)</f>
        <v>0</v>
      </c>
      <c r="AN286" s="78"/>
      <c r="AO286" s="78"/>
      <c r="AP286" s="72"/>
      <c r="AQ286" s="47">
        <f>IF(AO286-AN286=$A$3,$A$2,AO286-AN286)</f>
        <v>0</v>
      </c>
      <c r="AR286" s="47">
        <f>IFERROR(IF(AP286=$D$4,AQ286,AQ286/($D$4/AP286)),0)</f>
        <v>0</v>
      </c>
      <c r="AS286" s="78"/>
      <c r="AT286" s="78"/>
      <c r="AU286" s="72"/>
      <c r="AV286" s="47">
        <f>IF(AT286-AS286=$A$3,$A$2,AT286-AS286)</f>
        <v>0</v>
      </c>
      <c r="AW286" s="47">
        <f>IFERROR(IF(AU286=$D$4,AV286,AV286/($D$4/AU286)),0)</f>
        <v>0</v>
      </c>
      <c r="AX286" s="78">
        <v>0.54166666666666663</v>
      </c>
      <c r="AY286" s="78">
        <v>0.625</v>
      </c>
      <c r="AZ286" s="72">
        <v>4</v>
      </c>
      <c r="BA286" s="47">
        <f>IF(AY286-AX286=$A$3,$A$2,AY286-AX286)</f>
        <v>8.333333333333337E-2</v>
      </c>
      <c r="BB286" s="47">
        <f>IFERROR(IF(AZ286=$D$4,BA286,BA286/($D$4/AZ286)),0)</f>
        <v>8.333333333333337E-2</v>
      </c>
      <c r="BC286" s="78"/>
      <c r="BD286" s="78"/>
      <c r="BE286" s="72"/>
      <c r="BF286" s="47">
        <f>IF(BD286-BC286=$A$3,$A$2,BD286-BC286)</f>
        <v>0</v>
      </c>
      <c r="BG286" s="47">
        <f>IFERROR(IF(BE286=$D$4,BF286,BF286/($D$4/BE286)),0)</f>
        <v>0</v>
      </c>
      <c r="BH286" s="78"/>
      <c r="BI286" s="78"/>
      <c r="BJ286" s="72"/>
      <c r="BK286" s="47">
        <f>IF(BI286-BH286=$A$3,$A$2,BI286-BH286)</f>
        <v>0</v>
      </c>
      <c r="BL286" s="47">
        <f>IFERROR(IF(BJ286=$D$4,BK286,BK286/($D$4/BJ286)),0)</f>
        <v>0</v>
      </c>
      <c r="BM286" s="50"/>
      <c r="BN286" s="22">
        <f t="array" ref="BN286">IF(SUMPRODUCT((O286:O$439=O286)*1)&gt;1,0,1)</f>
        <v>0</v>
      </c>
      <c r="BO286" s="69"/>
      <c r="BP286" s="69"/>
      <c r="BQ286" s="71"/>
      <c r="BR286" s="47">
        <f>IF(BP286-BO286=$A$3,$A$2,BP286-BO286)</f>
        <v>0</v>
      </c>
      <c r="BS286" s="47">
        <f>IFERROR(IF(BQ286=$D$4,BR286,BR286/($D$4/BQ286)),0)</f>
        <v>0</v>
      </c>
      <c r="BT286" s="70"/>
      <c r="BU286" s="70"/>
      <c r="BV286" s="72"/>
      <c r="BW286" s="47">
        <f>IF(BU286-BT286=$A$3,$A$2,BU286-BT286)</f>
        <v>0</v>
      </c>
      <c r="BX286" s="47">
        <f>IFERROR(IF(BV286=$D$4,BW286,BW286/($D$4/BV286)),0)</f>
        <v>0</v>
      </c>
      <c r="BY286" s="70"/>
      <c r="BZ286" s="70"/>
      <c r="CA286" s="72"/>
      <c r="CB286" s="47">
        <f>IF(BZ286-BY286=$A$3,$A$2,BZ286-BY286)</f>
        <v>0</v>
      </c>
      <c r="CC286" s="47">
        <f>IFERROR(IF(CA286=$D$4,CB286,CB286/($D$4/CA286)),0)</f>
        <v>0</v>
      </c>
      <c r="CD286" s="70"/>
      <c r="CE286" s="70"/>
      <c r="CF286" s="72"/>
      <c r="CG286" s="47">
        <f>IF(CE286-CD286=$A$3,$A$2,CE286-CD286)</f>
        <v>0</v>
      </c>
      <c r="CH286" s="47">
        <f>IFERROR(IF(CF286=$D$4,CG286,CG286/($D$4/CF286)),0)</f>
        <v>0</v>
      </c>
      <c r="CI286" s="70">
        <v>0.58333333333333337</v>
      </c>
      <c r="CJ286" s="70">
        <v>0.66666666666666663</v>
      </c>
      <c r="CK286" s="72">
        <v>4</v>
      </c>
      <c r="CL286" s="47">
        <f>IF(CJ286-CI286=$A$3,$A$2,CJ286-CI286)</f>
        <v>8.3333333333333259E-2</v>
      </c>
      <c r="CM286" s="47">
        <f>IFERROR(IF(CK286=$D$4,CL286,CL286/($D$4/CK286)),0)</f>
        <v>8.3333333333333259E-2</v>
      </c>
      <c r="CN286" s="70"/>
      <c r="CO286" s="70"/>
      <c r="CP286" s="72"/>
      <c r="CQ286" s="47">
        <f>IF(CO286-CN286=$A$3,$A$2,CO286-CN286)</f>
        <v>0</v>
      </c>
      <c r="CR286" s="47">
        <f>IFERROR(IF(CP286=$D$4,CQ286,CQ286/($D$4/CP286)),0)</f>
        <v>0</v>
      </c>
      <c r="CS286" s="70"/>
      <c r="CT286" s="70"/>
      <c r="CU286" s="72"/>
      <c r="CV286" s="47">
        <f>IF(CT286-CS286=$A$3,$A$2,CT286-CS286)</f>
        <v>0</v>
      </c>
      <c r="CW286" s="47">
        <f>IFERROR(IF(CU286=$D$4,CV286,CV286/($D$4/CU286)),0)</f>
        <v>0</v>
      </c>
      <c r="CY286" s="18"/>
      <c r="CZ286" s="156"/>
      <c r="DA286" s="156"/>
    </row>
    <row r="287" spans="2:105" ht="13.8" x14ac:dyDescent="0.3">
      <c r="B287" s="39" t="str">
        <f>CONCATENATE(IF(AD287&lt;&gt;"","L",""),IF(AI287&lt;&gt;"","M",""),IF(AN287&lt;&gt;"","W",""),IF(AS287&lt;&gt;"","J",""),IF(AX287&lt;&gt;"","V",""),IF(BC287&lt;&gt;"","S",""),IF(BH287&lt;&gt;"","D",""))</f>
        <v>V</v>
      </c>
      <c r="C287" s="76">
        <v>403</v>
      </c>
      <c r="D287" s="40" t="s">
        <v>1971</v>
      </c>
      <c r="E287" s="40" t="s">
        <v>486</v>
      </c>
      <c r="F287" s="40" t="s">
        <v>2122</v>
      </c>
      <c r="G287" s="36" t="s">
        <v>1242</v>
      </c>
      <c r="H287" s="36" t="s">
        <v>2180</v>
      </c>
      <c r="I287" s="36" t="s">
        <v>2124</v>
      </c>
      <c r="J287" s="36" t="s">
        <v>2125</v>
      </c>
      <c r="K287" s="36" t="s">
        <v>2263</v>
      </c>
      <c r="L287" s="100" t="s">
        <v>973</v>
      </c>
      <c r="M287" s="99">
        <f>IF(L287=L286,0,1)</f>
        <v>0</v>
      </c>
      <c r="N287" s="107">
        <v>950111021</v>
      </c>
      <c r="O287" s="106" t="str">
        <f>PROPER(TRIM(UPPER(CONCATENATE(P287," ",Q287))))</f>
        <v>Alexander Steven Rodriguez</v>
      </c>
      <c r="P287" s="106" t="s">
        <v>2267</v>
      </c>
      <c r="Q287" s="106" t="s">
        <v>2341</v>
      </c>
      <c r="R287" s="106" t="s">
        <v>2406</v>
      </c>
      <c r="S287" s="106" t="s">
        <v>2461</v>
      </c>
      <c r="T287" s="106" t="s">
        <v>2467</v>
      </c>
      <c r="U287" s="107" t="s">
        <v>2472</v>
      </c>
      <c r="V287" s="133">
        <v>23715.181107628345</v>
      </c>
      <c r="W287" s="39">
        <f>COUNTA(AD287,AI287,AN287,AS287,AX287,BH287,BC287)</f>
        <v>1</v>
      </c>
      <c r="X287" s="42">
        <f>Y287/AC287</f>
        <v>5.0000000000000024E-2</v>
      </c>
      <c r="Y287" s="43">
        <f>(AH287+AM287+AR287+AW287+BB287+BL287+BG287)*24</f>
        <v>2.0000000000000009</v>
      </c>
      <c r="Z287" s="44">
        <f>+W287*$D$4</f>
        <v>4</v>
      </c>
      <c r="AA287" s="42">
        <f>AB287/(AC287*$D$4)</f>
        <v>5.0000000000000024E-2</v>
      </c>
      <c r="AB287" s="44">
        <f>((AG287*24)*AF287)+((AL287*24)*AK287)+((AQ287*24)*AP287)+((AV287*24)*AU287)+((BA287*24)*AZ287)+((BF287*24)*BE287)+((BK287*24)*BJ287)</f>
        <v>8.0000000000000036</v>
      </c>
      <c r="AC287" s="45">
        <f>SUMIFS(Y:Y,O:O,O287)</f>
        <v>40</v>
      </c>
      <c r="AD287" s="77"/>
      <c r="AE287" s="77"/>
      <c r="AF287" s="71"/>
      <c r="AG287" s="47">
        <f>IF(AE287-AD287=$A$3,$A$2,AE287-AD287)</f>
        <v>0</v>
      </c>
      <c r="AH287" s="47">
        <f>IFERROR(IF(AF287=$D$4,AG287,AG287/($D$4/AF287)),0)</f>
        <v>0</v>
      </c>
      <c r="AI287" s="78"/>
      <c r="AJ287" s="78"/>
      <c r="AK287" s="72"/>
      <c r="AL287" s="47">
        <f>IF(AJ287-AI287=$A$3,$A$2,AJ287-AI287)</f>
        <v>0</v>
      </c>
      <c r="AM287" s="47">
        <f>IFERROR(IF(AK287=$D$4,AL287,AL287/($D$4/AK287)),0)</f>
        <v>0</v>
      </c>
      <c r="AN287" s="78"/>
      <c r="AO287" s="78"/>
      <c r="AP287" s="72"/>
      <c r="AQ287" s="47">
        <f>IF(AO287-AN287=$A$3,$A$2,AO287-AN287)</f>
        <v>0</v>
      </c>
      <c r="AR287" s="47">
        <f>IFERROR(IF(AP287=$D$4,AQ287,AQ287/($D$4/AP287)),0)</f>
        <v>0</v>
      </c>
      <c r="AS287" s="78"/>
      <c r="AT287" s="78"/>
      <c r="AU287" s="72"/>
      <c r="AV287" s="47">
        <f>IF(AT287-AS287=$A$3,$A$2,AT287-AS287)</f>
        <v>0</v>
      </c>
      <c r="AW287" s="47">
        <f>IFERROR(IF(AU287=$D$4,AV287,AV287/($D$4/AU287)),0)</f>
        <v>0</v>
      </c>
      <c r="AX287" s="78">
        <v>0.625</v>
      </c>
      <c r="AY287" s="78">
        <v>0.70833333333333337</v>
      </c>
      <c r="AZ287" s="72">
        <v>4</v>
      </c>
      <c r="BA287" s="47">
        <f>IF(AY287-AX287=$A$3,$A$2,AY287-AX287)</f>
        <v>8.333333333333337E-2</v>
      </c>
      <c r="BB287" s="47">
        <f>IFERROR(IF(AZ287=$D$4,BA287,BA287/($D$4/AZ287)),0)</f>
        <v>8.333333333333337E-2</v>
      </c>
      <c r="BC287" s="78"/>
      <c r="BD287" s="78"/>
      <c r="BE287" s="72"/>
      <c r="BF287" s="47">
        <f>IF(BD287-BC287=$A$3,$A$2,BD287-BC287)</f>
        <v>0</v>
      </c>
      <c r="BG287" s="47">
        <f>IFERROR(IF(BE287=$D$4,BF287,BF287/($D$4/BE287)),0)</f>
        <v>0</v>
      </c>
      <c r="BH287" s="78"/>
      <c r="BI287" s="78"/>
      <c r="BJ287" s="72"/>
      <c r="BK287" s="47">
        <f>IF(BI287-BH287=$A$3,$A$2,BI287-BH287)</f>
        <v>0</v>
      </c>
      <c r="BL287" s="47">
        <f>IFERROR(IF(BJ287=$D$4,BK287,BK287/($D$4/BJ287)),0)</f>
        <v>0</v>
      </c>
      <c r="BM287" s="50"/>
      <c r="BN287" s="22">
        <f t="array" ref="BN287">IF(SUMPRODUCT((O287:O$439=O287)*1)&gt;1,0,1)</f>
        <v>0</v>
      </c>
      <c r="BO287" s="69"/>
      <c r="BP287" s="69"/>
      <c r="BQ287" s="71"/>
      <c r="BR287" s="47">
        <f>IF(BP287-BO287=$A$3,$A$2,BP287-BO287)</f>
        <v>0</v>
      </c>
      <c r="BS287" s="47">
        <f>IFERROR(IF(BQ287=$D$4,BR287,BR287/($D$4/BQ287)),0)</f>
        <v>0</v>
      </c>
      <c r="BT287" s="70"/>
      <c r="BU287" s="70"/>
      <c r="BV287" s="72"/>
      <c r="BW287" s="47">
        <f>IF(BU287-BT287=$A$3,$A$2,BU287-BT287)</f>
        <v>0</v>
      </c>
      <c r="BX287" s="47">
        <f>IFERROR(IF(BV287=$D$4,BW287,BW287/($D$4/BV287)),0)</f>
        <v>0</v>
      </c>
      <c r="BY287" s="70"/>
      <c r="BZ287" s="70"/>
      <c r="CA287" s="72"/>
      <c r="CB287" s="47">
        <f>IF(BZ287-BY287=$A$3,$A$2,BZ287-BY287)</f>
        <v>0</v>
      </c>
      <c r="CC287" s="47">
        <f>IFERROR(IF(CA287=$D$4,CB287,CB287/($D$4/CA287)),0)</f>
        <v>0</v>
      </c>
      <c r="CD287" s="70"/>
      <c r="CE287" s="70"/>
      <c r="CF287" s="72"/>
      <c r="CG287" s="47">
        <f>IF(CE287-CD287=$A$3,$A$2,CE287-CD287)</f>
        <v>0</v>
      </c>
      <c r="CH287" s="47">
        <f>IFERROR(IF(CF287=$D$4,CG287,CG287/($D$4/CF287)),0)</f>
        <v>0</v>
      </c>
      <c r="CI287" s="70">
        <v>0.66666666666666663</v>
      </c>
      <c r="CJ287" s="70">
        <v>0.70833333333333337</v>
      </c>
      <c r="CK287" s="72">
        <v>4</v>
      </c>
      <c r="CL287" s="47">
        <f>IF(CJ287-CI287=$A$3,$A$2,CJ287-CI287)</f>
        <v>4.1666666666666741E-2</v>
      </c>
      <c r="CM287" s="47">
        <f>IFERROR(IF(CK287=$D$4,CL287,CL287/($D$4/CK287)),0)</f>
        <v>4.1666666666666741E-2</v>
      </c>
      <c r="CN287" s="70"/>
      <c r="CO287" s="70"/>
      <c r="CP287" s="72"/>
      <c r="CQ287" s="47">
        <f>IF(CO287-CN287=$A$3,$A$2,CO287-CN287)</f>
        <v>0</v>
      </c>
      <c r="CR287" s="47">
        <f>IFERROR(IF(CP287=$D$4,CQ287,CQ287/($D$4/CP287)),0)</f>
        <v>0</v>
      </c>
      <c r="CS287" s="70"/>
      <c r="CT287" s="70"/>
      <c r="CU287" s="72"/>
      <c r="CV287" s="47">
        <f>IF(CT287-CS287=$A$3,$A$2,CT287-CS287)</f>
        <v>0</v>
      </c>
      <c r="CW287" s="47">
        <f>IFERROR(IF(CU287=$D$4,CV287,CV287/($D$4/CU287)),0)</f>
        <v>0</v>
      </c>
      <c r="CY287" s="18"/>
      <c r="CZ287" s="156"/>
      <c r="DA287" s="156"/>
    </row>
    <row r="288" spans="2:105" ht="13.8" x14ac:dyDescent="0.3">
      <c r="B288" s="39" t="str">
        <f>CONCATENATE(IF(AD288&lt;&gt;"","L",""),IF(AI288&lt;&gt;"","M",""),IF(AN288&lt;&gt;"","W",""),IF(AS288&lt;&gt;"","J",""),IF(AX288&lt;&gt;"","V",""),IF(BC288&lt;&gt;"","S",""),IF(BH288&lt;&gt;"","D",""))</f>
        <v>V</v>
      </c>
      <c r="C288" s="76">
        <v>887</v>
      </c>
      <c r="D288" s="40" t="s">
        <v>1972</v>
      </c>
      <c r="E288" s="40" t="s">
        <v>1474</v>
      </c>
      <c r="F288" s="40" t="s">
        <v>2155</v>
      </c>
      <c r="G288" s="36" t="s">
        <v>1236</v>
      </c>
      <c r="H288" s="36" t="s">
        <v>2180</v>
      </c>
      <c r="I288" s="36" t="s">
        <v>2124</v>
      </c>
      <c r="J288" s="36" t="s">
        <v>2125</v>
      </c>
      <c r="K288" s="36" t="s">
        <v>2263</v>
      </c>
      <c r="L288" s="100" t="s">
        <v>973</v>
      </c>
      <c r="M288" s="99">
        <f>IF(L288=L287,0,1)</f>
        <v>0</v>
      </c>
      <c r="N288" s="107">
        <v>950111021</v>
      </c>
      <c r="O288" s="106" t="str">
        <f>PROPER(TRIM(UPPER(CONCATENATE(P288," ",Q288))))</f>
        <v>Alexander Steven Rodriguez</v>
      </c>
      <c r="P288" s="106" t="s">
        <v>2267</v>
      </c>
      <c r="Q288" s="106" t="s">
        <v>2341</v>
      </c>
      <c r="R288" s="106" t="s">
        <v>2406</v>
      </c>
      <c r="S288" s="106" t="s">
        <v>2461</v>
      </c>
      <c r="T288" s="106" t="s">
        <v>2467</v>
      </c>
      <c r="U288" s="107" t="s">
        <v>2472</v>
      </c>
      <c r="V288" s="133">
        <v>22649.106666666667</v>
      </c>
      <c r="W288" s="39">
        <f>COUNTA(AD288,AI288,AN288,AS288,AX288,BH288,BC288)</f>
        <v>1</v>
      </c>
      <c r="X288" s="42">
        <f>Y288/AC288</f>
        <v>2.4999999999999977E-2</v>
      </c>
      <c r="Y288" s="43">
        <f>(AH288+AM288+AR288+AW288+BB288+BL288+BG288)*24</f>
        <v>0.99999999999999911</v>
      </c>
      <c r="Z288" s="44">
        <f>+W288*$D$4</f>
        <v>4</v>
      </c>
      <c r="AA288" s="42">
        <f>AB288/(AC288*$D$4)</f>
        <v>2.4999999999999977E-2</v>
      </c>
      <c r="AB288" s="44">
        <f>((AG288*24)*AF288)+((AL288*24)*AK288)+((AQ288*24)*AP288)+((AV288*24)*AU288)+((BA288*24)*AZ288)+((BF288*24)*BE288)+((BK288*24)*BJ288)</f>
        <v>3.9999999999999964</v>
      </c>
      <c r="AC288" s="45">
        <f>SUMIFS(Y:Y,O:O,O288)</f>
        <v>40</v>
      </c>
      <c r="AD288" s="77"/>
      <c r="AE288" s="77"/>
      <c r="AF288" s="71"/>
      <c r="AG288" s="47">
        <f>IF(AE288-AD288=$A$3,$A$2,AE288-AD288)</f>
        <v>0</v>
      </c>
      <c r="AH288" s="47">
        <f>IFERROR(IF(AF288=$D$4,AG288,AG288/($D$4/AF288)),0)</f>
        <v>0</v>
      </c>
      <c r="AI288" s="78"/>
      <c r="AJ288" s="78"/>
      <c r="AK288" s="72"/>
      <c r="AL288" s="47">
        <f>IF(AJ288-AI288=$A$3,$A$2,AJ288-AI288)</f>
        <v>0</v>
      </c>
      <c r="AM288" s="47">
        <f>IFERROR(IF(AK288=$D$4,AL288,AL288/($D$4/AK288)),0)</f>
        <v>0</v>
      </c>
      <c r="AN288" s="78"/>
      <c r="AO288" s="78"/>
      <c r="AP288" s="72"/>
      <c r="AQ288" s="47">
        <f>IF(AO288-AN288=$A$3,$A$2,AO288-AN288)</f>
        <v>0</v>
      </c>
      <c r="AR288" s="47">
        <f>IFERROR(IF(AP288=$D$4,AQ288,AQ288/($D$4/AP288)),0)</f>
        <v>0</v>
      </c>
      <c r="AS288" s="78"/>
      <c r="AT288" s="78"/>
      <c r="AU288" s="72"/>
      <c r="AV288" s="47">
        <f>IF(AT288-AS288=$A$3,$A$2,AT288-AS288)</f>
        <v>0</v>
      </c>
      <c r="AW288" s="47">
        <f>IFERROR(IF(AU288=$D$4,AV288,AV288/($D$4/AU288)),0)</f>
        <v>0</v>
      </c>
      <c r="AX288" s="78">
        <v>0.70833333333333337</v>
      </c>
      <c r="AY288" s="78">
        <v>0.75</v>
      </c>
      <c r="AZ288" s="72">
        <v>4</v>
      </c>
      <c r="BA288" s="47">
        <f>IF(AY288-AX288=$A$3,$A$2,AY288-AX288)</f>
        <v>4.166666666666663E-2</v>
      </c>
      <c r="BB288" s="47">
        <f>IFERROR(IF(AZ288=$D$4,BA288,BA288/($D$4/AZ288)),0)</f>
        <v>4.166666666666663E-2</v>
      </c>
      <c r="BC288" s="78"/>
      <c r="BD288" s="78"/>
      <c r="BE288" s="72"/>
      <c r="BF288" s="47">
        <f>IF(BD288-BC288=$A$3,$A$2,BD288-BC288)</f>
        <v>0</v>
      </c>
      <c r="BG288" s="47">
        <f>IFERROR(IF(BE288=$D$4,BF288,BF288/($D$4/BE288)),0)</f>
        <v>0</v>
      </c>
      <c r="BH288" s="78"/>
      <c r="BI288" s="78"/>
      <c r="BJ288" s="72"/>
      <c r="BK288" s="47">
        <f>IF(BI288-BH288=$A$3,$A$2,BI288-BH288)</f>
        <v>0</v>
      </c>
      <c r="BL288" s="47">
        <f>IFERROR(IF(BJ288=$D$4,BK288,BK288/($D$4/BJ288)),0)</f>
        <v>0</v>
      </c>
      <c r="BM288" s="50"/>
      <c r="BN288" s="22">
        <f t="array" ref="BN288">IF(SUMPRODUCT((O288:O$439=O288)*1)&gt;1,0,1)</f>
        <v>0</v>
      </c>
      <c r="BO288" s="69"/>
      <c r="BP288" s="69"/>
      <c r="BQ288" s="71"/>
      <c r="BR288" s="47">
        <f>IF(BP288-BO288=$A$3,$A$2,BP288-BO288)</f>
        <v>0</v>
      </c>
      <c r="BS288" s="47">
        <f>IFERROR(IF(BQ288=$D$4,BR288,BR288/($D$4/BQ288)),0)</f>
        <v>0</v>
      </c>
      <c r="BT288" s="70"/>
      <c r="BU288" s="70"/>
      <c r="BV288" s="72"/>
      <c r="BW288" s="47">
        <f>IF(BU288-BT288=$A$3,$A$2,BU288-BT288)</f>
        <v>0</v>
      </c>
      <c r="BX288" s="47">
        <f>IFERROR(IF(BV288=$D$4,BW288,BW288/($D$4/BV288)),0)</f>
        <v>0</v>
      </c>
      <c r="BY288" s="70"/>
      <c r="BZ288" s="70"/>
      <c r="CA288" s="72"/>
      <c r="CB288" s="47">
        <f>IF(BZ288-BY288=$A$3,$A$2,BZ288-BY288)</f>
        <v>0</v>
      </c>
      <c r="CC288" s="47">
        <f>IFERROR(IF(CA288=$D$4,CB288,CB288/($D$4/CA288)),0)</f>
        <v>0</v>
      </c>
      <c r="CD288" s="70"/>
      <c r="CE288" s="70"/>
      <c r="CF288" s="72"/>
      <c r="CG288" s="47">
        <f>IF(CE288-CD288=$A$3,$A$2,CE288-CD288)</f>
        <v>0</v>
      </c>
      <c r="CH288" s="47">
        <f>IFERROR(IF(CF288=$D$4,CG288,CG288/($D$4/CF288)),0)</f>
        <v>0</v>
      </c>
      <c r="CI288" s="70">
        <v>0.70833333333333337</v>
      </c>
      <c r="CJ288" s="70">
        <v>0.75</v>
      </c>
      <c r="CK288" s="72">
        <v>4</v>
      </c>
      <c r="CL288" s="47">
        <f>IF(CJ288-CI288=$A$3,$A$2,CJ288-CI288)</f>
        <v>4.166666666666663E-2</v>
      </c>
      <c r="CM288" s="47">
        <f>IFERROR(IF(CK288=$D$4,CL288,CL288/($D$4/CK288)),0)</f>
        <v>4.166666666666663E-2</v>
      </c>
      <c r="CN288" s="70"/>
      <c r="CO288" s="70"/>
      <c r="CP288" s="72"/>
      <c r="CQ288" s="47">
        <f>IF(CO288-CN288=$A$3,$A$2,CO288-CN288)</f>
        <v>0</v>
      </c>
      <c r="CR288" s="47">
        <f>IFERROR(IF(CP288=$D$4,CQ288,CQ288/($D$4/CP288)),0)</f>
        <v>0</v>
      </c>
      <c r="CS288" s="70"/>
      <c r="CT288" s="70"/>
      <c r="CU288" s="72"/>
      <c r="CV288" s="47">
        <f>IF(CT288-CS288=$A$3,$A$2,CT288-CS288)</f>
        <v>0</v>
      </c>
      <c r="CW288" s="47">
        <f>IFERROR(IF(CU288=$D$4,CV288,CV288/($D$4/CU288)),0)</f>
        <v>0</v>
      </c>
      <c r="CY288" s="18"/>
      <c r="CZ288" s="156"/>
      <c r="DA288" s="156"/>
    </row>
    <row r="289" spans="2:105" ht="13.8" x14ac:dyDescent="0.3">
      <c r="B289" s="39" t="str">
        <f>CONCATENATE(IF(AD289&lt;&gt;"","L",""),IF(AI289&lt;&gt;"","M",""),IF(AN289&lt;&gt;"","W",""),IF(AS289&lt;&gt;"","J",""),IF(AX289&lt;&gt;"","V",""),IF(BC289&lt;&gt;"","S",""),IF(BH289&lt;&gt;"","D",""))</f>
        <v>V</v>
      </c>
      <c r="C289" s="76">
        <v>471</v>
      </c>
      <c r="D289" s="40" t="s">
        <v>1973</v>
      </c>
      <c r="E289" s="40" t="s">
        <v>1475</v>
      </c>
      <c r="F289" s="40" t="s">
        <v>2122</v>
      </c>
      <c r="G289" s="36" t="s">
        <v>1241</v>
      </c>
      <c r="H289" s="36" t="s">
        <v>2180</v>
      </c>
      <c r="I289" s="36" t="s">
        <v>2124</v>
      </c>
      <c r="J289" s="36" t="s">
        <v>2125</v>
      </c>
      <c r="K289" s="36" t="s">
        <v>2263</v>
      </c>
      <c r="L289" s="100" t="s">
        <v>973</v>
      </c>
      <c r="M289" s="99">
        <f>IF(L289=L288,0,1)</f>
        <v>0</v>
      </c>
      <c r="N289" s="107">
        <v>950111021</v>
      </c>
      <c r="O289" s="106" t="str">
        <f>PROPER(TRIM(UPPER(CONCATENATE(P289," ",Q289))))</f>
        <v>Alexander Steven Rodriguez</v>
      </c>
      <c r="P289" s="106" t="s">
        <v>2267</v>
      </c>
      <c r="Q289" s="106" t="s">
        <v>2341</v>
      </c>
      <c r="R289" s="106" t="s">
        <v>2406</v>
      </c>
      <c r="S289" s="106" t="s">
        <v>2461</v>
      </c>
      <c r="T289" s="106" t="s">
        <v>2468</v>
      </c>
      <c r="U289" s="107" t="s">
        <v>2472</v>
      </c>
      <c r="V289" s="133">
        <v>13898.315454545456</v>
      </c>
      <c r="W289" s="39">
        <f>COUNTA(AD289,AI289,AN289,AS289,AX289,BH289,BC289)</f>
        <v>1</v>
      </c>
      <c r="X289" s="42">
        <f>Y289/AC289</f>
        <v>2.5000000000000012E-2</v>
      </c>
      <c r="Y289" s="43">
        <f>(AH289+AM289+AR289+AW289+BB289+BL289+BG289)*24</f>
        <v>1.0000000000000004</v>
      </c>
      <c r="Z289" s="44">
        <f>+W289*$D$4</f>
        <v>4</v>
      </c>
      <c r="AA289" s="42">
        <f>AB289/(AC289*$D$4)</f>
        <v>2.5000000000000012E-2</v>
      </c>
      <c r="AB289" s="44">
        <f>((AG289*24)*AF289)+((AL289*24)*AK289)+((AQ289*24)*AP289)+((AV289*24)*AU289)+((BA289*24)*AZ289)+((BF289*24)*BE289)+((BK289*24)*BJ289)</f>
        <v>4.0000000000000018</v>
      </c>
      <c r="AC289" s="45">
        <f>SUMIFS(Y:Y,O:O,O289)</f>
        <v>40</v>
      </c>
      <c r="AD289" s="77"/>
      <c r="AE289" s="77"/>
      <c r="AF289" s="71"/>
      <c r="AG289" s="47">
        <f>IF(AE289-AD289=$A$3,$A$2,AE289-AD289)</f>
        <v>0</v>
      </c>
      <c r="AH289" s="47">
        <f>IFERROR(IF(AF289=$D$4,AG289,AG289/($D$4/AF289)),0)</f>
        <v>0</v>
      </c>
      <c r="AI289" s="78"/>
      <c r="AJ289" s="78"/>
      <c r="AK289" s="72"/>
      <c r="AL289" s="47">
        <f>IF(AJ289-AI289=$A$3,$A$2,AJ289-AI289)</f>
        <v>0</v>
      </c>
      <c r="AM289" s="47">
        <f>IFERROR(IF(AK289=$D$4,AL289,AL289/($D$4/AK289)),0)</f>
        <v>0</v>
      </c>
      <c r="AN289" s="78"/>
      <c r="AO289" s="78"/>
      <c r="AP289" s="72"/>
      <c r="AQ289" s="47">
        <f>IF(AO289-AN289=$A$3,$A$2,AO289-AN289)</f>
        <v>0</v>
      </c>
      <c r="AR289" s="47">
        <f>IFERROR(IF(AP289=$D$4,AQ289,AQ289/($D$4/AP289)),0)</f>
        <v>0</v>
      </c>
      <c r="AS289" s="78"/>
      <c r="AT289" s="78"/>
      <c r="AU289" s="72"/>
      <c r="AV289" s="47">
        <f>IF(AT289-AS289=$A$3,$A$2,AT289-AS289)</f>
        <v>0</v>
      </c>
      <c r="AW289" s="47">
        <f>IFERROR(IF(AU289=$D$4,AV289,AV289/($D$4/AU289)),0)</f>
        <v>0</v>
      </c>
      <c r="AX289" s="78">
        <v>0.375</v>
      </c>
      <c r="AY289" s="78">
        <v>0.41666666666666669</v>
      </c>
      <c r="AZ289" s="72">
        <v>4</v>
      </c>
      <c r="BA289" s="47">
        <f>IF(AY289-AX289=$A$3,$A$2,AY289-AX289)</f>
        <v>4.1666666666666685E-2</v>
      </c>
      <c r="BB289" s="47">
        <f>IFERROR(IF(AZ289=$D$4,BA289,BA289/($D$4/AZ289)),0)</f>
        <v>4.1666666666666685E-2</v>
      </c>
      <c r="BC289" s="78"/>
      <c r="BD289" s="78"/>
      <c r="BE289" s="72"/>
      <c r="BF289" s="47">
        <f>IF(BD289-BC289=$A$3,$A$2,BD289-BC289)</f>
        <v>0</v>
      </c>
      <c r="BG289" s="47">
        <f>IFERROR(IF(BE289=$D$4,BF289,BF289/($D$4/BE289)),0)</f>
        <v>0</v>
      </c>
      <c r="BH289" s="78"/>
      <c r="BI289" s="78"/>
      <c r="BJ289" s="72"/>
      <c r="BK289" s="47">
        <f>IF(BI289-BH289=$A$3,$A$2,BI289-BH289)</f>
        <v>0</v>
      </c>
      <c r="BL289" s="47">
        <f>IFERROR(IF(BJ289=$D$4,BK289,BK289/($D$4/BJ289)),0)</f>
        <v>0</v>
      </c>
      <c r="BM289" s="50"/>
      <c r="BN289" s="22">
        <f t="array" ref="BN289">IF(SUMPRODUCT((O289:O$439=O289)*1)&gt;1,0,1)</f>
        <v>0</v>
      </c>
      <c r="BO289" s="69"/>
      <c r="BP289" s="69"/>
      <c r="BQ289" s="71"/>
      <c r="BR289" s="47">
        <f>IF(BP289-BO289=$A$3,$A$2,BP289-BO289)</f>
        <v>0</v>
      </c>
      <c r="BS289" s="47">
        <f>IFERROR(IF(BQ289=$D$4,BR289,BR289/($D$4/BQ289)),0)</f>
        <v>0</v>
      </c>
      <c r="BT289" s="70"/>
      <c r="BU289" s="70"/>
      <c r="BV289" s="72"/>
      <c r="BW289" s="47">
        <f>IF(BU289-BT289=$A$3,$A$2,BU289-BT289)</f>
        <v>0</v>
      </c>
      <c r="BX289" s="47">
        <f>IFERROR(IF(BV289=$D$4,BW289,BW289/($D$4/BV289)),0)</f>
        <v>0</v>
      </c>
      <c r="BY289" s="70"/>
      <c r="BZ289" s="70"/>
      <c r="CA289" s="72"/>
      <c r="CB289" s="47">
        <f>IF(BZ289-BY289=$A$3,$A$2,BZ289-BY289)</f>
        <v>0</v>
      </c>
      <c r="CC289" s="47">
        <f>IFERROR(IF(CA289=$D$4,CB289,CB289/($D$4/CA289)),0)</f>
        <v>0</v>
      </c>
      <c r="CD289" s="70"/>
      <c r="CE289" s="70"/>
      <c r="CF289" s="72"/>
      <c r="CG289" s="47">
        <f>IF(CE289-CD289=$A$3,$A$2,CE289-CD289)</f>
        <v>0</v>
      </c>
      <c r="CH289" s="47">
        <f>IFERROR(IF(CF289=$D$4,CG289,CG289/($D$4/CF289)),0)</f>
        <v>0</v>
      </c>
      <c r="CI289" s="70">
        <v>0.41666666666666669</v>
      </c>
      <c r="CJ289" s="70">
        <v>0.45833333333333331</v>
      </c>
      <c r="CK289" s="72">
        <v>4</v>
      </c>
      <c r="CL289" s="47">
        <f>IF(CJ289-CI289=$A$3,$A$2,CJ289-CI289)</f>
        <v>4.166666666666663E-2</v>
      </c>
      <c r="CM289" s="47">
        <f>IFERROR(IF(CK289=$D$4,CL289,CL289/($D$4/CK289)),0)</f>
        <v>4.166666666666663E-2</v>
      </c>
      <c r="CN289" s="70"/>
      <c r="CO289" s="70"/>
      <c r="CP289" s="72"/>
      <c r="CQ289" s="47">
        <f>IF(CO289-CN289=$A$3,$A$2,CO289-CN289)</f>
        <v>0</v>
      </c>
      <c r="CR289" s="47">
        <f>IFERROR(IF(CP289=$D$4,CQ289,CQ289/($D$4/CP289)),0)</f>
        <v>0</v>
      </c>
      <c r="CS289" s="70"/>
      <c r="CT289" s="70"/>
      <c r="CU289" s="72"/>
      <c r="CV289" s="47">
        <f>IF(CT289-CS289=$A$3,$A$2,CT289-CS289)</f>
        <v>0</v>
      </c>
      <c r="CW289" s="47">
        <f>IFERROR(IF(CU289=$D$4,CV289,CV289/($D$4/CU289)),0)</f>
        <v>0</v>
      </c>
      <c r="CY289" s="18"/>
      <c r="CZ289" s="156"/>
      <c r="DA289" s="156"/>
    </row>
    <row r="290" spans="2:105" ht="13.8" x14ac:dyDescent="0.3">
      <c r="B290" s="39" t="str">
        <f>CONCATENATE(IF(AD290&lt;&gt;"","L",""),IF(AI290&lt;&gt;"","M",""),IF(AN290&lt;&gt;"","W",""),IF(AS290&lt;&gt;"","J",""),IF(AX290&lt;&gt;"","V",""),IF(BC290&lt;&gt;"","S",""),IF(BH290&lt;&gt;"","D",""))</f>
        <v>J</v>
      </c>
      <c r="C290" s="76">
        <v>480</v>
      </c>
      <c r="D290" s="40" t="s">
        <v>1974</v>
      </c>
      <c r="E290" s="40" t="s">
        <v>1476</v>
      </c>
      <c r="F290" s="40" t="s">
        <v>2123</v>
      </c>
      <c r="G290" s="36" t="s">
        <v>1241</v>
      </c>
      <c r="H290" s="36" t="s">
        <v>2181</v>
      </c>
      <c r="I290" s="36" t="s">
        <v>2124</v>
      </c>
      <c r="J290" s="36" t="s">
        <v>2125</v>
      </c>
      <c r="K290" s="36" t="s">
        <v>2263</v>
      </c>
      <c r="L290" s="100" t="s">
        <v>973</v>
      </c>
      <c r="M290" s="99">
        <f>IF(L290=L289,0,1)</f>
        <v>0</v>
      </c>
      <c r="N290" s="107">
        <v>950111021</v>
      </c>
      <c r="O290" s="106" t="str">
        <f>PROPER(TRIM(UPPER(CONCATENATE(P290," ",Q290))))</f>
        <v>Alexander Steven Rodriguez</v>
      </c>
      <c r="P290" s="106" t="s">
        <v>2267</v>
      </c>
      <c r="Q290" s="106" t="s">
        <v>2341</v>
      </c>
      <c r="R290" s="106" t="s">
        <v>2406</v>
      </c>
      <c r="S290" s="106" t="s">
        <v>2461</v>
      </c>
      <c r="T290" s="106" t="s">
        <v>2468</v>
      </c>
      <c r="U290" s="107" t="s">
        <v>2472</v>
      </c>
      <c r="V290" s="133">
        <v>15442.572727272729</v>
      </c>
      <c r="W290" s="39">
        <f>COUNTA(AD290,AI290,AN290,AS290,AX290,BH290,BC290)</f>
        <v>1</v>
      </c>
      <c r="X290" s="42">
        <f>Y290/AC290</f>
        <v>0.12500000000000003</v>
      </c>
      <c r="Y290" s="43">
        <f>(AH290+AM290+AR290+AW290+BB290+BL290+BG290)*24</f>
        <v>5.0000000000000009</v>
      </c>
      <c r="Z290" s="44">
        <f>+W290*$D$4</f>
        <v>4</v>
      </c>
      <c r="AA290" s="42">
        <f>AB290/(AC290*$D$4)</f>
        <v>0.12500000000000003</v>
      </c>
      <c r="AB290" s="44">
        <f>((AG290*24)*AF290)+((AL290*24)*AK290)+((AQ290*24)*AP290)+((AV290*24)*AU290)+((BA290*24)*AZ290)+((BF290*24)*BE290)+((BK290*24)*BJ290)</f>
        <v>20.000000000000004</v>
      </c>
      <c r="AC290" s="45">
        <f>SUMIFS(Y:Y,O:O,O290)</f>
        <v>40</v>
      </c>
      <c r="AD290" s="77"/>
      <c r="AE290" s="77"/>
      <c r="AF290" s="71"/>
      <c r="AG290" s="47">
        <f>IF(AE290-AD290=$A$3,$A$2,AE290-AD290)</f>
        <v>0</v>
      </c>
      <c r="AH290" s="47">
        <f>IFERROR(IF(AF290=$D$4,AG290,AG290/($D$4/AF290)),0)</f>
        <v>0</v>
      </c>
      <c r="AI290" s="78"/>
      <c r="AJ290" s="78"/>
      <c r="AK290" s="72"/>
      <c r="AL290" s="47">
        <f>IF(AJ290-AI290=$A$3,$A$2,AJ290-AI290)</f>
        <v>0</v>
      </c>
      <c r="AM290" s="47">
        <f>IFERROR(IF(AK290=$D$4,AL290,AL290/($D$4/AK290)),0)</f>
        <v>0</v>
      </c>
      <c r="AN290" s="78"/>
      <c r="AO290" s="78"/>
      <c r="AP290" s="72"/>
      <c r="AQ290" s="47">
        <f>IF(AO290-AN290=$A$3,$A$2,AO290-AN290)</f>
        <v>0</v>
      </c>
      <c r="AR290" s="47">
        <f>IFERROR(IF(AP290=$D$4,AQ290,AQ290/($D$4/AP290)),0)</f>
        <v>0</v>
      </c>
      <c r="AS290" s="78">
        <v>0.375</v>
      </c>
      <c r="AT290" s="78">
        <v>0.58333333333333337</v>
      </c>
      <c r="AU290" s="72">
        <v>4</v>
      </c>
      <c r="AV290" s="47">
        <f>IF(AT290-AS290=$A$3,$A$2,AT290-AS290)</f>
        <v>0.20833333333333337</v>
      </c>
      <c r="AW290" s="47">
        <f>IFERROR(IF(AU290=$D$4,AV290,AV290/($D$4/AU290)),0)</f>
        <v>0.20833333333333337</v>
      </c>
      <c r="AX290" s="78"/>
      <c r="AY290" s="78"/>
      <c r="AZ290" s="72"/>
      <c r="BA290" s="47">
        <f>IF(AY290-AX290=$A$3,$A$2,AY290-AX290)</f>
        <v>0</v>
      </c>
      <c r="BB290" s="47">
        <f>IFERROR(IF(AZ290=$D$4,BA290,BA290/($D$4/AZ290)),0)</f>
        <v>0</v>
      </c>
      <c r="BC290" s="78"/>
      <c r="BD290" s="78"/>
      <c r="BE290" s="72"/>
      <c r="BF290" s="47">
        <f>IF(BD290-BC290=$A$3,$A$2,BD290-BC290)</f>
        <v>0</v>
      </c>
      <c r="BG290" s="47">
        <f>IFERROR(IF(BE290=$D$4,BF290,BF290/($D$4/BE290)),0)</f>
        <v>0</v>
      </c>
      <c r="BH290" s="78"/>
      <c r="BI290" s="78"/>
      <c r="BJ290" s="72"/>
      <c r="BK290" s="47">
        <f>IF(BI290-BH290=$A$3,$A$2,BI290-BH290)</f>
        <v>0</v>
      </c>
      <c r="BL290" s="47">
        <f>IFERROR(IF(BJ290=$D$4,BK290,BK290/($D$4/BJ290)),0)</f>
        <v>0</v>
      </c>
      <c r="BM290" s="50"/>
      <c r="BN290" s="22">
        <f t="array" ref="BN290">IF(SUMPRODUCT((O290:O$439=O290)*1)&gt;1,0,1)</f>
        <v>0</v>
      </c>
      <c r="BO290" s="69"/>
      <c r="BP290" s="69"/>
      <c r="BQ290" s="71"/>
      <c r="BR290" s="47">
        <f>IF(BP290-BO290=$A$3,$A$2,BP290-BO290)</f>
        <v>0</v>
      </c>
      <c r="BS290" s="47">
        <f>IFERROR(IF(BQ290=$D$4,BR290,BR290/($D$4/BQ290)),0)</f>
        <v>0</v>
      </c>
      <c r="BT290" s="70"/>
      <c r="BU290" s="70"/>
      <c r="BV290" s="72"/>
      <c r="BW290" s="47">
        <f>IF(BU290-BT290=$A$3,$A$2,BU290-BT290)</f>
        <v>0</v>
      </c>
      <c r="BX290" s="47">
        <f>IFERROR(IF(BV290=$D$4,BW290,BW290/($D$4/BV290)),0)</f>
        <v>0</v>
      </c>
      <c r="BY290" s="70"/>
      <c r="BZ290" s="70"/>
      <c r="CA290" s="72"/>
      <c r="CB290" s="47">
        <f>IF(BZ290-BY290=$A$3,$A$2,BZ290-BY290)</f>
        <v>0</v>
      </c>
      <c r="CC290" s="47">
        <f>IFERROR(IF(CA290=$D$4,CB290,CB290/($D$4/CA290)),0)</f>
        <v>0</v>
      </c>
      <c r="CD290" s="70">
        <v>0.41666666666666669</v>
      </c>
      <c r="CE290" s="70">
        <v>0.58333333333333337</v>
      </c>
      <c r="CF290" s="72">
        <v>2</v>
      </c>
      <c r="CG290" s="47">
        <f>IF(CE290-CD290=$A$3,$A$2,CE290-CD290)</f>
        <v>0.16666666666666669</v>
      </c>
      <c r="CH290" s="47">
        <f>IFERROR(IF(CF290=$D$4,CG290,CG290/($D$4/CF290)),0)</f>
        <v>8.3333333333333343E-2</v>
      </c>
      <c r="CI290" s="70"/>
      <c r="CJ290" s="70"/>
      <c r="CK290" s="72"/>
      <c r="CL290" s="47">
        <f>IF(CJ290-CI290=$A$3,$A$2,CJ290-CI290)</f>
        <v>0</v>
      </c>
      <c r="CM290" s="47">
        <f>IFERROR(IF(CK290=$D$4,CL290,CL290/($D$4/CK290)),0)</f>
        <v>0</v>
      </c>
      <c r="CN290" s="70"/>
      <c r="CO290" s="70"/>
      <c r="CP290" s="72"/>
      <c r="CQ290" s="47">
        <f>IF(CO290-CN290=$A$3,$A$2,CO290-CN290)</f>
        <v>0</v>
      </c>
      <c r="CR290" s="47">
        <f>IFERROR(IF(CP290=$D$4,CQ290,CQ290/($D$4/CP290)),0)</f>
        <v>0</v>
      </c>
      <c r="CS290" s="70"/>
      <c r="CT290" s="70"/>
      <c r="CU290" s="72"/>
      <c r="CV290" s="47">
        <f>IF(CT290-CS290=$A$3,$A$2,CT290-CS290)</f>
        <v>0</v>
      </c>
      <c r="CW290" s="47">
        <f>IFERROR(IF(CU290=$D$4,CV290,CV290/($D$4/CU290)),0)</f>
        <v>0</v>
      </c>
      <c r="CY290" s="18"/>
      <c r="CZ290" s="156"/>
      <c r="DA290" s="156"/>
    </row>
    <row r="291" spans="2:105" ht="13.8" x14ac:dyDescent="0.3">
      <c r="B291" s="39" t="str">
        <f>CONCATENATE(IF(AD291&lt;&gt;"","L",""),IF(AI291&lt;&gt;"","M",""),IF(AN291&lt;&gt;"","W",""),IF(AS291&lt;&gt;"","J",""),IF(AX291&lt;&gt;"","V",""),IF(BC291&lt;&gt;"","S",""),IF(BH291&lt;&gt;"","D",""))</f>
        <v>J</v>
      </c>
      <c r="C291" s="76">
        <v>952</v>
      </c>
      <c r="D291" s="40" t="s">
        <v>1975</v>
      </c>
      <c r="E291" s="40" t="s">
        <v>1477</v>
      </c>
      <c r="F291" s="40" t="s">
        <v>2122</v>
      </c>
      <c r="G291" s="36" t="s">
        <v>1237</v>
      </c>
      <c r="H291" s="36" t="s">
        <v>2181</v>
      </c>
      <c r="I291" s="36" t="s">
        <v>2124</v>
      </c>
      <c r="J291" s="36" t="s">
        <v>2125</v>
      </c>
      <c r="K291" s="36" t="s">
        <v>2263</v>
      </c>
      <c r="L291" s="100" t="s">
        <v>973</v>
      </c>
      <c r="M291" s="99">
        <f>IF(L291=L290,0,1)</f>
        <v>0</v>
      </c>
      <c r="N291" s="107">
        <v>950111021</v>
      </c>
      <c r="O291" s="106" t="str">
        <f>PROPER(TRIM(UPPER(CONCATENATE(P291," ",Q291))))</f>
        <v>Alexander Steven Rodriguez</v>
      </c>
      <c r="P291" s="106" t="s">
        <v>2267</v>
      </c>
      <c r="Q291" s="106" t="s">
        <v>2341</v>
      </c>
      <c r="R291" s="106" t="s">
        <v>2406</v>
      </c>
      <c r="S291" s="106" t="s">
        <v>2461</v>
      </c>
      <c r="T291" s="106" t="s">
        <v>2466</v>
      </c>
      <c r="U291" s="107" t="s">
        <v>2472</v>
      </c>
      <c r="V291" s="133">
        <v>3689.1870507847611</v>
      </c>
      <c r="W291" s="39">
        <f>COUNTA(AD291,AI291,AN291,AS291,AX291,BH291,BC291)</f>
        <v>1</v>
      </c>
      <c r="X291" s="42">
        <f>Y291/AC291</f>
        <v>2.4999999999999977E-2</v>
      </c>
      <c r="Y291" s="43">
        <f>(AH291+AM291+AR291+AW291+BB291+BL291+BG291)*24</f>
        <v>0.99999999999999911</v>
      </c>
      <c r="Z291" s="44">
        <f>+W291*$D$4</f>
        <v>4</v>
      </c>
      <c r="AA291" s="42">
        <f>AB291/(AC291*$D$4)</f>
        <v>2.4999999999999977E-2</v>
      </c>
      <c r="AB291" s="44">
        <f>((AG291*24)*AF291)+((AL291*24)*AK291)+((AQ291*24)*AP291)+((AV291*24)*AU291)+((BA291*24)*AZ291)+((BF291*24)*BE291)+((BK291*24)*BJ291)</f>
        <v>3.9999999999999964</v>
      </c>
      <c r="AC291" s="45">
        <f>SUMIFS(Y:Y,O:O,O291)</f>
        <v>40</v>
      </c>
      <c r="AD291" s="77"/>
      <c r="AE291" s="77"/>
      <c r="AF291" s="71"/>
      <c r="AG291" s="47">
        <f>IF(AE291-AD291=$A$3,$A$2,AE291-AD291)</f>
        <v>0</v>
      </c>
      <c r="AH291" s="47">
        <f>IFERROR(IF(AF291=$D$4,AG291,AG291/($D$4/AF291)),0)</f>
        <v>0</v>
      </c>
      <c r="AI291" s="78"/>
      <c r="AJ291" s="78"/>
      <c r="AK291" s="72"/>
      <c r="AL291" s="47">
        <f>IF(AJ291-AI291=$A$3,$A$2,AJ291-AI291)</f>
        <v>0</v>
      </c>
      <c r="AM291" s="47">
        <f>IFERROR(IF(AK291=$D$4,AL291,AL291/($D$4/AK291)),0)</f>
        <v>0</v>
      </c>
      <c r="AN291" s="78"/>
      <c r="AO291" s="78"/>
      <c r="AP291" s="72"/>
      <c r="AQ291" s="47">
        <f>IF(AO291-AN291=$A$3,$A$2,AO291-AN291)</f>
        <v>0</v>
      </c>
      <c r="AR291" s="47">
        <f>IFERROR(IF(AP291=$D$4,AQ291,AQ291/($D$4/AP291)),0)</f>
        <v>0</v>
      </c>
      <c r="AS291" s="78">
        <v>0.625</v>
      </c>
      <c r="AT291" s="78">
        <v>0.66666666666666663</v>
      </c>
      <c r="AU291" s="72">
        <v>4</v>
      </c>
      <c r="AV291" s="47">
        <f>IF(AT291-AS291=$A$3,$A$2,AT291-AS291)</f>
        <v>4.166666666666663E-2</v>
      </c>
      <c r="AW291" s="47">
        <f>IFERROR(IF(AU291=$D$4,AV291,AV291/($D$4/AU291)),0)</f>
        <v>4.166666666666663E-2</v>
      </c>
      <c r="AX291" s="78"/>
      <c r="AY291" s="78"/>
      <c r="AZ291" s="72"/>
      <c r="BA291" s="47">
        <f>IF(AY291-AX291=$A$3,$A$2,AY291-AX291)</f>
        <v>0</v>
      </c>
      <c r="BB291" s="47">
        <f>IFERROR(IF(AZ291=$D$4,BA291,BA291/($D$4/AZ291)),0)</f>
        <v>0</v>
      </c>
      <c r="BC291" s="78"/>
      <c r="BD291" s="78"/>
      <c r="BE291" s="72"/>
      <c r="BF291" s="47">
        <f>IF(BD291-BC291=$A$3,$A$2,BD291-BC291)</f>
        <v>0</v>
      </c>
      <c r="BG291" s="47">
        <f>IFERROR(IF(BE291=$D$4,BF291,BF291/($D$4/BE291)),0)</f>
        <v>0</v>
      </c>
      <c r="BH291" s="78"/>
      <c r="BI291" s="78"/>
      <c r="BJ291" s="72"/>
      <c r="BK291" s="47">
        <f>IF(BI291-BH291=$A$3,$A$2,BI291-BH291)</f>
        <v>0</v>
      </c>
      <c r="BL291" s="47">
        <f>IFERROR(IF(BJ291=$D$4,BK291,BK291/($D$4/BJ291)),0)</f>
        <v>0</v>
      </c>
      <c r="BM291" s="50"/>
      <c r="BN291" s="22">
        <f t="array" ref="BN291">IF(SUMPRODUCT((O291:O$439=O291)*1)&gt;1,0,1)</f>
        <v>0</v>
      </c>
      <c r="BO291" s="69"/>
      <c r="BP291" s="69"/>
      <c r="BQ291" s="71"/>
      <c r="BR291" s="47">
        <f>IF(BP291-BO291=$A$3,$A$2,BP291-BO291)</f>
        <v>0</v>
      </c>
      <c r="BS291" s="47">
        <f>IFERROR(IF(BQ291=$D$4,BR291,BR291/($D$4/BQ291)),0)</f>
        <v>0</v>
      </c>
      <c r="BT291" s="70"/>
      <c r="BU291" s="70"/>
      <c r="BV291" s="72"/>
      <c r="BW291" s="47">
        <f>IF(BU291-BT291=$A$3,$A$2,BU291-BT291)</f>
        <v>0</v>
      </c>
      <c r="BX291" s="47">
        <f>IFERROR(IF(BV291=$D$4,BW291,BW291/($D$4/BV291)),0)</f>
        <v>0</v>
      </c>
      <c r="BY291" s="70"/>
      <c r="BZ291" s="70"/>
      <c r="CA291" s="72"/>
      <c r="CB291" s="47">
        <f>IF(BZ291-BY291=$A$3,$A$2,BZ291-BY291)</f>
        <v>0</v>
      </c>
      <c r="CC291" s="47">
        <f>IFERROR(IF(CA291=$D$4,CB291,CB291/($D$4/CA291)),0)</f>
        <v>0</v>
      </c>
      <c r="CD291" s="70">
        <v>0.625</v>
      </c>
      <c r="CE291" s="70">
        <v>0.66666666666666663</v>
      </c>
      <c r="CF291" s="72">
        <v>2</v>
      </c>
      <c r="CG291" s="47">
        <f>IF(CE291-CD291=$A$3,$A$2,CE291-CD291)</f>
        <v>4.166666666666663E-2</v>
      </c>
      <c r="CH291" s="47">
        <f>IFERROR(IF(CF291=$D$4,CG291,CG291/($D$4/CF291)),0)</f>
        <v>2.0833333333333315E-2</v>
      </c>
      <c r="CI291" s="70"/>
      <c r="CJ291" s="70"/>
      <c r="CK291" s="72"/>
      <c r="CL291" s="47">
        <f>IF(CJ291-CI291=$A$3,$A$2,CJ291-CI291)</f>
        <v>0</v>
      </c>
      <c r="CM291" s="47">
        <f>IFERROR(IF(CK291=$D$4,CL291,CL291/($D$4/CK291)),0)</f>
        <v>0</v>
      </c>
      <c r="CN291" s="70"/>
      <c r="CO291" s="70"/>
      <c r="CP291" s="72"/>
      <c r="CQ291" s="47">
        <f>IF(CO291-CN291=$A$3,$A$2,CO291-CN291)</f>
        <v>0</v>
      </c>
      <c r="CR291" s="47">
        <f>IFERROR(IF(CP291=$D$4,CQ291,CQ291/($D$4/CP291)),0)</f>
        <v>0</v>
      </c>
      <c r="CS291" s="70"/>
      <c r="CT291" s="70"/>
      <c r="CU291" s="72"/>
      <c r="CV291" s="47">
        <f>IF(CT291-CS291=$A$3,$A$2,CT291-CS291)</f>
        <v>0</v>
      </c>
      <c r="CW291" s="47">
        <f>IFERROR(IF(CU291=$D$4,CV291,CV291/($D$4/CU291)),0)</f>
        <v>0</v>
      </c>
      <c r="CY291" s="18"/>
      <c r="CZ291" s="156"/>
      <c r="DA291" s="156"/>
    </row>
    <row r="292" spans="2:105" ht="13.8" x14ac:dyDescent="0.3">
      <c r="B292" s="39" t="str">
        <f>CONCATENATE(IF(AD292&lt;&gt;"","L",""),IF(AI292&lt;&gt;"","M",""),IF(AN292&lt;&gt;"","W",""),IF(AS292&lt;&gt;"","J",""),IF(AX292&lt;&gt;"","V",""),IF(BC292&lt;&gt;"","S",""),IF(BH292&lt;&gt;"","D",""))</f>
        <v>J</v>
      </c>
      <c r="C292" s="76">
        <v>619</v>
      </c>
      <c r="D292" s="40" t="s">
        <v>1976</v>
      </c>
      <c r="E292" s="40" t="s">
        <v>1478</v>
      </c>
      <c r="F292" s="40" t="s">
        <v>2122</v>
      </c>
      <c r="G292" s="36" t="s">
        <v>1238</v>
      </c>
      <c r="H292" s="36" t="s">
        <v>2181</v>
      </c>
      <c r="I292" s="36" t="s">
        <v>2124</v>
      </c>
      <c r="J292" s="36" t="s">
        <v>2125</v>
      </c>
      <c r="K292" s="36" t="s">
        <v>2263</v>
      </c>
      <c r="L292" s="100" t="s">
        <v>973</v>
      </c>
      <c r="M292" s="99">
        <f>IF(L292=L291,0,1)</f>
        <v>0</v>
      </c>
      <c r="N292" s="107">
        <v>950111021</v>
      </c>
      <c r="O292" s="106" t="str">
        <f>PROPER(TRIM(UPPER(CONCATENATE(P292," ",Q292))))</f>
        <v>Alexander Steven Rodriguez</v>
      </c>
      <c r="P292" s="106" t="s">
        <v>2267</v>
      </c>
      <c r="Q292" s="106" t="s">
        <v>2341</v>
      </c>
      <c r="R292" s="106" t="s">
        <v>2406</v>
      </c>
      <c r="S292" s="106" t="s">
        <v>2461</v>
      </c>
      <c r="T292" s="106" t="s">
        <v>2469</v>
      </c>
      <c r="U292" s="107" t="s">
        <v>2472</v>
      </c>
      <c r="V292" s="133">
        <v>4822.7168235469899</v>
      </c>
      <c r="W292" s="39">
        <f>COUNTA(AD292,AI292,AN292,AS292,AX292,BH292,BC292)</f>
        <v>1</v>
      </c>
      <c r="X292" s="42">
        <f>Y292/AC292</f>
        <v>2.5000000000000043E-2</v>
      </c>
      <c r="Y292" s="43">
        <f>(AH292+AM292+AR292+AW292+BB292+BL292+BG292)*24</f>
        <v>1.0000000000000018</v>
      </c>
      <c r="Z292" s="44">
        <f>+W292*$D$4</f>
        <v>4</v>
      </c>
      <c r="AA292" s="42">
        <f>AB292/(AC292*$D$4)</f>
        <v>2.5000000000000043E-2</v>
      </c>
      <c r="AB292" s="44">
        <f>((AG292*24)*AF292)+((AL292*24)*AK292)+((AQ292*24)*AP292)+((AV292*24)*AU292)+((BA292*24)*AZ292)+((BF292*24)*BE292)+((BK292*24)*BJ292)</f>
        <v>4.0000000000000071</v>
      </c>
      <c r="AC292" s="45">
        <f>SUMIFS(Y:Y,O:O,O292)</f>
        <v>40</v>
      </c>
      <c r="AD292" s="77"/>
      <c r="AE292" s="77"/>
      <c r="AF292" s="71"/>
      <c r="AG292" s="47">
        <f>IF(AE292-AD292=$A$3,$A$2,AE292-AD292)</f>
        <v>0</v>
      </c>
      <c r="AH292" s="47">
        <f>IFERROR(IF(AF292=$D$4,AG292,AG292/($D$4/AF292)),0)</f>
        <v>0</v>
      </c>
      <c r="AI292" s="78"/>
      <c r="AJ292" s="78"/>
      <c r="AK292" s="72"/>
      <c r="AL292" s="47">
        <f>IF(AJ292-AI292=$A$3,$A$2,AJ292-AI292)</f>
        <v>0</v>
      </c>
      <c r="AM292" s="47">
        <f>IFERROR(IF(AK292=$D$4,AL292,AL292/($D$4/AK292)),0)</f>
        <v>0</v>
      </c>
      <c r="AN292" s="78"/>
      <c r="AO292" s="78"/>
      <c r="AP292" s="72"/>
      <c r="AQ292" s="47">
        <f>IF(AO292-AN292=$A$3,$A$2,AO292-AN292)</f>
        <v>0</v>
      </c>
      <c r="AR292" s="47">
        <f>IFERROR(IF(AP292=$D$4,AQ292,AQ292/($D$4/AP292)),0)</f>
        <v>0</v>
      </c>
      <c r="AS292" s="78">
        <v>0.66666666666666663</v>
      </c>
      <c r="AT292" s="78">
        <v>0.70833333333333337</v>
      </c>
      <c r="AU292" s="72">
        <v>4</v>
      </c>
      <c r="AV292" s="47">
        <f>IF(AT292-AS292=$A$3,$A$2,AT292-AS292)</f>
        <v>4.1666666666666741E-2</v>
      </c>
      <c r="AW292" s="47">
        <f>IFERROR(IF(AU292=$D$4,AV292,AV292/($D$4/AU292)),0)</f>
        <v>4.1666666666666741E-2</v>
      </c>
      <c r="AX292" s="78"/>
      <c r="AY292" s="78"/>
      <c r="AZ292" s="72"/>
      <c r="BA292" s="47">
        <f>IF(AY292-AX292=$A$3,$A$2,AY292-AX292)</f>
        <v>0</v>
      </c>
      <c r="BB292" s="47">
        <f>IFERROR(IF(AZ292=$D$4,BA292,BA292/($D$4/AZ292)),0)</f>
        <v>0</v>
      </c>
      <c r="BC292" s="78"/>
      <c r="BD292" s="78"/>
      <c r="BE292" s="72"/>
      <c r="BF292" s="47">
        <f>IF(BD292-BC292=$A$3,$A$2,BD292-BC292)</f>
        <v>0</v>
      </c>
      <c r="BG292" s="47">
        <f>IFERROR(IF(BE292=$D$4,BF292,BF292/($D$4/BE292)),0)</f>
        <v>0</v>
      </c>
      <c r="BH292" s="78"/>
      <c r="BI292" s="78"/>
      <c r="BJ292" s="72"/>
      <c r="BK292" s="47">
        <f>IF(BI292-BH292=$A$3,$A$2,BI292-BH292)</f>
        <v>0</v>
      </c>
      <c r="BL292" s="47">
        <f>IFERROR(IF(BJ292=$D$4,BK292,BK292/($D$4/BJ292)),0)</f>
        <v>0</v>
      </c>
      <c r="BM292" s="50"/>
      <c r="BN292" s="22">
        <f t="array" ref="BN292">IF(SUMPRODUCT((O292:O$439=O292)*1)&gt;1,0,1)</f>
        <v>0</v>
      </c>
      <c r="BO292" s="69"/>
      <c r="BP292" s="69"/>
      <c r="BQ292" s="71"/>
      <c r="BR292" s="47">
        <f>IF(BP292-BO292=$A$3,$A$2,BP292-BO292)</f>
        <v>0</v>
      </c>
      <c r="BS292" s="47">
        <f>IFERROR(IF(BQ292=$D$4,BR292,BR292/($D$4/BQ292)),0)</f>
        <v>0</v>
      </c>
      <c r="BT292" s="70"/>
      <c r="BU292" s="70"/>
      <c r="BV292" s="72"/>
      <c r="BW292" s="47">
        <f>IF(BU292-BT292=$A$3,$A$2,BU292-BT292)</f>
        <v>0</v>
      </c>
      <c r="BX292" s="47">
        <f>IFERROR(IF(BV292=$D$4,BW292,BW292/($D$4/BV292)),0)</f>
        <v>0</v>
      </c>
      <c r="BY292" s="70"/>
      <c r="BZ292" s="70"/>
      <c r="CA292" s="72"/>
      <c r="CB292" s="47">
        <f>IF(BZ292-BY292=$A$3,$A$2,BZ292-BY292)</f>
        <v>0</v>
      </c>
      <c r="CC292" s="47">
        <f>IFERROR(IF(CA292=$D$4,CB292,CB292/($D$4/CA292)),0)</f>
        <v>0</v>
      </c>
      <c r="CD292" s="70">
        <v>0.66666666666666663</v>
      </c>
      <c r="CE292" s="70">
        <v>0.70833333333333337</v>
      </c>
      <c r="CF292" s="72">
        <v>2</v>
      </c>
      <c r="CG292" s="47">
        <f>IF(CE292-CD292=$A$3,$A$2,CE292-CD292)</f>
        <v>4.1666666666666741E-2</v>
      </c>
      <c r="CH292" s="47">
        <f>IFERROR(IF(CF292=$D$4,CG292,CG292/($D$4/CF292)),0)</f>
        <v>2.083333333333337E-2</v>
      </c>
      <c r="CI292" s="70"/>
      <c r="CJ292" s="70"/>
      <c r="CK292" s="72"/>
      <c r="CL292" s="47">
        <f>IF(CJ292-CI292=$A$3,$A$2,CJ292-CI292)</f>
        <v>0</v>
      </c>
      <c r="CM292" s="47">
        <f>IFERROR(IF(CK292=$D$4,CL292,CL292/($D$4/CK292)),0)</f>
        <v>0</v>
      </c>
      <c r="CN292" s="70"/>
      <c r="CO292" s="70"/>
      <c r="CP292" s="72"/>
      <c r="CQ292" s="47">
        <f>IF(CO292-CN292=$A$3,$A$2,CO292-CN292)</f>
        <v>0</v>
      </c>
      <c r="CR292" s="47">
        <f>IFERROR(IF(CP292=$D$4,CQ292,CQ292/($D$4/CP292)),0)</f>
        <v>0</v>
      </c>
      <c r="CS292" s="70"/>
      <c r="CT292" s="70"/>
      <c r="CU292" s="72"/>
      <c r="CV292" s="47">
        <f>IF(CT292-CS292=$A$3,$A$2,CT292-CS292)</f>
        <v>0</v>
      </c>
      <c r="CW292" s="47">
        <f>IFERROR(IF(CU292=$D$4,CV292,CV292/($D$4/CU292)),0)</f>
        <v>0</v>
      </c>
      <c r="CY292" s="18"/>
      <c r="CZ292" s="156"/>
      <c r="DA292" s="156"/>
    </row>
    <row r="293" spans="2:105" ht="13.8" x14ac:dyDescent="0.3">
      <c r="B293" s="39" t="str">
        <f>CONCATENATE(IF(AD293&lt;&gt;"","L",""),IF(AI293&lt;&gt;"","M",""),IF(AN293&lt;&gt;"","W",""),IF(AS293&lt;&gt;"","J",""),IF(AX293&lt;&gt;"","V",""),IF(BC293&lt;&gt;"","S",""),IF(BH293&lt;&gt;"","D",""))</f>
        <v>J</v>
      </c>
      <c r="C293" s="76">
        <v>894</v>
      </c>
      <c r="D293" s="40" t="s">
        <v>1977</v>
      </c>
      <c r="E293" s="40" t="s">
        <v>1480</v>
      </c>
      <c r="F293" s="40" t="s">
        <v>2123</v>
      </c>
      <c r="G293" s="36" t="s">
        <v>1236</v>
      </c>
      <c r="H293" s="36" t="s">
        <v>2181</v>
      </c>
      <c r="I293" s="36" t="s">
        <v>2124</v>
      </c>
      <c r="J293" s="36" t="s">
        <v>2125</v>
      </c>
      <c r="K293" s="36" t="s">
        <v>2263</v>
      </c>
      <c r="L293" s="100" t="s">
        <v>973</v>
      </c>
      <c r="M293" s="99">
        <f>IF(L293=L292,0,1)</f>
        <v>0</v>
      </c>
      <c r="N293" s="107">
        <v>950111021</v>
      </c>
      <c r="O293" s="106" t="str">
        <f>PROPER(TRIM(UPPER(CONCATENATE(P293," ",Q293))))</f>
        <v>Alexander Steven Rodriguez</v>
      </c>
      <c r="P293" s="106" t="s">
        <v>2267</v>
      </c>
      <c r="Q293" s="106" t="s">
        <v>2341</v>
      </c>
      <c r="R293" s="106" t="s">
        <v>2406</v>
      </c>
      <c r="S293" s="106" t="s">
        <v>2461</v>
      </c>
      <c r="T293" s="106" t="s">
        <v>2467</v>
      </c>
      <c r="U293" s="107" t="s">
        <v>2472</v>
      </c>
      <c r="V293" s="133">
        <v>14560.140000000001</v>
      </c>
      <c r="W293" s="39">
        <f>COUNTA(AD293,AI293,AN293,AS293,AX293,BH293,BC293)</f>
        <v>1</v>
      </c>
      <c r="X293" s="42">
        <f>Y293/AC293</f>
        <v>2.4999999999999977E-2</v>
      </c>
      <c r="Y293" s="43">
        <f>(AH293+AM293+AR293+AW293+BB293+BL293+BG293)*24</f>
        <v>0.99999999999999911</v>
      </c>
      <c r="Z293" s="44">
        <f>+W293*$D$4</f>
        <v>4</v>
      </c>
      <c r="AA293" s="42">
        <f>AB293/(AC293*$D$4)</f>
        <v>2.4999999999999977E-2</v>
      </c>
      <c r="AB293" s="44">
        <f>((AG293*24)*AF293)+((AL293*24)*AK293)+((AQ293*24)*AP293)+((AV293*24)*AU293)+((BA293*24)*AZ293)+((BF293*24)*BE293)+((BK293*24)*BJ293)</f>
        <v>3.9999999999999964</v>
      </c>
      <c r="AC293" s="45">
        <f>SUMIFS(Y:Y,O:O,O293)</f>
        <v>40</v>
      </c>
      <c r="AD293" s="77"/>
      <c r="AE293" s="77"/>
      <c r="AF293" s="71"/>
      <c r="AG293" s="47">
        <f>IF(AE293-AD293=$A$3,$A$2,AE293-AD293)</f>
        <v>0</v>
      </c>
      <c r="AH293" s="47">
        <f>IFERROR(IF(AF293=$D$4,AG293,AG293/($D$4/AF293)),0)</f>
        <v>0</v>
      </c>
      <c r="AI293" s="78"/>
      <c r="AJ293" s="78"/>
      <c r="AK293" s="72"/>
      <c r="AL293" s="47">
        <f>IF(AJ293-AI293=$A$3,$A$2,AJ293-AI293)</f>
        <v>0</v>
      </c>
      <c r="AM293" s="47">
        <f>IFERROR(IF(AK293=$D$4,AL293,AL293/($D$4/AK293)),0)</f>
        <v>0</v>
      </c>
      <c r="AN293" s="78"/>
      <c r="AO293" s="78"/>
      <c r="AP293" s="72"/>
      <c r="AQ293" s="47">
        <f>IF(AO293-AN293=$A$3,$A$2,AO293-AN293)</f>
        <v>0</v>
      </c>
      <c r="AR293" s="47">
        <f>IFERROR(IF(AP293=$D$4,AQ293,AQ293/($D$4/AP293)),0)</f>
        <v>0</v>
      </c>
      <c r="AS293" s="78">
        <v>0.70833333333333337</v>
      </c>
      <c r="AT293" s="78">
        <v>0.75</v>
      </c>
      <c r="AU293" s="72">
        <v>4</v>
      </c>
      <c r="AV293" s="47">
        <f>IF(AT293-AS293=$A$3,$A$2,AT293-AS293)</f>
        <v>4.166666666666663E-2</v>
      </c>
      <c r="AW293" s="47">
        <f>IFERROR(IF(AU293=$D$4,AV293,AV293/($D$4/AU293)),0)</f>
        <v>4.166666666666663E-2</v>
      </c>
      <c r="AX293" s="78"/>
      <c r="AY293" s="78"/>
      <c r="AZ293" s="72"/>
      <c r="BA293" s="47">
        <f>IF(AY293-AX293=$A$3,$A$2,AY293-AX293)</f>
        <v>0</v>
      </c>
      <c r="BB293" s="47">
        <f>IFERROR(IF(AZ293=$D$4,BA293,BA293/($D$4/AZ293)),0)</f>
        <v>0</v>
      </c>
      <c r="BC293" s="78"/>
      <c r="BD293" s="78"/>
      <c r="BE293" s="72"/>
      <c r="BF293" s="47">
        <f>IF(BD293-BC293=$A$3,$A$2,BD293-BC293)</f>
        <v>0</v>
      </c>
      <c r="BG293" s="47">
        <f>IFERROR(IF(BE293=$D$4,BF293,BF293/($D$4/BE293)),0)</f>
        <v>0</v>
      </c>
      <c r="BH293" s="78"/>
      <c r="BI293" s="78"/>
      <c r="BJ293" s="72"/>
      <c r="BK293" s="47">
        <f>IF(BI293-BH293=$A$3,$A$2,BI293-BH293)</f>
        <v>0</v>
      </c>
      <c r="BL293" s="47">
        <f>IFERROR(IF(BJ293=$D$4,BK293,BK293/($D$4/BJ293)),0)</f>
        <v>0</v>
      </c>
      <c r="BM293" s="50"/>
      <c r="BN293" s="22">
        <f t="array" ref="BN293">IF(SUMPRODUCT((O293:O$439=O293)*1)&gt;1,0,1)</f>
        <v>0</v>
      </c>
      <c r="BO293" s="69"/>
      <c r="BP293" s="69"/>
      <c r="BQ293" s="71"/>
      <c r="BR293" s="47">
        <f>IF(BP293-BO293=$A$3,$A$2,BP293-BO293)</f>
        <v>0</v>
      </c>
      <c r="BS293" s="47">
        <f>IFERROR(IF(BQ293=$D$4,BR293,BR293/($D$4/BQ293)),0)</f>
        <v>0</v>
      </c>
      <c r="BT293" s="70"/>
      <c r="BU293" s="70"/>
      <c r="BV293" s="72"/>
      <c r="BW293" s="47">
        <f>IF(BU293-BT293=$A$3,$A$2,BU293-BT293)</f>
        <v>0</v>
      </c>
      <c r="BX293" s="47">
        <f>IFERROR(IF(BV293=$D$4,BW293,BW293/($D$4/BV293)),0)</f>
        <v>0</v>
      </c>
      <c r="BY293" s="70"/>
      <c r="BZ293" s="70"/>
      <c r="CA293" s="72"/>
      <c r="CB293" s="47">
        <f>IF(BZ293-BY293=$A$3,$A$2,BZ293-BY293)</f>
        <v>0</v>
      </c>
      <c r="CC293" s="47">
        <f>IFERROR(IF(CA293=$D$4,CB293,CB293/($D$4/CA293)),0)</f>
        <v>0</v>
      </c>
      <c r="CD293" s="70">
        <v>0.70833333333333337</v>
      </c>
      <c r="CE293" s="70">
        <v>0.75</v>
      </c>
      <c r="CF293" s="72">
        <v>2</v>
      </c>
      <c r="CG293" s="47">
        <f>IF(CE293-CD293=$A$3,$A$2,CE293-CD293)</f>
        <v>4.166666666666663E-2</v>
      </c>
      <c r="CH293" s="47">
        <f>IFERROR(IF(CF293=$D$4,CG293,CG293/($D$4/CF293)),0)</f>
        <v>2.0833333333333315E-2</v>
      </c>
      <c r="CI293" s="70"/>
      <c r="CJ293" s="70"/>
      <c r="CK293" s="72"/>
      <c r="CL293" s="47">
        <f>IF(CJ293-CI293=$A$3,$A$2,CJ293-CI293)</f>
        <v>0</v>
      </c>
      <c r="CM293" s="47">
        <f>IFERROR(IF(CK293=$D$4,CL293,CL293/($D$4/CK293)),0)</f>
        <v>0</v>
      </c>
      <c r="CN293" s="70"/>
      <c r="CO293" s="70"/>
      <c r="CP293" s="72"/>
      <c r="CQ293" s="47">
        <f>IF(CO293-CN293=$A$3,$A$2,CO293-CN293)</f>
        <v>0</v>
      </c>
      <c r="CR293" s="47">
        <f>IFERROR(IF(CP293=$D$4,CQ293,CQ293/($D$4/CP293)),0)</f>
        <v>0</v>
      </c>
      <c r="CS293" s="70"/>
      <c r="CT293" s="70"/>
      <c r="CU293" s="72"/>
      <c r="CV293" s="47">
        <f>IF(CT293-CS293=$A$3,$A$2,CT293-CS293)</f>
        <v>0</v>
      </c>
      <c r="CW293" s="47">
        <f>IFERROR(IF(CU293=$D$4,CV293,CV293/($D$4/CU293)),0)</f>
        <v>0</v>
      </c>
      <c r="CY293" s="18"/>
      <c r="CZ293" s="156"/>
      <c r="DA293" s="156"/>
    </row>
    <row r="294" spans="2:105" ht="13.8" x14ac:dyDescent="0.3">
      <c r="B294" s="39" t="str">
        <f>CONCATENATE(IF(AD294&lt;&gt;"","L",""),IF(AI294&lt;&gt;"","M",""),IF(AN294&lt;&gt;"","W",""),IF(AS294&lt;&gt;"","J",""),IF(AX294&lt;&gt;"","V",""),IF(BC294&lt;&gt;"","S",""),IF(BH294&lt;&gt;"","D",""))</f>
        <v>S</v>
      </c>
      <c r="C294" s="76">
        <v>481</v>
      </c>
      <c r="D294" s="40" t="s">
        <v>1978</v>
      </c>
      <c r="E294" s="40" t="s">
        <v>1481</v>
      </c>
      <c r="F294" s="40" t="s">
        <v>2122</v>
      </c>
      <c r="G294" s="36" t="s">
        <v>1241</v>
      </c>
      <c r="H294" s="36" t="s">
        <v>2182</v>
      </c>
      <c r="I294" s="36" t="s">
        <v>2124</v>
      </c>
      <c r="J294" s="36" t="s">
        <v>2125</v>
      </c>
      <c r="K294" s="36" t="s">
        <v>2263</v>
      </c>
      <c r="L294" s="100" t="s">
        <v>973</v>
      </c>
      <c r="M294" s="99">
        <f>IF(L294=L293,0,1)</f>
        <v>0</v>
      </c>
      <c r="N294" s="107">
        <v>950111021</v>
      </c>
      <c r="O294" s="106" t="str">
        <f>PROPER(TRIM(UPPER(CONCATENATE(P294," ",Q294))))</f>
        <v>Alexander Steven Rodriguez</v>
      </c>
      <c r="P294" s="106" t="s">
        <v>2267</v>
      </c>
      <c r="Q294" s="106" t="s">
        <v>2341</v>
      </c>
      <c r="R294" s="106" t="s">
        <v>2406</v>
      </c>
      <c r="S294" s="106" t="s">
        <v>2461</v>
      </c>
      <c r="T294" s="106" t="s">
        <v>2468</v>
      </c>
      <c r="U294" s="107" t="s">
        <v>2472</v>
      </c>
      <c r="V294" s="133">
        <v>9580.698181818183</v>
      </c>
      <c r="W294" s="39">
        <f>COUNTA(AD294,AI294,AN294,AS294,AX294,BH294,BC294)</f>
        <v>1</v>
      </c>
      <c r="X294" s="42">
        <f>Y294/AC294</f>
        <v>5.0000000000000024E-2</v>
      </c>
      <c r="Y294" s="43">
        <f>(AH294+AM294+AR294+AW294+BB294+BL294+BG294)*24</f>
        <v>2.0000000000000009</v>
      </c>
      <c r="Z294" s="44">
        <f>+W294*$D$4</f>
        <v>4</v>
      </c>
      <c r="AA294" s="42">
        <f>AB294/(AC294*$D$4)</f>
        <v>5.0000000000000024E-2</v>
      </c>
      <c r="AB294" s="44">
        <f>((AG294*24)*AF294)+((AL294*24)*AK294)+((AQ294*24)*AP294)+((AV294*24)*AU294)+((BA294*24)*AZ294)+((BF294*24)*BE294)+((BK294*24)*BJ294)</f>
        <v>8.0000000000000036</v>
      </c>
      <c r="AC294" s="45">
        <f>SUMIFS(Y:Y,O:O,O294)</f>
        <v>40</v>
      </c>
      <c r="AD294" s="77"/>
      <c r="AE294" s="77"/>
      <c r="AF294" s="71"/>
      <c r="AG294" s="47">
        <f>IF(AE294-AD294=$A$3,$A$2,AE294-AD294)</f>
        <v>0</v>
      </c>
      <c r="AH294" s="47">
        <f>IFERROR(IF(AF294=$D$4,AG294,AG294/($D$4/AF294)),0)</f>
        <v>0</v>
      </c>
      <c r="AI294" s="78"/>
      <c r="AJ294" s="78"/>
      <c r="AK294" s="72"/>
      <c r="AL294" s="47">
        <f>IF(AJ294-AI294=$A$3,$A$2,AJ294-AI294)</f>
        <v>0</v>
      </c>
      <c r="AM294" s="47">
        <f>IFERROR(IF(AK294=$D$4,AL294,AL294/($D$4/AK294)),0)</f>
        <v>0</v>
      </c>
      <c r="AN294" s="78"/>
      <c r="AO294" s="78"/>
      <c r="AP294" s="72"/>
      <c r="AQ294" s="47">
        <f>IF(AO294-AN294=$A$3,$A$2,AO294-AN294)</f>
        <v>0</v>
      </c>
      <c r="AR294" s="47">
        <f>IFERROR(IF(AP294=$D$4,AQ294,AQ294/($D$4/AP294)),0)</f>
        <v>0</v>
      </c>
      <c r="AS294" s="78"/>
      <c r="AT294" s="78"/>
      <c r="AU294" s="72"/>
      <c r="AV294" s="47">
        <f>IF(AT294-AS294=$A$3,$A$2,AT294-AS294)</f>
        <v>0</v>
      </c>
      <c r="AW294" s="47">
        <f>IFERROR(IF(AU294=$D$4,AV294,AV294/($D$4/AU294)),0)</f>
        <v>0</v>
      </c>
      <c r="AX294" s="78"/>
      <c r="AY294" s="78"/>
      <c r="AZ294" s="72"/>
      <c r="BA294" s="47">
        <f>IF(AY294-AX294=$A$3,$A$2,AY294-AX294)</f>
        <v>0</v>
      </c>
      <c r="BB294" s="47">
        <f>IFERROR(IF(AZ294=$D$4,BA294,BA294/($D$4/AZ294)),0)</f>
        <v>0</v>
      </c>
      <c r="BC294" s="78">
        <v>0.66666666666666663</v>
      </c>
      <c r="BD294" s="78">
        <v>0.75</v>
      </c>
      <c r="BE294" s="72">
        <v>4</v>
      </c>
      <c r="BF294" s="47">
        <f>IF(BD294-BC294=$A$3,$A$2,BD294-BC294)</f>
        <v>8.333333333333337E-2</v>
      </c>
      <c r="BG294" s="47">
        <f>IFERROR(IF(BE294=$D$4,BF294,BF294/($D$4/BE294)),0)</f>
        <v>8.333333333333337E-2</v>
      </c>
      <c r="BH294" s="78"/>
      <c r="BI294" s="78"/>
      <c r="BJ294" s="72"/>
      <c r="BK294" s="47">
        <f>IF(BI294-BH294=$A$3,$A$2,BI294-BH294)</f>
        <v>0</v>
      </c>
      <c r="BL294" s="47">
        <f>IFERROR(IF(BJ294=$D$4,BK294,BK294/($D$4/BJ294)),0)</f>
        <v>0</v>
      </c>
      <c r="BM294" s="50"/>
      <c r="BN294" s="22">
        <f t="array" ref="BN294">IF(SUMPRODUCT((O294:O$439=O294)*1)&gt;1,0,1)</f>
        <v>0</v>
      </c>
      <c r="BO294" s="69"/>
      <c r="BP294" s="69"/>
      <c r="BQ294" s="71"/>
      <c r="BR294" s="47">
        <f>IF(BP294-BO294=$A$3,$A$2,BP294-BO294)</f>
        <v>0</v>
      </c>
      <c r="BS294" s="47">
        <f>IFERROR(IF(BQ294=$D$4,BR294,BR294/($D$4/BQ294)),0)</f>
        <v>0</v>
      </c>
      <c r="BT294" s="70"/>
      <c r="BU294" s="70"/>
      <c r="BV294" s="72"/>
      <c r="BW294" s="47">
        <f>IF(BU294-BT294=$A$3,$A$2,BU294-BT294)</f>
        <v>0</v>
      </c>
      <c r="BX294" s="47">
        <f>IFERROR(IF(BV294=$D$4,BW294,BW294/($D$4/BV294)),0)</f>
        <v>0</v>
      </c>
      <c r="BY294" s="70"/>
      <c r="BZ294" s="70"/>
      <c r="CA294" s="72"/>
      <c r="CB294" s="47">
        <f>IF(BZ294-BY294=$A$3,$A$2,BZ294-BY294)</f>
        <v>0</v>
      </c>
      <c r="CC294" s="47">
        <f>IFERROR(IF(CA294=$D$4,CB294,CB294/($D$4/CA294)),0)</f>
        <v>0</v>
      </c>
      <c r="CD294" s="70"/>
      <c r="CE294" s="70"/>
      <c r="CF294" s="72"/>
      <c r="CG294" s="47">
        <f>IF(CE294-CD294=$A$3,$A$2,CE294-CD294)</f>
        <v>0</v>
      </c>
      <c r="CH294" s="47">
        <f>IFERROR(IF(CF294=$D$4,CG294,CG294/($D$4/CF294)),0)</f>
        <v>0</v>
      </c>
      <c r="CI294" s="70"/>
      <c r="CJ294" s="70"/>
      <c r="CK294" s="72"/>
      <c r="CL294" s="47">
        <f>IF(CJ294-CI294=$A$3,$A$2,CJ294-CI294)</f>
        <v>0</v>
      </c>
      <c r="CM294" s="47">
        <f>IFERROR(IF(CK294=$D$4,CL294,CL294/($D$4/CK294)),0)</f>
        <v>0</v>
      </c>
      <c r="CN294" s="70">
        <v>0.45833333333333331</v>
      </c>
      <c r="CO294" s="70">
        <v>0.54166666666666663</v>
      </c>
      <c r="CP294" s="72">
        <v>4</v>
      </c>
      <c r="CQ294" s="47">
        <f>IF(CO294-CN294=$A$3,$A$2,CO294-CN294)</f>
        <v>8.3333333333333315E-2</v>
      </c>
      <c r="CR294" s="47">
        <f>IFERROR(IF(CP294=$D$4,CQ294,CQ294/($D$4/CP294)),0)</f>
        <v>8.3333333333333315E-2</v>
      </c>
      <c r="CS294" s="70"/>
      <c r="CT294" s="70"/>
      <c r="CU294" s="72"/>
      <c r="CV294" s="47">
        <f>IF(CT294-CS294=$A$3,$A$2,CT294-CS294)</f>
        <v>0</v>
      </c>
      <c r="CW294" s="47">
        <f>IFERROR(IF(CU294=$D$4,CV294,CV294/($D$4/CU294)),0)</f>
        <v>0</v>
      </c>
      <c r="CY294" s="18"/>
      <c r="CZ294" s="156"/>
      <c r="DA294" s="156"/>
    </row>
    <row r="295" spans="2:105" ht="13.8" x14ac:dyDescent="0.3">
      <c r="B295" s="39" t="str">
        <f>CONCATENATE(IF(AD295&lt;&gt;"","L",""),IF(AI295&lt;&gt;"","M",""),IF(AN295&lt;&gt;"","W",""),IF(AS295&lt;&gt;"","J",""),IF(AX295&lt;&gt;"","V",""),IF(BC295&lt;&gt;"","S",""),IF(BH295&lt;&gt;"","D",""))</f>
        <v>S</v>
      </c>
      <c r="C295" s="76">
        <v>620</v>
      </c>
      <c r="D295" s="40" t="s">
        <v>1979</v>
      </c>
      <c r="E295" s="40" t="s">
        <v>1482</v>
      </c>
      <c r="F295" s="40" t="s">
        <v>2123</v>
      </c>
      <c r="G295" s="36" t="s">
        <v>1238</v>
      </c>
      <c r="H295" s="36" t="s">
        <v>2182</v>
      </c>
      <c r="I295" s="36" t="s">
        <v>2124</v>
      </c>
      <c r="J295" s="36" t="s">
        <v>2125</v>
      </c>
      <c r="K295" s="36" t="s">
        <v>2263</v>
      </c>
      <c r="L295" s="100" t="s">
        <v>973</v>
      </c>
      <c r="M295" s="99">
        <f>IF(L295=L294,0,1)</f>
        <v>0</v>
      </c>
      <c r="N295" s="107">
        <v>950111021</v>
      </c>
      <c r="O295" s="106" t="str">
        <f>PROPER(TRIM(UPPER(CONCATENATE(P295," ",Q295))))</f>
        <v>Alexander Steven Rodriguez</v>
      </c>
      <c r="P295" s="106" t="s">
        <v>2267</v>
      </c>
      <c r="Q295" s="106" t="s">
        <v>2341</v>
      </c>
      <c r="R295" s="106" t="s">
        <v>2406</v>
      </c>
      <c r="S295" s="106" t="s">
        <v>2461</v>
      </c>
      <c r="T295" s="106" t="s">
        <v>2469</v>
      </c>
      <c r="U295" s="107" t="s">
        <v>2472</v>
      </c>
      <c r="V295" s="133">
        <v>14875.670812361352</v>
      </c>
      <c r="W295" s="39">
        <f>COUNTA(AD295,AI295,AN295,AS295,AX295,BH295,BC295)</f>
        <v>1</v>
      </c>
      <c r="X295" s="42">
        <f>Y295/AC295</f>
        <v>2.4999999999999977E-2</v>
      </c>
      <c r="Y295" s="43">
        <f>(AH295+AM295+AR295+AW295+BB295+BL295+BG295)*24</f>
        <v>0.99999999999999911</v>
      </c>
      <c r="Z295" s="44">
        <f>+W295*$D$4</f>
        <v>4</v>
      </c>
      <c r="AA295" s="42">
        <f>AB295/(AC295*$D$4)</f>
        <v>2.4999999999999977E-2</v>
      </c>
      <c r="AB295" s="44">
        <f>((AG295*24)*AF295)+((AL295*24)*AK295)+((AQ295*24)*AP295)+((AV295*24)*AU295)+((BA295*24)*AZ295)+((BF295*24)*BE295)+((BK295*24)*BJ295)</f>
        <v>3.9999999999999964</v>
      </c>
      <c r="AC295" s="45">
        <f>SUMIFS(Y:Y,O:O,O295)</f>
        <v>40</v>
      </c>
      <c r="AD295" s="77"/>
      <c r="AE295" s="77"/>
      <c r="AF295" s="71"/>
      <c r="AG295" s="47">
        <f>IF(AE295-AD295=$A$3,$A$2,AE295-AD295)</f>
        <v>0</v>
      </c>
      <c r="AH295" s="47">
        <f>IFERROR(IF(AF295=$D$4,AG295,AG295/($D$4/AF295)),0)</f>
        <v>0</v>
      </c>
      <c r="AI295" s="78"/>
      <c r="AJ295" s="78"/>
      <c r="AK295" s="72"/>
      <c r="AL295" s="47">
        <f>IF(AJ295-AI295=$A$3,$A$2,AJ295-AI295)</f>
        <v>0</v>
      </c>
      <c r="AM295" s="47">
        <f>IFERROR(IF(AK295=$D$4,AL295,AL295/($D$4/AK295)),0)</f>
        <v>0</v>
      </c>
      <c r="AN295" s="78"/>
      <c r="AO295" s="78"/>
      <c r="AP295" s="72"/>
      <c r="AQ295" s="47">
        <f>IF(AO295-AN295=$A$3,$A$2,AO295-AN295)</f>
        <v>0</v>
      </c>
      <c r="AR295" s="47">
        <f>IFERROR(IF(AP295=$D$4,AQ295,AQ295/($D$4/AP295)),0)</f>
        <v>0</v>
      </c>
      <c r="AS295" s="78"/>
      <c r="AT295" s="78"/>
      <c r="AU295" s="72"/>
      <c r="AV295" s="47">
        <f>IF(AT295-AS295=$A$3,$A$2,AT295-AS295)</f>
        <v>0</v>
      </c>
      <c r="AW295" s="47">
        <f>IFERROR(IF(AU295=$D$4,AV295,AV295/($D$4/AU295)),0)</f>
        <v>0</v>
      </c>
      <c r="AX295" s="78"/>
      <c r="AY295" s="78"/>
      <c r="AZ295" s="72"/>
      <c r="BA295" s="47">
        <f>IF(AY295-AX295=$A$3,$A$2,AY295-AX295)</f>
        <v>0</v>
      </c>
      <c r="BB295" s="47">
        <f>IFERROR(IF(AZ295=$D$4,BA295,BA295/($D$4/AZ295)),0)</f>
        <v>0</v>
      </c>
      <c r="BC295" s="78">
        <v>0.58333333333333337</v>
      </c>
      <c r="BD295" s="78">
        <v>0.625</v>
      </c>
      <c r="BE295" s="72">
        <v>4</v>
      </c>
      <c r="BF295" s="47">
        <f>IF(BD295-BC295=$A$3,$A$2,BD295-BC295)</f>
        <v>4.166666666666663E-2</v>
      </c>
      <c r="BG295" s="47">
        <f>IFERROR(IF(BE295=$D$4,BF295,BF295/($D$4/BE295)),0)</f>
        <v>4.166666666666663E-2</v>
      </c>
      <c r="BH295" s="78"/>
      <c r="BI295" s="78"/>
      <c r="BJ295" s="72"/>
      <c r="BK295" s="47">
        <f>IF(BI295-BH295=$A$3,$A$2,BI295-BH295)</f>
        <v>0</v>
      </c>
      <c r="BL295" s="47">
        <f>IFERROR(IF(BJ295=$D$4,BK295,BK295/($D$4/BJ295)),0)</f>
        <v>0</v>
      </c>
      <c r="BM295" s="50"/>
      <c r="BN295" s="22">
        <f t="array" ref="BN295">IF(SUMPRODUCT((O295:O$439=O295)*1)&gt;1,0,1)</f>
        <v>0</v>
      </c>
      <c r="BO295" s="69"/>
      <c r="BP295" s="69"/>
      <c r="BQ295" s="71"/>
      <c r="BR295" s="47">
        <f>IF(BP295-BO295=$A$3,$A$2,BP295-BO295)</f>
        <v>0</v>
      </c>
      <c r="BS295" s="47">
        <f>IFERROR(IF(BQ295=$D$4,BR295,BR295/($D$4/BQ295)),0)</f>
        <v>0</v>
      </c>
      <c r="BT295" s="70"/>
      <c r="BU295" s="70"/>
      <c r="BV295" s="72"/>
      <c r="BW295" s="47">
        <f>IF(BU295-BT295=$A$3,$A$2,BU295-BT295)</f>
        <v>0</v>
      </c>
      <c r="BX295" s="47">
        <f>IFERROR(IF(BV295=$D$4,BW295,BW295/($D$4/BV295)),0)</f>
        <v>0</v>
      </c>
      <c r="BY295" s="70"/>
      <c r="BZ295" s="70"/>
      <c r="CA295" s="72"/>
      <c r="CB295" s="47">
        <f>IF(BZ295-BY295=$A$3,$A$2,BZ295-BY295)</f>
        <v>0</v>
      </c>
      <c r="CC295" s="47">
        <f>IFERROR(IF(CA295=$D$4,CB295,CB295/($D$4/CA295)),0)</f>
        <v>0</v>
      </c>
      <c r="CD295" s="70"/>
      <c r="CE295" s="70"/>
      <c r="CF295" s="72"/>
      <c r="CG295" s="47">
        <f>IF(CE295-CD295=$A$3,$A$2,CE295-CD295)</f>
        <v>0</v>
      </c>
      <c r="CH295" s="47">
        <f>IFERROR(IF(CF295=$D$4,CG295,CG295/($D$4/CF295)),0)</f>
        <v>0</v>
      </c>
      <c r="CI295" s="70"/>
      <c r="CJ295" s="70"/>
      <c r="CK295" s="72"/>
      <c r="CL295" s="47">
        <f>IF(CJ295-CI295=$A$3,$A$2,CJ295-CI295)</f>
        <v>0</v>
      </c>
      <c r="CM295" s="47">
        <f>IFERROR(IF(CK295=$D$4,CL295,CL295/($D$4/CK295)),0)</f>
        <v>0</v>
      </c>
      <c r="CN295" s="70">
        <v>0.58333333333333337</v>
      </c>
      <c r="CO295" s="70">
        <v>0.625</v>
      </c>
      <c r="CP295" s="72">
        <v>4</v>
      </c>
      <c r="CQ295" s="47">
        <f>IF(CO295-CN295=$A$3,$A$2,CO295-CN295)</f>
        <v>4.166666666666663E-2</v>
      </c>
      <c r="CR295" s="47">
        <f>IFERROR(IF(CP295=$D$4,CQ295,CQ295/($D$4/CP295)),0)</f>
        <v>4.166666666666663E-2</v>
      </c>
      <c r="CS295" s="70"/>
      <c r="CT295" s="70"/>
      <c r="CU295" s="72"/>
      <c r="CV295" s="47">
        <f>IF(CT295-CS295=$A$3,$A$2,CT295-CS295)</f>
        <v>0</v>
      </c>
      <c r="CW295" s="47">
        <f>IFERROR(IF(CU295=$D$4,CV295,CV295/($D$4/CU295)),0)</f>
        <v>0</v>
      </c>
      <c r="CY295" s="18"/>
      <c r="CZ295" s="156"/>
      <c r="DA295" s="156"/>
    </row>
    <row r="296" spans="2:105" ht="13.8" x14ac:dyDescent="0.3">
      <c r="B296" s="39" t="str">
        <f>CONCATENATE(IF(AD296&lt;&gt;"","L",""),IF(AI296&lt;&gt;"","M",""),IF(AN296&lt;&gt;"","W",""),IF(AS296&lt;&gt;"","J",""),IF(AX296&lt;&gt;"","V",""),IF(BC296&lt;&gt;"","S",""),IF(BH296&lt;&gt;"","D",""))</f>
        <v>S</v>
      </c>
      <c r="C296" s="76">
        <v>892</v>
      </c>
      <c r="D296" s="40" t="s">
        <v>1980</v>
      </c>
      <c r="E296" s="40" t="s">
        <v>1484</v>
      </c>
      <c r="F296" s="40" t="s">
        <v>2155</v>
      </c>
      <c r="G296" s="36" t="s">
        <v>1236</v>
      </c>
      <c r="H296" s="36" t="s">
        <v>2182</v>
      </c>
      <c r="I296" s="36" t="s">
        <v>2124</v>
      </c>
      <c r="J296" s="36" t="s">
        <v>2125</v>
      </c>
      <c r="K296" s="36" t="s">
        <v>2263</v>
      </c>
      <c r="L296" s="100" t="s">
        <v>973</v>
      </c>
      <c r="M296" s="99">
        <f>IF(L296=L295,0,1)</f>
        <v>0</v>
      </c>
      <c r="N296" s="107">
        <v>950111021</v>
      </c>
      <c r="O296" s="106" t="str">
        <f>PROPER(TRIM(UPPER(CONCATENATE(P296," ",Q296))))</f>
        <v>Alexander Steven Rodriguez</v>
      </c>
      <c r="P296" s="106" t="s">
        <v>2267</v>
      </c>
      <c r="Q296" s="106" t="s">
        <v>2341</v>
      </c>
      <c r="R296" s="106" t="s">
        <v>2406</v>
      </c>
      <c r="S296" s="106" t="s">
        <v>2461</v>
      </c>
      <c r="T296" s="106" t="s">
        <v>2467</v>
      </c>
      <c r="U296" s="107" t="s">
        <v>2472</v>
      </c>
      <c r="V296" s="133">
        <v>18142.396666666667</v>
      </c>
      <c r="W296" s="39">
        <f>COUNTA(AD296,AI296,AN296,AS296,AX296,BH296,BC296)</f>
        <v>1</v>
      </c>
      <c r="X296" s="42">
        <f>Y296/AC296</f>
        <v>2.4999999999999977E-2</v>
      </c>
      <c r="Y296" s="43">
        <f>(AH296+AM296+AR296+AW296+BB296+BL296+BG296)*24</f>
        <v>0.99999999999999911</v>
      </c>
      <c r="Z296" s="44">
        <f>+W296*$D$4</f>
        <v>4</v>
      </c>
      <c r="AA296" s="42">
        <f>AB296/(AC296*$D$4)</f>
        <v>2.4999999999999977E-2</v>
      </c>
      <c r="AB296" s="44">
        <f>((AG296*24)*AF296)+((AL296*24)*AK296)+((AQ296*24)*AP296)+((AV296*24)*AU296)+((BA296*24)*AZ296)+((BF296*24)*BE296)+((BK296*24)*BJ296)</f>
        <v>3.9999999999999964</v>
      </c>
      <c r="AC296" s="45">
        <f>SUMIFS(Y:Y,O:O,O296)</f>
        <v>40</v>
      </c>
      <c r="AD296" s="77"/>
      <c r="AE296" s="77"/>
      <c r="AF296" s="71"/>
      <c r="AG296" s="47">
        <f>IF(AE296-AD296=$A$3,$A$2,AE296-AD296)</f>
        <v>0</v>
      </c>
      <c r="AH296" s="47">
        <f>IFERROR(IF(AF296=$D$4,AG296,AG296/($D$4/AF296)),0)</f>
        <v>0</v>
      </c>
      <c r="AI296" s="78"/>
      <c r="AJ296" s="78"/>
      <c r="AK296" s="72"/>
      <c r="AL296" s="47">
        <f>IF(AJ296-AI296=$A$3,$A$2,AJ296-AI296)</f>
        <v>0</v>
      </c>
      <c r="AM296" s="47">
        <f>IFERROR(IF(AK296=$D$4,AL296,AL296/($D$4/AK296)),0)</f>
        <v>0</v>
      </c>
      <c r="AN296" s="78"/>
      <c r="AO296" s="78"/>
      <c r="AP296" s="72"/>
      <c r="AQ296" s="47">
        <f>IF(AO296-AN296=$A$3,$A$2,AO296-AN296)</f>
        <v>0</v>
      </c>
      <c r="AR296" s="47">
        <f>IFERROR(IF(AP296=$D$4,AQ296,AQ296/($D$4/AP296)),0)</f>
        <v>0</v>
      </c>
      <c r="AS296" s="78"/>
      <c r="AT296" s="78"/>
      <c r="AU296" s="72"/>
      <c r="AV296" s="47">
        <f>IF(AT296-AS296=$A$3,$A$2,AT296-AS296)</f>
        <v>0</v>
      </c>
      <c r="AW296" s="47">
        <f>IFERROR(IF(AU296=$D$4,AV296,AV296/($D$4/AU296)),0)</f>
        <v>0</v>
      </c>
      <c r="AX296" s="78"/>
      <c r="AY296" s="78"/>
      <c r="AZ296" s="72"/>
      <c r="BA296" s="47">
        <f>IF(AY296-AX296=$A$3,$A$2,AY296-AX296)</f>
        <v>0</v>
      </c>
      <c r="BB296" s="47">
        <f>IFERROR(IF(AZ296=$D$4,BA296,BA296/($D$4/AZ296)),0)</f>
        <v>0</v>
      </c>
      <c r="BC296" s="78">
        <v>0.625</v>
      </c>
      <c r="BD296" s="78">
        <v>0.66666666666666663</v>
      </c>
      <c r="BE296" s="72">
        <v>4</v>
      </c>
      <c r="BF296" s="47">
        <f>IF(BD296-BC296=$A$3,$A$2,BD296-BC296)</f>
        <v>4.166666666666663E-2</v>
      </c>
      <c r="BG296" s="47">
        <f>IFERROR(IF(BE296=$D$4,BF296,BF296/($D$4/BE296)),0)</f>
        <v>4.166666666666663E-2</v>
      </c>
      <c r="BH296" s="78"/>
      <c r="BI296" s="78"/>
      <c r="BJ296" s="72"/>
      <c r="BK296" s="47">
        <f>IF(BI296-BH296=$A$3,$A$2,BI296-BH296)</f>
        <v>0</v>
      </c>
      <c r="BL296" s="47">
        <f>IFERROR(IF(BJ296=$D$4,BK296,BK296/($D$4/BJ296)),0)</f>
        <v>0</v>
      </c>
      <c r="BM296" s="50"/>
      <c r="BN296" s="22">
        <f t="array" ref="BN296">IF(SUMPRODUCT((O296:O$439=O296)*1)&gt;1,0,1)</f>
        <v>0</v>
      </c>
      <c r="BO296" s="69"/>
      <c r="BP296" s="69"/>
      <c r="BQ296" s="71"/>
      <c r="BR296" s="47">
        <f>IF(BP296-BO296=$A$3,$A$2,BP296-BO296)</f>
        <v>0</v>
      </c>
      <c r="BS296" s="47">
        <f>IFERROR(IF(BQ296=$D$4,BR296,BR296/($D$4/BQ296)),0)</f>
        <v>0</v>
      </c>
      <c r="BT296" s="70"/>
      <c r="BU296" s="70"/>
      <c r="BV296" s="72"/>
      <c r="BW296" s="47">
        <f>IF(BU296-BT296=$A$3,$A$2,BU296-BT296)</f>
        <v>0</v>
      </c>
      <c r="BX296" s="47">
        <f>IFERROR(IF(BV296=$D$4,BW296,BW296/($D$4/BV296)),0)</f>
        <v>0</v>
      </c>
      <c r="BY296" s="70"/>
      <c r="BZ296" s="70"/>
      <c r="CA296" s="72"/>
      <c r="CB296" s="47">
        <f>IF(BZ296-BY296=$A$3,$A$2,BZ296-BY296)</f>
        <v>0</v>
      </c>
      <c r="CC296" s="47">
        <f>IFERROR(IF(CA296=$D$4,CB296,CB296/($D$4/CA296)),0)</f>
        <v>0</v>
      </c>
      <c r="CD296" s="70"/>
      <c r="CE296" s="70"/>
      <c r="CF296" s="72"/>
      <c r="CG296" s="47">
        <f>IF(CE296-CD296=$A$3,$A$2,CE296-CD296)</f>
        <v>0</v>
      </c>
      <c r="CH296" s="47">
        <f>IFERROR(IF(CF296=$D$4,CG296,CG296/($D$4/CF296)),0)</f>
        <v>0</v>
      </c>
      <c r="CI296" s="70"/>
      <c r="CJ296" s="70"/>
      <c r="CK296" s="72"/>
      <c r="CL296" s="47">
        <f>IF(CJ296-CI296=$A$3,$A$2,CJ296-CI296)</f>
        <v>0</v>
      </c>
      <c r="CM296" s="47">
        <f>IFERROR(IF(CK296=$D$4,CL296,CL296/($D$4/CK296)),0)</f>
        <v>0</v>
      </c>
      <c r="CN296" s="70">
        <v>0.625</v>
      </c>
      <c r="CO296" s="70">
        <v>0.66666666666666663</v>
      </c>
      <c r="CP296" s="72">
        <v>4</v>
      </c>
      <c r="CQ296" s="47">
        <f>IF(CO296-CN296=$A$3,$A$2,CO296-CN296)</f>
        <v>4.166666666666663E-2</v>
      </c>
      <c r="CR296" s="47">
        <f>IFERROR(IF(CP296=$D$4,CQ296,CQ296/($D$4/CP296)),0)</f>
        <v>4.166666666666663E-2</v>
      </c>
      <c r="CS296" s="70"/>
      <c r="CT296" s="70"/>
      <c r="CU296" s="72"/>
      <c r="CV296" s="47">
        <f>IF(CT296-CS296=$A$3,$A$2,CT296-CS296)</f>
        <v>0</v>
      </c>
      <c r="CW296" s="47">
        <f>IFERROR(IF(CU296=$D$4,CV296,CV296/($D$4/CU296)),0)</f>
        <v>0</v>
      </c>
      <c r="CY296" s="18"/>
      <c r="CZ296" s="156"/>
      <c r="DA296" s="156"/>
    </row>
    <row r="297" spans="2:105" ht="13.8" x14ac:dyDescent="0.3">
      <c r="B297" s="39" t="str">
        <f>CONCATENATE(IF(AD297&lt;&gt;"","L",""),IF(AI297&lt;&gt;"","M",""),IF(AN297&lt;&gt;"","W",""),IF(AS297&lt;&gt;"","J",""),IF(AX297&lt;&gt;"","V",""),IF(BC297&lt;&gt;"","S",""),IF(BH297&lt;&gt;"","D",""))</f>
        <v>S</v>
      </c>
      <c r="C297" s="76">
        <v>948</v>
      </c>
      <c r="D297" s="40" t="s">
        <v>1981</v>
      </c>
      <c r="E297" s="40" t="s">
        <v>1485</v>
      </c>
      <c r="F297" s="40" t="s">
        <v>2122</v>
      </c>
      <c r="G297" s="36" t="s">
        <v>1238</v>
      </c>
      <c r="H297" s="36" t="s">
        <v>2183</v>
      </c>
      <c r="I297" s="36" t="s">
        <v>2124</v>
      </c>
      <c r="J297" s="36" t="s">
        <v>2125</v>
      </c>
      <c r="K297" s="36" t="s">
        <v>2263</v>
      </c>
      <c r="L297" s="100" t="s">
        <v>973</v>
      </c>
      <c r="M297" s="99">
        <f>IF(L297=L296,0,1)</f>
        <v>0</v>
      </c>
      <c r="N297" s="107">
        <v>950111021</v>
      </c>
      <c r="O297" s="106" t="str">
        <f>PROPER(TRIM(UPPER(CONCATENATE(P297," ",Q297))))</f>
        <v>Alexander Steven Rodriguez</v>
      </c>
      <c r="P297" s="106" t="s">
        <v>2267</v>
      </c>
      <c r="Q297" s="106" t="s">
        <v>2341</v>
      </c>
      <c r="R297" s="106" t="s">
        <v>2406</v>
      </c>
      <c r="S297" s="106" t="s">
        <v>2461</v>
      </c>
      <c r="T297" s="106" t="s">
        <v>2469</v>
      </c>
      <c r="U297" s="107" t="s">
        <v>2472</v>
      </c>
      <c r="V297" s="133">
        <v>8381.7101766477153</v>
      </c>
      <c r="W297" s="39">
        <f>COUNTA(AD297,AI297,AN297,AS297,AX297,BH297,BC297)</f>
        <v>1</v>
      </c>
      <c r="X297" s="42">
        <f>Y297/AC297</f>
        <v>4.9999999999999989E-2</v>
      </c>
      <c r="Y297" s="43">
        <f>(AH297+AM297+AR297+AW297+BB297+BL297+BG297)*24</f>
        <v>1.9999999999999996</v>
      </c>
      <c r="Z297" s="44">
        <f>+W297*$D$4</f>
        <v>4</v>
      </c>
      <c r="AA297" s="42">
        <f>AB297/(AC297*$D$4)</f>
        <v>4.9999999999999989E-2</v>
      </c>
      <c r="AB297" s="44">
        <f>((AG297*24)*AF297)+((AL297*24)*AK297)+((AQ297*24)*AP297)+((AV297*24)*AU297)+((BA297*24)*AZ297)+((BF297*24)*BE297)+((BK297*24)*BJ297)</f>
        <v>7.9999999999999982</v>
      </c>
      <c r="AC297" s="45">
        <f>SUMIFS(Y:Y,O:O,O297)</f>
        <v>40</v>
      </c>
      <c r="AD297" s="77"/>
      <c r="AE297" s="77"/>
      <c r="AF297" s="71"/>
      <c r="AG297" s="47">
        <f>IF(AE297-AD297=$A$3,$A$2,AE297-AD297)</f>
        <v>0</v>
      </c>
      <c r="AH297" s="47">
        <f>IFERROR(IF(AF297=$D$4,AG297,AG297/($D$4/AF297)),0)</f>
        <v>0</v>
      </c>
      <c r="AI297" s="78"/>
      <c r="AJ297" s="78"/>
      <c r="AK297" s="72"/>
      <c r="AL297" s="47">
        <f>IF(AJ297-AI297=$A$3,$A$2,AJ297-AI297)</f>
        <v>0</v>
      </c>
      <c r="AM297" s="47">
        <f>IFERROR(IF(AK297=$D$4,AL297,AL297/($D$4/AK297)),0)</f>
        <v>0</v>
      </c>
      <c r="AN297" s="78"/>
      <c r="AO297" s="78"/>
      <c r="AP297" s="72"/>
      <c r="AQ297" s="47">
        <f>IF(AO297-AN297=$A$3,$A$2,AO297-AN297)</f>
        <v>0</v>
      </c>
      <c r="AR297" s="47">
        <f>IFERROR(IF(AP297=$D$4,AQ297,AQ297/($D$4/AP297)),0)</f>
        <v>0</v>
      </c>
      <c r="AS297" s="78"/>
      <c r="AT297" s="78"/>
      <c r="AU297" s="72"/>
      <c r="AV297" s="47">
        <f>IF(AT297-AS297=$A$3,$A$2,AT297-AS297)</f>
        <v>0</v>
      </c>
      <c r="AW297" s="47">
        <f>IFERROR(IF(AU297=$D$4,AV297,AV297/($D$4/AU297)),0)</f>
        <v>0</v>
      </c>
      <c r="AX297" s="78"/>
      <c r="AY297" s="78"/>
      <c r="AZ297" s="72"/>
      <c r="BA297" s="47">
        <f>IF(AY297-AX297=$A$3,$A$2,AY297-AX297)</f>
        <v>0</v>
      </c>
      <c r="BB297" s="47">
        <f>IFERROR(IF(AZ297=$D$4,BA297,BA297/($D$4/AZ297)),0)</f>
        <v>0</v>
      </c>
      <c r="BC297" s="78">
        <v>0.45833333333333331</v>
      </c>
      <c r="BD297" s="78">
        <v>0.54166666666666663</v>
      </c>
      <c r="BE297" s="72">
        <v>4</v>
      </c>
      <c r="BF297" s="47">
        <f>IF(BD297-BC297=$A$3,$A$2,BD297-BC297)</f>
        <v>8.3333333333333315E-2</v>
      </c>
      <c r="BG297" s="47">
        <f>IFERROR(IF(BE297=$D$4,BF297,BF297/($D$4/BE297)),0)</f>
        <v>8.3333333333333315E-2</v>
      </c>
      <c r="BH297" s="78"/>
      <c r="BI297" s="78"/>
      <c r="BJ297" s="72"/>
      <c r="BK297" s="47">
        <f>IF(BI297-BH297=$A$3,$A$2,BI297-BH297)</f>
        <v>0</v>
      </c>
      <c r="BL297" s="47">
        <f>IFERROR(IF(BJ297=$D$4,BK297,BK297/($D$4/BJ297)),0)</f>
        <v>0</v>
      </c>
      <c r="BM297" s="50"/>
      <c r="BN297" s="22">
        <f t="array" ref="BN297">IF(SUMPRODUCT((O297:O$439=O297)*1)&gt;1,0,1)</f>
        <v>0</v>
      </c>
      <c r="BO297" s="69"/>
      <c r="BP297" s="69"/>
      <c r="BQ297" s="71"/>
      <c r="BR297" s="47">
        <f>IF(BP297-BO297=$A$3,$A$2,BP297-BO297)</f>
        <v>0</v>
      </c>
      <c r="BS297" s="47">
        <f>IFERROR(IF(BQ297=$D$4,BR297,BR297/($D$4/BQ297)),0)</f>
        <v>0</v>
      </c>
      <c r="BT297" s="70"/>
      <c r="BU297" s="70"/>
      <c r="BV297" s="72"/>
      <c r="BW297" s="47">
        <f>IF(BU297-BT297=$A$3,$A$2,BU297-BT297)</f>
        <v>0</v>
      </c>
      <c r="BX297" s="47">
        <f>IFERROR(IF(BV297=$D$4,BW297,BW297/($D$4/BV297)),0)</f>
        <v>0</v>
      </c>
      <c r="BY297" s="70"/>
      <c r="BZ297" s="70"/>
      <c r="CA297" s="72"/>
      <c r="CB297" s="47">
        <f>IF(BZ297-BY297=$A$3,$A$2,BZ297-BY297)</f>
        <v>0</v>
      </c>
      <c r="CC297" s="47">
        <f>IFERROR(IF(CA297=$D$4,CB297,CB297/($D$4/CA297)),0)</f>
        <v>0</v>
      </c>
      <c r="CD297" s="70"/>
      <c r="CE297" s="70"/>
      <c r="CF297" s="72"/>
      <c r="CG297" s="47">
        <f>IF(CE297-CD297=$A$3,$A$2,CE297-CD297)</f>
        <v>0</v>
      </c>
      <c r="CH297" s="47">
        <f>IFERROR(IF(CF297=$D$4,CG297,CG297/($D$4/CF297)),0)</f>
        <v>0</v>
      </c>
      <c r="CI297" s="70"/>
      <c r="CJ297" s="70"/>
      <c r="CK297" s="72"/>
      <c r="CL297" s="47">
        <f>IF(CJ297-CI297=$A$3,$A$2,CJ297-CI297)</f>
        <v>0</v>
      </c>
      <c r="CM297" s="47">
        <f>IFERROR(IF(CK297=$D$4,CL297,CL297/($D$4/CK297)),0)</f>
        <v>0</v>
      </c>
      <c r="CN297" s="70">
        <v>0.41666666666666669</v>
      </c>
      <c r="CO297" s="70">
        <v>0.45833333333333331</v>
      </c>
      <c r="CP297" s="72">
        <v>4</v>
      </c>
      <c r="CQ297" s="47">
        <f>IF(CO297-CN297=$A$3,$A$2,CO297-CN297)</f>
        <v>4.166666666666663E-2</v>
      </c>
      <c r="CR297" s="47">
        <f>IFERROR(IF(CP297=$D$4,CQ297,CQ297/($D$4/CP297)),0)</f>
        <v>4.166666666666663E-2</v>
      </c>
      <c r="CS297" s="70"/>
      <c r="CT297" s="70"/>
      <c r="CU297" s="72"/>
      <c r="CV297" s="47">
        <f>IF(CT297-CS297=$A$3,$A$2,CT297-CS297)</f>
        <v>0</v>
      </c>
      <c r="CW297" s="47">
        <f>IFERROR(IF(CU297=$D$4,CV297,CV297/($D$4/CU297)),0)</f>
        <v>0</v>
      </c>
      <c r="CY297" s="18"/>
      <c r="CZ297" s="156"/>
      <c r="DA297" s="156"/>
    </row>
    <row r="298" spans="2:105" ht="13.8" x14ac:dyDescent="0.3">
      <c r="B298" s="39" t="str">
        <f>CONCATENATE(IF(AD298&lt;&gt;"","L",""),IF(AI298&lt;&gt;"","M",""),IF(AN298&lt;&gt;"","W",""),IF(AS298&lt;&gt;"","J",""),IF(AX298&lt;&gt;"","V",""),IF(BC298&lt;&gt;"","S",""),IF(BH298&lt;&gt;"","D",""))</f>
        <v>S</v>
      </c>
      <c r="C298" s="76">
        <v>488</v>
      </c>
      <c r="D298" s="40" t="s">
        <v>1982</v>
      </c>
      <c r="E298" s="40" t="s">
        <v>1486</v>
      </c>
      <c r="F298" s="40" t="s">
        <v>2122</v>
      </c>
      <c r="G298" s="36" t="s">
        <v>1240</v>
      </c>
      <c r="H298" s="36" t="s">
        <v>2184</v>
      </c>
      <c r="I298" s="36" t="s">
        <v>2124</v>
      </c>
      <c r="J298" s="36" t="s">
        <v>2125</v>
      </c>
      <c r="K298" s="36" t="s">
        <v>2263</v>
      </c>
      <c r="L298" s="100" t="s">
        <v>973</v>
      </c>
      <c r="M298" s="99">
        <f>IF(L298=L297,0,1)</f>
        <v>0</v>
      </c>
      <c r="N298" s="107">
        <v>950111021</v>
      </c>
      <c r="O298" s="106" t="str">
        <f>PROPER(TRIM(UPPER(CONCATENATE(P298," ",Q298))))</f>
        <v>Alexander Steven Rodriguez</v>
      </c>
      <c r="P298" s="106" t="s">
        <v>2267</v>
      </c>
      <c r="Q298" s="106" t="s">
        <v>2341</v>
      </c>
      <c r="R298" s="106" t="s">
        <v>2406</v>
      </c>
      <c r="S298" s="106" t="s">
        <v>2461</v>
      </c>
      <c r="T298" s="106" t="s">
        <v>2465</v>
      </c>
      <c r="U298" s="107" t="s">
        <v>2472</v>
      </c>
      <c r="V298" s="133">
        <v>11304.593545454549</v>
      </c>
      <c r="W298" s="39">
        <f>COUNTA(AD298,AI298,AN298,AS298,AX298,BH298,BC298)</f>
        <v>1</v>
      </c>
      <c r="X298" s="42">
        <f>Y298/AC298</f>
        <v>4.9999999999999989E-2</v>
      </c>
      <c r="Y298" s="43">
        <f>(AH298+AM298+AR298+AW298+BB298+BL298+BG298)*24</f>
        <v>1.9999999999999996</v>
      </c>
      <c r="Z298" s="44">
        <f>+W298*$D$4</f>
        <v>4</v>
      </c>
      <c r="AA298" s="42">
        <f>AB298/(AC298*$D$4)</f>
        <v>4.9999999999999989E-2</v>
      </c>
      <c r="AB298" s="44">
        <f>((AG298*24)*AF298)+((AL298*24)*AK298)+((AQ298*24)*AP298)+((AV298*24)*AU298)+((BA298*24)*AZ298)+((BF298*24)*BE298)+((BK298*24)*BJ298)</f>
        <v>7.9999999999999982</v>
      </c>
      <c r="AC298" s="45">
        <f>SUMIFS(Y:Y,O:O,O298)</f>
        <v>40</v>
      </c>
      <c r="AD298" s="77"/>
      <c r="AE298" s="77"/>
      <c r="AF298" s="71"/>
      <c r="AG298" s="47">
        <f>IF(AE298-AD298=$A$3,$A$2,AE298-AD298)</f>
        <v>0</v>
      </c>
      <c r="AH298" s="47">
        <f>IFERROR(IF(AF298=$D$4,AG298,AG298/($D$4/AF298)),0)</f>
        <v>0</v>
      </c>
      <c r="AI298" s="78"/>
      <c r="AJ298" s="78"/>
      <c r="AK298" s="72"/>
      <c r="AL298" s="47">
        <f>IF(AJ298-AI298=$A$3,$A$2,AJ298-AI298)</f>
        <v>0</v>
      </c>
      <c r="AM298" s="47">
        <f>IFERROR(IF(AK298=$D$4,AL298,AL298/($D$4/AK298)),0)</f>
        <v>0</v>
      </c>
      <c r="AN298" s="78"/>
      <c r="AO298" s="78"/>
      <c r="AP298" s="72"/>
      <c r="AQ298" s="47">
        <f>IF(AO298-AN298=$A$3,$A$2,AO298-AN298)</f>
        <v>0</v>
      </c>
      <c r="AR298" s="47">
        <f>IFERROR(IF(AP298=$D$4,AQ298,AQ298/($D$4/AP298)),0)</f>
        <v>0</v>
      </c>
      <c r="AS298" s="78"/>
      <c r="AT298" s="78"/>
      <c r="AU298" s="72"/>
      <c r="AV298" s="47">
        <f>IF(AT298-AS298=$A$3,$A$2,AT298-AS298)</f>
        <v>0</v>
      </c>
      <c r="AW298" s="47">
        <f>IFERROR(IF(AU298=$D$4,AV298,AV298/($D$4/AU298)),0)</f>
        <v>0</v>
      </c>
      <c r="AX298" s="78"/>
      <c r="AY298" s="78"/>
      <c r="AZ298" s="72"/>
      <c r="BA298" s="47">
        <f>IF(AY298-AX298=$A$3,$A$2,AY298-AX298)</f>
        <v>0</v>
      </c>
      <c r="BB298" s="47">
        <f>IFERROR(IF(AZ298=$D$4,BA298,BA298/($D$4/AZ298)),0)</f>
        <v>0</v>
      </c>
      <c r="BC298" s="78">
        <v>0.375</v>
      </c>
      <c r="BD298" s="78">
        <v>0.45833333333333331</v>
      </c>
      <c r="BE298" s="72">
        <v>4</v>
      </c>
      <c r="BF298" s="47">
        <f>IF(BD298-BC298=$A$3,$A$2,BD298-BC298)</f>
        <v>8.3333333333333315E-2</v>
      </c>
      <c r="BG298" s="47">
        <f>IFERROR(IF(BE298=$D$4,BF298,BF298/($D$4/BE298)),0)</f>
        <v>8.3333333333333315E-2</v>
      </c>
      <c r="BH298" s="78"/>
      <c r="BI298" s="78"/>
      <c r="BJ298" s="72"/>
      <c r="BK298" s="47">
        <f>IF(BI298-BH298=$A$3,$A$2,BI298-BH298)</f>
        <v>0</v>
      </c>
      <c r="BL298" s="47">
        <f>IFERROR(IF(BJ298=$D$4,BK298,BK298/($D$4/BJ298)),0)</f>
        <v>0</v>
      </c>
      <c r="BM298" s="50"/>
      <c r="BN298" s="22">
        <f t="array" ref="BN298">IF(SUMPRODUCT((O298:O$439=O298)*1)&gt;1,0,1)</f>
        <v>0</v>
      </c>
      <c r="BO298" s="69"/>
      <c r="BP298" s="69"/>
      <c r="BQ298" s="71"/>
      <c r="BR298" s="47">
        <f>IF(BP298-BO298=$A$3,$A$2,BP298-BO298)</f>
        <v>0</v>
      </c>
      <c r="BS298" s="47">
        <f>IFERROR(IF(BQ298=$D$4,BR298,BR298/($D$4/BQ298)),0)</f>
        <v>0</v>
      </c>
      <c r="BT298" s="70"/>
      <c r="BU298" s="70"/>
      <c r="BV298" s="72"/>
      <c r="BW298" s="47">
        <f>IF(BU298-BT298=$A$3,$A$2,BU298-BT298)</f>
        <v>0</v>
      </c>
      <c r="BX298" s="47">
        <f>IFERROR(IF(BV298=$D$4,BW298,BW298/($D$4/BV298)),0)</f>
        <v>0</v>
      </c>
      <c r="BY298" s="70"/>
      <c r="BZ298" s="70"/>
      <c r="CA298" s="72"/>
      <c r="CB298" s="47">
        <f>IF(BZ298-BY298=$A$3,$A$2,BZ298-BY298)</f>
        <v>0</v>
      </c>
      <c r="CC298" s="47">
        <f>IFERROR(IF(CA298=$D$4,CB298,CB298/($D$4/CA298)),0)</f>
        <v>0</v>
      </c>
      <c r="CD298" s="70"/>
      <c r="CE298" s="70"/>
      <c r="CF298" s="72"/>
      <c r="CG298" s="47">
        <f>IF(CE298-CD298=$A$3,$A$2,CE298-CD298)</f>
        <v>0</v>
      </c>
      <c r="CH298" s="47">
        <f>IFERROR(IF(CF298=$D$4,CG298,CG298/($D$4/CF298)),0)</f>
        <v>0</v>
      </c>
      <c r="CI298" s="70"/>
      <c r="CJ298" s="70"/>
      <c r="CK298" s="72"/>
      <c r="CL298" s="47">
        <f>IF(CJ298-CI298=$A$3,$A$2,CJ298-CI298)</f>
        <v>0</v>
      </c>
      <c r="CM298" s="47">
        <f>IFERROR(IF(CK298=$D$4,CL298,CL298/($D$4/CK298)),0)</f>
        <v>0</v>
      </c>
      <c r="CN298" s="70">
        <v>0.45833333333333331</v>
      </c>
      <c r="CO298" s="70">
        <v>0.5</v>
      </c>
      <c r="CP298" s="72">
        <v>4</v>
      </c>
      <c r="CQ298" s="47">
        <f>IF(CO298-CN298=$A$3,$A$2,CO298-CN298)</f>
        <v>4.1666666666666685E-2</v>
      </c>
      <c r="CR298" s="47">
        <f>IFERROR(IF(CP298=$D$4,CQ298,CQ298/($D$4/CP298)),0)</f>
        <v>4.1666666666666685E-2</v>
      </c>
      <c r="CS298" s="70"/>
      <c r="CT298" s="70"/>
      <c r="CU298" s="72"/>
      <c r="CV298" s="47">
        <f>IF(CT298-CS298=$A$3,$A$2,CT298-CS298)</f>
        <v>0</v>
      </c>
      <c r="CW298" s="47">
        <f>IFERROR(IF(CU298=$D$4,CV298,CV298/($D$4/CU298)),0)</f>
        <v>0</v>
      </c>
      <c r="CY298" s="18"/>
      <c r="CZ298" s="156"/>
      <c r="DA298" s="156"/>
    </row>
    <row r="299" spans="2:105" ht="13.8" x14ac:dyDescent="0.3">
      <c r="B299" s="39" t="str">
        <f>CONCATENATE(IF(AD299&lt;&gt;"","L",""),IF(AI299&lt;&gt;"","M",""),IF(AN299&lt;&gt;"","W",""),IF(AS299&lt;&gt;"","J",""),IF(AX299&lt;&gt;"","V",""),IF(BC299&lt;&gt;"","S",""),IF(BH299&lt;&gt;"","D",""))</f>
        <v>M</v>
      </c>
      <c r="C299" s="76">
        <v>625</v>
      </c>
      <c r="D299" s="40" t="s">
        <v>1983</v>
      </c>
      <c r="E299" s="40" t="s">
        <v>1487</v>
      </c>
      <c r="F299" s="40" t="s">
        <v>2155</v>
      </c>
      <c r="G299" s="36" t="s">
        <v>1238</v>
      </c>
      <c r="H299" s="36" t="s">
        <v>2185</v>
      </c>
      <c r="I299" s="36" t="s">
        <v>2124</v>
      </c>
      <c r="J299" s="36" t="s">
        <v>2125</v>
      </c>
      <c r="K299" s="36" t="s">
        <v>2263</v>
      </c>
      <c r="L299" s="100" t="s">
        <v>973</v>
      </c>
      <c r="M299" s="99">
        <f>IF(L299=L298,0,1)</f>
        <v>0</v>
      </c>
      <c r="N299" s="107">
        <v>950111021</v>
      </c>
      <c r="O299" s="106" t="str">
        <f>PROPER(TRIM(UPPER(CONCATENATE(P299," ",Q299))))</f>
        <v>Alexander Steven Rodriguez</v>
      </c>
      <c r="P299" s="106" t="s">
        <v>2267</v>
      </c>
      <c r="Q299" s="106" t="s">
        <v>2341</v>
      </c>
      <c r="R299" s="106" t="s">
        <v>2406</v>
      </c>
      <c r="S299" s="106" t="s">
        <v>2461</v>
      </c>
      <c r="T299" s="106" t="s">
        <v>2469</v>
      </c>
      <c r="U299" s="107" t="s">
        <v>2472</v>
      </c>
      <c r="V299" s="133">
        <v>32003.150096899182</v>
      </c>
      <c r="W299" s="39">
        <f>COUNTA(AD299,AI299,AN299,AS299,AX299,BH299,BC299)</f>
        <v>1</v>
      </c>
      <c r="X299" s="42">
        <f>Y299/AC299</f>
        <v>1.2499999999999989E-2</v>
      </c>
      <c r="Y299" s="43">
        <f>(AH299+AM299+AR299+AW299+BB299+BL299+BG299)*24</f>
        <v>0.49999999999999956</v>
      </c>
      <c r="Z299" s="44">
        <f>+W299*$D$4</f>
        <v>4</v>
      </c>
      <c r="AA299" s="42">
        <f>AB299/(AC299*$D$4)</f>
        <v>1.2499999999999989E-2</v>
      </c>
      <c r="AB299" s="44">
        <f>((AG299*24)*AF299)+((AL299*24)*AK299)+((AQ299*24)*AP299)+((AV299*24)*AU299)+((BA299*24)*AZ299)+((BF299*24)*BE299)+((BK299*24)*BJ299)</f>
        <v>1.9999999999999982</v>
      </c>
      <c r="AC299" s="45">
        <f>SUMIFS(Y:Y,O:O,O299)</f>
        <v>40</v>
      </c>
      <c r="AD299" s="77"/>
      <c r="AE299" s="77"/>
      <c r="AF299" s="71"/>
      <c r="AG299" s="47">
        <f>IF(AE299-AD299=$A$3,$A$2,AE299-AD299)</f>
        <v>0</v>
      </c>
      <c r="AH299" s="47">
        <f>IFERROR(IF(AF299=$D$4,AG299,AG299/($D$4/AF299)),0)</f>
        <v>0</v>
      </c>
      <c r="AI299" s="78">
        <v>0.70833333333333337</v>
      </c>
      <c r="AJ299" s="78">
        <v>0.75</v>
      </c>
      <c r="AK299" s="72">
        <v>2</v>
      </c>
      <c r="AL299" s="47">
        <f>IF(AJ299-AI299=$A$3,$A$2,AJ299-AI299)</f>
        <v>4.166666666666663E-2</v>
      </c>
      <c r="AM299" s="47">
        <f>IFERROR(IF(AK299=$D$4,AL299,AL299/($D$4/AK299)),0)</f>
        <v>2.0833333333333315E-2</v>
      </c>
      <c r="AN299" s="78"/>
      <c r="AO299" s="78"/>
      <c r="AP299" s="72"/>
      <c r="AQ299" s="47">
        <f>IF(AO299-AN299=$A$3,$A$2,AO299-AN299)</f>
        <v>0</v>
      </c>
      <c r="AR299" s="47">
        <f>IFERROR(IF(AP299=$D$4,AQ299,AQ299/($D$4/AP299)),0)</f>
        <v>0</v>
      </c>
      <c r="AS299" s="78"/>
      <c r="AT299" s="78"/>
      <c r="AU299" s="72"/>
      <c r="AV299" s="47">
        <f>IF(AT299-AS299=$A$3,$A$2,AT299-AS299)</f>
        <v>0</v>
      </c>
      <c r="AW299" s="47">
        <f>IFERROR(IF(AU299=$D$4,AV299,AV299/($D$4/AU299)),0)</f>
        <v>0</v>
      </c>
      <c r="AX299" s="78"/>
      <c r="AY299" s="78"/>
      <c r="AZ299" s="72"/>
      <c r="BA299" s="47">
        <f>IF(AY299-AX299=$A$3,$A$2,AY299-AX299)</f>
        <v>0</v>
      </c>
      <c r="BB299" s="47">
        <f>IFERROR(IF(AZ299=$D$4,BA299,BA299/($D$4/AZ299)),0)</f>
        <v>0</v>
      </c>
      <c r="BC299" s="78"/>
      <c r="BD299" s="78"/>
      <c r="BE299" s="72"/>
      <c r="BF299" s="47">
        <f>IF(BD299-BC299=$A$3,$A$2,BD299-BC299)</f>
        <v>0</v>
      </c>
      <c r="BG299" s="47">
        <f>IFERROR(IF(BE299=$D$4,BF299,BF299/($D$4/BE299)),0)</f>
        <v>0</v>
      </c>
      <c r="BH299" s="78"/>
      <c r="BI299" s="78"/>
      <c r="BJ299" s="72"/>
      <c r="BK299" s="47">
        <f>IF(BI299-BH299=$A$3,$A$2,BI299-BH299)</f>
        <v>0</v>
      </c>
      <c r="BL299" s="47">
        <f>IFERROR(IF(BJ299=$D$4,BK299,BK299/($D$4/BJ299)),0)</f>
        <v>0</v>
      </c>
      <c r="BM299" s="50"/>
      <c r="BN299" s="22">
        <f t="array" ref="BN299">IF(SUMPRODUCT((O299:O$439=O299)*1)&gt;1,0,1)</f>
        <v>0</v>
      </c>
      <c r="BO299" s="69"/>
      <c r="BP299" s="69"/>
      <c r="BQ299" s="71"/>
      <c r="BR299" s="47">
        <f>IF(BP299-BO299=$A$3,$A$2,BP299-BO299)</f>
        <v>0</v>
      </c>
      <c r="BS299" s="47">
        <f>IFERROR(IF(BQ299=$D$4,BR299,BR299/($D$4/BQ299)),0)</f>
        <v>0</v>
      </c>
      <c r="BT299" s="70">
        <v>0.70833333333333337</v>
      </c>
      <c r="BU299" s="70">
        <v>0.75</v>
      </c>
      <c r="BV299" s="72">
        <v>1</v>
      </c>
      <c r="BW299" s="47">
        <f>IF(BU299-BT299=$A$3,$A$2,BU299-BT299)</f>
        <v>4.166666666666663E-2</v>
      </c>
      <c r="BX299" s="47">
        <f>IFERROR(IF(BV299=$D$4,BW299,BW299/($D$4/BV299)),0)</f>
        <v>1.0416666666666657E-2</v>
      </c>
      <c r="BY299" s="70"/>
      <c r="BZ299" s="70"/>
      <c r="CA299" s="72"/>
      <c r="CB299" s="47">
        <f>IF(BZ299-BY299=$A$3,$A$2,BZ299-BY299)</f>
        <v>0</v>
      </c>
      <c r="CC299" s="47">
        <f>IFERROR(IF(CA299=$D$4,CB299,CB299/($D$4/CA299)),0)</f>
        <v>0</v>
      </c>
      <c r="CD299" s="70"/>
      <c r="CE299" s="70"/>
      <c r="CF299" s="72"/>
      <c r="CG299" s="47">
        <f>IF(CE299-CD299=$A$3,$A$2,CE299-CD299)</f>
        <v>0</v>
      </c>
      <c r="CH299" s="47">
        <f>IFERROR(IF(CF299=$D$4,CG299,CG299/($D$4/CF299)),0)</f>
        <v>0</v>
      </c>
      <c r="CI299" s="70"/>
      <c r="CJ299" s="70"/>
      <c r="CK299" s="72"/>
      <c r="CL299" s="47">
        <f>IF(CJ299-CI299=$A$3,$A$2,CJ299-CI299)</f>
        <v>0</v>
      </c>
      <c r="CM299" s="47">
        <f>IFERROR(IF(CK299=$D$4,CL299,CL299/($D$4/CK299)),0)</f>
        <v>0</v>
      </c>
      <c r="CN299" s="70"/>
      <c r="CO299" s="70"/>
      <c r="CP299" s="72"/>
      <c r="CQ299" s="47">
        <f>IF(CO299-CN299=$A$3,$A$2,CO299-CN299)</f>
        <v>0</v>
      </c>
      <c r="CR299" s="47">
        <f>IFERROR(IF(CP299=$D$4,CQ299,CQ299/($D$4/CP299)),0)</f>
        <v>0</v>
      </c>
      <c r="CS299" s="70"/>
      <c r="CT299" s="70"/>
      <c r="CU299" s="72"/>
      <c r="CV299" s="47">
        <f>IF(CT299-CS299=$A$3,$A$2,CT299-CS299)</f>
        <v>0</v>
      </c>
      <c r="CW299" s="47">
        <f>IFERROR(IF(CU299=$D$4,CV299,CV299/($D$4/CU299)),0)</f>
        <v>0</v>
      </c>
      <c r="CY299" s="18"/>
      <c r="CZ299" s="156"/>
      <c r="DA299" s="156"/>
    </row>
    <row r="300" spans="2:105" ht="13.8" x14ac:dyDescent="0.3">
      <c r="B300" s="39" t="str">
        <f>CONCATENATE(IF(AD300&lt;&gt;"","L",""),IF(AI300&lt;&gt;"","M",""),IF(AN300&lt;&gt;"","W",""),IF(AS300&lt;&gt;"","J",""),IF(AX300&lt;&gt;"","V",""),IF(BC300&lt;&gt;"","S",""),IF(BH300&lt;&gt;"","D",""))</f>
        <v>M</v>
      </c>
      <c r="C300" s="76">
        <v>565</v>
      </c>
      <c r="D300" s="40" t="s">
        <v>1984</v>
      </c>
      <c r="E300" s="40" t="s">
        <v>1488</v>
      </c>
      <c r="F300" s="40" t="s">
        <v>2122</v>
      </c>
      <c r="G300" s="36" t="s">
        <v>1239</v>
      </c>
      <c r="H300" s="36" t="s">
        <v>2185</v>
      </c>
      <c r="I300" s="36" t="s">
        <v>2124</v>
      </c>
      <c r="J300" s="36" t="s">
        <v>2125</v>
      </c>
      <c r="K300" s="36" t="s">
        <v>2263</v>
      </c>
      <c r="L300" s="100" t="s">
        <v>973</v>
      </c>
      <c r="M300" s="99">
        <f>IF(L300=L299,0,1)</f>
        <v>0</v>
      </c>
      <c r="N300" s="107">
        <v>950111021</v>
      </c>
      <c r="O300" s="106" t="str">
        <f>PROPER(TRIM(UPPER(CONCATENATE(P300," ",Q300))))</f>
        <v>Alexander Steven Rodriguez</v>
      </c>
      <c r="P300" s="106" t="s">
        <v>2267</v>
      </c>
      <c r="Q300" s="106" t="s">
        <v>2341</v>
      </c>
      <c r="R300" s="106" t="s">
        <v>2406</v>
      </c>
      <c r="S300" s="106" t="s">
        <v>2461</v>
      </c>
      <c r="T300" s="106" t="s">
        <v>2465</v>
      </c>
      <c r="U300" s="107" t="s">
        <v>2472</v>
      </c>
      <c r="V300" s="133">
        <v>6770.4650999999994</v>
      </c>
      <c r="W300" s="39">
        <f>COUNTA(AD300,AI300,AN300,AS300,AX300,BH300,BC300)</f>
        <v>1</v>
      </c>
      <c r="X300" s="42">
        <f>Y300/AC300</f>
        <v>3.7499999999999999E-2</v>
      </c>
      <c r="Y300" s="43">
        <f>(AH300+AM300+AR300+AW300+BB300+BL300+BG300)*24</f>
        <v>1.5</v>
      </c>
      <c r="Z300" s="44">
        <f>+W300*$D$4</f>
        <v>4</v>
      </c>
      <c r="AA300" s="42">
        <f>AB300/(AC300*$D$4)</f>
        <v>3.7499999999999999E-2</v>
      </c>
      <c r="AB300" s="44">
        <f>((AG300*24)*AF300)+((AL300*24)*AK300)+((AQ300*24)*AP300)+((AV300*24)*AU300)+((BA300*24)*AZ300)+((BF300*24)*BE300)+((BK300*24)*BJ300)</f>
        <v>6</v>
      </c>
      <c r="AC300" s="45">
        <f>SUMIFS(Y:Y,O:O,O300)</f>
        <v>40</v>
      </c>
      <c r="AD300" s="77"/>
      <c r="AE300" s="77"/>
      <c r="AF300" s="71"/>
      <c r="AG300" s="47">
        <f>IF(AE300-AD300=$A$3,$A$2,AE300-AD300)</f>
        <v>0</v>
      </c>
      <c r="AH300" s="47">
        <f>IFERROR(IF(AF300=$D$4,AG300,AG300/($D$4/AF300)),0)</f>
        <v>0</v>
      </c>
      <c r="AI300" s="78">
        <v>0.375</v>
      </c>
      <c r="AJ300" s="78">
        <v>0.5</v>
      </c>
      <c r="AK300" s="72">
        <v>2</v>
      </c>
      <c r="AL300" s="47">
        <f>IF(AJ300-AI300=$A$3,$A$2,AJ300-AI300)</f>
        <v>0.125</v>
      </c>
      <c r="AM300" s="47">
        <f>IFERROR(IF(AK300=$D$4,AL300,AL300/($D$4/AK300)),0)</f>
        <v>6.25E-2</v>
      </c>
      <c r="AN300" s="78"/>
      <c r="AO300" s="78"/>
      <c r="AP300" s="72"/>
      <c r="AQ300" s="47">
        <f>IF(AO300-AN300=$A$3,$A$2,AO300-AN300)</f>
        <v>0</v>
      </c>
      <c r="AR300" s="47">
        <f>IFERROR(IF(AP300=$D$4,AQ300,AQ300/($D$4/AP300)),0)</f>
        <v>0</v>
      </c>
      <c r="AS300" s="78"/>
      <c r="AT300" s="78"/>
      <c r="AU300" s="72"/>
      <c r="AV300" s="47">
        <f>IF(AT300-AS300=$A$3,$A$2,AT300-AS300)</f>
        <v>0</v>
      </c>
      <c r="AW300" s="47">
        <f>IFERROR(IF(AU300=$D$4,AV300,AV300/($D$4/AU300)),0)</f>
        <v>0</v>
      </c>
      <c r="AX300" s="78"/>
      <c r="AY300" s="78"/>
      <c r="AZ300" s="72"/>
      <c r="BA300" s="47">
        <f>IF(AY300-AX300=$A$3,$A$2,AY300-AX300)</f>
        <v>0</v>
      </c>
      <c r="BB300" s="47">
        <f>IFERROR(IF(AZ300=$D$4,BA300,BA300/($D$4/AZ300)),0)</f>
        <v>0</v>
      </c>
      <c r="BC300" s="78"/>
      <c r="BD300" s="78"/>
      <c r="BE300" s="72"/>
      <c r="BF300" s="47">
        <f>IF(BD300-BC300=$A$3,$A$2,BD300-BC300)</f>
        <v>0</v>
      </c>
      <c r="BG300" s="47">
        <f>IFERROR(IF(BE300=$D$4,BF300,BF300/($D$4/BE300)),0)</f>
        <v>0</v>
      </c>
      <c r="BH300" s="78"/>
      <c r="BI300" s="78"/>
      <c r="BJ300" s="72"/>
      <c r="BK300" s="47">
        <f>IF(BI300-BH300=$A$3,$A$2,BI300-BH300)</f>
        <v>0</v>
      </c>
      <c r="BL300" s="47">
        <f>IFERROR(IF(BJ300=$D$4,BK300,BK300/($D$4/BJ300)),0)</f>
        <v>0</v>
      </c>
      <c r="BM300" s="50"/>
      <c r="BN300" s="22">
        <f t="array" ref="BN300">IF(SUMPRODUCT((O300:O$439=O300)*1)&gt;1,0,1)</f>
        <v>0</v>
      </c>
      <c r="BO300" s="69"/>
      <c r="BP300" s="69"/>
      <c r="BQ300" s="71"/>
      <c r="BR300" s="47">
        <f>IF(BP300-BO300=$A$3,$A$2,BP300-BO300)</f>
        <v>0</v>
      </c>
      <c r="BS300" s="47">
        <f>IFERROR(IF(BQ300=$D$4,BR300,BR300/($D$4/BQ300)),0)</f>
        <v>0</v>
      </c>
      <c r="BT300" s="70">
        <v>0.375</v>
      </c>
      <c r="BU300" s="70">
        <v>0.5</v>
      </c>
      <c r="BV300" s="72">
        <v>1</v>
      </c>
      <c r="BW300" s="47">
        <f>IF(BU300-BT300=$A$3,$A$2,BU300-BT300)</f>
        <v>0.125</v>
      </c>
      <c r="BX300" s="47">
        <f>IFERROR(IF(BV300=$D$4,BW300,BW300/($D$4/BV300)),0)</f>
        <v>3.125E-2</v>
      </c>
      <c r="BY300" s="70"/>
      <c r="BZ300" s="70"/>
      <c r="CA300" s="72"/>
      <c r="CB300" s="47">
        <f>IF(BZ300-BY300=$A$3,$A$2,BZ300-BY300)</f>
        <v>0</v>
      </c>
      <c r="CC300" s="47">
        <f>IFERROR(IF(CA300=$D$4,CB300,CB300/($D$4/CA300)),0)</f>
        <v>0</v>
      </c>
      <c r="CD300" s="70"/>
      <c r="CE300" s="70"/>
      <c r="CF300" s="72"/>
      <c r="CG300" s="47">
        <f>IF(CE300-CD300=$A$3,$A$2,CE300-CD300)</f>
        <v>0</v>
      </c>
      <c r="CH300" s="47">
        <f>IFERROR(IF(CF300=$D$4,CG300,CG300/($D$4/CF300)),0)</f>
        <v>0</v>
      </c>
      <c r="CI300" s="70"/>
      <c r="CJ300" s="70"/>
      <c r="CK300" s="72"/>
      <c r="CL300" s="47">
        <f>IF(CJ300-CI300=$A$3,$A$2,CJ300-CI300)</f>
        <v>0</v>
      </c>
      <c r="CM300" s="47">
        <f>IFERROR(IF(CK300=$D$4,CL300,CL300/($D$4/CK300)),0)</f>
        <v>0</v>
      </c>
      <c r="CN300" s="70"/>
      <c r="CO300" s="70"/>
      <c r="CP300" s="72"/>
      <c r="CQ300" s="47">
        <f>IF(CO300-CN300=$A$3,$A$2,CO300-CN300)</f>
        <v>0</v>
      </c>
      <c r="CR300" s="47">
        <f>IFERROR(IF(CP300=$D$4,CQ300,CQ300/($D$4/CP300)),0)</f>
        <v>0</v>
      </c>
      <c r="CS300" s="70"/>
      <c r="CT300" s="70"/>
      <c r="CU300" s="72"/>
      <c r="CV300" s="47">
        <f>IF(CT300-CS300=$A$3,$A$2,CT300-CS300)</f>
        <v>0</v>
      </c>
      <c r="CW300" s="47">
        <f>IFERROR(IF(CU300=$D$4,CV300,CV300/($D$4/CU300)),0)</f>
        <v>0</v>
      </c>
      <c r="CY300" s="228"/>
      <c r="CZ300" s="156"/>
      <c r="DA300" s="156"/>
    </row>
    <row r="301" spans="2:105" ht="13.8" x14ac:dyDescent="0.3">
      <c r="B301" s="39" t="str">
        <f>CONCATENATE(IF(AD301&lt;&gt;"","L",""),IF(AI301&lt;&gt;"","M",""),IF(AN301&lt;&gt;"","W",""),IF(AS301&lt;&gt;"","J",""),IF(AX301&lt;&gt;"","V",""),IF(BC301&lt;&gt;"","S",""),IF(BH301&lt;&gt;"","D",""))</f>
        <v>M</v>
      </c>
      <c r="C301" s="76">
        <v>927</v>
      </c>
      <c r="D301" s="40" t="s">
        <v>1985</v>
      </c>
      <c r="E301" s="40" t="s">
        <v>1489</v>
      </c>
      <c r="F301" s="40" t="s">
        <v>2123</v>
      </c>
      <c r="G301" s="36" t="s">
        <v>1236</v>
      </c>
      <c r="H301" s="36" t="s">
        <v>2185</v>
      </c>
      <c r="I301" s="36" t="s">
        <v>2124</v>
      </c>
      <c r="J301" s="36" t="s">
        <v>2125</v>
      </c>
      <c r="K301" s="36" t="s">
        <v>2263</v>
      </c>
      <c r="L301" s="100" t="s">
        <v>973</v>
      </c>
      <c r="M301" s="99">
        <f>IF(L301=L300,0,1)</f>
        <v>0</v>
      </c>
      <c r="N301" s="107">
        <v>950111021</v>
      </c>
      <c r="O301" s="106" t="str">
        <f>PROPER(TRIM(UPPER(CONCATENATE(P301," ",Q301))))</f>
        <v>Alexander Steven Rodriguez</v>
      </c>
      <c r="P301" s="106" t="s">
        <v>2267</v>
      </c>
      <c r="Q301" s="106" t="s">
        <v>2341</v>
      </c>
      <c r="R301" s="106" t="s">
        <v>2406</v>
      </c>
      <c r="S301" s="106" t="s">
        <v>2461</v>
      </c>
      <c r="T301" s="106" t="s">
        <v>2467</v>
      </c>
      <c r="U301" s="107" t="s">
        <v>2472</v>
      </c>
      <c r="V301" s="133">
        <v>13895.689166666669</v>
      </c>
      <c r="W301" s="39">
        <f>COUNTA(AD301,AI301,AN301,AS301,AX301,BH301,BC301)</f>
        <v>1</v>
      </c>
      <c r="X301" s="42">
        <f>Y301/AC301</f>
        <v>1.2500000000000022E-2</v>
      </c>
      <c r="Y301" s="43">
        <f>(AH301+AM301+AR301+AW301+BB301+BL301+BG301)*24</f>
        <v>0.50000000000000089</v>
      </c>
      <c r="Z301" s="44">
        <f>+W301*$D$4</f>
        <v>4</v>
      </c>
      <c r="AA301" s="42">
        <f>AB301/(AC301*$D$4)</f>
        <v>1.2500000000000022E-2</v>
      </c>
      <c r="AB301" s="44">
        <f>((AG301*24)*AF301)+((AL301*24)*AK301)+((AQ301*24)*AP301)+((AV301*24)*AU301)+((BA301*24)*AZ301)+((BF301*24)*BE301)+((BK301*24)*BJ301)</f>
        <v>2.0000000000000036</v>
      </c>
      <c r="AC301" s="45">
        <f>SUMIFS(Y:Y,O:O,O301)</f>
        <v>40</v>
      </c>
      <c r="AD301" s="77"/>
      <c r="AE301" s="77"/>
      <c r="AF301" s="71"/>
      <c r="AG301" s="47">
        <f>IF(AE301-AD301=$A$3,$A$2,AE301-AD301)</f>
        <v>0</v>
      </c>
      <c r="AH301" s="47">
        <f>IFERROR(IF(AF301=$D$4,AG301,AG301/($D$4/AF301)),0)</f>
        <v>0</v>
      </c>
      <c r="AI301" s="78">
        <v>0.66666666666666663</v>
      </c>
      <c r="AJ301" s="78">
        <v>0.70833333333333337</v>
      </c>
      <c r="AK301" s="72">
        <v>2</v>
      </c>
      <c r="AL301" s="47">
        <f>IF(AJ301-AI301=$A$3,$A$2,AJ301-AI301)</f>
        <v>4.1666666666666741E-2</v>
      </c>
      <c r="AM301" s="47">
        <f>IFERROR(IF(AK301=$D$4,AL301,AL301/($D$4/AK301)),0)</f>
        <v>2.083333333333337E-2</v>
      </c>
      <c r="AN301" s="78"/>
      <c r="AO301" s="78"/>
      <c r="AP301" s="72"/>
      <c r="AQ301" s="47">
        <f>IF(AO301-AN301=$A$3,$A$2,AO301-AN301)</f>
        <v>0</v>
      </c>
      <c r="AR301" s="47">
        <f>IFERROR(IF(AP301=$D$4,AQ301,AQ301/($D$4/AP301)),0)</f>
        <v>0</v>
      </c>
      <c r="AS301" s="78"/>
      <c r="AT301" s="78"/>
      <c r="AU301" s="72"/>
      <c r="AV301" s="47">
        <f>IF(AT301-AS301=$A$3,$A$2,AT301-AS301)</f>
        <v>0</v>
      </c>
      <c r="AW301" s="47">
        <f>IFERROR(IF(AU301=$D$4,AV301,AV301/($D$4/AU301)),0)</f>
        <v>0</v>
      </c>
      <c r="AX301" s="78"/>
      <c r="AY301" s="78"/>
      <c r="AZ301" s="72"/>
      <c r="BA301" s="47">
        <f>IF(AY301-AX301=$A$3,$A$2,AY301-AX301)</f>
        <v>0</v>
      </c>
      <c r="BB301" s="47">
        <f>IFERROR(IF(AZ301=$D$4,BA301,BA301/($D$4/AZ301)),0)</f>
        <v>0</v>
      </c>
      <c r="BC301" s="78"/>
      <c r="BD301" s="78"/>
      <c r="BE301" s="72"/>
      <c r="BF301" s="47">
        <f>IF(BD301-BC301=$A$3,$A$2,BD301-BC301)</f>
        <v>0</v>
      </c>
      <c r="BG301" s="47">
        <f>IFERROR(IF(BE301=$D$4,BF301,BF301/($D$4/BE301)),0)</f>
        <v>0</v>
      </c>
      <c r="BH301" s="78"/>
      <c r="BI301" s="78"/>
      <c r="BJ301" s="72"/>
      <c r="BK301" s="47">
        <f>IF(BI301-BH301=$A$3,$A$2,BI301-BH301)</f>
        <v>0</v>
      </c>
      <c r="BL301" s="47">
        <f>IFERROR(IF(BJ301=$D$4,BK301,BK301/($D$4/BJ301)),0)</f>
        <v>0</v>
      </c>
      <c r="BM301" s="50"/>
      <c r="BN301" s="22">
        <f t="array" ref="BN301">IF(SUMPRODUCT((O301:O$439=O301)*1)&gt;1,0,1)</f>
        <v>0</v>
      </c>
      <c r="BO301" s="69"/>
      <c r="BP301" s="69"/>
      <c r="BQ301" s="71"/>
      <c r="BR301" s="47">
        <f>IF(BP301-BO301=$A$3,$A$2,BP301-BO301)</f>
        <v>0</v>
      </c>
      <c r="BS301" s="47">
        <f>IFERROR(IF(BQ301=$D$4,BR301,BR301/($D$4/BQ301)),0)</f>
        <v>0</v>
      </c>
      <c r="BT301" s="70">
        <v>0.66666666666666663</v>
      </c>
      <c r="BU301" s="70">
        <v>0.70833333333333337</v>
      </c>
      <c r="BV301" s="72">
        <v>1</v>
      </c>
      <c r="BW301" s="47">
        <f>IF(BU301-BT301=$A$3,$A$2,BU301-BT301)</f>
        <v>4.1666666666666741E-2</v>
      </c>
      <c r="BX301" s="47">
        <f>IFERROR(IF(BV301=$D$4,BW301,BW301/($D$4/BV301)),0)</f>
        <v>1.0416666666666685E-2</v>
      </c>
      <c r="BY301" s="70"/>
      <c r="BZ301" s="70"/>
      <c r="CA301" s="72"/>
      <c r="CB301" s="47">
        <f>IF(BZ301-BY301=$A$3,$A$2,BZ301-BY301)</f>
        <v>0</v>
      </c>
      <c r="CC301" s="47">
        <f>IFERROR(IF(CA301=$D$4,CB301,CB301/($D$4/CA301)),0)</f>
        <v>0</v>
      </c>
      <c r="CD301" s="70"/>
      <c r="CE301" s="70"/>
      <c r="CF301" s="72"/>
      <c r="CG301" s="47">
        <f>IF(CE301-CD301=$A$3,$A$2,CE301-CD301)</f>
        <v>0</v>
      </c>
      <c r="CH301" s="47">
        <f>IFERROR(IF(CF301=$D$4,CG301,CG301/($D$4/CF301)),0)</f>
        <v>0</v>
      </c>
      <c r="CI301" s="70"/>
      <c r="CJ301" s="70"/>
      <c r="CK301" s="72"/>
      <c r="CL301" s="47">
        <f>IF(CJ301-CI301=$A$3,$A$2,CJ301-CI301)</f>
        <v>0</v>
      </c>
      <c r="CM301" s="47">
        <f>IFERROR(IF(CK301=$D$4,CL301,CL301/($D$4/CK301)),0)</f>
        <v>0</v>
      </c>
      <c r="CN301" s="70"/>
      <c r="CO301" s="70"/>
      <c r="CP301" s="72"/>
      <c r="CQ301" s="47">
        <f>IF(CO301-CN301=$A$3,$A$2,CO301-CN301)</f>
        <v>0</v>
      </c>
      <c r="CR301" s="47">
        <f>IFERROR(IF(CP301=$D$4,CQ301,CQ301/($D$4/CP301)),0)</f>
        <v>0</v>
      </c>
      <c r="CS301" s="70"/>
      <c r="CT301" s="70"/>
      <c r="CU301" s="72"/>
      <c r="CV301" s="47">
        <f>IF(CT301-CS301=$A$3,$A$2,CT301-CS301)</f>
        <v>0</v>
      </c>
      <c r="CW301" s="47">
        <f>IFERROR(IF(CU301=$D$4,CV301,CV301/($D$4/CU301)),0)</f>
        <v>0</v>
      </c>
      <c r="CY301" s="176"/>
      <c r="CZ301" s="156"/>
      <c r="DA301" s="156"/>
    </row>
    <row r="302" spans="2:105" ht="13.8" x14ac:dyDescent="0.3">
      <c r="B302" s="39" t="str">
        <f>CONCATENATE(IF(AD302&lt;&gt;"","L",""),IF(AI302&lt;&gt;"","M",""),IF(AN302&lt;&gt;"","W",""),IF(AS302&lt;&gt;"","J",""),IF(AX302&lt;&gt;"","V",""),IF(BC302&lt;&gt;"","S",""),IF(BH302&lt;&gt;"","D",""))</f>
        <v>M</v>
      </c>
      <c r="C302" s="76">
        <v>479</v>
      </c>
      <c r="D302" s="40" t="s">
        <v>1986</v>
      </c>
      <c r="E302" s="40" t="s">
        <v>1490</v>
      </c>
      <c r="F302" s="40" t="s">
        <v>2122</v>
      </c>
      <c r="G302" s="36" t="s">
        <v>1241</v>
      </c>
      <c r="H302" s="36" t="s">
        <v>2185</v>
      </c>
      <c r="I302" s="36" t="s">
        <v>2124</v>
      </c>
      <c r="J302" s="36" t="s">
        <v>2125</v>
      </c>
      <c r="K302" s="36" t="s">
        <v>2263</v>
      </c>
      <c r="L302" s="100" t="s">
        <v>973</v>
      </c>
      <c r="M302" s="99">
        <f>IF(L302=L301,0,1)</f>
        <v>0</v>
      </c>
      <c r="N302" s="107">
        <v>950111021</v>
      </c>
      <c r="O302" s="106" t="str">
        <f>PROPER(TRIM(UPPER(CONCATENATE(P302," ",Q302))))</f>
        <v>Alexander Steven Rodriguez</v>
      </c>
      <c r="P302" s="106" t="s">
        <v>2267</v>
      </c>
      <c r="Q302" s="106" t="s">
        <v>2341</v>
      </c>
      <c r="R302" s="106" t="s">
        <v>2406</v>
      </c>
      <c r="S302" s="106" t="s">
        <v>2461</v>
      </c>
      <c r="T302" s="106" t="s">
        <v>2468</v>
      </c>
      <c r="U302" s="107" t="s">
        <v>2472</v>
      </c>
      <c r="V302" s="133">
        <v>9517.6672727272726</v>
      </c>
      <c r="W302" s="39">
        <f>COUNTA(AD302,AI302,AN302,AS302,AX302,BH302,BC302)</f>
        <v>1</v>
      </c>
      <c r="X302" s="42">
        <f>Y302/AC302</f>
        <v>3.7499999999999999E-2</v>
      </c>
      <c r="Y302" s="43">
        <f>(AH302+AM302+AR302+AW302+BB302+BL302+BG302)*24</f>
        <v>1.5</v>
      </c>
      <c r="Z302" s="44">
        <f>+W302*$D$4</f>
        <v>4</v>
      </c>
      <c r="AA302" s="42">
        <f>AB302/(AC302*$D$4)</f>
        <v>3.7499999999999999E-2</v>
      </c>
      <c r="AB302" s="44">
        <f>((AG302*24)*AF302)+((AL302*24)*AK302)+((AQ302*24)*AP302)+((AV302*24)*AU302)+((BA302*24)*AZ302)+((BF302*24)*BE302)+((BK302*24)*BJ302)</f>
        <v>6</v>
      </c>
      <c r="AC302" s="45">
        <f>SUMIFS(Y:Y,O:O,O302)</f>
        <v>40</v>
      </c>
      <c r="AD302" s="77"/>
      <c r="AE302" s="77"/>
      <c r="AF302" s="71"/>
      <c r="AG302" s="47">
        <f>IF(AE302-AD302=$A$3,$A$2,AE302-AD302)</f>
        <v>0</v>
      </c>
      <c r="AH302" s="47">
        <f>IFERROR(IF(AF302=$D$4,AG302,AG302/($D$4/AF302)),0)</f>
        <v>0</v>
      </c>
      <c r="AI302" s="78">
        <v>0.54166666666666663</v>
      </c>
      <c r="AJ302" s="78">
        <v>0.66666666666666663</v>
      </c>
      <c r="AK302" s="72">
        <v>2</v>
      </c>
      <c r="AL302" s="47">
        <f>IF(AJ302-AI302=$A$3,$A$2,AJ302-AI302)</f>
        <v>0.125</v>
      </c>
      <c r="AM302" s="47">
        <f>IFERROR(IF(AK302=$D$4,AL302,AL302/($D$4/AK302)),0)</f>
        <v>6.25E-2</v>
      </c>
      <c r="AN302" s="78"/>
      <c r="AO302" s="78"/>
      <c r="AP302" s="72"/>
      <c r="AQ302" s="47">
        <f>IF(AO302-AN302=$A$3,$A$2,AO302-AN302)</f>
        <v>0</v>
      </c>
      <c r="AR302" s="47">
        <f>IFERROR(IF(AP302=$D$4,AQ302,AQ302/($D$4/AP302)),0)</f>
        <v>0</v>
      </c>
      <c r="AS302" s="78"/>
      <c r="AT302" s="78"/>
      <c r="AU302" s="72"/>
      <c r="AV302" s="47">
        <f>IF(AT302-AS302=$A$3,$A$2,AT302-AS302)</f>
        <v>0</v>
      </c>
      <c r="AW302" s="47">
        <f>IFERROR(IF(AU302=$D$4,AV302,AV302/($D$4/AU302)),0)</f>
        <v>0</v>
      </c>
      <c r="AX302" s="78"/>
      <c r="AY302" s="78"/>
      <c r="AZ302" s="72"/>
      <c r="BA302" s="47">
        <f>IF(AY302-AX302=$A$3,$A$2,AY302-AX302)</f>
        <v>0</v>
      </c>
      <c r="BB302" s="47">
        <f>IFERROR(IF(AZ302=$D$4,BA302,BA302/($D$4/AZ302)),0)</f>
        <v>0</v>
      </c>
      <c r="BC302" s="78"/>
      <c r="BD302" s="78"/>
      <c r="BE302" s="72"/>
      <c r="BF302" s="47">
        <f>IF(BD302-BC302=$A$3,$A$2,BD302-BC302)</f>
        <v>0</v>
      </c>
      <c r="BG302" s="47">
        <f>IFERROR(IF(BE302=$D$4,BF302,BF302/($D$4/BE302)),0)</f>
        <v>0</v>
      </c>
      <c r="BH302" s="78"/>
      <c r="BI302" s="78"/>
      <c r="BJ302" s="72"/>
      <c r="BK302" s="47">
        <f>IF(BI302-BH302=$A$3,$A$2,BI302-BH302)</f>
        <v>0</v>
      </c>
      <c r="BL302" s="47">
        <f>IFERROR(IF(BJ302=$D$4,BK302,BK302/($D$4/BJ302)),0)</f>
        <v>0</v>
      </c>
      <c r="BM302" s="50"/>
      <c r="BN302" s="22">
        <f t="array" ref="BN302">IF(SUMPRODUCT((O302:O$439=O302)*1)&gt;1,0,1)</f>
        <v>1</v>
      </c>
      <c r="BO302" s="69"/>
      <c r="BP302" s="69"/>
      <c r="BQ302" s="71"/>
      <c r="BR302" s="47">
        <f>IF(BP302-BO302=$A$3,$A$2,BP302-BO302)</f>
        <v>0</v>
      </c>
      <c r="BS302" s="47">
        <f>IFERROR(IF(BQ302=$D$4,BR302,BR302/($D$4/BQ302)),0)</f>
        <v>0</v>
      </c>
      <c r="BT302" s="70">
        <v>0.54166666666666663</v>
      </c>
      <c r="BU302" s="70">
        <v>0.66666666666666663</v>
      </c>
      <c r="BV302" s="72">
        <v>1</v>
      </c>
      <c r="BW302" s="47">
        <f>IF(BU302-BT302=$A$3,$A$2,BU302-BT302)</f>
        <v>0.125</v>
      </c>
      <c r="BX302" s="47">
        <f>IFERROR(IF(BV302=$D$4,BW302,BW302/($D$4/BV302)),0)</f>
        <v>3.125E-2</v>
      </c>
      <c r="BY302" s="70"/>
      <c r="BZ302" s="70"/>
      <c r="CA302" s="72"/>
      <c r="CB302" s="47">
        <f>IF(BZ302-BY302=$A$3,$A$2,BZ302-BY302)</f>
        <v>0</v>
      </c>
      <c r="CC302" s="47">
        <f>IFERROR(IF(CA302=$D$4,CB302,CB302/($D$4/CA302)),0)</f>
        <v>0</v>
      </c>
      <c r="CD302" s="70"/>
      <c r="CE302" s="70"/>
      <c r="CF302" s="72"/>
      <c r="CG302" s="47">
        <f>IF(CE302-CD302=$A$3,$A$2,CE302-CD302)</f>
        <v>0</v>
      </c>
      <c r="CH302" s="47">
        <f>IFERROR(IF(CF302=$D$4,CG302,CG302/($D$4/CF302)),0)</f>
        <v>0</v>
      </c>
      <c r="CI302" s="70"/>
      <c r="CJ302" s="70"/>
      <c r="CK302" s="72"/>
      <c r="CL302" s="47">
        <f>IF(CJ302-CI302=$A$3,$A$2,CJ302-CI302)</f>
        <v>0</v>
      </c>
      <c r="CM302" s="47">
        <f>IFERROR(IF(CK302=$D$4,CL302,CL302/($D$4/CK302)),0)</f>
        <v>0</v>
      </c>
      <c r="CN302" s="70"/>
      <c r="CO302" s="70"/>
      <c r="CP302" s="72"/>
      <c r="CQ302" s="47">
        <f>IF(CO302-CN302=$A$3,$A$2,CO302-CN302)</f>
        <v>0</v>
      </c>
      <c r="CR302" s="47">
        <f>IFERROR(IF(CP302=$D$4,CQ302,CQ302/($D$4/CP302)),0)</f>
        <v>0</v>
      </c>
      <c r="CS302" s="70"/>
      <c r="CT302" s="70"/>
      <c r="CU302" s="72"/>
      <c r="CV302" s="47">
        <f>IF(CT302-CS302=$A$3,$A$2,CT302-CS302)</f>
        <v>0</v>
      </c>
      <c r="CW302" s="47">
        <f>IFERROR(IF(CU302=$D$4,CV302,CV302/($D$4/CU302)),0)</f>
        <v>0</v>
      </c>
      <c r="CY302" s="18"/>
      <c r="CZ302" s="156"/>
      <c r="DA302" s="156"/>
    </row>
    <row r="303" spans="2:105" ht="13.8" x14ac:dyDescent="0.3">
      <c r="B303" s="39" t="str">
        <f>CONCATENATE(IF(AD303&lt;&gt;"","L",""),IF(AI303&lt;&gt;"","M",""),IF(AN303&lt;&gt;"","W",""),IF(AS303&lt;&gt;"","J",""),IF(AX303&lt;&gt;"","V",""),IF(BC303&lt;&gt;"","S",""),IF(BH303&lt;&gt;"","D",""))</f>
        <v>MJ</v>
      </c>
      <c r="C303" s="104">
        <v>663</v>
      </c>
      <c r="D303" s="40" t="s">
        <v>1747</v>
      </c>
      <c r="E303" s="40" t="s">
        <v>1299</v>
      </c>
      <c r="F303" s="40" t="s">
        <v>2123</v>
      </c>
      <c r="G303" s="36" t="s">
        <v>1237</v>
      </c>
      <c r="H303" s="36" t="s">
        <v>2206</v>
      </c>
      <c r="I303" s="36" t="s">
        <v>2124</v>
      </c>
      <c r="J303" s="36" t="s">
        <v>2125</v>
      </c>
      <c r="K303" s="36" t="s">
        <v>2262</v>
      </c>
      <c r="L303" s="99" t="s">
        <v>916</v>
      </c>
      <c r="M303" s="99">
        <f>IF(L303=L302,0,1)</f>
        <v>1</v>
      </c>
      <c r="N303" s="107">
        <v>921303673</v>
      </c>
      <c r="O303" s="106" t="str">
        <f>PROPER(TRIM(UPPER(CONCATENATE(P303," ",Q303))))</f>
        <v>Carlos Andres Alarcon</v>
      </c>
      <c r="P303" s="106" t="s">
        <v>2276</v>
      </c>
      <c r="Q303" s="106" t="s">
        <v>2338</v>
      </c>
      <c r="R303" s="106" t="s">
        <v>2412</v>
      </c>
      <c r="S303" s="106" t="s">
        <v>2461</v>
      </c>
      <c r="T303" s="106" t="s">
        <v>2466</v>
      </c>
      <c r="U303" s="107" t="s">
        <v>2472</v>
      </c>
      <c r="V303" s="133">
        <v>4422.1815359570182</v>
      </c>
      <c r="W303" s="39">
        <f>COUNTA(AD303,AI303,AN303,AS303,AX303,BH303,BC303)</f>
        <v>2</v>
      </c>
      <c r="X303" s="42">
        <f>Y303/AC303</f>
        <v>0.10000000000000002</v>
      </c>
      <c r="Y303" s="43">
        <f>(AH303+AM303+AR303+AW303+BB303+BL303+BG303)*24</f>
        <v>4</v>
      </c>
      <c r="Z303" s="44">
        <f>+W303*$D$4</f>
        <v>8</v>
      </c>
      <c r="AA303" s="42">
        <f>AB303/(AC303*$D$4)</f>
        <v>0.10000000000000002</v>
      </c>
      <c r="AB303" s="44">
        <f>((AG303*24)*AF303)+((AL303*24)*AK303)+((AQ303*24)*AP303)+((AV303*24)*AU303)+((BA303*24)*AZ303)+((BF303*24)*BE303)+((BK303*24)*BJ303)</f>
        <v>16</v>
      </c>
      <c r="AC303" s="45">
        <f>SUMIFS(Y:Y,O:O,O303)</f>
        <v>39.999999999999993</v>
      </c>
      <c r="AD303" s="127"/>
      <c r="AE303" s="127"/>
      <c r="AF303" s="107"/>
      <c r="AG303" s="47">
        <f>IF(AE303-AD303=$A$3,$A$2,AE303-AD303)</f>
        <v>0</v>
      </c>
      <c r="AH303" s="47">
        <f>IFERROR(IF(AF303=$D$4,AG303,AG303/($D$4/AF303)),0)</f>
        <v>0</v>
      </c>
      <c r="AI303" s="49">
        <v>0.41666666666666669</v>
      </c>
      <c r="AJ303" s="49">
        <v>0.5</v>
      </c>
      <c r="AK303" s="41">
        <v>4</v>
      </c>
      <c r="AL303" s="47">
        <f>IF(AJ303-AI303=$A$3,$A$2,AJ303-AI303)</f>
        <v>8.3333333333333315E-2</v>
      </c>
      <c r="AM303" s="47">
        <f>IFERROR(IF(AK303=$D$4,AL303,AL303/($D$4/AK303)),0)</f>
        <v>8.3333333333333315E-2</v>
      </c>
      <c r="AN303" s="49"/>
      <c r="AO303" s="49"/>
      <c r="AP303" s="41"/>
      <c r="AQ303" s="47">
        <f>IF(AO303-AN303=$A$3,$A$2,AO303-AN303)</f>
        <v>0</v>
      </c>
      <c r="AR303" s="47">
        <f>IFERROR(IF(AP303=$D$4,AQ303,AQ303/($D$4/AP303)),0)</f>
        <v>0</v>
      </c>
      <c r="AS303" s="49">
        <v>0.54166666666666663</v>
      </c>
      <c r="AT303" s="49">
        <v>0.625</v>
      </c>
      <c r="AU303" s="41">
        <v>4</v>
      </c>
      <c r="AV303" s="47">
        <f>IF(AT303-AS303=$A$3,$A$2,AT303-AS303)</f>
        <v>8.333333333333337E-2</v>
      </c>
      <c r="AW303" s="47">
        <f>IFERROR(IF(AU303=$D$4,AV303,AV303/($D$4/AU303)),0)</f>
        <v>8.333333333333337E-2</v>
      </c>
      <c r="AX303" s="49"/>
      <c r="AY303" s="49"/>
      <c r="AZ303" s="41"/>
      <c r="BA303" s="47">
        <f>IF(AY303-AX303=$A$3,$A$2,AY303-AX303)</f>
        <v>0</v>
      </c>
      <c r="BB303" s="47">
        <f>IFERROR(IF(AZ303=$D$4,BA303,BA303/($D$4/AZ303)),0)</f>
        <v>0</v>
      </c>
      <c r="BC303" s="49"/>
      <c r="BD303" s="49"/>
      <c r="BE303" s="41"/>
      <c r="BF303" s="47">
        <f>IF(BD303-BC303=$A$3,$A$2,BD303-BC303)</f>
        <v>0</v>
      </c>
      <c r="BG303" s="47">
        <f>IFERROR(IF(BE303=$D$4,BF303,BF303/($D$4/BE303)),0)</f>
        <v>0</v>
      </c>
      <c r="BH303" s="49"/>
      <c r="BI303" s="49"/>
      <c r="BJ303" s="41"/>
      <c r="BK303" s="47">
        <f>IF(BI303-BH303=$A$3,$A$2,BI303-BH303)</f>
        <v>0</v>
      </c>
      <c r="BL303" s="47">
        <f>IFERROR(IF(BJ303=$D$4,BK303,BK303/($D$4/BJ303)),0)</f>
        <v>0</v>
      </c>
      <c r="BM303" s="50"/>
      <c r="BN303" s="22">
        <f t="array" ref="BN303">IF(SUMPRODUCT((O303:O$439=O303)*1)&gt;1,0,1)</f>
        <v>0</v>
      </c>
      <c r="BO303" s="46"/>
      <c r="BP303" s="46"/>
      <c r="BQ303" s="107"/>
      <c r="BR303" s="47">
        <f>IF(BP303-BO303=$A$3,$A$2,BP303-BO303)</f>
        <v>0</v>
      </c>
      <c r="BS303" s="47">
        <f>IFERROR(IF(BQ303=$D$4,BR303,BR303/($D$4/BQ303)),0)</f>
        <v>0</v>
      </c>
      <c r="BT303" s="48">
        <v>0.41666666666666669</v>
      </c>
      <c r="BU303" s="48">
        <v>0.5</v>
      </c>
      <c r="BV303" s="41">
        <v>4</v>
      </c>
      <c r="BW303" s="47">
        <f>IF(BU303-BT303=$A$3,$A$2,BU303-BT303)</f>
        <v>8.3333333333333315E-2</v>
      </c>
      <c r="BX303" s="47">
        <f>IFERROR(IF(BV303=$D$4,BW303,BW303/($D$4/BV303)),0)</f>
        <v>8.3333333333333315E-2</v>
      </c>
      <c r="BY303" s="48"/>
      <c r="BZ303" s="48"/>
      <c r="CA303" s="41"/>
      <c r="CB303" s="47">
        <f>IF(BZ303-BY303=$A$3,$A$2,BZ303-BY303)</f>
        <v>0</v>
      </c>
      <c r="CC303" s="47">
        <f>IFERROR(IF(CA303=$D$4,CB303,CB303/($D$4/CA303)),0)</f>
        <v>0</v>
      </c>
      <c r="CD303" s="48">
        <v>0.54166666666666663</v>
      </c>
      <c r="CE303" s="48">
        <v>0.625</v>
      </c>
      <c r="CF303" s="41">
        <v>4</v>
      </c>
      <c r="CG303" s="47">
        <f>IF(CE303-CD303=$A$3,$A$2,CE303-CD303)</f>
        <v>8.333333333333337E-2</v>
      </c>
      <c r="CH303" s="47">
        <f>IFERROR(IF(CF303=$D$4,CG303,CG303/($D$4/CF303)),0)</f>
        <v>8.333333333333337E-2</v>
      </c>
      <c r="CI303" s="48"/>
      <c r="CJ303" s="48"/>
      <c r="CK303" s="41"/>
      <c r="CL303" s="47">
        <f>IF(CJ303-CI303=$A$3,$A$2,CJ303-CI303)</f>
        <v>0</v>
      </c>
      <c r="CM303" s="47">
        <f>IFERROR(IF(CK303=$D$4,CL303,CL303/($D$4/CK303)),0)</f>
        <v>0</v>
      </c>
      <c r="CN303" s="48"/>
      <c r="CO303" s="48"/>
      <c r="CP303" s="41"/>
      <c r="CQ303" s="47">
        <f>IF(CO303-CN303=$A$3,$A$2,CO303-CN303)</f>
        <v>0</v>
      </c>
      <c r="CR303" s="47">
        <f>IFERROR(IF(CP303=$D$4,CQ303,CQ303/($D$4/CP303)),0)</f>
        <v>0</v>
      </c>
      <c r="CS303" s="48"/>
      <c r="CT303" s="48"/>
      <c r="CU303" s="41"/>
      <c r="CV303" s="47">
        <f>IF(CT303-CS303=$A$3,$A$2,CT303-CS303)</f>
        <v>0</v>
      </c>
      <c r="CW303" s="47">
        <f>IFERROR(IF(CU303=$D$4,CV303,CV303/($D$4/CU303)),0)</f>
        <v>0</v>
      </c>
      <c r="CX303" s="18"/>
      <c r="CY303" s="18"/>
      <c r="CZ303" s="156"/>
      <c r="DA303" s="156"/>
    </row>
    <row r="304" spans="2:105" ht="13.8" x14ac:dyDescent="0.3">
      <c r="B304" s="39" t="str">
        <f>CONCATENATE(IF(AD304&lt;&gt;"","L",""),IF(AI304&lt;&gt;"","M",""),IF(AN304&lt;&gt;"","W",""),IF(AS304&lt;&gt;"","J",""),IF(AX304&lt;&gt;"","V",""),IF(BC304&lt;&gt;"","S",""),IF(BH304&lt;&gt;"","D",""))</f>
        <v>MJV</v>
      </c>
      <c r="C304" s="210">
        <v>647</v>
      </c>
      <c r="D304" s="211" t="s">
        <v>1748</v>
      </c>
      <c r="E304" s="211" t="s">
        <v>1300</v>
      </c>
      <c r="F304" s="40" t="s">
        <v>2123</v>
      </c>
      <c r="G304" s="213" t="s">
        <v>1237</v>
      </c>
      <c r="H304" s="213" t="s">
        <v>2206</v>
      </c>
      <c r="I304" s="213" t="s">
        <v>2124</v>
      </c>
      <c r="J304" s="213" t="s">
        <v>2125</v>
      </c>
      <c r="K304" s="213" t="s">
        <v>2262</v>
      </c>
      <c r="L304" s="215" t="s">
        <v>916</v>
      </c>
      <c r="M304" s="99">
        <f>IF(L304=L303,0,1)</f>
        <v>0</v>
      </c>
      <c r="N304" s="107">
        <v>921303673</v>
      </c>
      <c r="O304" s="106" t="str">
        <f>PROPER(TRIM(UPPER(CONCATENATE(P304," ",Q304))))</f>
        <v>Carlos Andres Alarcon</v>
      </c>
      <c r="P304" s="106" t="s">
        <v>2276</v>
      </c>
      <c r="Q304" s="106" t="s">
        <v>2338</v>
      </c>
      <c r="R304" s="106" t="s">
        <v>2412</v>
      </c>
      <c r="S304" s="106" t="s">
        <v>2461</v>
      </c>
      <c r="T304" s="106" t="s">
        <v>2466</v>
      </c>
      <c r="U304" s="107" t="s">
        <v>2472</v>
      </c>
      <c r="V304" s="133">
        <v>3516.6343118854174</v>
      </c>
      <c r="W304" s="39">
        <f>COUNTA(AD304,AI304,AN304,AS304,AX304,BH304,BC304)</f>
        <v>3</v>
      </c>
      <c r="X304" s="42">
        <f>Y304/AC304</f>
        <v>0.15000000000000002</v>
      </c>
      <c r="Y304" s="43">
        <f>(AH304+AM304+AR304+AW304+BB304+BL304+BG304)*24</f>
        <v>6</v>
      </c>
      <c r="Z304" s="44">
        <f>+W304*$D$4</f>
        <v>12</v>
      </c>
      <c r="AA304" s="42">
        <f>AB304/(AC304*$D$4)</f>
        <v>0.15000000000000002</v>
      </c>
      <c r="AB304" s="44">
        <f>((AG304*24)*AF304)+((AL304*24)*AK304)+((AQ304*24)*AP304)+((AV304*24)*AU304)+((BA304*24)*AZ304)+((BF304*24)*BE304)+((BK304*24)*BJ304)</f>
        <v>24</v>
      </c>
      <c r="AC304" s="45">
        <f>SUMIFS(Y:Y,O:O,O304)</f>
        <v>39.999999999999993</v>
      </c>
      <c r="AD304" s="127"/>
      <c r="AE304" s="127"/>
      <c r="AF304" s="107"/>
      <c r="AG304" s="47">
        <f>IF(AE304-AD304=$A$3,$A$2,AE304-AD304)</f>
        <v>0</v>
      </c>
      <c r="AH304" s="47">
        <f>IFERROR(IF(AF304=$D$4,AG304,AG304/($D$4/AF304)),0)</f>
        <v>0</v>
      </c>
      <c r="AI304" s="49">
        <v>0.54166666666666663</v>
      </c>
      <c r="AJ304" s="49">
        <v>0.625</v>
      </c>
      <c r="AK304" s="41">
        <v>4</v>
      </c>
      <c r="AL304" s="47">
        <f>IF(AJ304-AI304=$A$3,$A$2,AJ304-AI304)</f>
        <v>8.333333333333337E-2</v>
      </c>
      <c r="AM304" s="47">
        <f>IFERROR(IF(AK304=$D$4,AL304,AL304/($D$4/AK304)),0)</f>
        <v>8.333333333333337E-2</v>
      </c>
      <c r="AN304" s="49"/>
      <c r="AO304" s="49"/>
      <c r="AP304" s="41"/>
      <c r="AQ304" s="47">
        <f>IF(AO304-AN304=$A$3,$A$2,AO304-AN304)</f>
        <v>0</v>
      </c>
      <c r="AR304" s="47">
        <f>IFERROR(IF(AP304=$D$4,AQ304,AQ304/($D$4/AP304)),0)</f>
        <v>0</v>
      </c>
      <c r="AS304" s="49">
        <v>0.41666666666666669</v>
      </c>
      <c r="AT304" s="49">
        <v>0.5</v>
      </c>
      <c r="AU304" s="41">
        <v>4</v>
      </c>
      <c r="AV304" s="47">
        <f>IF(AT304-AS304=$A$3,$A$2,AT304-AS304)</f>
        <v>8.3333333333333315E-2</v>
      </c>
      <c r="AW304" s="47">
        <f>IFERROR(IF(AU304=$D$4,AV304,AV304/($D$4/AU304)),0)</f>
        <v>8.3333333333333315E-2</v>
      </c>
      <c r="AX304" s="49">
        <v>0.41666666666666669</v>
      </c>
      <c r="AY304" s="49">
        <v>0.5</v>
      </c>
      <c r="AZ304" s="41">
        <v>4</v>
      </c>
      <c r="BA304" s="47">
        <f>IF(AY304-AX304=$A$3,$A$2,AY304-AX304)</f>
        <v>8.3333333333333315E-2</v>
      </c>
      <c r="BB304" s="47">
        <f>IFERROR(IF(AZ304=$D$4,BA304,BA304/($D$4/AZ304)),0)</f>
        <v>8.3333333333333315E-2</v>
      </c>
      <c r="BC304" s="49"/>
      <c r="BD304" s="49"/>
      <c r="BE304" s="41"/>
      <c r="BF304" s="47">
        <f>IF(BD304-BC304=$A$3,$A$2,BD304-BC304)</f>
        <v>0</v>
      </c>
      <c r="BG304" s="47">
        <f>IFERROR(IF(BE304=$D$4,BF304,BF304/($D$4/BE304)),0)</f>
        <v>0</v>
      </c>
      <c r="BH304" s="49"/>
      <c r="BI304" s="49"/>
      <c r="BJ304" s="41"/>
      <c r="BK304" s="47">
        <f>IF(BI304-BH304=$A$3,$A$2,BI304-BH304)</f>
        <v>0</v>
      </c>
      <c r="BL304" s="47">
        <f>IFERROR(IF(BJ304=$D$4,BK304,BK304/($D$4/BJ304)),0)</f>
        <v>0</v>
      </c>
      <c r="BM304" s="50"/>
      <c r="BN304" s="22">
        <f t="array" ref="BN304">IF(SUMPRODUCT((O304:O$439=O304)*1)&gt;1,0,1)</f>
        <v>0</v>
      </c>
      <c r="BO304" s="46"/>
      <c r="BP304" s="46"/>
      <c r="BQ304" s="107"/>
      <c r="BR304" s="47">
        <f>IF(BP304-BO304=$A$3,$A$2,BP304-BO304)</f>
        <v>0</v>
      </c>
      <c r="BS304" s="47">
        <f>IFERROR(IF(BQ304=$D$4,BR304,BR304/($D$4/BQ304)),0)</f>
        <v>0</v>
      </c>
      <c r="BT304" s="48">
        <v>0.54166666666666663</v>
      </c>
      <c r="BU304" s="48">
        <v>0.625</v>
      </c>
      <c r="BV304" s="41">
        <v>4</v>
      </c>
      <c r="BW304" s="47">
        <f>IF(BU304-BT304=$A$3,$A$2,BU304-BT304)</f>
        <v>8.333333333333337E-2</v>
      </c>
      <c r="BX304" s="47">
        <f>IFERROR(IF(BV304=$D$4,BW304,BW304/($D$4/BV304)),0)</f>
        <v>8.333333333333337E-2</v>
      </c>
      <c r="BY304" s="48"/>
      <c r="BZ304" s="48"/>
      <c r="CA304" s="41"/>
      <c r="CB304" s="47">
        <f>IF(BZ304-BY304=$A$3,$A$2,BZ304-BY304)</f>
        <v>0</v>
      </c>
      <c r="CC304" s="47">
        <f>IFERROR(IF(CA304=$D$4,CB304,CB304/($D$4/CA304)),0)</f>
        <v>0</v>
      </c>
      <c r="CD304" s="48">
        <v>0.41666666666666669</v>
      </c>
      <c r="CE304" s="49">
        <v>0.5</v>
      </c>
      <c r="CF304" s="41">
        <v>4</v>
      </c>
      <c r="CG304" s="47">
        <f>IF(CE304-CD304=$A$3,$A$2,CE304-CD304)</f>
        <v>8.3333333333333315E-2</v>
      </c>
      <c r="CH304" s="47">
        <f>IFERROR(IF(CF304=$D$4,CG304,CG304/($D$4/CF304)),0)</f>
        <v>8.3333333333333315E-2</v>
      </c>
      <c r="CI304" s="48">
        <v>0.41666666666666669</v>
      </c>
      <c r="CJ304" s="48">
        <v>0.5</v>
      </c>
      <c r="CK304" s="41">
        <v>4</v>
      </c>
      <c r="CL304" s="47">
        <f>IF(CJ304-CI304=$A$3,$A$2,CJ304-CI304)</f>
        <v>8.3333333333333315E-2</v>
      </c>
      <c r="CM304" s="47">
        <f>IFERROR(IF(CK304=$D$4,CL304,CL304/($D$4/CK304)),0)</f>
        <v>8.3333333333333315E-2</v>
      </c>
      <c r="CN304" s="48"/>
      <c r="CO304" s="48"/>
      <c r="CP304" s="41"/>
      <c r="CQ304" s="47">
        <f>IF(CO304-CN304=$A$3,$A$2,CO304-CN304)</f>
        <v>0</v>
      </c>
      <c r="CR304" s="47">
        <f>IFERROR(IF(CP304=$D$4,CQ304,CQ304/($D$4/CP304)),0)</f>
        <v>0</v>
      </c>
      <c r="CS304" s="48"/>
      <c r="CT304" s="48"/>
      <c r="CU304" s="41"/>
      <c r="CV304" s="47">
        <f>IF(CT304-CS304=$A$3,$A$2,CT304-CS304)</f>
        <v>0</v>
      </c>
      <c r="CW304" s="47">
        <f>IFERROR(IF(CU304=$D$4,CV304,CV304/($D$4/CU304)),0)</f>
        <v>0</v>
      </c>
      <c r="CX304" s="18"/>
      <c r="CY304" s="18"/>
      <c r="CZ304" s="156"/>
      <c r="DA304" s="156"/>
    </row>
    <row r="305" spans="2:105" ht="13.8" x14ac:dyDescent="0.3">
      <c r="B305" s="39" t="str">
        <f>CONCATENATE(IF(AD305&lt;&gt;"","L",""),IF(AI305&lt;&gt;"","M",""),IF(AN305&lt;&gt;"","W",""),IF(AS305&lt;&gt;"","J",""),IF(AX305&lt;&gt;"","V",""),IF(BC305&lt;&gt;"","S",""),IF(BH305&lt;&gt;"","D",""))</f>
        <v>MWJVS</v>
      </c>
      <c r="C305" s="103">
        <v>92</v>
      </c>
      <c r="D305" s="118" t="s">
        <v>1754</v>
      </c>
      <c r="E305" s="118" t="s">
        <v>1305</v>
      </c>
      <c r="F305" s="40" t="s">
        <v>2156</v>
      </c>
      <c r="G305" s="151" t="s">
        <v>1241</v>
      </c>
      <c r="H305" s="151" t="s">
        <v>2206</v>
      </c>
      <c r="I305" s="151" t="s">
        <v>2124</v>
      </c>
      <c r="J305" s="151" t="s">
        <v>2125</v>
      </c>
      <c r="K305" s="151" t="s">
        <v>2262</v>
      </c>
      <c r="L305" s="146" t="s">
        <v>916</v>
      </c>
      <c r="M305" s="99">
        <f>IF(L305=L304,0,1)</f>
        <v>0</v>
      </c>
      <c r="N305" s="107">
        <v>921303673</v>
      </c>
      <c r="O305" s="106" t="str">
        <f>PROPER(TRIM(UPPER(CONCATENATE(P305," ",Q305))))</f>
        <v>Carlos Andres Alarcon</v>
      </c>
      <c r="P305" s="106" t="s">
        <v>2276</v>
      </c>
      <c r="Q305" s="106" t="s">
        <v>2338</v>
      </c>
      <c r="R305" s="106" t="s">
        <v>2412</v>
      </c>
      <c r="S305" s="106" t="s">
        <v>2461</v>
      </c>
      <c r="T305" s="106" t="s">
        <v>2468</v>
      </c>
      <c r="U305" s="107" t="s">
        <v>2472</v>
      </c>
      <c r="V305" s="133">
        <v>24865.693636363641</v>
      </c>
      <c r="W305" s="39">
        <f>COUNTA(AD305,AI305,AN305,AS305,AX305,BH305,BC305)</f>
        <v>5</v>
      </c>
      <c r="X305" s="42">
        <f>Y305/AC305</f>
        <v>0.75</v>
      </c>
      <c r="Y305" s="43">
        <f>(AH305+AM305+AR305+AW305+BB305+BL305+BG305)*24</f>
        <v>29.999999999999993</v>
      </c>
      <c r="Z305" s="44">
        <f>+W305*$D$4</f>
        <v>20</v>
      </c>
      <c r="AA305" s="42">
        <f>AB305/(AC305*$D$4)</f>
        <v>0.75000000000000011</v>
      </c>
      <c r="AB305" s="44">
        <f>((AG305*24)*AF305)+((AL305*24)*AK305)+((AQ305*24)*AP305)+((AV305*24)*AU305)+((BA305*24)*AZ305)+((BF305*24)*BE305)+((BK305*24)*BJ305)</f>
        <v>120</v>
      </c>
      <c r="AC305" s="45">
        <f>SUMIFS(Y:Y,O:O,O305)</f>
        <v>39.999999999999993</v>
      </c>
      <c r="AD305" s="127"/>
      <c r="AE305" s="127"/>
      <c r="AF305" s="107"/>
      <c r="AG305" s="47">
        <f>IF(AE305-AD305=$A$3,$A$2,AE305-AD305)</f>
        <v>0</v>
      </c>
      <c r="AH305" s="47">
        <f>IFERROR(IF(AF305=$D$4,AG305,AG305/($D$4/AF305)),0)</f>
        <v>0</v>
      </c>
      <c r="AI305" s="49">
        <v>0.625</v>
      </c>
      <c r="AJ305" s="49">
        <v>0.79166666666666663</v>
      </c>
      <c r="AK305" s="41">
        <v>4</v>
      </c>
      <c r="AL305" s="47">
        <f>IF(AJ305-AI305=$A$3,$A$2,AJ305-AI305)</f>
        <v>0.16666666666666663</v>
      </c>
      <c r="AM305" s="47">
        <f>IFERROR(IF(AK305=$D$4,AL305,AL305/($D$4/AK305)),0)</f>
        <v>0.16666666666666663</v>
      </c>
      <c r="AN305" s="49">
        <v>0.41666666666666669</v>
      </c>
      <c r="AO305" s="49">
        <v>0.75</v>
      </c>
      <c r="AP305" s="41">
        <v>4</v>
      </c>
      <c r="AQ305" s="47">
        <f>IF(AO305-AN305=$A$3,$A$2,AO305-AN305)</f>
        <v>0.33333333333333331</v>
      </c>
      <c r="AR305" s="47">
        <f>IFERROR(IF(AP305=$D$4,AQ305,AQ305/($D$4/AP305)),0)</f>
        <v>0.33333333333333331</v>
      </c>
      <c r="AS305" s="49">
        <v>0.625</v>
      </c>
      <c r="AT305" s="49">
        <v>0.79166666666666663</v>
      </c>
      <c r="AU305" s="41">
        <v>4</v>
      </c>
      <c r="AV305" s="47">
        <f>IF(AT305-AS305=$A$3,$A$2,AT305-AS305)</f>
        <v>0.16666666666666663</v>
      </c>
      <c r="AW305" s="47">
        <f>IFERROR(IF(AU305=$D$4,AV305,AV305/($D$4/AU305)),0)</f>
        <v>0.16666666666666663</v>
      </c>
      <c r="AX305" s="49">
        <v>0.54166666666666663</v>
      </c>
      <c r="AY305" s="49">
        <v>0.79166666666666663</v>
      </c>
      <c r="AZ305" s="41">
        <v>4</v>
      </c>
      <c r="BA305" s="47">
        <f>IF(AY305-AX305=$A$3,$A$2,AY305-AX305)</f>
        <v>0.25</v>
      </c>
      <c r="BB305" s="47">
        <f>IFERROR(IF(AZ305=$D$4,BA305,BA305/($D$4/AZ305)),0)</f>
        <v>0.25</v>
      </c>
      <c r="BC305" s="49">
        <v>0.41666666666666669</v>
      </c>
      <c r="BD305" s="49">
        <v>0.75</v>
      </c>
      <c r="BE305" s="41">
        <v>4</v>
      </c>
      <c r="BF305" s="47">
        <f>IF(BD305-BC305=$A$3,$A$2,BD305-BC305)</f>
        <v>0.33333333333333331</v>
      </c>
      <c r="BG305" s="47">
        <f>IFERROR(IF(BE305=$D$4,BF305,BF305/($D$4/BE305)),0)</f>
        <v>0.33333333333333331</v>
      </c>
      <c r="BH305" s="49"/>
      <c r="BI305" s="49"/>
      <c r="BJ305" s="41"/>
      <c r="BK305" s="47">
        <f>IF(BI305-BH305=$A$3,$A$2,BI305-BH305)</f>
        <v>0</v>
      </c>
      <c r="BL305" s="47">
        <f>IFERROR(IF(BJ305=$D$4,BK305,BK305/($D$4/BJ305)),0)</f>
        <v>0</v>
      </c>
      <c r="BM305" s="50"/>
      <c r="BN305" s="22">
        <f t="array" ref="BN305">IF(SUMPRODUCT((O305:O$439=O305)*1)&gt;1,0,1)</f>
        <v>1</v>
      </c>
      <c r="BO305" s="46"/>
      <c r="BP305" s="46"/>
      <c r="BQ305" s="107"/>
      <c r="BR305" s="47">
        <f>IF(BP305-BO305=$A$3,$A$2,BP305-BO305)</f>
        <v>0</v>
      </c>
      <c r="BS305" s="47">
        <f>IFERROR(IF(BQ305=$D$4,BR305,BR305/($D$4/BQ305)),0)</f>
        <v>0</v>
      </c>
      <c r="BT305" s="48">
        <v>0.625</v>
      </c>
      <c r="BU305" s="48">
        <v>0.79166666666666663</v>
      </c>
      <c r="BV305" s="41">
        <v>4</v>
      </c>
      <c r="BW305" s="47">
        <f>IF(BU305-BT305=$A$3,$A$2,BU305-BT305)</f>
        <v>0.16666666666666663</v>
      </c>
      <c r="BX305" s="47">
        <f>IFERROR(IF(BV305=$D$4,BW305,BW305/($D$4/BV305)),0)</f>
        <v>0.16666666666666663</v>
      </c>
      <c r="BY305" s="48"/>
      <c r="BZ305" s="48"/>
      <c r="CA305" s="41"/>
      <c r="CB305" s="47">
        <f>IF(BZ305-BY305=$A$3,$A$2,BZ305-BY305)</f>
        <v>0</v>
      </c>
      <c r="CC305" s="47">
        <f>IFERROR(IF(CA305=$D$4,CB305,CB305/($D$4/CA305)),0)</f>
        <v>0</v>
      </c>
      <c r="CD305" s="48">
        <v>0.625</v>
      </c>
      <c r="CE305" s="49">
        <v>0.79166666666666663</v>
      </c>
      <c r="CF305" s="41">
        <v>4</v>
      </c>
      <c r="CG305" s="47">
        <f>IF(CE305-CD305=$A$3,$A$2,CE305-CD305)</f>
        <v>0.16666666666666663</v>
      </c>
      <c r="CH305" s="47">
        <f>IFERROR(IF(CF305=$D$4,CG305,CG305/($D$4/CF305)),0)</f>
        <v>0.16666666666666663</v>
      </c>
      <c r="CI305" s="48">
        <v>0.54166666666666663</v>
      </c>
      <c r="CJ305" s="48">
        <v>0.79166666666666663</v>
      </c>
      <c r="CK305" s="41">
        <v>4</v>
      </c>
      <c r="CL305" s="47">
        <f>IF(CJ305-CI305=$A$3,$A$2,CJ305-CI305)</f>
        <v>0.25</v>
      </c>
      <c r="CM305" s="47">
        <f>IFERROR(IF(CK305=$D$4,CL305,CL305/($D$4/CK305)),0)</f>
        <v>0.25</v>
      </c>
      <c r="CN305" s="48">
        <v>0.41666666666666669</v>
      </c>
      <c r="CO305" s="48">
        <v>0.75</v>
      </c>
      <c r="CP305" s="41">
        <v>4</v>
      </c>
      <c r="CQ305" s="47">
        <f>IF(CO305-CN305=$A$3,$A$2,CO305-CN305)</f>
        <v>0.33333333333333331</v>
      </c>
      <c r="CR305" s="47">
        <f>IFERROR(IF(CP305=$D$4,CQ305,CQ305/($D$4/CP305)),0)</f>
        <v>0.33333333333333331</v>
      </c>
      <c r="CS305" s="48">
        <v>0.41666666666666669</v>
      </c>
      <c r="CT305" s="48">
        <v>0.75</v>
      </c>
      <c r="CU305" s="41">
        <v>4</v>
      </c>
      <c r="CV305" s="47">
        <f>IF(CT305-CS305=$A$3,$A$2,CT305-CS305)</f>
        <v>0.33333333333333331</v>
      </c>
      <c r="CW305" s="47">
        <f>IFERROR(IF(CU305=$D$4,CV305,CV305/($D$4/CU305)),0)</f>
        <v>0.33333333333333331</v>
      </c>
      <c r="CX305" s="18"/>
      <c r="CY305" s="18"/>
      <c r="CZ305" s="156"/>
      <c r="DA305" s="156"/>
    </row>
    <row r="306" spans="2:105" ht="13.8" x14ac:dyDescent="0.3">
      <c r="B306" s="39" t="str">
        <f>CONCATENATE(IF(AD306&lt;&gt;"","L",""),IF(AI306&lt;&gt;"","M",""),IF(AN306&lt;&gt;"","W",""),IF(AS306&lt;&gt;"","J",""),IF(AX306&lt;&gt;"","V",""),IF(BC306&lt;&gt;"","S",""),IF(BH306&lt;&gt;"","D",""))</f>
        <v>MWJVS</v>
      </c>
      <c r="C306" s="103">
        <v>485</v>
      </c>
      <c r="D306" s="118" t="s">
        <v>1715</v>
      </c>
      <c r="E306" s="118" t="s">
        <v>1276</v>
      </c>
      <c r="F306" s="40" t="s">
        <v>2156</v>
      </c>
      <c r="G306" s="151" t="s">
        <v>1240</v>
      </c>
      <c r="H306" s="151" t="s">
        <v>2171</v>
      </c>
      <c r="I306" s="151" t="s">
        <v>2124</v>
      </c>
      <c r="J306" s="151" t="s">
        <v>2125</v>
      </c>
      <c r="K306" s="151" t="s">
        <v>2262</v>
      </c>
      <c r="L306" s="146" t="s">
        <v>903</v>
      </c>
      <c r="M306" s="99">
        <f>IF(L306=L305,0,1)</f>
        <v>1</v>
      </c>
      <c r="N306" s="107">
        <v>925835183</v>
      </c>
      <c r="O306" s="106" t="str">
        <f>PROPER(TRIM(UPPER(CONCATENATE(P306," ",Q306))))</f>
        <v>Edwin Leonardo Tamayo</v>
      </c>
      <c r="P306" s="106" t="s">
        <v>2277</v>
      </c>
      <c r="Q306" s="106" t="s">
        <v>2352</v>
      </c>
      <c r="R306" s="106" t="s">
        <v>2404</v>
      </c>
      <c r="S306" s="106" t="s">
        <v>2461</v>
      </c>
      <c r="T306" s="106" t="s">
        <v>2465</v>
      </c>
      <c r="U306" s="107" t="s">
        <v>2472</v>
      </c>
      <c r="V306" s="133">
        <v>30391.430782273863</v>
      </c>
      <c r="W306" s="39">
        <f>COUNTA(AD306,AI306,AN306,AS306,AX306,BH306,BC306)</f>
        <v>5</v>
      </c>
      <c r="X306" s="42">
        <f>Y306/AC306</f>
        <v>0.92500000000000004</v>
      </c>
      <c r="Y306" s="43">
        <f>(AH306+AM306+AR306+AW306+BB306+BL306+BG306)*24</f>
        <v>37</v>
      </c>
      <c r="Z306" s="44">
        <f>+W306*$D$4</f>
        <v>20</v>
      </c>
      <c r="AA306" s="42">
        <f>AB306/(AC306*$D$4)</f>
        <v>0.92500000000000004</v>
      </c>
      <c r="AB306" s="44">
        <f>((AG306*24)*AF306)+((AL306*24)*AK306)+((AQ306*24)*AP306)+((AV306*24)*AU306)+((BA306*24)*AZ306)+((BF306*24)*BE306)+((BK306*24)*BJ306)</f>
        <v>148</v>
      </c>
      <c r="AC306" s="45">
        <f>SUMIFS(Y:Y,O:O,O306)</f>
        <v>40</v>
      </c>
      <c r="AD306" s="127"/>
      <c r="AE306" s="127"/>
      <c r="AF306" s="107"/>
      <c r="AG306" s="47">
        <f>IF(AE306-AD306=$A$3,$A$2,AE306-AD306)</f>
        <v>0</v>
      </c>
      <c r="AH306" s="47">
        <f>IFERROR(IF(AF306=$D$4,AG306,AG306/($D$4/AF306)),0)</f>
        <v>0</v>
      </c>
      <c r="AI306" s="49">
        <v>0.5</v>
      </c>
      <c r="AJ306" s="49">
        <v>0.79166666666666663</v>
      </c>
      <c r="AK306" s="41">
        <v>4</v>
      </c>
      <c r="AL306" s="47">
        <f>IF(AJ306-AI306=$A$3,$A$2,AJ306-AI306)</f>
        <v>0.29166666666666663</v>
      </c>
      <c r="AM306" s="47">
        <f>IFERROR(IF(AK306=$D$4,AL306,AL306/($D$4/AK306)),0)</f>
        <v>0.29166666666666663</v>
      </c>
      <c r="AN306" s="49">
        <v>0.41666666666666669</v>
      </c>
      <c r="AO306" s="49">
        <v>0.75</v>
      </c>
      <c r="AP306" s="41">
        <v>4</v>
      </c>
      <c r="AQ306" s="47">
        <f>IF(AO306-AN306=$A$3,$A$2,AO306-AN306)</f>
        <v>0.33333333333333331</v>
      </c>
      <c r="AR306" s="47">
        <f>IFERROR(IF(AP306=$D$4,AQ306,AQ306/($D$4/AP306)),0)</f>
        <v>0.33333333333333331</v>
      </c>
      <c r="AS306" s="49">
        <v>0.54166666666666663</v>
      </c>
      <c r="AT306" s="49">
        <v>0.79166666666666663</v>
      </c>
      <c r="AU306" s="41">
        <v>4</v>
      </c>
      <c r="AV306" s="47">
        <f>IF(AT306-AS306=$A$3,$A$2,AT306-AS306)</f>
        <v>0.25</v>
      </c>
      <c r="AW306" s="47">
        <f>IFERROR(IF(AU306=$D$4,AV306,AV306/($D$4/AU306)),0)</f>
        <v>0.25</v>
      </c>
      <c r="AX306" s="49">
        <v>0.41666666666666669</v>
      </c>
      <c r="AY306" s="49">
        <v>0.75</v>
      </c>
      <c r="AZ306" s="41">
        <v>4</v>
      </c>
      <c r="BA306" s="47">
        <f>IF(AY306-AX306=$A$3,$A$2,AY306-AX306)</f>
        <v>0.33333333333333331</v>
      </c>
      <c r="BB306" s="47">
        <f>IFERROR(IF(AZ306=$D$4,BA306,BA306/($D$4/AZ306)),0)</f>
        <v>0.33333333333333331</v>
      </c>
      <c r="BC306" s="49">
        <v>0.41666666666666669</v>
      </c>
      <c r="BD306" s="49">
        <v>0.75</v>
      </c>
      <c r="BE306" s="41">
        <v>4</v>
      </c>
      <c r="BF306" s="47">
        <f>IF(BD306-BC306=$A$3,$A$2,BD306-BC306)</f>
        <v>0.33333333333333331</v>
      </c>
      <c r="BG306" s="47">
        <f>IFERROR(IF(BE306=$D$4,BF306,BF306/($D$4/BE306)),0)</f>
        <v>0.33333333333333331</v>
      </c>
      <c r="BH306" s="49"/>
      <c r="BI306" s="49"/>
      <c r="BJ306" s="41"/>
      <c r="BK306" s="47">
        <f>IF(BI306-BH306=$A$3,$A$2,BI306-BH306)</f>
        <v>0</v>
      </c>
      <c r="BL306" s="47">
        <f>IFERROR(IF(BJ306=$D$4,BK306,BK306/($D$4/BJ306)),0)</f>
        <v>0</v>
      </c>
      <c r="BM306" s="50"/>
      <c r="BN306" s="22">
        <f t="array" ref="BN306">IF(SUMPRODUCT((O306:O$439=O306)*1)&gt;1,0,1)</f>
        <v>0</v>
      </c>
      <c r="BO306" s="46"/>
      <c r="BP306" s="46"/>
      <c r="BQ306" s="107"/>
      <c r="BR306" s="47">
        <f>IF(BP306-BO306=$A$3,$A$2,BP306-BO306)</f>
        <v>0</v>
      </c>
      <c r="BS306" s="47">
        <f>IFERROR(IF(BQ306=$D$4,BR306,BR306/($D$4/BQ306)),0)</f>
        <v>0</v>
      </c>
      <c r="BT306" s="48">
        <v>0.5</v>
      </c>
      <c r="BU306" s="48">
        <v>0.79166666666666663</v>
      </c>
      <c r="BV306" s="41">
        <v>4</v>
      </c>
      <c r="BW306" s="47">
        <f>IF(BU306-BT306=$A$3,$A$2,BU306-BT306)</f>
        <v>0.29166666666666663</v>
      </c>
      <c r="BX306" s="47">
        <f>IFERROR(IF(BV306=$D$4,BW306,BW306/($D$4/BV306)),0)</f>
        <v>0.29166666666666663</v>
      </c>
      <c r="BY306" s="48"/>
      <c r="BZ306" s="48"/>
      <c r="CA306" s="41"/>
      <c r="CB306" s="47">
        <f>IF(BZ306-BY306=$A$3,$A$2,BZ306-BY306)</f>
        <v>0</v>
      </c>
      <c r="CC306" s="47">
        <f>IFERROR(IF(CA306=$D$4,CB306,CB306/($D$4/CA306)),0)</f>
        <v>0</v>
      </c>
      <c r="CD306" s="48">
        <v>0.54166666666666663</v>
      </c>
      <c r="CE306" s="48">
        <v>0.79166666666666663</v>
      </c>
      <c r="CF306" s="41">
        <v>4</v>
      </c>
      <c r="CG306" s="47">
        <f>IF(CE306-CD306=$A$3,$A$2,CE306-CD306)</f>
        <v>0.25</v>
      </c>
      <c r="CH306" s="47">
        <f>IFERROR(IF(CF306=$D$4,CG306,CG306/($D$4/CF306)),0)</f>
        <v>0.25</v>
      </c>
      <c r="CI306" s="48">
        <v>0.41666666666666669</v>
      </c>
      <c r="CJ306" s="48">
        <v>0.75</v>
      </c>
      <c r="CK306" s="41">
        <v>4</v>
      </c>
      <c r="CL306" s="47">
        <f>IF(CJ306-CI306=$A$3,$A$2,CJ306-CI306)</f>
        <v>0.33333333333333331</v>
      </c>
      <c r="CM306" s="47">
        <f>IFERROR(IF(CK306=$D$4,CL306,CL306/($D$4/CK306)),0)</f>
        <v>0.33333333333333331</v>
      </c>
      <c r="CN306" s="48">
        <v>0.41666666666666669</v>
      </c>
      <c r="CO306" s="48">
        <v>0.75</v>
      </c>
      <c r="CP306" s="41">
        <v>4</v>
      </c>
      <c r="CQ306" s="47">
        <f>IF(CO306-CN306=$A$3,$A$2,CO306-CN306)</f>
        <v>0.33333333333333331</v>
      </c>
      <c r="CR306" s="47">
        <f>IFERROR(IF(CP306=$D$4,CQ306,CQ306/($D$4/CP306)),0)</f>
        <v>0.33333333333333331</v>
      </c>
      <c r="CS306" s="48">
        <v>0.41666666666666669</v>
      </c>
      <c r="CT306" s="48">
        <v>0.75</v>
      </c>
      <c r="CU306" s="41">
        <v>4</v>
      </c>
      <c r="CV306" s="47">
        <f>IF(CT306-CS306=$A$3,$A$2,CT306-CS306)</f>
        <v>0.33333333333333331</v>
      </c>
      <c r="CW306" s="47">
        <f>IFERROR(IF(CU306=$D$4,CV306,CV306/($D$4/CU306)),0)</f>
        <v>0.33333333333333331</v>
      </c>
      <c r="CX306" s="18"/>
      <c r="CY306" s="18"/>
      <c r="CZ306" s="156"/>
      <c r="DA306" s="156"/>
    </row>
    <row r="307" spans="2:105" ht="13.8" x14ac:dyDescent="0.3">
      <c r="B307" s="39" t="str">
        <f>CONCATENATE(IF(AD307&lt;&gt;"","L",""),IF(AI307&lt;&gt;"","M",""),IF(AN307&lt;&gt;"","W",""),IF(AS307&lt;&gt;"","J",""),IF(AX307&lt;&gt;"","V",""),IF(BC307&lt;&gt;"","S",""),IF(BH307&lt;&gt;"","D",""))</f>
        <v>MJ</v>
      </c>
      <c r="C307" s="103">
        <v>402</v>
      </c>
      <c r="D307" s="118" t="s">
        <v>1717</v>
      </c>
      <c r="E307" s="118" t="s">
        <v>464</v>
      </c>
      <c r="F307" s="40" t="s">
        <v>2123</v>
      </c>
      <c r="G307" s="151" t="s">
        <v>1242</v>
      </c>
      <c r="H307" s="151" t="s">
        <v>2171</v>
      </c>
      <c r="I307" s="151" t="s">
        <v>2124</v>
      </c>
      <c r="J307" s="151" t="s">
        <v>2125</v>
      </c>
      <c r="K307" s="151" t="s">
        <v>2262</v>
      </c>
      <c r="L307" s="146" t="s">
        <v>903</v>
      </c>
      <c r="M307" s="99">
        <f>IF(L307=L306,0,1)</f>
        <v>0</v>
      </c>
      <c r="N307" s="107">
        <v>925835183</v>
      </c>
      <c r="O307" s="106" t="str">
        <f>PROPER(TRIM(UPPER(CONCATENATE(P307," ",Q307))))</f>
        <v>Edwin Leonardo Tamayo</v>
      </c>
      <c r="P307" s="106" t="s">
        <v>2277</v>
      </c>
      <c r="Q307" s="106" t="s">
        <v>2352</v>
      </c>
      <c r="R307" s="106" t="s">
        <v>2404</v>
      </c>
      <c r="S307" s="106" t="s">
        <v>2461</v>
      </c>
      <c r="T307" s="106" t="s">
        <v>2467</v>
      </c>
      <c r="U307" s="107" t="s">
        <v>2472</v>
      </c>
      <c r="V307" s="133">
        <v>3236.2075586174124</v>
      </c>
      <c r="W307" s="39">
        <f>COUNTA(AD307,AI307,AN307,AS307,AX307,BH307,BC307)</f>
        <v>2</v>
      </c>
      <c r="X307" s="42">
        <f>Y307/AC307</f>
        <v>7.4999999999999969E-2</v>
      </c>
      <c r="Y307" s="43">
        <f>(AH307+AM307+AR307+AW307+BB307+BL307+BG307)*24</f>
        <v>2.9999999999999987</v>
      </c>
      <c r="Z307" s="44">
        <f>+W307*$D$4</f>
        <v>8</v>
      </c>
      <c r="AA307" s="42">
        <f>AB307/(AC307*$D$4)</f>
        <v>7.4999999999999969E-2</v>
      </c>
      <c r="AB307" s="44">
        <f>((AG307*24)*AF307)+((AL307*24)*AK307)+((AQ307*24)*AP307)+((AV307*24)*AU307)+((BA307*24)*AZ307)+((BF307*24)*BE307)+((BK307*24)*BJ307)</f>
        <v>11.999999999999995</v>
      </c>
      <c r="AC307" s="45">
        <f>SUMIFS(Y:Y,O:O,O307)</f>
        <v>40</v>
      </c>
      <c r="AD307" s="127"/>
      <c r="AE307" s="127"/>
      <c r="AF307" s="107"/>
      <c r="AG307" s="47">
        <f>IF(AE307-AD307=$A$3,$A$2,AE307-AD307)</f>
        <v>0</v>
      </c>
      <c r="AH307" s="47">
        <f>IFERROR(IF(AF307=$D$4,AG307,AG307/($D$4/AF307)),0)</f>
        <v>0</v>
      </c>
      <c r="AI307" s="49">
        <v>0.41666666666666669</v>
      </c>
      <c r="AJ307" s="49">
        <v>0.45833333333333331</v>
      </c>
      <c r="AK307" s="41">
        <v>4</v>
      </c>
      <c r="AL307" s="47">
        <f>IF(AJ307-AI307=$A$3,$A$2,AJ307-AI307)</f>
        <v>4.166666666666663E-2</v>
      </c>
      <c r="AM307" s="47">
        <f>IFERROR(IF(AK307=$D$4,AL307,AL307/($D$4/AK307)),0)</f>
        <v>4.166666666666663E-2</v>
      </c>
      <c r="AN307" s="49"/>
      <c r="AO307" s="49"/>
      <c r="AP307" s="41"/>
      <c r="AQ307" s="47">
        <f>IF(AO307-AN307=$A$3,$A$2,AO307-AN307)</f>
        <v>0</v>
      </c>
      <c r="AR307" s="47">
        <f>IFERROR(IF(AP307=$D$4,AQ307,AQ307/($D$4/AP307)),0)</f>
        <v>0</v>
      </c>
      <c r="AS307" s="49">
        <v>0.41666666666666669</v>
      </c>
      <c r="AT307" s="49">
        <v>0.5</v>
      </c>
      <c r="AU307" s="41">
        <v>4</v>
      </c>
      <c r="AV307" s="47">
        <f>IF(AT307-AS307=$A$3,$A$2,AT307-AS307)</f>
        <v>8.3333333333333315E-2</v>
      </c>
      <c r="AW307" s="47">
        <f>IFERROR(IF(AU307=$D$4,AV307,AV307/($D$4/AU307)),0)</f>
        <v>8.3333333333333315E-2</v>
      </c>
      <c r="AX307" s="49"/>
      <c r="AY307" s="49"/>
      <c r="AZ307" s="41"/>
      <c r="BA307" s="47">
        <f>IF(AY307-AX307=$A$3,$A$2,AY307-AX307)</f>
        <v>0</v>
      </c>
      <c r="BB307" s="47">
        <f>IFERROR(IF(AZ307=$D$4,BA307,BA307/($D$4/AZ307)),0)</f>
        <v>0</v>
      </c>
      <c r="BC307" s="49"/>
      <c r="BD307" s="49"/>
      <c r="BE307" s="41"/>
      <c r="BF307" s="47">
        <f>IF(BD307-BC307=$A$3,$A$2,BD307-BC307)</f>
        <v>0</v>
      </c>
      <c r="BG307" s="47">
        <f>IFERROR(IF(BE307=$D$4,BF307,BF307/($D$4/BE307)),0)</f>
        <v>0</v>
      </c>
      <c r="BH307" s="49"/>
      <c r="BI307" s="49"/>
      <c r="BJ307" s="41"/>
      <c r="BK307" s="47">
        <f>IF(BI307-BH307=$A$3,$A$2,BI307-BH307)</f>
        <v>0</v>
      </c>
      <c r="BL307" s="47">
        <f>IFERROR(IF(BJ307=$D$4,BK307,BK307/($D$4/BJ307)),0)</f>
        <v>0</v>
      </c>
      <c r="BM307" s="50"/>
      <c r="BN307" s="22">
        <f t="array" ref="BN307">IF(SUMPRODUCT((O307:O$439=O307)*1)&gt;1,0,1)</f>
        <v>1</v>
      </c>
      <c r="BO307" s="46"/>
      <c r="BP307" s="46"/>
      <c r="BQ307" s="107"/>
      <c r="BR307" s="47">
        <f>IF(BP307-BO307=$A$3,$A$2,BP307-BO307)</f>
        <v>0</v>
      </c>
      <c r="BS307" s="47">
        <f>IFERROR(IF(BQ307=$D$4,BR307,BR307/($D$4/BQ307)),0)</f>
        <v>0</v>
      </c>
      <c r="BT307" s="48">
        <v>0.41666666666666669</v>
      </c>
      <c r="BU307" s="48">
        <v>0.45833333333333331</v>
      </c>
      <c r="BV307" s="41">
        <v>4</v>
      </c>
      <c r="BW307" s="47">
        <f>IF(BU307-BT307=$A$3,$A$2,BU307-BT307)</f>
        <v>4.166666666666663E-2</v>
      </c>
      <c r="BX307" s="47">
        <f>IFERROR(IF(BV307=$D$4,BW307,BW307/($D$4/BV307)),0)</f>
        <v>4.166666666666663E-2</v>
      </c>
      <c r="BY307" s="48"/>
      <c r="BZ307" s="48"/>
      <c r="CA307" s="41"/>
      <c r="CB307" s="47">
        <f>IF(BZ307-BY307=$A$3,$A$2,BZ307-BY307)</f>
        <v>0</v>
      </c>
      <c r="CC307" s="47">
        <f>IFERROR(IF(CA307=$D$4,CB307,CB307/($D$4/CA307)),0)</f>
        <v>0</v>
      </c>
      <c r="CD307" s="48">
        <v>0.41666666666666669</v>
      </c>
      <c r="CE307" s="48">
        <v>0.5</v>
      </c>
      <c r="CF307" s="41">
        <v>4</v>
      </c>
      <c r="CG307" s="47">
        <f>IF(CE307-CD307=$A$3,$A$2,CE307-CD307)</f>
        <v>8.3333333333333315E-2</v>
      </c>
      <c r="CH307" s="47">
        <f>IFERROR(IF(CF307=$D$4,CG307,CG307/($D$4/CF307)),0)</f>
        <v>8.3333333333333315E-2</v>
      </c>
      <c r="CI307" s="48"/>
      <c r="CJ307" s="48"/>
      <c r="CK307" s="41"/>
      <c r="CL307" s="47">
        <f>IF(CJ307-CI307=$A$3,$A$2,CJ307-CI307)</f>
        <v>0</v>
      </c>
      <c r="CM307" s="47">
        <f>IFERROR(IF(CK307=$D$4,CL307,CL307/($D$4/CK307)),0)</f>
        <v>0</v>
      </c>
      <c r="CN307" s="48"/>
      <c r="CO307" s="49"/>
      <c r="CP307" s="41"/>
      <c r="CQ307" s="47">
        <f>IF(CO307-CN307=$A$3,$A$2,CO307-CN307)</f>
        <v>0</v>
      </c>
      <c r="CR307" s="47">
        <f>IFERROR(IF(CP307=$D$4,CQ307,CQ307/($D$4/CP307)),0)</f>
        <v>0</v>
      </c>
      <c r="CS307" s="48"/>
      <c r="CT307" s="48"/>
      <c r="CU307" s="41"/>
      <c r="CV307" s="47">
        <f>IF(CT307-CS307=$A$3,$A$2,CT307-CS307)</f>
        <v>0</v>
      </c>
      <c r="CW307" s="47">
        <f>IFERROR(IF(CU307=$D$4,CV307,CV307/($D$4/CU307)),0)</f>
        <v>0</v>
      </c>
      <c r="CX307" s="18"/>
      <c r="CY307" s="18"/>
      <c r="CZ307" s="156"/>
      <c r="DA307" s="156"/>
    </row>
    <row r="308" spans="2:105" ht="13.8" x14ac:dyDescent="0.3">
      <c r="B308" s="39" t="str">
        <f>CONCATENATE(IF(AD308&lt;&gt;"","L",""),IF(AI308&lt;&gt;"","M",""),IF(AN308&lt;&gt;"","W",""),IF(AS308&lt;&gt;"","J",""),IF(AX308&lt;&gt;"","V",""),IF(BC308&lt;&gt;"","S",""),IF(BH308&lt;&gt;"","D",""))</f>
        <v>MWJVS</v>
      </c>
      <c r="C308" s="103">
        <v>580</v>
      </c>
      <c r="D308" s="118" t="s">
        <v>1844</v>
      </c>
      <c r="E308" s="118" t="s">
        <v>1377</v>
      </c>
      <c r="F308" s="40" t="s">
        <v>2156</v>
      </c>
      <c r="G308" s="151" t="s">
        <v>1239</v>
      </c>
      <c r="H308" s="151" t="s">
        <v>2209</v>
      </c>
      <c r="I308" s="151" t="s">
        <v>2124</v>
      </c>
      <c r="J308" s="151" t="s">
        <v>2125</v>
      </c>
      <c r="K308" s="151" t="s">
        <v>2262</v>
      </c>
      <c r="L308" s="146" t="s">
        <v>948</v>
      </c>
      <c r="M308" s="99">
        <f>IF(L308=L307,0,1)</f>
        <v>1</v>
      </c>
      <c r="N308" s="107">
        <v>924159882</v>
      </c>
      <c r="O308" s="106" t="str">
        <f>PROPER(TRIM(UPPER(CONCATENATE(P308," ",Q308))))</f>
        <v>Alexandra Jazmin Vera</v>
      </c>
      <c r="P308" s="106" t="s">
        <v>2280</v>
      </c>
      <c r="Q308" s="106" t="s">
        <v>2355</v>
      </c>
      <c r="R308" s="106" t="s">
        <v>2413</v>
      </c>
      <c r="S308" s="106" t="s">
        <v>2461</v>
      </c>
      <c r="T308" s="106" t="s">
        <v>2465</v>
      </c>
      <c r="U308" s="107" t="s">
        <v>2472</v>
      </c>
      <c r="V308" s="133">
        <v>24857.279010000002</v>
      </c>
      <c r="W308" s="39">
        <f>COUNTA(AD308,AI308,AN308,AS308,AX308,BH308,BC308)</f>
        <v>5</v>
      </c>
      <c r="X308" s="42">
        <f>Y308/AC308</f>
        <v>1</v>
      </c>
      <c r="Y308" s="43">
        <f>(AH308+AM308+AR308+AW308+BB308+BL308+BG308)*24</f>
        <v>40</v>
      </c>
      <c r="Z308" s="44">
        <f>+W308*$D$4</f>
        <v>20</v>
      </c>
      <c r="AA308" s="42">
        <f>AB308/(AC308*$D$4)</f>
        <v>1</v>
      </c>
      <c r="AB308" s="44">
        <f>((AG308*24)*AF308)+((AL308*24)*AK308)+((AQ308*24)*AP308)+((AV308*24)*AU308)+((BA308*24)*AZ308)+((BF308*24)*BE308)+((BK308*24)*BJ308)</f>
        <v>160</v>
      </c>
      <c r="AC308" s="45">
        <f>SUMIFS(Y:Y,O:O,O308)</f>
        <v>40</v>
      </c>
      <c r="AD308" s="127"/>
      <c r="AE308" s="127"/>
      <c r="AF308" s="107"/>
      <c r="AG308" s="47">
        <f>IF(AE308-AD308=$A$3,$A$2,AE308-AD308)</f>
        <v>0</v>
      </c>
      <c r="AH308" s="47">
        <f>IFERROR(IF(AF308=$D$4,AG308,AG308/($D$4/AF308)),0)</f>
        <v>0</v>
      </c>
      <c r="AI308" s="49">
        <v>0.41666666666666669</v>
      </c>
      <c r="AJ308" s="49">
        <v>0.75</v>
      </c>
      <c r="AK308" s="41">
        <v>4</v>
      </c>
      <c r="AL308" s="47">
        <f>IF(AJ308-AI308=$A$3,$A$2,AJ308-AI308)</f>
        <v>0.33333333333333331</v>
      </c>
      <c r="AM308" s="47">
        <f>IFERROR(IF(AK308=$D$4,AL308,AL308/($D$4/AK308)),0)</f>
        <v>0.33333333333333331</v>
      </c>
      <c r="AN308" s="49">
        <v>0.41666666666666669</v>
      </c>
      <c r="AO308" s="49">
        <v>0.75</v>
      </c>
      <c r="AP308" s="41">
        <v>4</v>
      </c>
      <c r="AQ308" s="47">
        <f>IF(AO308-AN308=$A$3,$A$2,AO308-AN308)</f>
        <v>0.33333333333333331</v>
      </c>
      <c r="AR308" s="47">
        <f>IFERROR(IF(AP308=$D$4,AQ308,AQ308/($D$4/AP308)),0)</f>
        <v>0.33333333333333331</v>
      </c>
      <c r="AS308" s="49">
        <v>0.41666666666666669</v>
      </c>
      <c r="AT308" s="49">
        <v>0.75</v>
      </c>
      <c r="AU308" s="41">
        <v>4</v>
      </c>
      <c r="AV308" s="47">
        <f>IF(AT308-AS308=$A$3,$A$2,AT308-AS308)</f>
        <v>0.33333333333333331</v>
      </c>
      <c r="AW308" s="47">
        <f>IFERROR(IF(AU308=$D$4,AV308,AV308/($D$4/AU308)),0)</f>
        <v>0.33333333333333331</v>
      </c>
      <c r="AX308" s="49">
        <v>0.41666666666666669</v>
      </c>
      <c r="AY308" s="49">
        <v>0.75</v>
      </c>
      <c r="AZ308" s="41">
        <v>4</v>
      </c>
      <c r="BA308" s="47">
        <f>IF(AY308-AX308=$A$3,$A$2,AY308-AX308)</f>
        <v>0.33333333333333331</v>
      </c>
      <c r="BB308" s="47">
        <f>IFERROR(IF(AZ308=$D$4,BA308,BA308/($D$4/AZ308)),0)</f>
        <v>0.33333333333333331</v>
      </c>
      <c r="BC308" s="49">
        <v>0.41666666666666669</v>
      </c>
      <c r="BD308" s="49">
        <v>0.75</v>
      </c>
      <c r="BE308" s="41">
        <v>4</v>
      </c>
      <c r="BF308" s="47">
        <f>IF(BD308-BC308=$A$3,$A$2,BD308-BC308)</f>
        <v>0.33333333333333331</v>
      </c>
      <c r="BG308" s="47">
        <f>IFERROR(IF(BE308=$D$4,BF308,BF308/($D$4/BE308)),0)</f>
        <v>0.33333333333333331</v>
      </c>
      <c r="BH308" s="49"/>
      <c r="BI308" s="49"/>
      <c r="BJ308" s="41"/>
      <c r="BK308" s="47">
        <f>IF(BI308-BH308=$A$3,$A$2,BI308-BH308)</f>
        <v>0</v>
      </c>
      <c r="BL308" s="47">
        <f>IFERROR(IF(BJ308=$D$4,BK308,BK308/($D$4/BJ308)),0)</f>
        <v>0</v>
      </c>
      <c r="BM308" s="50"/>
      <c r="BN308" s="22">
        <f t="array" ref="BN308">IF(SUMPRODUCT((O308:O$439=O308)*1)&gt;1,0,1)</f>
        <v>1</v>
      </c>
      <c r="BO308" s="46"/>
      <c r="BP308" s="46"/>
      <c r="BQ308" s="107"/>
      <c r="BR308" s="47">
        <f>IF(BP308-BO308=$A$3,$A$2,BP308-BO308)</f>
        <v>0</v>
      </c>
      <c r="BS308" s="47">
        <f>IFERROR(IF(BQ308=$D$4,BR308,BR308/($D$4/BQ308)),0)</f>
        <v>0</v>
      </c>
      <c r="BT308" s="48">
        <v>0.58333333333333337</v>
      </c>
      <c r="BU308" s="48">
        <v>0.79166666666666663</v>
      </c>
      <c r="BV308" s="41">
        <v>4</v>
      </c>
      <c r="BW308" s="47">
        <f>IF(BU308-BT308=$A$3,$A$2,BU308-BT308)</f>
        <v>0.20833333333333326</v>
      </c>
      <c r="BX308" s="47">
        <f>IFERROR(IF(BV308=$D$4,BW308,BW308/($D$4/BV308)),0)</f>
        <v>0.20833333333333326</v>
      </c>
      <c r="BY308" s="48">
        <v>0.41666666666666669</v>
      </c>
      <c r="BZ308" s="48">
        <v>0.75</v>
      </c>
      <c r="CA308" s="41">
        <v>4</v>
      </c>
      <c r="CB308" s="47">
        <f>IF(BZ308-BY308=$A$3,$A$2,BZ308-BY308)</f>
        <v>0.33333333333333331</v>
      </c>
      <c r="CC308" s="47">
        <f>IFERROR(IF(CA308=$D$4,CB308,CB308/($D$4/CA308)),0)</f>
        <v>0.33333333333333331</v>
      </c>
      <c r="CD308" s="48">
        <v>0.41666666666666669</v>
      </c>
      <c r="CE308" s="49">
        <v>0.75</v>
      </c>
      <c r="CF308" s="41">
        <v>4</v>
      </c>
      <c r="CG308" s="47">
        <f>IF(CE308-CD308=$A$3,$A$2,CE308-CD308)</f>
        <v>0.33333333333333331</v>
      </c>
      <c r="CH308" s="47">
        <f>IFERROR(IF(CF308=$D$4,CG308,CG308/($D$4/CF308)),0)</f>
        <v>0.33333333333333331</v>
      </c>
      <c r="CI308" s="48">
        <v>0.58333333333333337</v>
      </c>
      <c r="CJ308" s="48">
        <v>0.79166666666666663</v>
      </c>
      <c r="CK308" s="41">
        <v>4</v>
      </c>
      <c r="CL308" s="47">
        <f>IF(CJ308-CI308=$A$3,$A$2,CJ308-CI308)</f>
        <v>0.20833333333333326</v>
      </c>
      <c r="CM308" s="47">
        <f>IFERROR(IF(CK308=$D$4,CL308,CL308/($D$4/CK308)),0)</f>
        <v>0.20833333333333326</v>
      </c>
      <c r="CN308" s="48">
        <v>0.41666666666666669</v>
      </c>
      <c r="CO308" s="49">
        <v>0.75</v>
      </c>
      <c r="CP308" s="41">
        <v>4</v>
      </c>
      <c r="CQ308" s="47">
        <f>IF(CO308-CN308=$A$3,$A$2,CO308-CN308)</f>
        <v>0.33333333333333331</v>
      </c>
      <c r="CR308" s="47">
        <f>IFERROR(IF(CP308=$D$4,CQ308,CQ308/($D$4/CP308)),0)</f>
        <v>0.33333333333333331</v>
      </c>
      <c r="CS308" s="48"/>
      <c r="CT308" s="48"/>
      <c r="CU308" s="41"/>
      <c r="CV308" s="47">
        <f>IF(CT308-CS308=$A$3,$A$2,CT308-CS308)</f>
        <v>0</v>
      </c>
      <c r="CW308" s="47">
        <f>IFERROR(IF(CU308=$D$4,CV308,CV308/($D$4/CU308)),0)</f>
        <v>0</v>
      </c>
      <c r="CX308" s="18"/>
      <c r="CY308" s="18"/>
      <c r="CZ308" s="156"/>
      <c r="DA308" s="156"/>
    </row>
    <row r="309" spans="2:105" ht="13.8" x14ac:dyDescent="0.3">
      <c r="B309" s="39" t="str">
        <f>CONCATENATE(IF(AD309&lt;&gt;"","L",""),IF(AI309&lt;&gt;"","M",""),IF(AN309&lt;&gt;"","W",""),IF(AS309&lt;&gt;"","J",""),IF(AX309&lt;&gt;"","V",""),IF(BC309&lt;&gt;"","S",""),IF(BH309&lt;&gt;"","D",""))</f>
        <v>MWJS</v>
      </c>
      <c r="C309" s="103">
        <v>501</v>
      </c>
      <c r="D309" s="118" t="s">
        <v>1836</v>
      </c>
      <c r="E309" s="118" t="s">
        <v>1115</v>
      </c>
      <c r="F309" s="40" t="s">
        <v>2155</v>
      </c>
      <c r="G309" s="151" t="s">
        <v>1240</v>
      </c>
      <c r="H309" s="151" t="s">
        <v>2124</v>
      </c>
      <c r="I309" s="151" t="s">
        <v>2124</v>
      </c>
      <c r="J309" s="151" t="s">
        <v>2125</v>
      </c>
      <c r="K309" s="151" t="s">
        <v>2262</v>
      </c>
      <c r="L309" s="146" t="s">
        <v>915</v>
      </c>
      <c r="M309" s="99">
        <f>IF(L309=L308,0,1)</f>
        <v>1</v>
      </c>
      <c r="N309" s="107">
        <v>941454217</v>
      </c>
      <c r="O309" s="106" t="str">
        <f>PROPER(TRIM(UPPER(CONCATENATE(P309," ",Q309))))</f>
        <v>Deysi Paulina Zambrano</v>
      </c>
      <c r="P309" s="106" t="s">
        <v>2281</v>
      </c>
      <c r="Q309" s="106" t="s">
        <v>2356</v>
      </c>
      <c r="R309" s="106" t="s">
        <v>2414</v>
      </c>
      <c r="S309" s="106" t="s">
        <v>2461</v>
      </c>
      <c r="T309" s="106" t="s">
        <v>2467</v>
      </c>
      <c r="U309" s="107" t="s">
        <v>2472</v>
      </c>
      <c r="V309" s="133"/>
      <c r="W309" s="39">
        <f>COUNTA(AD309,AI309,AN309,AS309,AX309,BH309,BC309)</f>
        <v>4</v>
      </c>
      <c r="X309" s="42">
        <f>Y309/AC309</f>
        <v>0.1999999999999999</v>
      </c>
      <c r="Y309" s="43">
        <f>(AH309+AM309+AR309+AW309+BB309+BL309+BG309)*24</f>
        <v>7.9999999999999964</v>
      </c>
      <c r="Z309" s="44">
        <f>+W309*$D$4</f>
        <v>16</v>
      </c>
      <c r="AA309" s="42">
        <f>AB309/(AC309*$D$4)</f>
        <v>0.1999999999999999</v>
      </c>
      <c r="AB309" s="44">
        <f>((AG309*24)*AF309)+((AL309*24)*AK309)+((AQ309*24)*AP309)+((AV309*24)*AU309)+((BA309*24)*AZ309)+((BF309*24)*BE309)+((BK309*24)*BJ309)</f>
        <v>31.999999999999986</v>
      </c>
      <c r="AC309" s="45">
        <f>SUMIFS(Y:Y,O:O,O309)</f>
        <v>40</v>
      </c>
      <c r="AD309" s="127"/>
      <c r="AE309" s="127"/>
      <c r="AF309" s="107"/>
      <c r="AG309" s="47">
        <f>IF(AE309-AD309=$A$3,$A$2,AE309-AD309)</f>
        <v>0</v>
      </c>
      <c r="AH309" s="47">
        <f>IFERROR(IF(AF309=$D$4,AG309,AG309/($D$4/AF309)),0)</f>
        <v>0</v>
      </c>
      <c r="AI309" s="49">
        <v>0.41666666666666669</v>
      </c>
      <c r="AJ309" s="49">
        <v>0.5</v>
      </c>
      <c r="AK309" s="41">
        <v>4</v>
      </c>
      <c r="AL309" s="47">
        <f>IF(AJ309-AI309=$A$3,$A$2,AJ309-AI309)</f>
        <v>8.3333333333333315E-2</v>
      </c>
      <c r="AM309" s="47">
        <f>IFERROR(IF(AK309=$D$4,AL309,AL309/($D$4/AK309)),0)</f>
        <v>8.3333333333333315E-2</v>
      </c>
      <c r="AN309" s="49">
        <v>0.41666666666666669</v>
      </c>
      <c r="AO309" s="49">
        <v>0.5</v>
      </c>
      <c r="AP309" s="41">
        <v>4</v>
      </c>
      <c r="AQ309" s="47">
        <f>IF(AO309-AN309=$A$3,$A$2,AO309-AN309)</f>
        <v>8.3333333333333315E-2</v>
      </c>
      <c r="AR309" s="47">
        <f>IFERROR(IF(AP309=$D$4,AQ309,AQ309/($D$4/AP309)),0)</f>
        <v>8.3333333333333315E-2</v>
      </c>
      <c r="AS309" s="49">
        <v>0.70833333333333337</v>
      </c>
      <c r="AT309" s="49">
        <v>0.79166666666666663</v>
      </c>
      <c r="AU309" s="41">
        <v>4</v>
      </c>
      <c r="AV309" s="47">
        <f>IF(AT309-AS309=$A$3,$A$2,AT309-AS309)</f>
        <v>8.3333333333333259E-2</v>
      </c>
      <c r="AW309" s="47">
        <f>IFERROR(IF(AU309=$D$4,AV309,AV309/($D$4/AU309)),0)</f>
        <v>8.3333333333333259E-2</v>
      </c>
      <c r="AX309" s="49"/>
      <c r="AY309" s="49"/>
      <c r="AZ309" s="41"/>
      <c r="BA309" s="47">
        <f>IF(AY309-AX309=$A$3,$A$2,AY309-AX309)</f>
        <v>0</v>
      </c>
      <c r="BB309" s="47">
        <f>IFERROR(IF(AZ309=$D$4,BA309,BA309/($D$4/AZ309)),0)</f>
        <v>0</v>
      </c>
      <c r="BC309" s="49">
        <v>0.41666666666666669</v>
      </c>
      <c r="BD309" s="49">
        <v>0.5</v>
      </c>
      <c r="BE309" s="41">
        <v>4</v>
      </c>
      <c r="BF309" s="47">
        <f>IF(BD309-BC309=$A$3,$A$2,BD309-BC309)</f>
        <v>8.3333333333333315E-2</v>
      </c>
      <c r="BG309" s="47">
        <f>IFERROR(IF(BE309=$D$4,BF309,BF309/($D$4/BE309)),0)</f>
        <v>8.3333333333333315E-2</v>
      </c>
      <c r="BH309" s="49"/>
      <c r="BI309" s="49"/>
      <c r="BJ309" s="41"/>
      <c r="BK309" s="47">
        <f>IF(BI309-BH309=$A$3,$A$2,BI309-BH309)</f>
        <v>0</v>
      </c>
      <c r="BL309" s="47">
        <f>IFERROR(IF(BJ309=$D$4,BK309,BK309/($D$4/BJ309)),0)</f>
        <v>0</v>
      </c>
      <c r="BM309" s="50"/>
      <c r="BN309" s="22">
        <f t="array" ref="BN309">IF(SUMPRODUCT((O309:O$439=O309)*1)&gt;1,0,1)</f>
        <v>0</v>
      </c>
      <c r="BO309" s="46"/>
      <c r="BP309" s="46"/>
      <c r="BQ309" s="107"/>
      <c r="BR309" s="47">
        <f>IF(BP309-BO309=$A$3,$A$2,BP309-BO309)</f>
        <v>0</v>
      </c>
      <c r="BS309" s="47">
        <f>IFERROR(IF(BQ309=$D$4,BR309,BR309/($D$4/BQ309)),0)</f>
        <v>0</v>
      </c>
      <c r="BT309" s="48">
        <v>0.41666666666666669</v>
      </c>
      <c r="BU309" s="48">
        <v>0.75</v>
      </c>
      <c r="BV309" s="41">
        <v>4</v>
      </c>
      <c r="BW309" s="47">
        <f>IF(BU309-BT309=$A$3,$A$2,BU309-BT309)</f>
        <v>0.33333333333333331</v>
      </c>
      <c r="BX309" s="47">
        <f>IFERROR(IF(BV309=$D$4,BW309,BW309/($D$4/BV309)),0)</f>
        <v>0.33333333333333331</v>
      </c>
      <c r="BY309" s="48"/>
      <c r="BZ309" s="48"/>
      <c r="CA309" s="41"/>
      <c r="CB309" s="47">
        <f>IF(BZ309-BY309=$A$3,$A$2,BZ309-BY309)</f>
        <v>0</v>
      </c>
      <c r="CC309" s="47">
        <f>IFERROR(IF(CA309=$D$4,CB309,CB309/($D$4/CA309)),0)</f>
        <v>0</v>
      </c>
      <c r="CD309" s="48">
        <v>0.41666666666666669</v>
      </c>
      <c r="CE309" s="49">
        <v>0.75</v>
      </c>
      <c r="CF309" s="41">
        <v>4</v>
      </c>
      <c r="CG309" s="47">
        <f>IF(CE309-CD309=$A$3,$A$2,CE309-CD309)</f>
        <v>0.33333333333333331</v>
      </c>
      <c r="CH309" s="47">
        <f>IFERROR(IF(CF309=$D$4,CG309,CG309/($D$4/CF309)),0)</f>
        <v>0.33333333333333331</v>
      </c>
      <c r="CI309" s="48">
        <v>0.41666666666666669</v>
      </c>
      <c r="CJ309" s="48">
        <v>0.75</v>
      </c>
      <c r="CK309" s="41">
        <v>4</v>
      </c>
      <c r="CL309" s="47">
        <f>IF(CJ309-CI309=$A$3,$A$2,CJ309-CI309)</f>
        <v>0.33333333333333331</v>
      </c>
      <c r="CM309" s="47">
        <f>IFERROR(IF(CK309=$D$4,CL309,CL309/($D$4/CK309)),0)</f>
        <v>0.33333333333333331</v>
      </c>
      <c r="CN309" s="48">
        <v>0.41666666666666669</v>
      </c>
      <c r="CO309" s="49">
        <v>0.75</v>
      </c>
      <c r="CP309" s="41">
        <v>4</v>
      </c>
      <c r="CQ309" s="47">
        <f>IF(CO309-CN309=$A$3,$A$2,CO309-CN309)</f>
        <v>0.33333333333333331</v>
      </c>
      <c r="CR309" s="47">
        <f>IFERROR(IF(CP309=$D$4,CQ309,CQ309/($D$4/CP309)),0)</f>
        <v>0.33333333333333331</v>
      </c>
      <c r="CS309" s="48">
        <v>0.41666666666666669</v>
      </c>
      <c r="CT309" s="48">
        <v>0.75</v>
      </c>
      <c r="CU309" s="41">
        <v>4</v>
      </c>
      <c r="CV309" s="47">
        <f>IF(CT309-CS309=$A$3,$A$2,CT309-CS309)</f>
        <v>0.33333333333333331</v>
      </c>
      <c r="CW309" s="47">
        <f>IFERROR(IF(CU309=$D$4,CV309,CV309/($D$4/CU309)),0)</f>
        <v>0.33333333333333331</v>
      </c>
      <c r="CX309" s="18"/>
      <c r="CY309" s="18"/>
      <c r="CZ309" s="156"/>
      <c r="DA309" s="156"/>
    </row>
    <row r="310" spans="2:105" ht="13.8" x14ac:dyDescent="0.3">
      <c r="B310" s="39" t="str">
        <f>CONCATENATE(IF(AD310&lt;&gt;"","L",""),IF(AI310&lt;&gt;"","M",""),IF(AN310&lt;&gt;"","W",""),IF(AS310&lt;&gt;"","J",""),IF(AX310&lt;&gt;"","V",""),IF(BC310&lt;&gt;"","S",""),IF(BH310&lt;&gt;"","D",""))</f>
        <v>MWJVS</v>
      </c>
      <c r="C310" s="103">
        <v>638</v>
      </c>
      <c r="D310" s="118" t="s">
        <v>1837</v>
      </c>
      <c r="E310" s="118" t="s">
        <v>1371</v>
      </c>
      <c r="F310" s="40" t="s">
        <v>2155</v>
      </c>
      <c r="G310" s="151" t="s">
        <v>1246</v>
      </c>
      <c r="H310" s="151" t="s">
        <v>2210</v>
      </c>
      <c r="I310" s="151" t="s">
        <v>2124</v>
      </c>
      <c r="J310" s="151" t="s">
        <v>2260</v>
      </c>
      <c r="K310" s="151" t="s">
        <v>2262</v>
      </c>
      <c r="L310" s="146" t="s">
        <v>915</v>
      </c>
      <c r="M310" s="99">
        <f>IF(L310=L309,0,1)</f>
        <v>0</v>
      </c>
      <c r="N310" s="107">
        <v>941454217</v>
      </c>
      <c r="O310" s="106" t="str">
        <f>PROPER(TRIM(UPPER(CONCATENATE(P310," ",Q310))))</f>
        <v>Deysi Paulina Zambrano</v>
      </c>
      <c r="P310" s="106" t="s">
        <v>2281</v>
      </c>
      <c r="Q310" s="106" t="s">
        <v>2356</v>
      </c>
      <c r="R310" s="106" t="s">
        <v>2414</v>
      </c>
      <c r="S310" s="106" t="s">
        <v>2461</v>
      </c>
      <c r="T310" s="106" t="s">
        <v>2467</v>
      </c>
      <c r="U310" s="107" t="s">
        <v>2472</v>
      </c>
      <c r="V310" s="133">
        <v>173634.91247261676</v>
      </c>
      <c r="W310" s="39">
        <f>COUNTA(AD310,AI310,AN310,AS310,AX310,BH310,BC310)</f>
        <v>5</v>
      </c>
      <c r="X310" s="42">
        <f>Y310/AC310</f>
        <v>0.8</v>
      </c>
      <c r="Y310" s="43">
        <f>(AH310+AM310+AR310+AW310+BB310+BL310+BG310)*24</f>
        <v>32</v>
      </c>
      <c r="Z310" s="44">
        <f>+W310*$D$4</f>
        <v>20</v>
      </c>
      <c r="AA310" s="42">
        <f>AB310/(AC310*$D$4)</f>
        <v>0.8</v>
      </c>
      <c r="AB310" s="44">
        <f>((AG310*24)*AF310)+((AL310*24)*AK310)+((AQ310*24)*AP310)+((AV310*24)*AU310)+((BA310*24)*AZ310)+((BF310*24)*BE310)+((BK310*24)*BJ310)</f>
        <v>128</v>
      </c>
      <c r="AC310" s="45">
        <f>SUMIFS(Y:Y,O:O,O310)</f>
        <v>40</v>
      </c>
      <c r="AD310" s="127"/>
      <c r="AE310" s="127"/>
      <c r="AF310" s="107"/>
      <c r="AG310" s="47">
        <f>IF(AE310-AD310=$A$3,$A$2,AE310-AD310)</f>
        <v>0</v>
      </c>
      <c r="AH310" s="47">
        <f>IFERROR(IF(AF310=$D$4,AG310,AG310/($D$4/AF310)),0)</f>
        <v>0</v>
      </c>
      <c r="AI310" s="49">
        <v>0.54166666666666663</v>
      </c>
      <c r="AJ310" s="49">
        <v>0.79166666666666663</v>
      </c>
      <c r="AK310" s="41">
        <v>4</v>
      </c>
      <c r="AL310" s="47">
        <f>IF(AJ310-AI310=$A$3,$A$2,AJ310-AI310)</f>
        <v>0.25</v>
      </c>
      <c r="AM310" s="47">
        <f>IFERROR(IF(AK310=$D$4,AL310,AL310/($D$4/AK310)),0)</f>
        <v>0.25</v>
      </c>
      <c r="AN310" s="49">
        <v>0.54166666666666663</v>
      </c>
      <c r="AO310" s="49">
        <v>0.79166666666666663</v>
      </c>
      <c r="AP310" s="41">
        <v>4</v>
      </c>
      <c r="AQ310" s="47">
        <f>IF(AO310-AN310=$A$3,$A$2,AO310-AN310)</f>
        <v>0.25</v>
      </c>
      <c r="AR310" s="47">
        <f>IFERROR(IF(AP310=$D$4,AQ310,AQ310/($D$4/AP310)),0)</f>
        <v>0.25</v>
      </c>
      <c r="AS310" s="49">
        <v>0.41666666666666669</v>
      </c>
      <c r="AT310" s="49">
        <v>0.66666666666666663</v>
      </c>
      <c r="AU310" s="41">
        <v>4</v>
      </c>
      <c r="AV310" s="47">
        <f>IF(AT310-AS310=$A$3,$A$2,AT310-AS310)</f>
        <v>0.24999999999999994</v>
      </c>
      <c r="AW310" s="47">
        <f>IFERROR(IF(AU310=$D$4,AV310,AV310/($D$4/AU310)),0)</f>
        <v>0.24999999999999994</v>
      </c>
      <c r="AX310" s="49">
        <v>0.41666666666666669</v>
      </c>
      <c r="AY310" s="49">
        <v>0.75</v>
      </c>
      <c r="AZ310" s="41">
        <v>4</v>
      </c>
      <c r="BA310" s="47">
        <f>IF(AY310-AX310=$A$3,$A$2,AY310-AX310)</f>
        <v>0.33333333333333331</v>
      </c>
      <c r="BB310" s="47">
        <f>IFERROR(IF(AZ310=$D$4,BA310,BA310/($D$4/AZ310)),0)</f>
        <v>0.33333333333333331</v>
      </c>
      <c r="BC310" s="49">
        <v>0.54166666666666663</v>
      </c>
      <c r="BD310" s="49">
        <v>0.79166666666666663</v>
      </c>
      <c r="BE310" s="41">
        <v>4</v>
      </c>
      <c r="BF310" s="47">
        <f>IF(BD310-BC310=$A$3,$A$2,BD310-BC310)</f>
        <v>0.25</v>
      </c>
      <c r="BG310" s="47">
        <f>IFERROR(IF(BE310=$D$4,BF310,BF310/($D$4/BE310)),0)</f>
        <v>0.25</v>
      </c>
      <c r="BH310" s="49"/>
      <c r="BI310" s="49"/>
      <c r="BJ310" s="41"/>
      <c r="BK310" s="47">
        <f>IF(BI310-BH310=$A$3,$A$2,BI310-BH310)</f>
        <v>0</v>
      </c>
      <c r="BL310" s="47">
        <f>IFERROR(IF(BJ310=$D$4,BK310,BK310/($D$4/BJ310)),0)</f>
        <v>0</v>
      </c>
      <c r="BM310" s="50"/>
      <c r="BN310" s="22">
        <f t="array" ref="BN310">IF(SUMPRODUCT((O310:O$439=O310)*1)&gt;1,0,1)</f>
        <v>1</v>
      </c>
      <c r="BO310" s="46"/>
      <c r="BP310" s="46"/>
      <c r="BQ310" s="107"/>
      <c r="BR310" s="47">
        <f>IF(BP310-BO310=$A$3,$A$2,BP310-BO310)</f>
        <v>0</v>
      </c>
      <c r="BS310" s="47">
        <f>IFERROR(IF(BQ310=$D$4,BR310,BR310/($D$4/BQ310)),0)</f>
        <v>0</v>
      </c>
      <c r="BT310" s="48">
        <v>0.41666666666666669</v>
      </c>
      <c r="BU310" s="48">
        <v>0.75</v>
      </c>
      <c r="BV310" s="41">
        <v>4</v>
      </c>
      <c r="BW310" s="47">
        <f>IF(BU310-BT310=$A$3,$A$2,BU310-BT310)</f>
        <v>0.33333333333333331</v>
      </c>
      <c r="BX310" s="47">
        <f>IFERROR(IF(BV310=$D$4,BW310,BW310/($D$4/BV310)),0)</f>
        <v>0.33333333333333331</v>
      </c>
      <c r="BY310" s="48"/>
      <c r="BZ310" s="48"/>
      <c r="CA310" s="41"/>
      <c r="CB310" s="47">
        <f>IF(BZ310-BY310=$A$3,$A$2,BZ310-BY310)</f>
        <v>0</v>
      </c>
      <c r="CC310" s="47">
        <f>IFERROR(IF(CA310=$D$4,CB310,CB310/($D$4/CA310)),0)</f>
        <v>0</v>
      </c>
      <c r="CD310" s="48">
        <v>0.41666666666666669</v>
      </c>
      <c r="CE310" s="49">
        <v>0.75</v>
      </c>
      <c r="CF310" s="41">
        <v>4</v>
      </c>
      <c r="CG310" s="47">
        <f>IF(CE310-CD310=$A$3,$A$2,CE310-CD310)</f>
        <v>0.33333333333333331</v>
      </c>
      <c r="CH310" s="47">
        <f>IFERROR(IF(CF310=$D$4,CG310,CG310/($D$4/CF310)),0)</f>
        <v>0.33333333333333331</v>
      </c>
      <c r="CI310" s="48">
        <v>0.41666666666666669</v>
      </c>
      <c r="CJ310" s="48">
        <v>0.75</v>
      </c>
      <c r="CK310" s="41">
        <v>4</v>
      </c>
      <c r="CL310" s="47">
        <f>IF(CJ310-CI310=$A$3,$A$2,CJ310-CI310)</f>
        <v>0.33333333333333331</v>
      </c>
      <c r="CM310" s="47">
        <f>IFERROR(IF(CK310=$D$4,CL310,CL310/($D$4/CK310)),0)</f>
        <v>0.33333333333333331</v>
      </c>
      <c r="CN310" s="48">
        <v>0.41666666666666669</v>
      </c>
      <c r="CO310" s="49">
        <v>0.75</v>
      </c>
      <c r="CP310" s="41">
        <v>4</v>
      </c>
      <c r="CQ310" s="47">
        <f>IF(CO310-CN310=$A$3,$A$2,CO310-CN310)</f>
        <v>0.33333333333333331</v>
      </c>
      <c r="CR310" s="47">
        <f>IFERROR(IF(CP310=$D$4,CQ310,CQ310/($D$4/CP310)),0)</f>
        <v>0.33333333333333331</v>
      </c>
      <c r="CS310" s="48">
        <v>0.41666666666666669</v>
      </c>
      <c r="CT310" s="48">
        <v>0.75</v>
      </c>
      <c r="CU310" s="41">
        <v>4</v>
      </c>
      <c r="CV310" s="47">
        <f>IF(CT310-CS310=$A$3,$A$2,CT310-CS310)</f>
        <v>0.33333333333333331</v>
      </c>
      <c r="CW310" s="47">
        <f>IFERROR(IF(CU310=$D$4,CV310,CV310/($D$4/CU310)),0)</f>
        <v>0.33333333333333331</v>
      </c>
      <c r="CX310" s="18"/>
      <c r="CY310" s="18"/>
      <c r="CZ310" s="156"/>
      <c r="DA310" s="156"/>
    </row>
    <row r="311" spans="2:105" ht="13.8" x14ac:dyDescent="0.3">
      <c r="B311" s="177" t="str">
        <f>CONCATENATE(IF(AD311&lt;&gt;"","L",""),IF(AI311&lt;&gt;"","M",""),IF(AN311&lt;&gt;"","W",""),IF(AS311&lt;&gt;"","J",""),IF(AX311&lt;&gt;"","V",""),IF(BC311&lt;&gt;"","S",""),IF(BH311&lt;&gt;"","D",""))</f>
        <v>MJ</v>
      </c>
      <c r="C311" s="104">
        <v>22</v>
      </c>
      <c r="D311" s="40" t="s">
        <v>1746</v>
      </c>
      <c r="E311" s="40" t="s">
        <v>1298</v>
      </c>
      <c r="F311" s="40" t="s">
        <v>2155</v>
      </c>
      <c r="G311" s="36" t="s">
        <v>1236</v>
      </c>
      <c r="H311" s="36" t="s">
        <v>2206</v>
      </c>
      <c r="I311" s="36" t="s">
        <v>2124</v>
      </c>
      <c r="J311" s="36" t="s">
        <v>2125</v>
      </c>
      <c r="K311" s="36" t="s">
        <v>2262</v>
      </c>
      <c r="L311" s="99" t="s">
        <v>944</v>
      </c>
      <c r="M311" s="99">
        <f>IF(L311=L310,0,1)</f>
        <v>1</v>
      </c>
      <c r="N311" s="107">
        <v>926445081</v>
      </c>
      <c r="O311" s="106" t="str">
        <f>PROPER(TRIM(UPPER(CONCATENATE(P311," ",Q311))))</f>
        <v>Vicente Guillermo Brito</v>
      </c>
      <c r="P311" s="106" t="s">
        <v>2275</v>
      </c>
      <c r="Q311" s="106" t="s">
        <v>2351</v>
      </c>
      <c r="R311" s="106"/>
      <c r="S311" s="106" t="s">
        <v>2461</v>
      </c>
      <c r="T311" s="106" t="s">
        <v>2467</v>
      </c>
      <c r="U311" s="107" t="s">
        <v>2472</v>
      </c>
      <c r="V311" s="179">
        <v>57056.104166666672</v>
      </c>
      <c r="W311" s="177">
        <f>COUNTA(AD311,AI311,AN311,AS311,AX311,BH311,BC311)</f>
        <v>2</v>
      </c>
      <c r="X311" s="202">
        <f>Y311/AC311</f>
        <v>9.9999999999999992E-2</v>
      </c>
      <c r="Y311" s="203">
        <f>(AH311+AM311+AR311+AW311+BB311+BL311+BG311)*24</f>
        <v>3.9999999999999991</v>
      </c>
      <c r="Z311" s="204">
        <f>+W311*$D$4</f>
        <v>8</v>
      </c>
      <c r="AA311" s="202">
        <f>AB311/(AC311*$D$4)</f>
        <v>9.9999999999999992E-2</v>
      </c>
      <c r="AB311" s="204">
        <f>((AG311*24)*AF311)+((AL311*24)*AK311)+((AQ311*24)*AP311)+((AV311*24)*AU311)+((BA311*24)*AZ311)+((BF311*24)*BE311)+((BK311*24)*BJ311)</f>
        <v>15.999999999999996</v>
      </c>
      <c r="AC311" s="205">
        <f>SUMIFS(Y:Y,O:O,O311)</f>
        <v>39.999999999999993</v>
      </c>
      <c r="AD311" s="127"/>
      <c r="AE311" s="127"/>
      <c r="AF311" s="107"/>
      <c r="AG311" s="206">
        <f>IF(AE311-AD311=$A$3,$A$2,AE311-AD311)</f>
        <v>0</v>
      </c>
      <c r="AH311" s="206">
        <f>IFERROR(IF(AF311=$D$4,AG311,AG311/($D$4/AF311)),0)</f>
        <v>0</v>
      </c>
      <c r="AI311" s="49">
        <v>0.41666666666666669</v>
      </c>
      <c r="AJ311" s="49">
        <v>0.5</v>
      </c>
      <c r="AK311" s="41">
        <v>4</v>
      </c>
      <c r="AL311" s="206">
        <f>IF(AJ311-AI311=$A$3,$A$2,AJ311-AI311)</f>
        <v>8.3333333333333315E-2</v>
      </c>
      <c r="AM311" s="206">
        <f>IFERROR(IF(AK311=$D$4,AL311,AL311/($D$4/AK311)),0)</f>
        <v>8.3333333333333315E-2</v>
      </c>
      <c r="AN311" s="49"/>
      <c r="AO311" s="49"/>
      <c r="AP311" s="41"/>
      <c r="AQ311" s="206">
        <f>IF(AO311-AN311=$A$3,$A$2,AO311-AN311)</f>
        <v>0</v>
      </c>
      <c r="AR311" s="206">
        <f>IFERROR(IF(AP311=$D$4,AQ311,AQ311/($D$4/AP311)),0)</f>
        <v>0</v>
      </c>
      <c r="AS311" s="49">
        <v>0.41666666666666669</v>
      </c>
      <c r="AT311" s="49">
        <v>0.5</v>
      </c>
      <c r="AU311" s="41">
        <v>4</v>
      </c>
      <c r="AV311" s="206">
        <f>IF(AT311-AS311=$A$3,$A$2,AT311-AS311)</f>
        <v>8.3333333333333315E-2</v>
      </c>
      <c r="AW311" s="206">
        <f>IFERROR(IF(AU311=$D$4,AV311,AV311/($D$4/AU311)),0)</f>
        <v>8.3333333333333315E-2</v>
      </c>
      <c r="AX311" s="49"/>
      <c r="AY311" s="49"/>
      <c r="AZ311" s="41"/>
      <c r="BA311" s="206">
        <f>IF(AY311-AX311=$A$3,$A$2,AY311-AX311)</f>
        <v>0</v>
      </c>
      <c r="BB311" s="206">
        <f>IFERROR(IF(AZ311=$D$4,BA311,BA311/($D$4/AZ311)),0)</f>
        <v>0</v>
      </c>
      <c r="BC311" s="49"/>
      <c r="BD311" s="49"/>
      <c r="BE311" s="41"/>
      <c r="BF311" s="206">
        <f>IF(BD311-BC311=$A$3,$A$2,BD311-BC311)</f>
        <v>0</v>
      </c>
      <c r="BG311" s="206">
        <f>IFERROR(IF(BE311=$D$4,BF311,BF311/($D$4/BE311)),0)</f>
        <v>0</v>
      </c>
      <c r="BH311" s="49"/>
      <c r="BI311" s="49"/>
      <c r="BJ311" s="41"/>
      <c r="BK311" s="206">
        <f>IF(BI311-BH311=$A$3,$A$2,BI311-BH311)</f>
        <v>0</v>
      </c>
      <c r="BL311" s="206">
        <f>IFERROR(IF(BJ311=$D$4,BK311,BK311/($D$4/BJ311)),0)</f>
        <v>0</v>
      </c>
      <c r="BM311" s="50"/>
      <c r="BN311" s="22">
        <f t="array" ref="BN311">IF(SUMPRODUCT((O311:O$439=O311)*1)&gt;1,0,1)</f>
        <v>0</v>
      </c>
      <c r="BO311" s="46"/>
      <c r="BP311" s="46"/>
      <c r="BQ311" s="107"/>
      <c r="BR311" s="47">
        <f>IF(BP311-BO311=$A$3,$A$2,BP311-BO311)</f>
        <v>0</v>
      </c>
      <c r="BS311" s="47">
        <f>IFERROR(IF(BQ311=$D$4,BR311,BR311/($D$4/BQ311)),0)</f>
        <v>0</v>
      </c>
      <c r="BT311" s="48">
        <v>0.41666666666666669</v>
      </c>
      <c r="BU311" s="48">
        <v>0.5</v>
      </c>
      <c r="BV311" s="41">
        <v>4</v>
      </c>
      <c r="BW311" s="47">
        <f>IF(BU311-BT311=$A$3,$A$2,BU311-BT311)</f>
        <v>8.3333333333333315E-2</v>
      </c>
      <c r="BX311" s="47">
        <f>IFERROR(IF(BV311=$D$4,BW311,BW311/($D$4/BV311)),0)</f>
        <v>8.3333333333333315E-2</v>
      </c>
      <c r="BY311" s="48"/>
      <c r="BZ311" s="48"/>
      <c r="CA311" s="41"/>
      <c r="CB311" s="47">
        <f>IF(BZ311-BY311=$A$3,$A$2,BZ311-BY311)</f>
        <v>0</v>
      </c>
      <c r="CC311" s="47">
        <f>IFERROR(IF(CA311=$D$4,CB311,CB311/($D$4/CA311)),0)</f>
        <v>0</v>
      </c>
      <c r="CD311" s="48">
        <v>0.41666666666666669</v>
      </c>
      <c r="CE311" s="48">
        <v>0.5</v>
      </c>
      <c r="CF311" s="41">
        <v>4</v>
      </c>
      <c r="CG311" s="47">
        <f>IF(CE311-CD311=$A$3,$A$2,CE311-CD311)</f>
        <v>8.3333333333333315E-2</v>
      </c>
      <c r="CH311" s="47">
        <f>IFERROR(IF(CF311=$D$4,CG311,CG311/($D$4/CF311)),0)</f>
        <v>8.3333333333333315E-2</v>
      </c>
      <c r="CI311" s="48"/>
      <c r="CJ311" s="48"/>
      <c r="CK311" s="41"/>
      <c r="CL311" s="47">
        <f>IF(CJ311-CI311=$A$3,$A$2,CJ311-CI311)</f>
        <v>0</v>
      </c>
      <c r="CM311" s="47">
        <f>IFERROR(IF(CK311=$D$4,CL311,CL311/($D$4/CK311)),0)</f>
        <v>0</v>
      </c>
      <c r="CN311" s="48"/>
      <c r="CO311" s="48"/>
      <c r="CP311" s="41"/>
      <c r="CQ311" s="47">
        <f>IF(CO311-CN311=$A$3,$A$2,CO311-CN311)</f>
        <v>0</v>
      </c>
      <c r="CR311" s="47">
        <f>IFERROR(IF(CP311=$D$4,CQ311,CQ311/($D$4/CP311)),0)</f>
        <v>0</v>
      </c>
      <c r="CS311" s="48"/>
      <c r="CT311" s="48"/>
      <c r="CU311" s="41"/>
      <c r="CV311" s="47">
        <f>IF(CT311-CS311=$A$3,$A$2,CT311-CS311)</f>
        <v>0</v>
      </c>
      <c r="CW311" s="47">
        <f>IFERROR(IF(CU311=$D$4,CV311,CV311/($D$4/CU311)),0)</f>
        <v>0</v>
      </c>
      <c r="CX311" s="18"/>
      <c r="CY311" s="18"/>
      <c r="CZ311" s="22">
        <f>IFERROR(VLOOKUP(Tabla5[[#This Row],[NOMBRE PDV HMPDV]],#REF!,10,0),0)</f>
        <v>0</v>
      </c>
      <c r="DA311" s="18"/>
    </row>
    <row r="312" spans="2:105" ht="13.8" x14ac:dyDescent="0.3">
      <c r="B312" s="177" t="str">
        <f>CONCATENATE(IF(AD312&lt;&gt;"","L",""),IF(AI312&lt;&gt;"","M",""),IF(AN312&lt;&gt;"","W",""),IF(AS312&lt;&gt;"","J",""),IF(AX312&lt;&gt;"","V",""),IF(BC312&lt;&gt;"","S",""),IF(BH312&lt;&gt;"","D",""))</f>
        <v>MWJVS</v>
      </c>
      <c r="C312" s="104">
        <v>517</v>
      </c>
      <c r="D312" s="40" t="s">
        <v>1751</v>
      </c>
      <c r="E312" s="40" t="s">
        <v>1302</v>
      </c>
      <c r="F312" s="40" t="s">
        <v>2156</v>
      </c>
      <c r="G312" s="36" t="s">
        <v>1239</v>
      </c>
      <c r="H312" s="36" t="s">
        <v>2206</v>
      </c>
      <c r="I312" s="36" t="s">
        <v>2124</v>
      </c>
      <c r="J312" s="36" t="s">
        <v>2125</v>
      </c>
      <c r="K312" s="36" t="s">
        <v>2262</v>
      </c>
      <c r="L312" s="99" t="s">
        <v>944</v>
      </c>
      <c r="M312" s="99">
        <f>IF(L312=L311,0,1)</f>
        <v>0</v>
      </c>
      <c r="N312" s="107">
        <v>926445081</v>
      </c>
      <c r="O312" s="106" t="str">
        <f>PROPER(TRIM(UPPER(CONCATENATE(P312," ",Q312))))</f>
        <v>Vicente Guillermo Brito</v>
      </c>
      <c r="P312" s="106" t="s">
        <v>2275</v>
      </c>
      <c r="Q312" s="106" t="s">
        <v>2351</v>
      </c>
      <c r="R312" s="106"/>
      <c r="S312" s="106" t="s">
        <v>2461</v>
      </c>
      <c r="T312" s="106" t="s">
        <v>2465</v>
      </c>
      <c r="U312" s="107" t="s">
        <v>2472</v>
      </c>
      <c r="V312" s="179">
        <v>67059.844800000006</v>
      </c>
      <c r="W312" s="177">
        <f>COUNTA(AD312,AI312,AN312,AS312,AX312,BH312,BC312)</f>
        <v>5</v>
      </c>
      <c r="X312" s="202">
        <f>Y312/AC312</f>
        <v>0.9</v>
      </c>
      <c r="Y312" s="203">
        <f>(AH312+AM312+AR312+AW312+BB312+BL312+BG312)*24</f>
        <v>35.999999999999993</v>
      </c>
      <c r="Z312" s="204">
        <f>+W312*$D$4</f>
        <v>20</v>
      </c>
      <c r="AA312" s="202">
        <f>AB312/(AC312*$D$4)</f>
        <v>0.90000000000000013</v>
      </c>
      <c r="AB312" s="204">
        <f>((AG312*24)*AF312)+((AL312*24)*AK312)+((AQ312*24)*AP312)+((AV312*24)*AU312)+((BA312*24)*AZ312)+((BF312*24)*BE312)+((BK312*24)*BJ312)</f>
        <v>144</v>
      </c>
      <c r="AC312" s="205">
        <f>SUMIFS(Y:Y,O:O,O312)</f>
        <v>39.999999999999993</v>
      </c>
      <c r="AD312" s="127"/>
      <c r="AE312" s="127"/>
      <c r="AF312" s="107"/>
      <c r="AG312" s="206">
        <f>IF(AE312-AD312=$A$3,$A$2,AE312-AD312)</f>
        <v>0</v>
      </c>
      <c r="AH312" s="206">
        <f>IFERROR(IF(AF312=$D$4,AG312,AG312/($D$4/AF312)),0)</f>
        <v>0</v>
      </c>
      <c r="AI312" s="49">
        <v>0.54166666666666663</v>
      </c>
      <c r="AJ312" s="49">
        <v>0.79166666666666663</v>
      </c>
      <c r="AK312" s="41">
        <v>4</v>
      </c>
      <c r="AL312" s="206">
        <f>IF(AJ312-AI312=$A$3,$A$2,AJ312-AI312)</f>
        <v>0.25</v>
      </c>
      <c r="AM312" s="206">
        <f>IFERROR(IF(AK312=$D$4,AL312,AL312/($D$4/AK312)),0)</f>
        <v>0.25</v>
      </c>
      <c r="AN312" s="49">
        <v>0.41666666666666669</v>
      </c>
      <c r="AO312" s="49">
        <v>0.75</v>
      </c>
      <c r="AP312" s="41">
        <v>4</v>
      </c>
      <c r="AQ312" s="206">
        <f>IF(AO312-AN312=$A$3,$A$2,AO312-AN312)</f>
        <v>0.33333333333333331</v>
      </c>
      <c r="AR312" s="206">
        <f>IFERROR(IF(AP312=$D$4,AQ312,AQ312/($D$4/AP312)),0)</f>
        <v>0.33333333333333331</v>
      </c>
      <c r="AS312" s="49">
        <v>0.54166666666666663</v>
      </c>
      <c r="AT312" s="49">
        <v>0.79166666666666663</v>
      </c>
      <c r="AU312" s="41">
        <v>4</v>
      </c>
      <c r="AV312" s="206">
        <f>IF(AT312-AS312=$A$3,$A$2,AT312-AS312)</f>
        <v>0.25</v>
      </c>
      <c r="AW312" s="206">
        <f>IFERROR(IF(AU312=$D$4,AV312,AV312/($D$4/AU312)),0)</f>
        <v>0.25</v>
      </c>
      <c r="AX312" s="49">
        <v>0.41666666666666669</v>
      </c>
      <c r="AY312" s="49">
        <v>0.75</v>
      </c>
      <c r="AZ312" s="41">
        <v>4</v>
      </c>
      <c r="BA312" s="206">
        <f>IF(AY312-AX312=$A$3,$A$2,AY312-AX312)</f>
        <v>0.33333333333333331</v>
      </c>
      <c r="BB312" s="206">
        <f>IFERROR(IF(AZ312=$D$4,BA312,BA312/($D$4/AZ312)),0)</f>
        <v>0.33333333333333331</v>
      </c>
      <c r="BC312" s="49">
        <v>0.41666666666666669</v>
      </c>
      <c r="BD312" s="49">
        <v>0.75</v>
      </c>
      <c r="BE312" s="41">
        <v>4</v>
      </c>
      <c r="BF312" s="206">
        <f>IF(BD312-BC312=$A$3,$A$2,BD312-BC312)</f>
        <v>0.33333333333333331</v>
      </c>
      <c r="BG312" s="206">
        <f>IFERROR(IF(BE312=$D$4,BF312,BF312/($D$4/BE312)),0)</f>
        <v>0.33333333333333331</v>
      </c>
      <c r="BH312" s="49"/>
      <c r="BI312" s="49"/>
      <c r="BJ312" s="41"/>
      <c r="BK312" s="206">
        <f>IF(BI312-BH312=$A$3,$A$2,BI312-BH312)</f>
        <v>0</v>
      </c>
      <c r="BL312" s="206">
        <f>IFERROR(IF(BJ312=$D$4,BK312,BK312/($D$4/BJ312)),0)</f>
        <v>0</v>
      </c>
      <c r="BM312" s="50"/>
      <c r="BN312" s="22">
        <f t="array" ref="BN312">IF(SUMPRODUCT((O312:O$439=O312)*1)&gt;1,0,1)</f>
        <v>1</v>
      </c>
      <c r="BO312" s="46"/>
      <c r="BP312" s="46"/>
      <c r="BQ312" s="107"/>
      <c r="BR312" s="47">
        <f>IF(BP312-BO312=$A$3,$A$2,BP312-BO312)</f>
        <v>0</v>
      </c>
      <c r="BS312" s="47">
        <f>IFERROR(IF(BQ312=$D$4,BR312,BR312/($D$4/BQ312)),0)</f>
        <v>0</v>
      </c>
      <c r="BT312" s="48">
        <v>0.54166666666666663</v>
      </c>
      <c r="BU312" s="48">
        <v>0.79166666666666663</v>
      </c>
      <c r="BV312" s="41">
        <v>4</v>
      </c>
      <c r="BW312" s="47">
        <f>IF(BU312-BT312=$A$3,$A$2,BU312-BT312)</f>
        <v>0.25</v>
      </c>
      <c r="BX312" s="47">
        <f>IFERROR(IF(BV312=$D$4,BW312,BW312/($D$4/BV312)),0)</f>
        <v>0.25</v>
      </c>
      <c r="BY312" s="48"/>
      <c r="BZ312" s="48"/>
      <c r="CA312" s="41"/>
      <c r="CB312" s="47">
        <f>IF(BZ312-BY312=$A$3,$A$2,BZ312-BY312)</f>
        <v>0</v>
      </c>
      <c r="CC312" s="47">
        <f>IFERROR(IF(CA312=$D$4,CB312,CB312/($D$4/CA312)),0)</f>
        <v>0</v>
      </c>
      <c r="CD312" s="48">
        <v>0.54166666666666663</v>
      </c>
      <c r="CE312" s="48">
        <v>0.79166666666666663</v>
      </c>
      <c r="CF312" s="41">
        <v>4</v>
      </c>
      <c r="CG312" s="47">
        <f>IF(CE312-CD312=$A$3,$A$2,CE312-CD312)</f>
        <v>0.25</v>
      </c>
      <c r="CH312" s="47">
        <f>IFERROR(IF(CF312=$D$4,CG312,CG312/($D$4/CF312)),0)</f>
        <v>0.25</v>
      </c>
      <c r="CI312" s="48">
        <v>0.41666666666666669</v>
      </c>
      <c r="CJ312" s="48">
        <v>0.75</v>
      </c>
      <c r="CK312" s="41">
        <v>4</v>
      </c>
      <c r="CL312" s="47">
        <f>IF(CJ312-CI312=$A$3,$A$2,CJ312-CI312)</f>
        <v>0.33333333333333331</v>
      </c>
      <c r="CM312" s="47">
        <f>IFERROR(IF(CK312=$D$4,CL312,CL312/($D$4/CK312)),0)</f>
        <v>0.33333333333333331</v>
      </c>
      <c r="CN312" s="48">
        <v>0.41666666666666669</v>
      </c>
      <c r="CO312" s="48">
        <v>0.75</v>
      </c>
      <c r="CP312" s="41">
        <v>4</v>
      </c>
      <c r="CQ312" s="47">
        <f>IF(CO312-CN312=$A$3,$A$2,CO312-CN312)</f>
        <v>0.33333333333333331</v>
      </c>
      <c r="CR312" s="47">
        <f>IFERROR(IF(CP312=$D$4,CQ312,CQ312/($D$4/CP312)),0)</f>
        <v>0.33333333333333331</v>
      </c>
      <c r="CS312" s="48">
        <v>0.41666666666666669</v>
      </c>
      <c r="CT312" s="48">
        <v>0.75</v>
      </c>
      <c r="CU312" s="41">
        <v>4</v>
      </c>
      <c r="CV312" s="47">
        <f>IF(CT312-CS312=$A$3,$A$2,CT312-CS312)</f>
        <v>0.33333333333333331</v>
      </c>
      <c r="CW312" s="47">
        <f>IFERROR(IF(CU312=$D$4,CV312,CV312/($D$4/CU312)),0)</f>
        <v>0.33333333333333331</v>
      </c>
      <c r="CX312" s="18"/>
      <c r="CY312" s="18"/>
      <c r="CZ312" s="22">
        <f>IFERROR(VLOOKUP(Tabla5[[#This Row],[NOMBRE PDV HMPDV]],#REF!,10,0),0)</f>
        <v>0</v>
      </c>
      <c r="DA312" s="18" t="s">
        <v>1663</v>
      </c>
    </row>
    <row r="313" spans="2:105" ht="13.8" x14ac:dyDescent="0.3">
      <c r="B313" s="39" t="str">
        <f>CONCATENATE(IF(AD313&lt;&gt;"","L",""),IF(AI313&lt;&gt;"","M",""),IF(AN313&lt;&gt;"","W",""),IF(AS313&lt;&gt;"","J",""),IF(AX313&lt;&gt;"","V",""),IF(BC313&lt;&gt;"","S",""),IF(BH313&lt;&gt;"","D",""))</f>
        <v>MWJVS</v>
      </c>
      <c r="C313" s="104">
        <v>956</v>
      </c>
      <c r="D313" s="40" t="s">
        <v>1745</v>
      </c>
      <c r="E313" s="40" t="s">
        <v>1297</v>
      </c>
      <c r="F313" s="40" t="s">
        <v>2156</v>
      </c>
      <c r="G313" s="36" t="s">
        <v>1235</v>
      </c>
      <c r="H313" s="36" t="s">
        <v>2206</v>
      </c>
      <c r="I313" s="36" t="s">
        <v>2124</v>
      </c>
      <c r="J313" s="36" t="s">
        <v>2125</v>
      </c>
      <c r="K313" s="36" t="s">
        <v>2262</v>
      </c>
      <c r="L313" s="99" t="s">
        <v>914</v>
      </c>
      <c r="M313" s="99">
        <f>IF(L313=L312,0,1)</f>
        <v>1</v>
      </c>
      <c r="N313" s="107">
        <v>954229696</v>
      </c>
      <c r="O313" s="106" t="str">
        <f>PROPER(TRIM(UPPER(CONCATENATE(P313," ",Q313))))</f>
        <v>Luis Alberto Hernandez</v>
      </c>
      <c r="P313" s="106" t="s">
        <v>2283</v>
      </c>
      <c r="Q313" s="106" t="s">
        <v>2359</v>
      </c>
      <c r="R313" s="106" t="s">
        <v>2341</v>
      </c>
      <c r="S313" s="106" t="s">
        <v>2461</v>
      </c>
      <c r="T313" s="106" t="s">
        <v>2469</v>
      </c>
      <c r="U313" s="107" t="s">
        <v>2472</v>
      </c>
      <c r="V313" s="133">
        <v>164610.47166666668</v>
      </c>
      <c r="W313" s="39">
        <f>COUNTA(AD313,AI313,AN313,AS313,AX313,BH313,BC313)</f>
        <v>5</v>
      </c>
      <c r="X313" s="42">
        <f>Y313/AC313</f>
        <v>0.7</v>
      </c>
      <c r="Y313" s="43">
        <f>(AH313+AM313+AR313+AW313+BB313+BL313+BG313)*24</f>
        <v>27.999999999999996</v>
      </c>
      <c r="Z313" s="44">
        <f>+W313*$D$4</f>
        <v>20</v>
      </c>
      <c r="AA313" s="42">
        <f>AB313/(AC313*$D$4)</f>
        <v>0.7</v>
      </c>
      <c r="AB313" s="44">
        <f>((AG313*24)*AF313)+((AL313*24)*AK313)+((AQ313*24)*AP313)+((AV313*24)*AU313)+((BA313*24)*AZ313)+((BF313*24)*BE313)+((BK313*24)*BJ313)</f>
        <v>111.99999999999999</v>
      </c>
      <c r="AC313" s="45">
        <f>SUMIFS(Y:Y,O:O,O313)</f>
        <v>40</v>
      </c>
      <c r="AD313" s="127"/>
      <c r="AE313" s="127"/>
      <c r="AF313" s="107"/>
      <c r="AG313" s="47">
        <f>IF(AE313-AD313=$A$3,$A$2,AE313-AD313)</f>
        <v>0</v>
      </c>
      <c r="AH313" s="47">
        <f>IFERROR(IF(AF313=$D$4,AG313,AG313/($D$4/AF313)),0)</f>
        <v>0</v>
      </c>
      <c r="AI313" s="49">
        <v>0.625</v>
      </c>
      <c r="AJ313" s="49">
        <v>0.79166666666666663</v>
      </c>
      <c r="AK313" s="41">
        <v>4</v>
      </c>
      <c r="AL313" s="47">
        <f>IF(AJ313-AI313=$A$3,$A$2,AJ313-AI313)</f>
        <v>0.16666666666666663</v>
      </c>
      <c r="AM313" s="47">
        <f>IFERROR(IF(AK313=$D$4,AL313,AL313/($D$4/AK313)),0)</f>
        <v>0.16666666666666663</v>
      </c>
      <c r="AN313" s="49">
        <v>0.625</v>
      </c>
      <c r="AO313" s="49">
        <v>0.79166666666666663</v>
      </c>
      <c r="AP313" s="41">
        <v>4</v>
      </c>
      <c r="AQ313" s="47">
        <f>IF(AO313-AN313=$A$3,$A$2,AO313-AN313)</f>
        <v>0.16666666666666663</v>
      </c>
      <c r="AR313" s="47">
        <f>IFERROR(IF(AP313=$D$4,AQ313,AQ313/($D$4/AP313)),0)</f>
        <v>0.16666666666666663</v>
      </c>
      <c r="AS313" s="49">
        <v>0.625</v>
      </c>
      <c r="AT313" s="49">
        <v>0.79166666666666663</v>
      </c>
      <c r="AU313" s="41">
        <v>4</v>
      </c>
      <c r="AV313" s="47">
        <f>IF(AT313-AS313=$A$3,$A$2,AT313-AS313)</f>
        <v>0.16666666666666663</v>
      </c>
      <c r="AW313" s="47">
        <f>IFERROR(IF(AU313=$D$4,AV313,AV313/($D$4/AU313)),0)</f>
        <v>0.16666666666666663</v>
      </c>
      <c r="AX313" s="49">
        <v>0.41666666666666669</v>
      </c>
      <c r="AY313" s="49">
        <v>0.75</v>
      </c>
      <c r="AZ313" s="41">
        <v>4</v>
      </c>
      <c r="BA313" s="47">
        <f>IF(AY313-AX313=$A$3,$A$2,AY313-AX313)</f>
        <v>0.33333333333333331</v>
      </c>
      <c r="BB313" s="47">
        <f>IFERROR(IF(AZ313=$D$4,BA313,BA313/($D$4/AZ313)),0)</f>
        <v>0.33333333333333331</v>
      </c>
      <c r="BC313" s="49">
        <v>0.41666666666666669</v>
      </c>
      <c r="BD313" s="49">
        <v>0.75</v>
      </c>
      <c r="BE313" s="41">
        <v>4</v>
      </c>
      <c r="BF313" s="47">
        <f>IF(BD313-BC313=$A$3,$A$2,BD313-BC313)</f>
        <v>0.33333333333333331</v>
      </c>
      <c r="BG313" s="47">
        <f>IFERROR(IF(BE313=$D$4,BF313,BF313/($D$4/BE313)),0)</f>
        <v>0.33333333333333331</v>
      </c>
      <c r="BH313" s="49"/>
      <c r="BI313" s="49"/>
      <c r="BJ313" s="41"/>
      <c r="BK313" s="47">
        <f>IF(BI313-BH313=$A$3,$A$2,BI313-BH313)</f>
        <v>0</v>
      </c>
      <c r="BL313" s="47">
        <f>IFERROR(IF(BJ313=$D$4,BK313,BK313/($D$4/BJ313)),0)</f>
        <v>0</v>
      </c>
      <c r="BM313" s="50"/>
      <c r="BN313" s="22">
        <f t="array" ref="BN313">IF(SUMPRODUCT((O313:O$439=O313)*1)&gt;1,0,1)</f>
        <v>0</v>
      </c>
      <c r="BO313" s="46"/>
      <c r="BP313" s="46"/>
      <c r="BQ313" s="107"/>
      <c r="BR313" s="47">
        <f>IF(BP313-BO313=$A$3,$A$2,BP313-BO313)</f>
        <v>0</v>
      </c>
      <c r="BS313" s="47">
        <f>IFERROR(IF(BQ313=$D$4,BR313,BR313/($D$4/BQ313)),0)</f>
        <v>0</v>
      </c>
      <c r="BT313" s="48">
        <v>0.5</v>
      </c>
      <c r="BU313" s="48">
        <v>0.79166666666666663</v>
      </c>
      <c r="BV313" s="41">
        <v>4</v>
      </c>
      <c r="BW313" s="47">
        <f>IF(BU313-BT313=$A$3,$A$2,BU313-BT313)</f>
        <v>0.29166666666666663</v>
      </c>
      <c r="BX313" s="47">
        <f>IFERROR(IF(BV313=$D$4,BW313,BW313/($D$4/BV313)),0)</f>
        <v>0.29166666666666663</v>
      </c>
      <c r="BY313" s="48"/>
      <c r="BZ313" s="48"/>
      <c r="CA313" s="41"/>
      <c r="CB313" s="47">
        <f>IF(BZ313-BY313=$A$3,$A$2,BZ313-BY313)</f>
        <v>0</v>
      </c>
      <c r="CC313" s="47">
        <f>IFERROR(IF(CA313=$D$4,CB313,CB313/($D$4/CA313)),0)</f>
        <v>0</v>
      </c>
      <c r="CD313" s="48">
        <v>0.5</v>
      </c>
      <c r="CE313" s="48">
        <v>0.79166666666666663</v>
      </c>
      <c r="CF313" s="41">
        <v>4</v>
      </c>
      <c r="CG313" s="47">
        <f>IF(CE313-CD313=$A$3,$A$2,CE313-CD313)</f>
        <v>0.29166666666666663</v>
      </c>
      <c r="CH313" s="47">
        <f>IFERROR(IF(CF313=$D$4,CG313,CG313/($D$4/CF313)),0)</f>
        <v>0.29166666666666663</v>
      </c>
      <c r="CI313" s="48">
        <v>0.41666666666666669</v>
      </c>
      <c r="CJ313" s="48">
        <v>0.75</v>
      </c>
      <c r="CK313" s="41">
        <v>4</v>
      </c>
      <c r="CL313" s="47">
        <f>IF(CJ313-CI313=$A$3,$A$2,CJ313-CI313)</f>
        <v>0.33333333333333331</v>
      </c>
      <c r="CM313" s="47">
        <f>IFERROR(IF(CK313=$D$4,CL313,CL313/($D$4/CK313)),0)</f>
        <v>0.33333333333333331</v>
      </c>
      <c r="CN313" s="48">
        <v>0.41666666666666669</v>
      </c>
      <c r="CO313" s="48">
        <v>0.75</v>
      </c>
      <c r="CP313" s="41">
        <v>4</v>
      </c>
      <c r="CQ313" s="47">
        <f>IF(CO313-CN313=$A$3,$A$2,CO313-CN313)</f>
        <v>0.33333333333333331</v>
      </c>
      <c r="CR313" s="47">
        <f>IFERROR(IF(CP313=$D$4,CQ313,CQ313/($D$4/CP313)),0)</f>
        <v>0.33333333333333331</v>
      </c>
      <c r="CS313" s="48">
        <v>0.41666666666666669</v>
      </c>
      <c r="CT313" s="48">
        <v>0.75</v>
      </c>
      <c r="CU313" s="41">
        <v>4</v>
      </c>
      <c r="CV313" s="47">
        <f>IF(CT313-CS313=$A$3,$A$2,CT313-CS313)</f>
        <v>0.33333333333333331</v>
      </c>
      <c r="CW313" s="47">
        <f>IFERROR(IF(CU313=$D$4,CV313,CV313/($D$4/CU313)),0)</f>
        <v>0.33333333333333331</v>
      </c>
      <c r="CX313" s="18"/>
      <c r="CY313" s="18"/>
      <c r="CZ313" s="156"/>
      <c r="DA313" s="156"/>
    </row>
    <row r="314" spans="2:105" ht="13.8" x14ac:dyDescent="0.3">
      <c r="B314" s="39" t="str">
        <f>CONCATENATE(IF(AD314&lt;&gt;"","L",""),IF(AI314&lt;&gt;"","M",""),IF(AN314&lt;&gt;"","W",""),IF(AS314&lt;&gt;"","J",""),IF(AX314&lt;&gt;"","V",""),IF(BC314&lt;&gt;"","S",""),IF(BH314&lt;&gt;"","D",""))</f>
        <v>MWJ</v>
      </c>
      <c r="C314" s="104">
        <v>947</v>
      </c>
      <c r="D314" s="120" t="s">
        <v>1749</v>
      </c>
      <c r="E314" s="40" t="s">
        <v>1141</v>
      </c>
      <c r="F314" s="40" t="s">
        <v>2123</v>
      </c>
      <c r="G314" s="36" t="s">
        <v>1238</v>
      </c>
      <c r="H314" s="36" t="s">
        <v>2206</v>
      </c>
      <c r="I314" s="36" t="s">
        <v>2124</v>
      </c>
      <c r="J314" s="36" t="s">
        <v>2125</v>
      </c>
      <c r="K314" s="36" t="s">
        <v>2262</v>
      </c>
      <c r="L314" s="99" t="s">
        <v>914</v>
      </c>
      <c r="M314" s="99">
        <f>IF(L314=L313,0,1)</f>
        <v>0</v>
      </c>
      <c r="N314" s="107">
        <v>954229696</v>
      </c>
      <c r="O314" s="106" t="str">
        <f>PROPER(TRIM(UPPER(CONCATENATE(P314," ",Q314))))</f>
        <v>Luis Alberto Hernandez</v>
      </c>
      <c r="P314" s="106" t="s">
        <v>2283</v>
      </c>
      <c r="Q314" s="106" t="s">
        <v>2359</v>
      </c>
      <c r="R314" s="106" t="s">
        <v>2341</v>
      </c>
      <c r="S314" s="106" t="s">
        <v>2461</v>
      </c>
      <c r="T314" s="106" t="s">
        <v>2469</v>
      </c>
      <c r="U314" s="107" t="s">
        <v>2472</v>
      </c>
      <c r="V314" s="133"/>
      <c r="W314" s="39">
        <f>COUNTA(AD314,AI314,AN314,AS314,AX314,BH314,BC314)</f>
        <v>3</v>
      </c>
      <c r="X314" s="42">
        <f>Y314/AC314</f>
        <v>0.15000000000000005</v>
      </c>
      <c r="Y314" s="43">
        <f>(AH314+AM314+AR314+AW314+BB314+BL314+BG314)*24</f>
        <v>6.0000000000000018</v>
      </c>
      <c r="Z314" s="44">
        <f>+W314*$D$4</f>
        <v>12</v>
      </c>
      <c r="AA314" s="42">
        <f>AB314/(AC314*$D$4)</f>
        <v>0.15000000000000002</v>
      </c>
      <c r="AB314" s="44">
        <f>((AG314*24)*AF314)+((AL314*24)*AK314)+((AQ314*24)*AP314)+((AV314*24)*AU314)+((BA314*24)*AZ314)+((BF314*24)*BE314)+((BK314*24)*BJ314)</f>
        <v>24.000000000000004</v>
      </c>
      <c r="AC314" s="45">
        <f>SUMIFS(Y:Y,O:O,O314)</f>
        <v>40</v>
      </c>
      <c r="AD314" s="127"/>
      <c r="AE314" s="127"/>
      <c r="AF314" s="107"/>
      <c r="AG314" s="47">
        <f>IF(AE314-AD314=$A$3,$A$2,AE314-AD314)</f>
        <v>0</v>
      </c>
      <c r="AH314" s="47">
        <f>IFERROR(IF(AF314=$D$4,AG314,AG314/($D$4/AF314)),0)</f>
        <v>0</v>
      </c>
      <c r="AI314" s="49">
        <v>0.5</v>
      </c>
      <c r="AJ314" s="49">
        <v>0.58333333333333337</v>
      </c>
      <c r="AK314" s="41">
        <v>4</v>
      </c>
      <c r="AL314" s="47">
        <f>IF(AJ314-AI314=$A$3,$A$2,AJ314-AI314)</f>
        <v>8.333333333333337E-2</v>
      </c>
      <c r="AM314" s="47">
        <f>IFERROR(IF(AK314=$D$4,AL314,AL314/($D$4/AK314)),0)</f>
        <v>8.333333333333337E-2</v>
      </c>
      <c r="AN314" s="49">
        <v>0.41666666666666669</v>
      </c>
      <c r="AO314" s="49">
        <v>0.5</v>
      </c>
      <c r="AP314" s="41">
        <v>4</v>
      </c>
      <c r="AQ314" s="47">
        <f>IF(AO314-AN314=$A$3,$A$2,AO314-AN314)</f>
        <v>8.3333333333333315E-2</v>
      </c>
      <c r="AR314" s="47">
        <f>IFERROR(IF(AP314=$D$4,AQ314,AQ314/($D$4/AP314)),0)</f>
        <v>8.3333333333333315E-2</v>
      </c>
      <c r="AS314" s="49">
        <v>0.5</v>
      </c>
      <c r="AT314" s="49">
        <v>0.58333333333333337</v>
      </c>
      <c r="AU314" s="41">
        <v>4</v>
      </c>
      <c r="AV314" s="47">
        <f>IF(AT314-AS314=$A$3,$A$2,AT314-AS314)</f>
        <v>8.333333333333337E-2</v>
      </c>
      <c r="AW314" s="47">
        <f>IFERROR(IF(AU314=$D$4,AV314,AV314/($D$4/AU314)),0)</f>
        <v>8.333333333333337E-2</v>
      </c>
      <c r="AX314" s="49"/>
      <c r="AY314" s="49"/>
      <c r="AZ314" s="41"/>
      <c r="BA314" s="47">
        <f>IF(AY314-AX314=$A$3,$A$2,AY314-AX314)</f>
        <v>0</v>
      </c>
      <c r="BB314" s="47">
        <f>IFERROR(IF(AZ314=$D$4,BA314,BA314/($D$4/AZ314)),0)</f>
        <v>0</v>
      </c>
      <c r="BC314" s="49"/>
      <c r="BD314" s="49"/>
      <c r="BE314" s="41"/>
      <c r="BF314" s="47">
        <f>IF(BD314-BC314=$A$3,$A$2,BD314-BC314)</f>
        <v>0</v>
      </c>
      <c r="BG314" s="47">
        <f>IFERROR(IF(BE314=$D$4,BF314,BF314/($D$4/BE314)),0)</f>
        <v>0</v>
      </c>
      <c r="BH314" s="49"/>
      <c r="BI314" s="49"/>
      <c r="BJ314" s="41"/>
      <c r="BK314" s="47">
        <f>IF(BI314-BH314=$A$3,$A$2,BI314-BH314)</f>
        <v>0</v>
      </c>
      <c r="BL314" s="47">
        <f>IFERROR(IF(BJ314=$D$4,BK314,BK314/($D$4/BJ314)),0)</f>
        <v>0</v>
      </c>
      <c r="BM314" s="50"/>
      <c r="BN314" s="22">
        <f t="array" ref="BN314">IF(SUMPRODUCT((O314:O$439=O314)*1)&gt;1,0,1)</f>
        <v>0</v>
      </c>
      <c r="BO314" s="46"/>
      <c r="BP314" s="46"/>
      <c r="BQ314" s="107"/>
      <c r="BR314" s="47">
        <f>IF(BP314-BO314=$A$3,$A$2,BP314-BO314)</f>
        <v>0</v>
      </c>
      <c r="BS314" s="47">
        <f>IFERROR(IF(BQ314=$D$4,BR314,BR314/($D$4/BQ314)),0)</f>
        <v>0</v>
      </c>
      <c r="BT314" s="48"/>
      <c r="BU314" s="48"/>
      <c r="BV314" s="41"/>
      <c r="BW314" s="47">
        <f>IF(BU314-BT314=$A$3,$A$2,BU314-BT314)</f>
        <v>0</v>
      </c>
      <c r="BX314" s="47">
        <f>IFERROR(IF(BV314=$D$4,BW314,BW314/($D$4/BV314)),0)</f>
        <v>0</v>
      </c>
      <c r="BY314" s="48"/>
      <c r="BZ314" s="48"/>
      <c r="CA314" s="41"/>
      <c r="CB314" s="47">
        <f>IF(BZ314-BY314=$A$3,$A$2,BZ314-BY314)</f>
        <v>0</v>
      </c>
      <c r="CC314" s="47">
        <f>IFERROR(IF(CA314=$D$4,CB314,CB314/($D$4/CA314)),0)</f>
        <v>0</v>
      </c>
      <c r="CD314" s="48"/>
      <c r="CE314" s="49"/>
      <c r="CF314" s="41"/>
      <c r="CG314" s="47">
        <f>IF(CE314-CD314=$A$3,$A$2,CE314-CD314)</f>
        <v>0</v>
      </c>
      <c r="CH314" s="47">
        <f>IFERROR(IF(CF314=$D$4,CG314,CG314/($D$4/CF314)),0)</f>
        <v>0</v>
      </c>
      <c r="CI314" s="48"/>
      <c r="CJ314" s="48"/>
      <c r="CK314" s="41"/>
      <c r="CL314" s="47">
        <f>IF(CJ314-CI314=$A$3,$A$2,CJ314-CI314)</f>
        <v>0</v>
      </c>
      <c r="CM314" s="47">
        <f>IFERROR(IF(CK314=$D$4,CL314,CL314/($D$4/CK314)),0)</f>
        <v>0</v>
      </c>
      <c r="CN314" s="48"/>
      <c r="CO314" s="48"/>
      <c r="CP314" s="41"/>
      <c r="CQ314" s="47">
        <f>IF(CO314-CN314=$A$3,$A$2,CO314-CN314)</f>
        <v>0</v>
      </c>
      <c r="CR314" s="47">
        <f>IFERROR(IF(CP314=$D$4,CQ314,CQ314/($D$4/CP314)),0)</f>
        <v>0</v>
      </c>
      <c r="CS314" s="48"/>
      <c r="CT314" s="48"/>
      <c r="CU314" s="41"/>
      <c r="CV314" s="47">
        <f>IF(CT314-CS314=$A$3,$A$2,CT314-CS314)</f>
        <v>0</v>
      </c>
      <c r="CW314" s="47">
        <f>IFERROR(IF(CU314=$D$4,CV314,CV314/($D$4/CU314)),0)</f>
        <v>0</v>
      </c>
      <c r="CX314" s="18"/>
      <c r="CY314" s="18"/>
      <c r="CZ314" s="156"/>
      <c r="DA314" s="156"/>
    </row>
    <row r="315" spans="2:105" ht="13.8" x14ac:dyDescent="0.3">
      <c r="B315" s="39" t="str">
        <f>CONCATENATE(IF(AD315&lt;&gt;"","L",""),IF(AI315&lt;&gt;"","M",""),IF(AN315&lt;&gt;"","W",""),IF(AS315&lt;&gt;"","J",""),IF(AX315&lt;&gt;"","V",""),IF(BC315&lt;&gt;"","S",""),IF(BH315&lt;&gt;"","D",""))</f>
        <v>MWJ</v>
      </c>
      <c r="C315" s="104">
        <v>616</v>
      </c>
      <c r="D315" s="40" t="s">
        <v>1750</v>
      </c>
      <c r="E315" s="40" t="s">
        <v>1301</v>
      </c>
      <c r="F315" s="40" t="s">
        <v>2122</v>
      </c>
      <c r="G315" s="36" t="s">
        <v>1238</v>
      </c>
      <c r="H315" s="36" t="s">
        <v>2206</v>
      </c>
      <c r="I315" s="36" t="s">
        <v>2124</v>
      </c>
      <c r="J315" s="36" t="s">
        <v>2125</v>
      </c>
      <c r="K315" s="36" t="s">
        <v>2262</v>
      </c>
      <c r="L315" s="99" t="s">
        <v>914</v>
      </c>
      <c r="M315" s="99">
        <f>IF(L315=L314,0,1)</f>
        <v>0</v>
      </c>
      <c r="N315" s="107">
        <v>954229696</v>
      </c>
      <c r="O315" s="106" t="str">
        <f>PROPER(TRIM(UPPER(CONCATENATE(P315," ",Q315))))</f>
        <v>Luis Alberto Hernandez</v>
      </c>
      <c r="P315" s="106" t="s">
        <v>2283</v>
      </c>
      <c r="Q315" s="106" t="s">
        <v>2359</v>
      </c>
      <c r="R315" s="106" t="s">
        <v>2341</v>
      </c>
      <c r="S315" s="106" t="s">
        <v>2461</v>
      </c>
      <c r="T315" s="106" t="s">
        <v>2469</v>
      </c>
      <c r="U315" s="107" t="s">
        <v>2472</v>
      </c>
      <c r="V315" s="133">
        <v>13348.997172635991</v>
      </c>
      <c r="W315" s="39">
        <f>COUNTA(AD315,AI315,AN315,AS315,AX315,BH315,BC315)</f>
        <v>3</v>
      </c>
      <c r="X315" s="42">
        <f>Y315/AC315</f>
        <v>0.15</v>
      </c>
      <c r="Y315" s="43">
        <f>(AH315+AM315+AR315+AW315+BB315+BL315+BG315)*24</f>
        <v>6</v>
      </c>
      <c r="Z315" s="44">
        <f>+W315*$D$4</f>
        <v>12</v>
      </c>
      <c r="AA315" s="42">
        <f>AB315/(AC315*$D$4)</f>
        <v>0.15</v>
      </c>
      <c r="AB315" s="44">
        <f>((AG315*24)*AF315)+((AL315*24)*AK315)+((AQ315*24)*AP315)+((AV315*24)*AU315)+((BA315*24)*AZ315)+((BF315*24)*BE315)+((BK315*24)*BJ315)</f>
        <v>24</v>
      </c>
      <c r="AC315" s="45">
        <f>SUMIFS(Y:Y,O:O,O315)</f>
        <v>40</v>
      </c>
      <c r="AD315" s="127"/>
      <c r="AE315" s="127"/>
      <c r="AF315" s="107"/>
      <c r="AG315" s="47">
        <f>IF(AE315-AD315=$A$3,$A$2,AE315-AD315)</f>
        <v>0</v>
      </c>
      <c r="AH315" s="47">
        <f>IFERROR(IF(AF315=$D$4,AG315,AG315/($D$4/AF315)),0)</f>
        <v>0</v>
      </c>
      <c r="AI315" s="49">
        <v>0.41666666666666669</v>
      </c>
      <c r="AJ315" s="49">
        <v>0.5</v>
      </c>
      <c r="AK315" s="41">
        <v>4</v>
      </c>
      <c r="AL315" s="47">
        <f>IF(AJ315-AI315=$A$3,$A$2,AJ315-AI315)</f>
        <v>8.3333333333333315E-2</v>
      </c>
      <c r="AM315" s="47">
        <f>IFERROR(IF(AK315=$D$4,AL315,AL315/($D$4/AK315)),0)</f>
        <v>8.3333333333333315E-2</v>
      </c>
      <c r="AN315" s="49">
        <v>0.5</v>
      </c>
      <c r="AO315" s="49">
        <v>0.58333333333333337</v>
      </c>
      <c r="AP315" s="41">
        <v>4</v>
      </c>
      <c r="AQ315" s="47">
        <f>IF(AO315-AN315=$A$3,$A$2,AO315-AN315)</f>
        <v>8.333333333333337E-2</v>
      </c>
      <c r="AR315" s="47">
        <f>IFERROR(IF(AP315=$D$4,AQ315,AQ315/($D$4/AP315)),0)</f>
        <v>8.333333333333337E-2</v>
      </c>
      <c r="AS315" s="49">
        <v>0.41666666666666669</v>
      </c>
      <c r="AT315" s="49">
        <v>0.5</v>
      </c>
      <c r="AU315" s="41">
        <v>4</v>
      </c>
      <c r="AV315" s="47">
        <f>IF(AT315-AS315=$A$3,$A$2,AT315-AS315)</f>
        <v>8.3333333333333315E-2</v>
      </c>
      <c r="AW315" s="47">
        <f>IFERROR(IF(AU315=$D$4,AV315,AV315/($D$4/AU315)),0)</f>
        <v>8.3333333333333315E-2</v>
      </c>
      <c r="AX315" s="49"/>
      <c r="AY315" s="49"/>
      <c r="AZ315" s="41"/>
      <c r="BA315" s="47">
        <f>IF(AY315-AX315=$A$3,$A$2,AY315-AX315)</f>
        <v>0</v>
      </c>
      <c r="BB315" s="47">
        <f>IFERROR(IF(AZ315=$D$4,BA315,BA315/($D$4/AZ315)),0)</f>
        <v>0</v>
      </c>
      <c r="BC315" s="49"/>
      <c r="BD315" s="49"/>
      <c r="BE315" s="41"/>
      <c r="BF315" s="47">
        <f>IF(BD315-BC315=$A$3,$A$2,BD315-BC315)</f>
        <v>0</v>
      </c>
      <c r="BG315" s="47">
        <f>IFERROR(IF(BE315=$D$4,BF315,BF315/($D$4/BE315)),0)</f>
        <v>0</v>
      </c>
      <c r="BH315" s="49"/>
      <c r="BI315" s="49"/>
      <c r="BJ315" s="41"/>
      <c r="BK315" s="47">
        <f>IF(BI315-BH315=$A$3,$A$2,BI315-BH315)</f>
        <v>0</v>
      </c>
      <c r="BL315" s="47">
        <f>IFERROR(IF(BJ315=$D$4,BK315,BK315/($D$4/BJ315)),0)</f>
        <v>0</v>
      </c>
      <c r="BM315" s="50"/>
      <c r="BN315" s="22">
        <f t="array" ref="BN315">IF(SUMPRODUCT((O315:O$439=O315)*1)&gt;1,0,1)</f>
        <v>1</v>
      </c>
      <c r="BO315" s="46"/>
      <c r="BP315" s="46"/>
      <c r="BQ315" s="107"/>
      <c r="BR315" s="47">
        <f>IF(BP315-BO315=$A$3,$A$2,BP315-BO315)</f>
        <v>0</v>
      </c>
      <c r="BS315" s="47">
        <f>IFERROR(IF(BQ315=$D$4,BR315,BR315/($D$4/BQ315)),0)</f>
        <v>0</v>
      </c>
      <c r="BT315" s="48">
        <v>0.41666666666666669</v>
      </c>
      <c r="BU315" s="48">
        <v>0.45833333333333331</v>
      </c>
      <c r="BV315" s="41">
        <v>4</v>
      </c>
      <c r="BW315" s="47">
        <f>IF(BU315-BT315=$A$3,$A$2,BU315-BT315)</f>
        <v>4.166666666666663E-2</v>
      </c>
      <c r="BX315" s="47">
        <f>IFERROR(IF(BV315=$D$4,BW315,BW315/($D$4/BV315)),0)</f>
        <v>4.166666666666663E-2</v>
      </c>
      <c r="BY315" s="48"/>
      <c r="BZ315" s="48"/>
      <c r="CA315" s="41"/>
      <c r="CB315" s="47">
        <f>IF(BZ315-BY315=$A$3,$A$2,BZ315-BY315)</f>
        <v>0</v>
      </c>
      <c r="CC315" s="47">
        <f>IFERROR(IF(CA315=$D$4,CB315,CB315/($D$4/CA315)),0)</f>
        <v>0</v>
      </c>
      <c r="CD315" s="48">
        <v>0.41666666666666669</v>
      </c>
      <c r="CE315" s="48">
        <v>0.45833333333333331</v>
      </c>
      <c r="CF315" s="41">
        <v>4</v>
      </c>
      <c r="CG315" s="47">
        <f>IF(CE315-CD315=$A$3,$A$2,CE315-CD315)</f>
        <v>4.166666666666663E-2</v>
      </c>
      <c r="CH315" s="47">
        <f>IFERROR(IF(CF315=$D$4,CG315,CG315/($D$4/CF315)),0)</f>
        <v>4.166666666666663E-2</v>
      </c>
      <c r="CI315" s="48"/>
      <c r="CJ315" s="48"/>
      <c r="CK315" s="41"/>
      <c r="CL315" s="47">
        <f>IF(CJ315-CI315=$A$3,$A$2,CJ315-CI315)</f>
        <v>0</v>
      </c>
      <c r="CM315" s="47">
        <f>IFERROR(IF(CK315=$D$4,CL315,CL315/($D$4/CK315)),0)</f>
        <v>0</v>
      </c>
      <c r="CN315" s="49"/>
      <c r="CO315" s="49"/>
      <c r="CP315" s="41"/>
      <c r="CQ315" s="47">
        <f>IF(CO315-CN315=$A$3,$A$2,CO315-CN315)</f>
        <v>0</v>
      </c>
      <c r="CR315" s="47">
        <f>IFERROR(IF(CP315=$D$4,CQ315,CQ315/($D$4/CP315)),0)</f>
        <v>0</v>
      </c>
      <c r="CS315" s="48"/>
      <c r="CT315" s="48"/>
      <c r="CU315" s="41"/>
      <c r="CV315" s="47">
        <f>IF(CT315-CS315=$A$3,$A$2,CT315-CS315)</f>
        <v>0</v>
      </c>
      <c r="CW315" s="47">
        <f>IFERROR(IF(CU315=$D$4,CV315,CV315/($D$4/CU315)),0)</f>
        <v>0</v>
      </c>
      <c r="CX315" s="18"/>
      <c r="CY315" s="18"/>
      <c r="CZ315" s="156"/>
      <c r="DA315" s="156"/>
    </row>
    <row r="316" spans="2:105" ht="13.8" x14ac:dyDescent="0.3">
      <c r="B316" s="39" t="str">
        <f>CONCATENATE(IF(AD316&lt;&gt;"","L",""),IF(AI316&lt;&gt;"","M",""),IF(AN316&lt;&gt;"","W",""),IF(AS316&lt;&gt;"","J",""),IF(AX316&lt;&gt;"","V",""),IF(BC316&lt;&gt;"","S",""),IF(BH316&lt;&gt;"","D",""))</f>
        <v>MWJVS</v>
      </c>
      <c r="C316" s="104">
        <v>467</v>
      </c>
      <c r="D316" s="40" t="s">
        <v>1716</v>
      </c>
      <c r="E316" s="40" t="s">
        <v>1277</v>
      </c>
      <c r="F316" s="40" t="s">
        <v>2155</v>
      </c>
      <c r="G316" s="36" t="s">
        <v>1241</v>
      </c>
      <c r="H316" s="36" t="s">
        <v>2171</v>
      </c>
      <c r="I316" s="36" t="s">
        <v>2124</v>
      </c>
      <c r="J316" s="36" t="s">
        <v>2125</v>
      </c>
      <c r="K316" s="36" t="s">
        <v>2262</v>
      </c>
      <c r="L316" s="99" t="s">
        <v>904</v>
      </c>
      <c r="M316" s="99">
        <f>IF(L316=L315,0,1)</f>
        <v>1</v>
      </c>
      <c r="N316" s="107">
        <v>927564369</v>
      </c>
      <c r="O316" s="106" t="str">
        <f>PROPER(TRIM(UPPER(CONCATENATE(P316," ",Q316))))</f>
        <v>Raul David Saldarriaga</v>
      </c>
      <c r="P316" s="106" t="s">
        <v>2286</v>
      </c>
      <c r="Q316" s="106" t="s">
        <v>2528</v>
      </c>
      <c r="R316" s="106" t="s">
        <v>2418</v>
      </c>
      <c r="S316" s="106" t="s">
        <v>2461</v>
      </c>
      <c r="T316" s="106" t="s">
        <v>2468</v>
      </c>
      <c r="U316" s="107" t="s">
        <v>2472</v>
      </c>
      <c r="V316" s="133">
        <v>46674.388181818184</v>
      </c>
      <c r="W316" s="39">
        <f>COUNTA(AD316,AI316,AN316,AS316,AX316,BH316,BC316)</f>
        <v>5</v>
      </c>
      <c r="X316" s="42">
        <f>Y316/AC316</f>
        <v>0.9</v>
      </c>
      <c r="Y316" s="43">
        <f>(AH316+AM316+AR316+AW316+BB316+BL316+BG316)*24</f>
        <v>35.999999999999993</v>
      </c>
      <c r="Z316" s="44">
        <f>+W316*$D$4</f>
        <v>20</v>
      </c>
      <c r="AA316" s="42">
        <f>AB316/(AC316*$D$4)</f>
        <v>0.90000000000000013</v>
      </c>
      <c r="AB316" s="44">
        <f>((AG316*24)*AF316)+((AL316*24)*AK316)+((AQ316*24)*AP316)+((AV316*24)*AU316)+((BA316*24)*AZ316)+((BF316*24)*BE316)+((BK316*24)*BJ316)</f>
        <v>144</v>
      </c>
      <c r="AC316" s="45">
        <f>SUMIFS(Y:Y,O:O,O316)</f>
        <v>39.999999999999993</v>
      </c>
      <c r="AD316" s="127"/>
      <c r="AE316" s="127"/>
      <c r="AF316" s="107"/>
      <c r="AG316" s="47">
        <f>IF(AE316-AD316=$A$3,$A$2,AE316-AD316)</f>
        <v>0</v>
      </c>
      <c r="AH316" s="47">
        <f>IFERROR(IF(AF316=$D$4,AG316,AG316/($D$4/AF316)),0)</f>
        <v>0</v>
      </c>
      <c r="AI316" s="49">
        <v>0.54166666666666663</v>
      </c>
      <c r="AJ316" s="49">
        <v>0.79166666666666663</v>
      </c>
      <c r="AK316" s="41">
        <v>4</v>
      </c>
      <c r="AL316" s="47">
        <f>IF(AJ316-AI316=$A$3,$A$2,AJ316-AI316)</f>
        <v>0.25</v>
      </c>
      <c r="AM316" s="47">
        <f>IFERROR(IF(AK316=$D$4,AL316,AL316/($D$4/AK316)),0)</f>
        <v>0.25</v>
      </c>
      <c r="AN316" s="49">
        <v>0.41666666666666669</v>
      </c>
      <c r="AO316" s="49">
        <v>0.75</v>
      </c>
      <c r="AP316" s="41">
        <v>4</v>
      </c>
      <c r="AQ316" s="47">
        <f>IF(AO316-AN316=$A$3,$A$2,AO316-AN316)</f>
        <v>0.33333333333333331</v>
      </c>
      <c r="AR316" s="47">
        <f>IFERROR(IF(AP316=$D$4,AQ316,AQ316/($D$4/AP316)),0)</f>
        <v>0.33333333333333331</v>
      </c>
      <c r="AS316" s="49">
        <v>0.54166666666666663</v>
      </c>
      <c r="AT316" s="49">
        <v>0.79166666666666663</v>
      </c>
      <c r="AU316" s="41">
        <v>4</v>
      </c>
      <c r="AV316" s="47">
        <f>IF(AT316-AS316=$A$3,$A$2,AT316-AS316)</f>
        <v>0.25</v>
      </c>
      <c r="AW316" s="47">
        <f>IFERROR(IF(AU316=$D$4,AV316,AV316/($D$4/AU316)),0)</f>
        <v>0.25</v>
      </c>
      <c r="AX316" s="49">
        <v>0.41666666666666669</v>
      </c>
      <c r="AY316" s="49">
        <v>0.75</v>
      </c>
      <c r="AZ316" s="41">
        <v>4</v>
      </c>
      <c r="BA316" s="47">
        <f>IF(AY316-AX316=$A$3,$A$2,AY316-AX316)</f>
        <v>0.33333333333333331</v>
      </c>
      <c r="BB316" s="47">
        <f>IFERROR(IF(AZ316=$D$4,BA316,BA316/($D$4/AZ316)),0)</f>
        <v>0.33333333333333331</v>
      </c>
      <c r="BC316" s="49">
        <v>0.41666666666666669</v>
      </c>
      <c r="BD316" s="49">
        <v>0.75</v>
      </c>
      <c r="BE316" s="41">
        <v>4</v>
      </c>
      <c r="BF316" s="47">
        <f>IF(BD316-BC316=$A$3,$A$2,BD316-BC316)</f>
        <v>0.33333333333333331</v>
      </c>
      <c r="BG316" s="47">
        <f>IFERROR(IF(BE316=$D$4,BF316,BF316/($D$4/BE316)),0)</f>
        <v>0.33333333333333331</v>
      </c>
      <c r="BH316" s="49"/>
      <c r="BI316" s="49"/>
      <c r="BJ316" s="41"/>
      <c r="BK316" s="47">
        <f>IF(BI316-BH316=$A$3,$A$2,BI316-BH316)</f>
        <v>0</v>
      </c>
      <c r="BL316" s="47">
        <f>IFERROR(IF(BJ316=$D$4,BK316,BK316/($D$4/BJ316)),0)</f>
        <v>0</v>
      </c>
      <c r="BM316" s="50"/>
      <c r="BN316" s="22">
        <f t="array" ref="BN316">IF(SUMPRODUCT((O316:O$439=O316)*1)&gt;1,0,1)</f>
        <v>0</v>
      </c>
      <c r="BO316" s="46"/>
      <c r="BP316" s="46"/>
      <c r="BQ316" s="107"/>
      <c r="BR316" s="47">
        <f>IF(BP316-BO316=$A$3,$A$2,BP316-BO316)</f>
        <v>0</v>
      </c>
      <c r="BS316" s="47">
        <f>IFERROR(IF(BQ316=$D$4,BR316,BR316/($D$4/BQ316)),0)</f>
        <v>0</v>
      </c>
      <c r="BT316" s="48">
        <v>0.54166666666666663</v>
      </c>
      <c r="BU316" s="48">
        <v>0.79166666666666663</v>
      </c>
      <c r="BV316" s="41">
        <v>4</v>
      </c>
      <c r="BW316" s="47">
        <f>IF(BU316-BT316=$A$3,$A$2,BU316-BT316)</f>
        <v>0.25</v>
      </c>
      <c r="BX316" s="47">
        <f>IFERROR(IF(BV316=$D$4,BW316,BW316/($D$4/BV316)),0)</f>
        <v>0.25</v>
      </c>
      <c r="BY316" s="48"/>
      <c r="BZ316" s="48"/>
      <c r="CA316" s="41"/>
      <c r="CB316" s="47">
        <f>IF(BZ316-BY316=$A$3,$A$2,BZ316-BY316)</f>
        <v>0</v>
      </c>
      <c r="CC316" s="47">
        <f>IFERROR(IF(CA316=$D$4,CB316,CB316/($D$4/CA316)),0)</f>
        <v>0</v>
      </c>
      <c r="CD316" s="48">
        <v>0.54166666666666663</v>
      </c>
      <c r="CE316" s="48">
        <v>0.79166666666666663</v>
      </c>
      <c r="CF316" s="41">
        <v>4</v>
      </c>
      <c r="CG316" s="47">
        <f>IF(CE316-CD316=$A$3,$A$2,CE316-CD316)</f>
        <v>0.25</v>
      </c>
      <c r="CH316" s="47">
        <f>IFERROR(IF(CF316=$D$4,CG316,CG316/($D$4/CF316)),0)</f>
        <v>0.25</v>
      </c>
      <c r="CI316" s="48">
        <v>0.41666666666666669</v>
      </c>
      <c r="CJ316" s="48">
        <v>0.75</v>
      </c>
      <c r="CK316" s="41">
        <v>4</v>
      </c>
      <c r="CL316" s="47">
        <f>IF(CJ316-CI316=$A$3,$A$2,CJ316-CI316)</f>
        <v>0.33333333333333331</v>
      </c>
      <c r="CM316" s="47">
        <f>IFERROR(IF(CK316=$D$4,CL316,CL316/($D$4/CK316)),0)</f>
        <v>0.33333333333333331</v>
      </c>
      <c r="CN316" s="48">
        <v>0.41666666666666669</v>
      </c>
      <c r="CO316" s="49">
        <v>0.75</v>
      </c>
      <c r="CP316" s="41">
        <v>4</v>
      </c>
      <c r="CQ316" s="47">
        <f>IF(CO316-CN316=$A$3,$A$2,CO316-CN316)</f>
        <v>0.33333333333333331</v>
      </c>
      <c r="CR316" s="47">
        <f>IFERROR(IF(CP316=$D$4,CQ316,CQ316/($D$4/CP316)),0)</f>
        <v>0.33333333333333331</v>
      </c>
      <c r="CS316" s="48">
        <v>0.41666666666666669</v>
      </c>
      <c r="CT316" s="48">
        <v>0.75</v>
      </c>
      <c r="CU316" s="41">
        <v>4</v>
      </c>
      <c r="CV316" s="47">
        <f>IF(CT316-CS316=$A$3,$A$2,CT316-CS316)</f>
        <v>0.33333333333333331</v>
      </c>
      <c r="CW316" s="47">
        <f>IFERROR(IF(CU316=$D$4,CV316,CV316/($D$4/CU316)),0)</f>
        <v>0.33333333333333331</v>
      </c>
      <c r="CX316" s="18"/>
      <c r="CY316" s="18"/>
      <c r="CZ316" s="156"/>
      <c r="DA316" s="156"/>
    </row>
    <row r="317" spans="2:105" ht="13.8" x14ac:dyDescent="0.3">
      <c r="B317" s="39" t="str">
        <f>CONCATENATE(IF(AD317&lt;&gt;"","L",""),IF(AI317&lt;&gt;"","M",""),IF(AN317&lt;&gt;"","W",""),IF(AS317&lt;&gt;"","J",""),IF(AX317&lt;&gt;"","V",""),IF(BC317&lt;&gt;"","S",""),IF(BH317&lt;&gt;"","D",""))</f>
        <v>MJ</v>
      </c>
      <c r="C317" s="104">
        <v>893</v>
      </c>
      <c r="D317" s="40" t="s">
        <v>1718</v>
      </c>
      <c r="E317" s="40" t="s">
        <v>1278</v>
      </c>
      <c r="F317" s="40" t="s">
        <v>2155</v>
      </c>
      <c r="G317" s="36" t="s">
        <v>1236</v>
      </c>
      <c r="H317" s="36" t="s">
        <v>2171</v>
      </c>
      <c r="I317" s="36" t="s">
        <v>2124</v>
      </c>
      <c r="J317" s="36" t="s">
        <v>2125</v>
      </c>
      <c r="K317" s="36" t="s">
        <v>2262</v>
      </c>
      <c r="L317" s="99" t="s">
        <v>904</v>
      </c>
      <c r="M317" s="99">
        <f>IF(L317=L316,0,1)</f>
        <v>0</v>
      </c>
      <c r="N317" s="107">
        <v>927564369</v>
      </c>
      <c r="O317" s="106" t="str">
        <f>PROPER(TRIM(UPPER(CONCATENATE(P317," ",Q317))))</f>
        <v>Raul David Saldarriaga</v>
      </c>
      <c r="P317" s="106" t="s">
        <v>2286</v>
      </c>
      <c r="Q317" s="106" t="s">
        <v>2528</v>
      </c>
      <c r="R317" s="106" t="s">
        <v>2418</v>
      </c>
      <c r="S317" s="106" t="s">
        <v>2461</v>
      </c>
      <c r="T317" s="106" t="s">
        <v>2467</v>
      </c>
      <c r="U317" s="107" t="s">
        <v>2472</v>
      </c>
      <c r="V317" s="133">
        <v>45038.210833333331</v>
      </c>
      <c r="W317" s="39">
        <f>COUNTA(AD317,AI317,AN317,AS317,AX317,BH317,BC317)</f>
        <v>2</v>
      </c>
      <c r="X317" s="42">
        <f>Y317/AC317</f>
        <v>9.9999999999999992E-2</v>
      </c>
      <c r="Y317" s="43">
        <f>(AH317+AM317+AR317+AW317+BB317+BL317+BG317)*24</f>
        <v>3.9999999999999991</v>
      </c>
      <c r="Z317" s="44">
        <f>+W317*$D$4</f>
        <v>8</v>
      </c>
      <c r="AA317" s="42">
        <f>AB317/(AC317*$D$4)</f>
        <v>9.9999999999999992E-2</v>
      </c>
      <c r="AB317" s="44">
        <f>((AG317*24)*AF317)+((AL317*24)*AK317)+((AQ317*24)*AP317)+((AV317*24)*AU317)+((BA317*24)*AZ317)+((BF317*24)*BE317)+((BK317*24)*BJ317)</f>
        <v>15.999999999999996</v>
      </c>
      <c r="AC317" s="45">
        <f>SUMIFS(Y:Y,O:O,O317)</f>
        <v>39.999999999999993</v>
      </c>
      <c r="AD317" s="127"/>
      <c r="AE317" s="127"/>
      <c r="AF317" s="107"/>
      <c r="AG317" s="47">
        <f>IF(AE317-AD317=$A$3,$A$2,AE317-AD317)</f>
        <v>0</v>
      </c>
      <c r="AH317" s="47">
        <f>IFERROR(IF(AF317=$D$4,AG317,AG317/($D$4/AF317)),0)</f>
        <v>0</v>
      </c>
      <c r="AI317" s="49">
        <v>0.41666666666666669</v>
      </c>
      <c r="AJ317" s="49">
        <v>0.5</v>
      </c>
      <c r="AK317" s="41">
        <v>4</v>
      </c>
      <c r="AL317" s="47">
        <f>IF(AJ317-AI317=$A$3,$A$2,AJ317-AI317)</f>
        <v>8.3333333333333315E-2</v>
      </c>
      <c r="AM317" s="47">
        <f>IFERROR(IF(AK317=$D$4,AL317,AL317/($D$4/AK317)),0)</f>
        <v>8.3333333333333315E-2</v>
      </c>
      <c r="AN317" s="49"/>
      <c r="AO317" s="49"/>
      <c r="AP317" s="41"/>
      <c r="AQ317" s="47">
        <f>IF(AO317-AN317=$A$3,$A$2,AO317-AN317)</f>
        <v>0</v>
      </c>
      <c r="AR317" s="47">
        <f>IFERROR(IF(AP317=$D$4,AQ317,AQ317/($D$4/AP317)),0)</f>
        <v>0</v>
      </c>
      <c r="AS317" s="49">
        <v>0.41666666666666669</v>
      </c>
      <c r="AT317" s="49">
        <v>0.5</v>
      </c>
      <c r="AU317" s="41">
        <v>4</v>
      </c>
      <c r="AV317" s="47">
        <f>IF(AT317-AS317=$A$3,$A$2,AT317-AS317)</f>
        <v>8.3333333333333315E-2</v>
      </c>
      <c r="AW317" s="47">
        <f>IFERROR(IF(AU317=$D$4,AV317,AV317/($D$4/AU317)),0)</f>
        <v>8.3333333333333315E-2</v>
      </c>
      <c r="AX317" s="49"/>
      <c r="AY317" s="49"/>
      <c r="AZ317" s="41"/>
      <c r="BA317" s="47">
        <f>IF(AY317-AX317=$A$3,$A$2,AY317-AX317)</f>
        <v>0</v>
      </c>
      <c r="BB317" s="47">
        <f>IFERROR(IF(AZ317=$D$4,BA317,BA317/($D$4/AZ317)),0)</f>
        <v>0</v>
      </c>
      <c r="BC317" s="49"/>
      <c r="BD317" s="49"/>
      <c r="BE317" s="41"/>
      <c r="BF317" s="47">
        <f>IF(BD317-BC317=$A$3,$A$2,BD317-BC317)</f>
        <v>0</v>
      </c>
      <c r="BG317" s="47">
        <f>IFERROR(IF(BE317=$D$4,BF317,BF317/($D$4/BE317)),0)</f>
        <v>0</v>
      </c>
      <c r="BH317" s="49"/>
      <c r="BI317" s="49"/>
      <c r="BJ317" s="41"/>
      <c r="BK317" s="47">
        <f>IF(BI317-BH317=$A$3,$A$2,BI317-BH317)</f>
        <v>0</v>
      </c>
      <c r="BL317" s="47">
        <f>IFERROR(IF(BJ317=$D$4,BK317,BK317/($D$4/BJ317)),0)</f>
        <v>0</v>
      </c>
      <c r="BM317" s="50"/>
      <c r="BN317" s="22">
        <f t="array" ref="BN317">IF(SUMPRODUCT((O317:O$439=O317)*1)&gt;1,0,1)</f>
        <v>1</v>
      </c>
      <c r="BO317" s="46"/>
      <c r="BP317" s="46"/>
      <c r="BQ317" s="107"/>
      <c r="BR317" s="47">
        <f>IF(BP317-BO317=$A$3,$A$2,BP317-BO317)</f>
        <v>0</v>
      </c>
      <c r="BS317" s="47">
        <f>IFERROR(IF(BQ317=$D$4,BR317,BR317/($D$4/BQ317)),0)</f>
        <v>0</v>
      </c>
      <c r="BT317" s="48">
        <v>0.41666666666666669</v>
      </c>
      <c r="BU317" s="48">
        <v>0.5</v>
      </c>
      <c r="BV317" s="41">
        <v>4</v>
      </c>
      <c r="BW317" s="47">
        <f>IF(BU317-BT317=$A$3,$A$2,BU317-BT317)</f>
        <v>8.3333333333333315E-2</v>
      </c>
      <c r="BX317" s="47">
        <f>IFERROR(IF(BV317=$D$4,BW317,BW317/($D$4/BV317)),0)</f>
        <v>8.3333333333333315E-2</v>
      </c>
      <c r="BY317" s="48"/>
      <c r="BZ317" s="48"/>
      <c r="CA317" s="41"/>
      <c r="CB317" s="47">
        <f>IF(BZ317-BY317=$A$3,$A$2,BZ317-BY317)</f>
        <v>0</v>
      </c>
      <c r="CC317" s="47">
        <f>IFERROR(IF(CA317=$D$4,CB317,CB317/($D$4/CA317)),0)</f>
        <v>0</v>
      </c>
      <c r="CD317" s="48">
        <v>0.41666666666666669</v>
      </c>
      <c r="CE317" s="48">
        <v>0.5</v>
      </c>
      <c r="CF317" s="41">
        <v>4</v>
      </c>
      <c r="CG317" s="47">
        <f>IF(CE317-CD317=$A$3,$A$2,CE317-CD317)</f>
        <v>8.3333333333333315E-2</v>
      </c>
      <c r="CH317" s="47">
        <f>IFERROR(IF(CF317=$D$4,CG317,CG317/($D$4/CF317)),0)</f>
        <v>8.3333333333333315E-2</v>
      </c>
      <c r="CI317" s="48"/>
      <c r="CJ317" s="48"/>
      <c r="CK317" s="41"/>
      <c r="CL317" s="47">
        <f>IF(CJ317-CI317=$A$3,$A$2,CJ317-CI317)</f>
        <v>0</v>
      </c>
      <c r="CM317" s="47">
        <f>IFERROR(IF(CK317=$D$4,CL317,CL317/($D$4/CK317)),0)</f>
        <v>0</v>
      </c>
      <c r="CN317" s="48"/>
      <c r="CO317" s="48"/>
      <c r="CP317" s="41"/>
      <c r="CQ317" s="47">
        <f>IF(CO317-CN317=$A$3,$A$2,CO317-CN317)</f>
        <v>0</v>
      </c>
      <c r="CR317" s="47">
        <f>IFERROR(IF(CP317=$D$4,CQ317,CQ317/($D$4/CP317)),0)</f>
        <v>0</v>
      </c>
      <c r="CS317" s="48"/>
      <c r="CT317" s="48"/>
      <c r="CU317" s="41"/>
      <c r="CV317" s="47">
        <f>IF(CT317-CS317=$A$3,$A$2,CT317-CS317)</f>
        <v>0</v>
      </c>
      <c r="CW317" s="47">
        <f>IFERROR(IF(CU317=$D$4,CV317,CV317/($D$4/CU317)),0)</f>
        <v>0</v>
      </c>
      <c r="CX317" s="18"/>
      <c r="CY317" s="18"/>
      <c r="CZ317" s="156"/>
      <c r="DA317" s="156"/>
    </row>
    <row r="318" spans="2:105" ht="13.8" x14ac:dyDescent="0.3">
      <c r="B318" s="39" t="str">
        <f>CONCATENATE(IF(AD318&lt;&gt;"","L",""),IF(AI318&lt;&gt;"","M",""),IF(AN318&lt;&gt;"","W",""),IF(AS318&lt;&gt;"","J",""),IF(AX318&lt;&gt;"","V",""),IF(BC318&lt;&gt;"","S",""),IF(BH318&lt;&gt;"","D",""))</f>
        <v>MWJVS</v>
      </c>
      <c r="C318" s="104">
        <v>468</v>
      </c>
      <c r="D318" s="40" t="s">
        <v>1753</v>
      </c>
      <c r="E318" s="40" t="s">
        <v>1304</v>
      </c>
      <c r="F318" s="40" t="s">
        <v>2156</v>
      </c>
      <c r="G318" s="36" t="s">
        <v>1241</v>
      </c>
      <c r="H318" s="36" t="s">
        <v>2206</v>
      </c>
      <c r="I318" s="36" t="s">
        <v>2124</v>
      </c>
      <c r="J318" s="36" t="s">
        <v>2125</v>
      </c>
      <c r="K318" s="36" t="s">
        <v>2262</v>
      </c>
      <c r="L318" s="99" t="s">
        <v>918</v>
      </c>
      <c r="M318" s="99">
        <f>IF(L318=L317,0,1)</f>
        <v>1</v>
      </c>
      <c r="N318" s="107">
        <v>926936857</v>
      </c>
      <c r="O318" s="106" t="str">
        <f>PROPER(TRIM(UPPER(CONCATENATE(P318," ",Q318))))</f>
        <v>Italo Alexander Guaranda</v>
      </c>
      <c r="P318" s="106" t="s">
        <v>2290</v>
      </c>
      <c r="Q318" s="106" t="s">
        <v>2365</v>
      </c>
      <c r="R318" s="106" t="s">
        <v>2365</v>
      </c>
      <c r="S318" s="106" t="s">
        <v>2461</v>
      </c>
      <c r="T318" s="106" t="s">
        <v>2468</v>
      </c>
      <c r="U318" s="107" t="s">
        <v>2472</v>
      </c>
      <c r="V318" s="133">
        <v>118088.40818181819</v>
      </c>
      <c r="W318" s="39">
        <f>COUNTA(AD318,AI318,AN318,AS318,AX318,BH318,BC318)</f>
        <v>5</v>
      </c>
      <c r="X318" s="42">
        <f>Y318/AC318</f>
        <v>1</v>
      </c>
      <c r="Y318" s="43">
        <f>(AH318+AM318+AR318+AW318+BB318+BL318+BG318)*24</f>
        <v>40</v>
      </c>
      <c r="Z318" s="44">
        <f>+W318*$D$4</f>
        <v>20</v>
      </c>
      <c r="AA318" s="42">
        <f>AB318/(AC318*$D$4)</f>
        <v>1</v>
      </c>
      <c r="AB318" s="44">
        <f>((AG318*24)*AF318)+((AL318*24)*AK318)+((AQ318*24)*AP318)+((AV318*24)*AU318)+((BA318*24)*AZ318)+((BF318*24)*BE318)+((BK318*24)*BJ318)</f>
        <v>160</v>
      </c>
      <c r="AC318" s="45">
        <f>SUMIFS(Y:Y,O:O,O318)</f>
        <v>40</v>
      </c>
      <c r="AD318" s="127"/>
      <c r="AE318" s="127"/>
      <c r="AF318" s="107"/>
      <c r="AG318" s="47">
        <f>IF(AE318-AD318=$A$3,$A$2,AE318-AD318)</f>
        <v>0</v>
      </c>
      <c r="AH318" s="47">
        <f>IFERROR(IF(AF318=$D$4,AG318,AG318/($D$4/AF318)),0)</f>
        <v>0</v>
      </c>
      <c r="AI318" s="49">
        <v>0.41666666666666669</v>
      </c>
      <c r="AJ318" s="49">
        <v>0.75</v>
      </c>
      <c r="AK318" s="41">
        <v>4</v>
      </c>
      <c r="AL318" s="47">
        <f>IF(AJ318-AI318=$A$3,$A$2,AJ318-AI318)</f>
        <v>0.33333333333333331</v>
      </c>
      <c r="AM318" s="47">
        <f>IFERROR(IF(AK318=$D$4,AL318,AL318/($D$4/AK318)),0)</f>
        <v>0.33333333333333331</v>
      </c>
      <c r="AN318" s="49">
        <v>0.41666666666666669</v>
      </c>
      <c r="AO318" s="49">
        <v>0.75</v>
      </c>
      <c r="AP318" s="41">
        <v>4</v>
      </c>
      <c r="AQ318" s="47">
        <f>IF(AO318-AN318=$A$3,$A$2,AO318-AN318)</f>
        <v>0.33333333333333331</v>
      </c>
      <c r="AR318" s="47">
        <f>IFERROR(IF(AP318=$D$4,AQ318,AQ318/($D$4/AP318)),0)</f>
        <v>0.33333333333333331</v>
      </c>
      <c r="AS318" s="49">
        <v>0.41666666666666669</v>
      </c>
      <c r="AT318" s="49">
        <v>0.75</v>
      </c>
      <c r="AU318" s="41">
        <v>4</v>
      </c>
      <c r="AV318" s="47">
        <f>IF(AT318-AS318=$A$3,$A$2,AT318-AS318)</f>
        <v>0.33333333333333331</v>
      </c>
      <c r="AW318" s="47">
        <f>IFERROR(IF(AU318=$D$4,AV318,AV318/($D$4/AU318)),0)</f>
        <v>0.33333333333333331</v>
      </c>
      <c r="AX318" s="49">
        <v>0.41666666666666669</v>
      </c>
      <c r="AY318" s="49">
        <v>0.75</v>
      </c>
      <c r="AZ318" s="41">
        <v>4</v>
      </c>
      <c r="BA318" s="47">
        <f>IF(AY318-AX318=$A$3,$A$2,AY318-AX318)</f>
        <v>0.33333333333333331</v>
      </c>
      <c r="BB318" s="47">
        <f>IFERROR(IF(AZ318=$D$4,BA318,BA318/($D$4/AZ318)),0)</f>
        <v>0.33333333333333331</v>
      </c>
      <c r="BC318" s="49">
        <v>0.41666666666666669</v>
      </c>
      <c r="BD318" s="49">
        <v>0.75</v>
      </c>
      <c r="BE318" s="41">
        <v>4</v>
      </c>
      <c r="BF318" s="47">
        <f>IF(BD318-BC318=$A$3,$A$2,BD318-BC318)</f>
        <v>0.33333333333333331</v>
      </c>
      <c r="BG318" s="47">
        <f>IFERROR(IF(BE318=$D$4,BF318,BF318/($D$4/BE318)),0)</f>
        <v>0.33333333333333331</v>
      </c>
      <c r="BH318" s="49"/>
      <c r="BI318" s="49"/>
      <c r="BJ318" s="41"/>
      <c r="BK318" s="47">
        <f>IF(BI318-BH318=$A$3,$A$2,BI318-BH318)</f>
        <v>0</v>
      </c>
      <c r="BL318" s="47">
        <f>IFERROR(IF(BJ318=$D$4,BK318,BK318/($D$4/BJ318)),0)</f>
        <v>0</v>
      </c>
      <c r="BM318" s="50"/>
      <c r="BN318" s="22">
        <f t="array" ref="BN318">IF(SUMPRODUCT((O318:O$439=O318)*1)&gt;1,0,1)</f>
        <v>1</v>
      </c>
      <c r="BO318" s="46"/>
      <c r="BP318" s="46"/>
      <c r="BQ318" s="107"/>
      <c r="BR318" s="47">
        <f>IF(BP318-BO318=$A$3,$A$2,BP318-BO318)</f>
        <v>0</v>
      </c>
      <c r="BS318" s="47">
        <f>IFERROR(IF(BQ318=$D$4,BR318,BR318/($D$4/BQ318)),0)</f>
        <v>0</v>
      </c>
      <c r="BT318" s="48">
        <v>0.41666666666666669</v>
      </c>
      <c r="BU318" s="48">
        <v>0.75</v>
      </c>
      <c r="BV318" s="41">
        <v>4</v>
      </c>
      <c r="BW318" s="47">
        <f>IF(BU318-BT318=$A$3,$A$2,BU318-BT318)</f>
        <v>0.33333333333333331</v>
      </c>
      <c r="BX318" s="47">
        <f>IFERROR(IF(BV318=$D$4,BW318,BW318/($D$4/BV318)),0)</f>
        <v>0.33333333333333331</v>
      </c>
      <c r="BY318" s="48"/>
      <c r="BZ318" s="48"/>
      <c r="CA318" s="41"/>
      <c r="CB318" s="47">
        <f>IF(BZ318-BY318=$A$3,$A$2,BZ318-BY318)</f>
        <v>0</v>
      </c>
      <c r="CC318" s="47">
        <f>IFERROR(IF(CA318=$D$4,CB318,CB318/($D$4/CA318)),0)</f>
        <v>0</v>
      </c>
      <c r="CD318" s="48">
        <v>0.41666666666666669</v>
      </c>
      <c r="CE318" s="49">
        <v>0.75</v>
      </c>
      <c r="CF318" s="41">
        <v>4</v>
      </c>
      <c r="CG318" s="47">
        <f>IF(CE318-CD318=$A$3,$A$2,CE318-CD318)</f>
        <v>0.33333333333333331</v>
      </c>
      <c r="CH318" s="47">
        <f>IFERROR(IF(CF318=$D$4,CG318,CG318/($D$4/CF318)),0)</f>
        <v>0.33333333333333331</v>
      </c>
      <c r="CI318" s="48">
        <v>0.41666666666666669</v>
      </c>
      <c r="CJ318" s="48">
        <v>0.75</v>
      </c>
      <c r="CK318" s="41">
        <v>4</v>
      </c>
      <c r="CL318" s="47">
        <f>IF(CJ318-CI318=$A$3,$A$2,CJ318-CI318)</f>
        <v>0.33333333333333331</v>
      </c>
      <c r="CM318" s="47">
        <f>IFERROR(IF(CK318=$D$4,CL318,CL318/($D$4/CK318)),0)</f>
        <v>0.33333333333333331</v>
      </c>
      <c r="CN318" s="48">
        <v>0.41666666666666669</v>
      </c>
      <c r="CO318" s="49">
        <v>0.75</v>
      </c>
      <c r="CP318" s="41">
        <v>4</v>
      </c>
      <c r="CQ318" s="47">
        <f>IF(CO318-CN318=$A$3,$A$2,CO318-CN318)</f>
        <v>0.33333333333333331</v>
      </c>
      <c r="CR318" s="47">
        <f>IFERROR(IF(CP318=$D$4,CQ318,CQ318/($D$4/CP318)),0)</f>
        <v>0.33333333333333331</v>
      </c>
      <c r="CS318" s="48">
        <v>0.41666666666666669</v>
      </c>
      <c r="CT318" s="48">
        <v>0.75</v>
      </c>
      <c r="CU318" s="41">
        <v>4</v>
      </c>
      <c r="CV318" s="47">
        <f>IF(CT318-CS318=$A$3,$A$2,CT318-CS318)</f>
        <v>0.33333333333333331</v>
      </c>
      <c r="CW318" s="47">
        <f>IFERROR(IF(CU318=$D$4,CV318,CV318/($D$4/CU318)),0)</f>
        <v>0.33333333333333331</v>
      </c>
      <c r="CX318" s="18"/>
      <c r="CY318" s="18"/>
      <c r="CZ318" s="157">
        <f>IFERROR(VLOOKUP(Tabla5[[#This Row],[NOMBRE PDV HMPDV]],#REF!,10,0),0)</f>
        <v>0</v>
      </c>
      <c r="DA318" s="156"/>
    </row>
    <row r="319" spans="2:105" ht="13.8" x14ac:dyDescent="0.3">
      <c r="B319" s="39" t="str">
        <f>CONCATENATE(IF(AD319&lt;&gt;"","L",""),IF(AI319&lt;&gt;"","M",""),IF(AN319&lt;&gt;"","W",""),IF(AS319&lt;&gt;"","J",""),IF(AX319&lt;&gt;"","V",""),IF(BC319&lt;&gt;"","S",""),IF(BH319&lt;&gt;"","D",""))</f>
        <v>MJ</v>
      </c>
      <c r="C319" s="104">
        <v>644</v>
      </c>
      <c r="D319" s="120" t="s">
        <v>1767</v>
      </c>
      <c r="E319" s="40" t="s">
        <v>1318</v>
      </c>
      <c r="F319" s="40" t="s">
        <v>2122</v>
      </c>
      <c r="G319" s="36" t="s">
        <v>1246</v>
      </c>
      <c r="H319" s="36" t="s">
        <v>2213</v>
      </c>
      <c r="I319" s="36" t="s">
        <v>2124</v>
      </c>
      <c r="J319" s="36" t="s">
        <v>2260</v>
      </c>
      <c r="K319" s="36" t="s">
        <v>2262</v>
      </c>
      <c r="L319" s="99" t="s">
        <v>967</v>
      </c>
      <c r="M319" s="99">
        <f>IF(L319=L318,0,1)</f>
        <v>1</v>
      </c>
      <c r="N319" s="107">
        <v>924390578</v>
      </c>
      <c r="O319" s="106" t="str">
        <f>PROPER(TRIM(UPPER(CONCATENATE(P319," ",Q319))))</f>
        <v>Jose Luis Rosero</v>
      </c>
      <c r="P319" s="106" t="s">
        <v>2292</v>
      </c>
      <c r="Q319" s="106" t="s">
        <v>2367</v>
      </c>
      <c r="R319" s="106" t="s">
        <v>2423</v>
      </c>
      <c r="S319" s="106" t="s">
        <v>2461</v>
      </c>
      <c r="T319" s="106" t="s">
        <v>2467</v>
      </c>
      <c r="U319" s="107" t="s">
        <v>2472</v>
      </c>
      <c r="V319" s="133">
        <v>15349.008781500293</v>
      </c>
      <c r="W319" s="39">
        <f>COUNTA(AD319,AI319,AN319,AS319,AX319,BH319,BC319)</f>
        <v>2</v>
      </c>
      <c r="X319" s="42">
        <f>Y319/AC319</f>
        <v>9.9999999999999992E-2</v>
      </c>
      <c r="Y319" s="43">
        <f>(AH319+AM319+AR319+AW319+BB319+BL319+BG319)*24</f>
        <v>3.9999999999999991</v>
      </c>
      <c r="Z319" s="44">
        <f>+W319*$D$4</f>
        <v>8</v>
      </c>
      <c r="AA319" s="42">
        <f>AB319/(AC319*$D$4)</f>
        <v>9.9999999999999992E-2</v>
      </c>
      <c r="AB319" s="44">
        <f>((AG319*24)*AF319)+((AL319*24)*AK319)+((AQ319*24)*AP319)+((AV319*24)*AU319)+((BA319*24)*AZ319)+((BF319*24)*BE319)+((BK319*24)*BJ319)</f>
        <v>15.999999999999996</v>
      </c>
      <c r="AC319" s="45">
        <f>SUMIFS(Y:Y,O:O,O319)</f>
        <v>39.999999999999993</v>
      </c>
      <c r="AD319" s="127"/>
      <c r="AE319" s="127"/>
      <c r="AF319" s="107"/>
      <c r="AG319" s="47">
        <f>IF(AE319-AD319=$A$3,$A$2,AE319-AD319)</f>
        <v>0</v>
      </c>
      <c r="AH319" s="47">
        <f>IFERROR(IF(AF319=$D$4,AG319,AG319/($D$4/AF319)),0)</f>
        <v>0</v>
      </c>
      <c r="AI319" s="49">
        <v>0.41666666666666669</v>
      </c>
      <c r="AJ319" s="49">
        <v>0.5</v>
      </c>
      <c r="AK319" s="41">
        <v>4</v>
      </c>
      <c r="AL319" s="47">
        <f>IF(AJ319-AI319=$A$3,$A$2,AJ319-AI319)</f>
        <v>8.3333333333333315E-2</v>
      </c>
      <c r="AM319" s="47">
        <f>IFERROR(IF(AK319=$D$4,AL319,AL319/($D$4/AK319)),0)</f>
        <v>8.3333333333333315E-2</v>
      </c>
      <c r="AN319" s="49"/>
      <c r="AO319" s="49"/>
      <c r="AP319" s="41"/>
      <c r="AQ319" s="47">
        <f>IF(AO319-AN319=$A$3,$A$2,AO319-AN319)</f>
        <v>0</v>
      </c>
      <c r="AR319" s="47">
        <f>IFERROR(IF(AP319=$D$4,AQ319,AQ319/($D$4/AP319)),0)</f>
        <v>0</v>
      </c>
      <c r="AS319" s="49">
        <v>0.41666666666666669</v>
      </c>
      <c r="AT319" s="49">
        <v>0.5</v>
      </c>
      <c r="AU319" s="41">
        <v>4</v>
      </c>
      <c r="AV319" s="47">
        <f>IF(AT319-AS319=$A$3,$A$2,AT319-AS319)</f>
        <v>8.3333333333333315E-2</v>
      </c>
      <c r="AW319" s="47">
        <f>IFERROR(IF(AU319=$D$4,AV319,AV319/($D$4/AU319)),0)</f>
        <v>8.3333333333333315E-2</v>
      </c>
      <c r="AX319" s="49"/>
      <c r="AY319" s="49"/>
      <c r="AZ319" s="41"/>
      <c r="BA319" s="47">
        <f>IF(AY319-AX319=$A$3,$A$2,AY319-AX319)</f>
        <v>0</v>
      </c>
      <c r="BB319" s="47">
        <f>IFERROR(IF(AZ319=$D$4,BA319,BA319/($D$4/AZ319)),0)</f>
        <v>0</v>
      </c>
      <c r="BC319" s="49"/>
      <c r="BD319" s="49"/>
      <c r="BE319" s="41"/>
      <c r="BF319" s="47">
        <f>IF(BD319-BC319=$A$3,$A$2,BD319-BC319)</f>
        <v>0</v>
      </c>
      <c r="BG319" s="47">
        <f>IFERROR(IF(BE319=$D$4,BF319,BF319/($D$4/BE319)),0)</f>
        <v>0</v>
      </c>
      <c r="BH319" s="49"/>
      <c r="BI319" s="49"/>
      <c r="BJ319" s="41"/>
      <c r="BK319" s="47">
        <f>IF(BI319-BH319=$A$3,$A$2,BI319-BH319)</f>
        <v>0</v>
      </c>
      <c r="BL319" s="47">
        <f>IFERROR(IF(BJ319=$D$4,BK319,BK319/($D$4/BJ319)),0)</f>
        <v>0</v>
      </c>
      <c r="BM319" s="50"/>
      <c r="BN319" s="22">
        <f t="array" ref="BN319">IF(SUMPRODUCT((O319:O$439=O319)*1)&gt;1,0,1)</f>
        <v>0</v>
      </c>
      <c r="BO319" s="46"/>
      <c r="BP319" s="46"/>
      <c r="BQ319" s="107"/>
      <c r="BR319" s="47">
        <f>IF(BP319-BO319=$A$3,$A$2,BP319-BO319)</f>
        <v>0</v>
      </c>
      <c r="BS319" s="47">
        <f>IFERROR(IF(BQ319=$D$4,BR319,BR319/($D$4/BQ319)),0)</f>
        <v>0</v>
      </c>
      <c r="BT319" s="48">
        <v>0.41666666666666669</v>
      </c>
      <c r="BU319" s="48">
        <v>0.5</v>
      </c>
      <c r="BV319" s="41">
        <v>4</v>
      </c>
      <c r="BW319" s="47">
        <f>IF(BU319-BT319=$A$3,$A$2,BU319-BT319)</f>
        <v>8.3333333333333315E-2</v>
      </c>
      <c r="BX319" s="47">
        <f>IFERROR(IF(BV319=$D$4,BW319,BW319/($D$4/BV319)),0)</f>
        <v>8.3333333333333315E-2</v>
      </c>
      <c r="BY319" s="48"/>
      <c r="BZ319" s="48"/>
      <c r="CA319" s="41"/>
      <c r="CB319" s="47">
        <f>IF(BZ319-BY319=$A$3,$A$2,BZ319-BY319)</f>
        <v>0</v>
      </c>
      <c r="CC319" s="47">
        <f>IFERROR(IF(CA319=$D$4,CB319,CB319/($D$4/CA319)),0)</f>
        <v>0</v>
      </c>
      <c r="CD319" s="48">
        <v>0.41666666666666669</v>
      </c>
      <c r="CE319" s="48">
        <v>0.5</v>
      </c>
      <c r="CF319" s="41">
        <v>4</v>
      </c>
      <c r="CG319" s="47">
        <f>IF(CE319-CD319=$A$3,$A$2,CE319-CD319)</f>
        <v>8.3333333333333315E-2</v>
      </c>
      <c r="CH319" s="47">
        <f>IFERROR(IF(CF319=$D$4,CG319,CG319/($D$4/CF319)),0)</f>
        <v>8.3333333333333315E-2</v>
      </c>
      <c r="CI319" s="48"/>
      <c r="CJ319" s="48"/>
      <c r="CK319" s="41"/>
      <c r="CL319" s="47">
        <f>IF(CJ319-CI319=$A$3,$A$2,CJ319-CI319)</f>
        <v>0</v>
      </c>
      <c r="CM319" s="47">
        <f>IFERROR(IF(CK319=$D$4,CL319,CL319/($D$4/CK319)),0)</f>
        <v>0</v>
      </c>
      <c r="CN319" s="48"/>
      <c r="CO319" s="48"/>
      <c r="CP319" s="41"/>
      <c r="CQ319" s="47">
        <f>IF(CO319-CN319=$A$3,$A$2,CO319-CN319)</f>
        <v>0</v>
      </c>
      <c r="CR319" s="47">
        <f>IFERROR(IF(CP319=$D$4,CQ319,CQ319/($D$4/CP319)),0)</f>
        <v>0</v>
      </c>
      <c r="CS319" s="48"/>
      <c r="CT319" s="48"/>
      <c r="CU319" s="41"/>
      <c r="CV319" s="47">
        <f>IF(CT319-CS319=$A$3,$A$2,CT319-CS319)</f>
        <v>0</v>
      </c>
      <c r="CW319" s="47">
        <f>IFERROR(IF(CU319=$D$4,CV319,CV319/($D$4/CU319)),0)</f>
        <v>0</v>
      </c>
      <c r="CX319" s="18"/>
      <c r="CY319" s="18"/>
      <c r="CZ319" s="156"/>
      <c r="DA319" s="156"/>
    </row>
    <row r="320" spans="2:105" ht="13.8" x14ac:dyDescent="0.3">
      <c r="B320" s="39" t="str">
        <f>CONCATENATE(IF(AD320&lt;&gt;"","L",""),IF(AI320&lt;&gt;"","M",""),IF(AN320&lt;&gt;"","W",""),IF(AS320&lt;&gt;"","J",""),IF(AX320&lt;&gt;"","V",""),IF(BC320&lt;&gt;"","S",""),IF(BH320&lt;&gt;"","D",""))</f>
        <v>MWJVS</v>
      </c>
      <c r="C320" s="104">
        <v>416</v>
      </c>
      <c r="D320" s="40" t="s">
        <v>1769</v>
      </c>
      <c r="E320" s="40" t="s">
        <v>1320</v>
      </c>
      <c r="F320" s="40" t="s">
        <v>2155</v>
      </c>
      <c r="G320" s="36" t="s">
        <v>1241</v>
      </c>
      <c r="H320" s="36" t="s">
        <v>2213</v>
      </c>
      <c r="I320" s="36" t="s">
        <v>2124</v>
      </c>
      <c r="J320" s="36" t="s">
        <v>2125</v>
      </c>
      <c r="K320" s="36" t="s">
        <v>2262</v>
      </c>
      <c r="L320" s="99" t="s">
        <v>967</v>
      </c>
      <c r="M320" s="99">
        <f>IF(L320=L319,0,1)</f>
        <v>0</v>
      </c>
      <c r="N320" s="107">
        <v>924390578</v>
      </c>
      <c r="O320" s="106" t="str">
        <f>PROPER(TRIM(UPPER(CONCATENATE(P320," ",Q320))))</f>
        <v>Jose Luis Rosero</v>
      </c>
      <c r="P320" s="106" t="s">
        <v>2292</v>
      </c>
      <c r="Q320" s="106" t="s">
        <v>2367</v>
      </c>
      <c r="R320" s="106" t="s">
        <v>2423</v>
      </c>
      <c r="S320" s="106" t="s">
        <v>2461</v>
      </c>
      <c r="T320" s="106" t="s">
        <v>2468</v>
      </c>
      <c r="U320" s="107" t="s">
        <v>2472</v>
      </c>
      <c r="V320" s="133">
        <v>77055.286363636376</v>
      </c>
      <c r="W320" s="39">
        <f>COUNTA(AD320,AI320,AN320,AS320,AX320,BH320,BC320)</f>
        <v>5</v>
      </c>
      <c r="X320" s="42">
        <f>Y320/AC320</f>
        <v>0.9</v>
      </c>
      <c r="Y320" s="43">
        <f>(AH320+AM320+AR320+AW320+BB320+BL320+BG320)*24</f>
        <v>35.999999999999993</v>
      </c>
      <c r="Z320" s="44">
        <f>+W320*$D$4</f>
        <v>20</v>
      </c>
      <c r="AA320" s="42">
        <f>AB320/(AC320*$D$4)</f>
        <v>0.90000000000000013</v>
      </c>
      <c r="AB320" s="44">
        <f>((AG320*24)*AF320)+((AL320*24)*AK320)+((AQ320*24)*AP320)+((AV320*24)*AU320)+((BA320*24)*AZ320)+((BF320*24)*BE320)+((BK320*24)*BJ320)</f>
        <v>144</v>
      </c>
      <c r="AC320" s="45">
        <f>SUMIFS(Y:Y,O:O,O320)</f>
        <v>39.999999999999993</v>
      </c>
      <c r="AD320" s="127"/>
      <c r="AE320" s="127"/>
      <c r="AF320" s="107"/>
      <c r="AG320" s="47">
        <f>IF(AE320-AD320=$A$3,$A$2,AE320-AD320)</f>
        <v>0</v>
      </c>
      <c r="AH320" s="47">
        <f>IFERROR(IF(AF320=$D$4,AG320,AG320/($D$4/AF320)),0)</f>
        <v>0</v>
      </c>
      <c r="AI320" s="49">
        <v>0.54166666666666663</v>
      </c>
      <c r="AJ320" s="49">
        <v>0.79166666666666663</v>
      </c>
      <c r="AK320" s="41">
        <v>4</v>
      </c>
      <c r="AL320" s="47">
        <f>IF(AJ320-AI320=$A$3,$A$2,AJ320-AI320)</f>
        <v>0.25</v>
      </c>
      <c r="AM320" s="47">
        <f>IFERROR(IF(AK320=$D$4,AL320,AL320/($D$4/AK320)),0)</f>
        <v>0.25</v>
      </c>
      <c r="AN320" s="49">
        <v>0.41666666666666669</v>
      </c>
      <c r="AO320" s="49">
        <v>0.75</v>
      </c>
      <c r="AP320" s="41">
        <v>4</v>
      </c>
      <c r="AQ320" s="47">
        <f>IF(AO320-AN320=$A$3,$A$2,AO320-AN320)</f>
        <v>0.33333333333333331</v>
      </c>
      <c r="AR320" s="47">
        <f>IFERROR(IF(AP320=$D$4,AQ320,AQ320/($D$4/AP320)),0)</f>
        <v>0.33333333333333331</v>
      </c>
      <c r="AS320" s="49">
        <v>0.54166666666666663</v>
      </c>
      <c r="AT320" s="49">
        <v>0.79166666666666663</v>
      </c>
      <c r="AU320" s="41">
        <v>4</v>
      </c>
      <c r="AV320" s="47">
        <f>IF(AT320-AS320=$A$3,$A$2,AT320-AS320)</f>
        <v>0.25</v>
      </c>
      <c r="AW320" s="47">
        <f>IFERROR(IF(AU320=$D$4,AV320,AV320/($D$4/AU320)),0)</f>
        <v>0.25</v>
      </c>
      <c r="AX320" s="49">
        <v>0.41666666666666669</v>
      </c>
      <c r="AY320" s="49">
        <v>0.75</v>
      </c>
      <c r="AZ320" s="41">
        <v>4</v>
      </c>
      <c r="BA320" s="47">
        <f>IF(AY320-AX320=$A$3,$A$2,AY320-AX320)</f>
        <v>0.33333333333333331</v>
      </c>
      <c r="BB320" s="47">
        <f>IFERROR(IF(AZ320=$D$4,BA320,BA320/($D$4/AZ320)),0)</f>
        <v>0.33333333333333331</v>
      </c>
      <c r="BC320" s="49">
        <v>0.41666666666666669</v>
      </c>
      <c r="BD320" s="49">
        <v>0.75</v>
      </c>
      <c r="BE320" s="41">
        <v>4</v>
      </c>
      <c r="BF320" s="47">
        <f>IF(BD320-BC320=$A$3,$A$2,BD320-BC320)</f>
        <v>0.33333333333333331</v>
      </c>
      <c r="BG320" s="47">
        <f>IFERROR(IF(BE320=$D$4,BF320,BF320/($D$4/BE320)),0)</f>
        <v>0.33333333333333331</v>
      </c>
      <c r="BH320" s="49"/>
      <c r="BI320" s="49"/>
      <c r="BJ320" s="41"/>
      <c r="BK320" s="47">
        <f>IF(BI320-BH320=$A$3,$A$2,BI320-BH320)</f>
        <v>0</v>
      </c>
      <c r="BL320" s="47">
        <f>IFERROR(IF(BJ320=$D$4,BK320,BK320/($D$4/BJ320)),0)</f>
        <v>0</v>
      </c>
      <c r="BM320" s="50"/>
      <c r="BN320" s="22">
        <f t="array" ref="BN320">IF(SUMPRODUCT((O320:O$439=O320)*1)&gt;1,0,1)</f>
        <v>1</v>
      </c>
      <c r="BO320" s="46"/>
      <c r="BP320" s="46"/>
      <c r="BQ320" s="107"/>
      <c r="BR320" s="47">
        <f>IF(BP320-BO320=$A$3,$A$2,BP320-BO320)</f>
        <v>0</v>
      </c>
      <c r="BS320" s="47">
        <f>IFERROR(IF(BQ320=$D$4,BR320,BR320/($D$4/BQ320)),0)</f>
        <v>0</v>
      </c>
      <c r="BT320" s="48">
        <v>0.54166666666666663</v>
      </c>
      <c r="BU320" s="48">
        <v>0.79166666666666663</v>
      </c>
      <c r="BV320" s="41">
        <v>4</v>
      </c>
      <c r="BW320" s="47">
        <f>IF(BU320-BT320=$A$3,$A$2,BU320-BT320)</f>
        <v>0.25</v>
      </c>
      <c r="BX320" s="47">
        <f>IFERROR(IF(BV320=$D$4,BW320,BW320/($D$4/BV320)),0)</f>
        <v>0.25</v>
      </c>
      <c r="BY320" s="48"/>
      <c r="BZ320" s="48"/>
      <c r="CA320" s="41"/>
      <c r="CB320" s="47">
        <f>IF(BZ320-BY320=$A$3,$A$2,BZ320-BY320)</f>
        <v>0</v>
      </c>
      <c r="CC320" s="47">
        <f>IFERROR(IF(CA320=$D$4,CB320,CB320/($D$4/CA320)),0)</f>
        <v>0</v>
      </c>
      <c r="CD320" s="48">
        <v>0.54166666666666663</v>
      </c>
      <c r="CE320" s="48">
        <v>0.79166666666666663</v>
      </c>
      <c r="CF320" s="41">
        <v>4</v>
      </c>
      <c r="CG320" s="47">
        <f>IF(CE320-CD320=$A$3,$A$2,CE320-CD320)</f>
        <v>0.25</v>
      </c>
      <c r="CH320" s="47">
        <f>IFERROR(IF(CF320=$D$4,CG320,CG320/($D$4/CF320)),0)</f>
        <v>0.25</v>
      </c>
      <c r="CI320" s="48">
        <v>0.41666666666666669</v>
      </c>
      <c r="CJ320" s="48">
        <v>0.75</v>
      </c>
      <c r="CK320" s="41">
        <v>4</v>
      </c>
      <c r="CL320" s="47">
        <f>IF(CJ320-CI320=$A$3,$A$2,CJ320-CI320)</f>
        <v>0.33333333333333331</v>
      </c>
      <c r="CM320" s="47">
        <f>IFERROR(IF(CK320=$D$4,CL320,CL320/($D$4/CK320)),0)</f>
        <v>0.33333333333333331</v>
      </c>
      <c r="CN320" s="48">
        <v>0.41666666666666669</v>
      </c>
      <c r="CO320" s="48">
        <v>0.75</v>
      </c>
      <c r="CP320" s="41">
        <v>4</v>
      </c>
      <c r="CQ320" s="47">
        <f>IF(CO320-CN320=$A$3,$A$2,CO320-CN320)</f>
        <v>0.33333333333333331</v>
      </c>
      <c r="CR320" s="47">
        <f>IFERROR(IF(CP320=$D$4,CQ320,CQ320/($D$4/CP320)),0)</f>
        <v>0.33333333333333331</v>
      </c>
      <c r="CS320" s="48">
        <v>0.41666666666666669</v>
      </c>
      <c r="CT320" s="48">
        <v>0.75</v>
      </c>
      <c r="CU320" s="41">
        <v>4</v>
      </c>
      <c r="CV320" s="47">
        <f>IF(CT320-CS320=$A$3,$A$2,CT320-CS320)</f>
        <v>0.33333333333333331</v>
      </c>
      <c r="CW320" s="47">
        <f>IFERROR(IF(CU320=$D$4,CV320,CV320/($D$4/CU320)),0)</f>
        <v>0.33333333333333331</v>
      </c>
      <c r="CX320" s="18"/>
      <c r="CY320" s="18"/>
      <c r="CZ320" s="156"/>
      <c r="DA320" s="156"/>
    </row>
    <row r="321" spans="2:105" ht="13.8" x14ac:dyDescent="0.3">
      <c r="B321" s="39" t="str">
        <f>CONCATENATE(IF(AD321&lt;&gt;"","L",""),IF(AI321&lt;&gt;"","M",""),IF(AN321&lt;&gt;"","W",""),IF(AS321&lt;&gt;"","J",""),IF(AX321&lt;&gt;"","V",""),IF(BC321&lt;&gt;"","S",""),IF(BH321&lt;&gt;"","D",""))</f>
        <v>MJ</v>
      </c>
      <c r="C321" s="104">
        <v>662</v>
      </c>
      <c r="D321" s="40" t="s">
        <v>2159</v>
      </c>
      <c r="E321" s="40" t="s">
        <v>1317</v>
      </c>
      <c r="F321" s="40" t="s">
        <v>2122</v>
      </c>
      <c r="G321" s="36" t="s">
        <v>1237</v>
      </c>
      <c r="H321" s="36" t="s">
        <v>2213</v>
      </c>
      <c r="I321" s="36" t="s">
        <v>2124</v>
      </c>
      <c r="J321" s="36" t="s">
        <v>2125</v>
      </c>
      <c r="K321" s="36" t="s">
        <v>2262</v>
      </c>
      <c r="L321" s="99" t="s">
        <v>919</v>
      </c>
      <c r="M321" s="99">
        <f>IF(L321=L320,0,1)</f>
        <v>1</v>
      </c>
      <c r="N321" s="107">
        <v>931350532</v>
      </c>
      <c r="O321" s="106" t="str">
        <f>PROPER(TRIM(UPPER(CONCATENATE(P321," ",Q321))))</f>
        <v>Pamela Thalia Espinoza</v>
      </c>
      <c r="P321" s="106" t="s">
        <v>2293</v>
      </c>
      <c r="Q321" s="106" t="s">
        <v>2345</v>
      </c>
      <c r="R321" s="106" t="s">
        <v>2424</v>
      </c>
      <c r="S321" s="106" t="s">
        <v>2461</v>
      </c>
      <c r="T321" s="106" t="s">
        <v>2466</v>
      </c>
      <c r="U321" s="107" t="s">
        <v>2472</v>
      </c>
      <c r="V321" s="133">
        <v>5187.4522728641532</v>
      </c>
      <c r="W321" s="39">
        <f>COUNTA(AD321,AI321,AN321,AS321,AX321,BH321,BC321)</f>
        <v>2</v>
      </c>
      <c r="X321" s="42">
        <f>Y321/AC321</f>
        <v>9.9999999999999992E-2</v>
      </c>
      <c r="Y321" s="43">
        <f>(AH321+AM321+AR321+AW321+BB321+BL321+BG321)*24</f>
        <v>3.9999999999999991</v>
      </c>
      <c r="Z321" s="44">
        <f>+W321*$D$4</f>
        <v>8</v>
      </c>
      <c r="AA321" s="42">
        <f>AB321/(AC321*$D$4)</f>
        <v>9.9999999999999992E-2</v>
      </c>
      <c r="AB321" s="44">
        <f>((AG321*24)*AF321)+((AL321*24)*AK321)+((AQ321*24)*AP321)+((AV321*24)*AU321)+((BA321*24)*AZ321)+((BF321*24)*BE321)+((BK321*24)*BJ321)</f>
        <v>15.999999999999996</v>
      </c>
      <c r="AC321" s="45">
        <f>SUMIFS(Y:Y,O:O,O321)</f>
        <v>39.999999999999993</v>
      </c>
      <c r="AD321" s="127"/>
      <c r="AE321" s="127"/>
      <c r="AF321" s="107"/>
      <c r="AG321" s="47">
        <f>IF(AE321-AD321=$A$3,$A$2,AE321-AD321)</f>
        <v>0</v>
      </c>
      <c r="AH321" s="47">
        <f>IFERROR(IF(AF321=$D$4,AG321,AG321/($D$4/AF321)),0)</f>
        <v>0</v>
      </c>
      <c r="AI321" s="49">
        <v>0.41666666666666669</v>
      </c>
      <c r="AJ321" s="49">
        <v>0.5</v>
      </c>
      <c r="AK321" s="41">
        <v>4</v>
      </c>
      <c r="AL321" s="47">
        <f>IF(AJ321-AI321=$A$3,$A$2,AJ321-AI321)</f>
        <v>8.3333333333333315E-2</v>
      </c>
      <c r="AM321" s="47">
        <f>IFERROR(IF(AK321=$D$4,AL321,AL321/($D$4/AK321)),0)</f>
        <v>8.3333333333333315E-2</v>
      </c>
      <c r="AN321" s="49"/>
      <c r="AO321" s="49"/>
      <c r="AP321" s="41"/>
      <c r="AQ321" s="47">
        <f>IF(AO321-AN321=$A$3,$A$2,AO321-AN321)</f>
        <v>0</v>
      </c>
      <c r="AR321" s="47">
        <f>IFERROR(IF(AP321=$D$4,AQ321,AQ321/($D$4/AP321)),0)</f>
        <v>0</v>
      </c>
      <c r="AS321" s="49">
        <v>0.41666666666666669</v>
      </c>
      <c r="AT321" s="49">
        <v>0.5</v>
      </c>
      <c r="AU321" s="41">
        <v>4</v>
      </c>
      <c r="AV321" s="47">
        <f>IF(AT321-AS321=$A$3,$A$2,AT321-AS321)</f>
        <v>8.3333333333333315E-2</v>
      </c>
      <c r="AW321" s="47">
        <f>IFERROR(IF(AU321=$D$4,AV321,AV321/($D$4/AU321)),0)</f>
        <v>8.3333333333333315E-2</v>
      </c>
      <c r="AX321" s="49"/>
      <c r="AY321" s="49"/>
      <c r="AZ321" s="41"/>
      <c r="BA321" s="47">
        <f>IF(AY321-AX321=$A$3,$A$2,AY321-AX321)</f>
        <v>0</v>
      </c>
      <c r="BB321" s="47">
        <f>IFERROR(IF(AZ321=$D$4,BA321,BA321/($D$4/AZ321)),0)</f>
        <v>0</v>
      </c>
      <c r="BC321" s="49"/>
      <c r="BD321" s="49"/>
      <c r="BE321" s="41"/>
      <c r="BF321" s="47">
        <f>IF(BD321-BC321=$A$3,$A$2,BD321-BC321)</f>
        <v>0</v>
      </c>
      <c r="BG321" s="47">
        <f>IFERROR(IF(BE321=$D$4,BF321,BF321/($D$4/BE321)),0)</f>
        <v>0</v>
      </c>
      <c r="BH321" s="49"/>
      <c r="BI321" s="49"/>
      <c r="BJ321" s="41"/>
      <c r="BK321" s="47">
        <f>IF(BI321-BH321=$A$3,$A$2,BI321-BH321)</f>
        <v>0</v>
      </c>
      <c r="BL321" s="47">
        <f>IFERROR(IF(BJ321=$D$4,BK321,BK321/($D$4/BJ321)),0)</f>
        <v>0</v>
      </c>
      <c r="BM321" s="50"/>
      <c r="BN321" s="22">
        <f t="array" ref="BN321">IF(SUMPRODUCT((O321:O$439=O321)*1)&gt;1,0,1)</f>
        <v>0</v>
      </c>
      <c r="BO321" s="46"/>
      <c r="BP321" s="46"/>
      <c r="BQ321" s="107"/>
      <c r="BR321" s="47">
        <f>IF(BP321-BO321=$A$3,$A$2,BP321-BO321)</f>
        <v>0</v>
      </c>
      <c r="BS321" s="47">
        <f>IFERROR(IF(BQ321=$D$4,BR321,BR321/($D$4/BQ321)),0)</f>
        <v>0</v>
      </c>
      <c r="BT321" s="48">
        <v>0.41666666666666669</v>
      </c>
      <c r="BU321" s="48">
        <v>0.5</v>
      </c>
      <c r="BV321" s="41">
        <v>4</v>
      </c>
      <c r="BW321" s="47">
        <f>IF(BU321-BT321=$A$3,$A$2,BU321-BT321)</f>
        <v>8.3333333333333315E-2</v>
      </c>
      <c r="BX321" s="47">
        <f>IFERROR(IF(BV321=$D$4,BW321,BW321/($D$4/BV321)),0)</f>
        <v>8.3333333333333315E-2</v>
      </c>
      <c r="BY321" s="48"/>
      <c r="BZ321" s="48"/>
      <c r="CA321" s="41"/>
      <c r="CB321" s="47">
        <f>IF(BZ321-BY321=$A$3,$A$2,BZ321-BY321)</f>
        <v>0</v>
      </c>
      <c r="CC321" s="47">
        <f>IFERROR(IF(CA321=$D$4,CB321,CB321/($D$4/CA321)),0)</f>
        <v>0</v>
      </c>
      <c r="CD321" s="48">
        <v>0.41666666666666669</v>
      </c>
      <c r="CE321" s="48">
        <v>0.5</v>
      </c>
      <c r="CF321" s="41">
        <v>4</v>
      </c>
      <c r="CG321" s="47">
        <f>IF(CE321-CD321=$A$3,$A$2,CE321-CD321)</f>
        <v>8.3333333333333315E-2</v>
      </c>
      <c r="CH321" s="47">
        <f>IFERROR(IF(CF321=$D$4,CG321,CG321/($D$4/CF321)),0)</f>
        <v>8.3333333333333315E-2</v>
      </c>
      <c r="CI321" s="48"/>
      <c r="CJ321" s="48"/>
      <c r="CK321" s="41"/>
      <c r="CL321" s="47">
        <f>IF(CJ321-CI321=$A$3,$A$2,CJ321-CI321)</f>
        <v>0</v>
      </c>
      <c r="CM321" s="47">
        <f>IFERROR(IF(CK321=$D$4,CL321,CL321/($D$4/CK321)),0)</f>
        <v>0</v>
      </c>
      <c r="CN321" s="48"/>
      <c r="CO321" s="48"/>
      <c r="CP321" s="41"/>
      <c r="CQ321" s="47">
        <f>IF(CO321-CN321=$A$3,$A$2,CO321-CN321)</f>
        <v>0</v>
      </c>
      <c r="CR321" s="47">
        <f>IFERROR(IF(CP321=$D$4,CQ321,CQ321/($D$4/CP321)),0)</f>
        <v>0</v>
      </c>
      <c r="CS321" s="48"/>
      <c r="CT321" s="48"/>
      <c r="CU321" s="41"/>
      <c r="CV321" s="47">
        <f>IF(CT321-CS321=$A$3,$A$2,CT321-CS321)</f>
        <v>0</v>
      </c>
      <c r="CW321" s="47">
        <f>IFERROR(IF(CU321=$D$4,CV321,CV321/($D$4/CU321)),0)</f>
        <v>0</v>
      </c>
      <c r="CX321" s="18"/>
      <c r="CY321" s="18"/>
      <c r="CZ321" s="156"/>
      <c r="DA321" s="156"/>
    </row>
    <row r="322" spans="2:105" ht="13.8" x14ac:dyDescent="0.3">
      <c r="B322" s="39" t="str">
        <f>CONCATENATE(IF(AD322&lt;&gt;"","L",""),IF(AI322&lt;&gt;"","M",""),IF(AN322&lt;&gt;"","W",""),IF(AS322&lt;&gt;"","J",""),IF(AX322&lt;&gt;"","V",""),IF(BC322&lt;&gt;"","S",""),IF(BH322&lt;&gt;"","D",""))</f>
        <v>MWJVS</v>
      </c>
      <c r="C322" s="104">
        <v>571</v>
      </c>
      <c r="D322" s="40" t="s">
        <v>1768</v>
      </c>
      <c r="E322" s="40" t="s">
        <v>1319</v>
      </c>
      <c r="F322" s="40" t="s">
        <v>2156</v>
      </c>
      <c r="G322" s="36" t="s">
        <v>1239</v>
      </c>
      <c r="H322" s="36" t="s">
        <v>2213</v>
      </c>
      <c r="I322" s="36" t="s">
        <v>2124</v>
      </c>
      <c r="J322" s="36" t="s">
        <v>2125</v>
      </c>
      <c r="K322" s="36" t="s">
        <v>2262</v>
      </c>
      <c r="L322" s="99" t="s">
        <v>919</v>
      </c>
      <c r="M322" s="99">
        <f>IF(L322=L321,0,1)</f>
        <v>0</v>
      </c>
      <c r="N322" s="107">
        <v>931350532</v>
      </c>
      <c r="O322" s="106" t="str">
        <f>PROPER(TRIM(UPPER(CONCATENATE(P322," ",Q322))))</f>
        <v>Pamela Thalia Espinoza</v>
      </c>
      <c r="P322" s="106" t="s">
        <v>2293</v>
      </c>
      <c r="Q322" s="106" t="s">
        <v>2345</v>
      </c>
      <c r="R322" s="106" t="s">
        <v>2424</v>
      </c>
      <c r="S322" s="106" t="s">
        <v>2461</v>
      </c>
      <c r="T322" s="106" t="s">
        <v>2465</v>
      </c>
      <c r="U322" s="107" t="s">
        <v>2472</v>
      </c>
      <c r="V322" s="133">
        <v>48940.790579999993</v>
      </c>
      <c r="W322" s="39">
        <f>COUNTA(AD322,AI322,AN322,AS322,AX322,BH322,BC322)</f>
        <v>5</v>
      </c>
      <c r="X322" s="42">
        <f>Y322/AC322</f>
        <v>0.9</v>
      </c>
      <c r="Y322" s="43">
        <f>(AH322+AM322+AR322+AW322+BB322+BL322+BG322)*24</f>
        <v>35.999999999999993</v>
      </c>
      <c r="Z322" s="44">
        <f>+W322*$D$4</f>
        <v>20</v>
      </c>
      <c r="AA322" s="42">
        <f>AB322/(AC322*$D$4)</f>
        <v>0.90000000000000013</v>
      </c>
      <c r="AB322" s="44">
        <f>((AG322*24)*AF322)+((AL322*24)*AK322)+((AQ322*24)*AP322)+((AV322*24)*AU322)+((BA322*24)*AZ322)+((BF322*24)*BE322)+((BK322*24)*BJ322)</f>
        <v>144</v>
      </c>
      <c r="AC322" s="45">
        <f>SUMIFS(Y:Y,O:O,O322)</f>
        <v>39.999999999999993</v>
      </c>
      <c r="AD322" s="127"/>
      <c r="AE322" s="127"/>
      <c r="AF322" s="107"/>
      <c r="AG322" s="47">
        <f>IF(AE322-AD322=$A$3,$A$2,AE322-AD322)</f>
        <v>0</v>
      </c>
      <c r="AH322" s="47">
        <f>IFERROR(IF(AF322=$D$4,AG322,AG322/($D$4/AF322)),0)</f>
        <v>0</v>
      </c>
      <c r="AI322" s="49">
        <v>0.54166666666666663</v>
      </c>
      <c r="AJ322" s="49">
        <v>0.79166666666666663</v>
      </c>
      <c r="AK322" s="41">
        <v>4</v>
      </c>
      <c r="AL322" s="47">
        <f>IF(AJ322-AI322=$A$3,$A$2,AJ322-AI322)</f>
        <v>0.25</v>
      </c>
      <c r="AM322" s="47">
        <f>IFERROR(IF(AK322=$D$4,AL322,AL322/($D$4/AK322)),0)</f>
        <v>0.25</v>
      </c>
      <c r="AN322" s="49">
        <v>0.41666666666666669</v>
      </c>
      <c r="AO322" s="49">
        <v>0.75</v>
      </c>
      <c r="AP322" s="41">
        <v>4</v>
      </c>
      <c r="AQ322" s="47">
        <f>IF(AO322-AN322=$A$3,$A$2,AO322-AN322)</f>
        <v>0.33333333333333331</v>
      </c>
      <c r="AR322" s="47">
        <f>IFERROR(IF(AP322=$D$4,AQ322,AQ322/($D$4/AP322)),0)</f>
        <v>0.33333333333333331</v>
      </c>
      <c r="AS322" s="49">
        <v>0.54166666666666663</v>
      </c>
      <c r="AT322" s="49">
        <v>0.79166666666666663</v>
      </c>
      <c r="AU322" s="41">
        <v>4</v>
      </c>
      <c r="AV322" s="47">
        <f>IF(AT322-AS322=$A$3,$A$2,AT322-AS322)</f>
        <v>0.25</v>
      </c>
      <c r="AW322" s="47">
        <f>IFERROR(IF(AU322=$D$4,AV322,AV322/($D$4/AU322)),0)</f>
        <v>0.25</v>
      </c>
      <c r="AX322" s="49">
        <v>0.41666666666666669</v>
      </c>
      <c r="AY322" s="49">
        <v>0.75</v>
      </c>
      <c r="AZ322" s="41">
        <v>4</v>
      </c>
      <c r="BA322" s="47">
        <f>IF(AY322-AX322=$A$3,$A$2,AY322-AX322)</f>
        <v>0.33333333333333331</v>
      </c>
      <c r="BB322" s="47">
        <f>IFERROR(IF(AZ322=$D$4,BA322,BA322/($D$4/AZ322)),0)</f>
        <v>0.33333333333333331</v>
      </c>
      <c r="BC322" s="49">
        <v>0.41666666666666669</v>
      </c>
      <c r="BD322" s="49">
        <v>0.75</v>
      </c>
      <c r="BE322" s="41">
        <v>4</v>
      </c>
      <c r="BF322" s="47">
        <f>IF(BD322-BC322=$A$3,$A$2,BD322-BC322)</f>
        <v>0.33333333333333331</v>
      </c>
      <c r="BG322" s="47">
        <f>IFERROR(IF(BE322=$D$4,BF322,BF322/($D$4/BE322)),0)</f>
        <v>0.33333333333333331</v>
      </c>
      <c r="BH322" s="49"/>
      <c r="BI322" s="49"/>
      <c r="BJ322" s="41"/>
      <c r="BK322" s="47">
        <f>IF(BI322-BH322=$A$3,$A$2,BI322-BH322)</f>
        <v>0</v>
      </c>
      <c r="BL322" s="47">
        <f>IFERROR(IF(BJ322=$D$4,BK322,BK322/($D$4/BJ322)),0)</f>
        <v>0</v>
      </c>
      <c r="BM322" s="50"/>
      <c r="BN322" s="22">
        <f t="array" ref="BN322">IF(SUMPRODUCT((O322:O$439=O322)*1)&gt;1,0,1)</f>
        <v>1</v>
      </c>
      <c r="BO322" s="46"/>
      <c r="BP322" s="46"/>
      <c r="BQ322" s="107"/>
      <c r="BR322" s="47">
        <f>IF(BP322-BO322=$A$3,$A$2,BP322-BO322)</f>
        <v>0</v>
      </c>
      <c r="BS322" s="47">
        <f>IFERROR(IF(BQ322=$D$4,BR322,BR322/($D$4/BQ322)),0)</f>
        <v>0</v>
      </c>
      <c r="BT322" s="48">
        <v>0.54166666666666663</v>
      </c>
      <c r="BU322" s="48">
        <v>0.79166666666666663</v>
      </c>
      <c r="BV322" s="41">
        <v>4</v>
      </c>
      <c r="BW322" s="47">
        <f>IF(BU322-BT322=$A$3,$A$2,BU322-BT322)</f>
        <v>0.25</v>
      </c>
      <c r="BX322" s="47">
        <f>IFERROR(IF(BV322=$D$4,BW322,BW322/($D$4/BV322)),0)</f>
        <v>0.25</v>
      </c>
      <c r="BY322" s="48"/>
      <c r="BZ322" s="48"/>
      <c r="CA322" s="41"/>
      <c r="CB322" s="47">
        <f>IF(BZ322-BY322=$A$3,$A$2,BZ322-BY322)</f>
        <v>0</v>
      </c>
      <c r="CC322" s="47">
        <f>IFERROR(IF(CA322=$D$4,CB322,CB322/($D$4/CA322)),0)</f>
        <v>0</v>
      </c>
      <c r="CD322" s="48">
        <v>0.54166666666666663</v>
      </c>
      <c r="CE322" s="48">
        <v>0.79166666666666663</v>
      </c>
      <c r="CF322" s="41">
        <v>4</v>
      </c>
      <c r="CG322" s="47">
        <f>IF(CE322-CD322=$A$3,$A$2,CE322-CD322)</f>
        <v>0.25</v>
      </c>
      <c r="CH322" s="47">
        <f>IFERROR(IF(CF322=$D$4,CG322,CG322/($D$4/CF322)),0)</f>
        <v>0.25</v>
      </c>
      <c r="CI322" s="48">
        <v>0.41666666666666669</v>
      </c>
      <c r="CJ322" s="48">
        <v>0.75</v>
      </c>
      <c r="CK322" s="41">
        <v>4</v>
      </c>
      <c r="CL322" s="47">
        <f>IF(CJ322-CI322=$A$3,$A$2,CJ322-CI322)</f>
        <v>0.33333333333333331</v>
      </c>
      <c r="CM322" s="47">
        <f>IFERROR(IF(CK322=$D$4,CL322,CL322/($D$4/CK322)),0)</f>
        <v>0.33333333333333331</v>
      </c>
      <c r="CN322" s="48">
        <v>0.41666666666666669</v>
      </c>
      <c r="CO322" s="48">
        <v>0.75</v>
      </c>
      <c r="CP322" s="41">
        <v>4</v>
      </c>
      <c r="CQ322" s="47">
        <f>IF(CO322-CN322=$A$3,$A$2,CO322-CN322)</f>
        <v>0.33333333333333331</v>
      </c>
      <c r="CR322" s="47">
        <f>IFERROR(IF(CP322=$D$4,CQ322,CQ322/($D$4/CP322)),0)</f>
        <v>0.33333333333333331</v>
      </c>
      <c r="CS322" s="48">
        <v>0.41666666666666669</v>
      </c>
      <c r="CT322" s="48">
        <v>0.75</v>
      </c>
      <c r="CU322" s="41">
        <v>4</v>
      </c>
      <c r="CV322" s="47">
        <f>IF(CT322-CS322=$A$3,$A$2,CT322-CS322)</f>
        <v>0.33333333333333331</v>
      </c>
      <c r="CW322" s="47">
        <f>IFERROR(IF(CU322=$D$4,CV322,CV322/($D$4/CU322)),0)</f>
        <v>0.33333333333333331</v>
      </c>
      <c r="CX322" s="18"/>
      <c r="CY322" s="18"/>
      <c r="CZ322" s="156"/>
      <c r="DA322" s="156" t="s">
        <v>1666</v>
      </c>
    </row>
    <row r="323" spans="2:105" ht="13.8" x14ac:dyDescent="0.3">
      <c r="B323" s="39" t="str">
        <f>CONCATENATE(IF(AD323&lt;&gt;"","L",""),IF(AI323&lt;&gt;"","M",""),IF(AN323&lt;&gt;"","W",""),IF(AS323&lt;&gt;"","J",""),IF(AX323&lt;&gt;"","V",""),IF(BC323&lt;&gt;"","S",""),IF(BH323&lt;&gt;"","D",""))</f>
        <v>M</v>
      </c>
      <c r="C323" s="104">
        <v>672</v>
      </c>
      <c r="D323" s="40" t="s">
        <v>1835</v>
      </c>
      <c r="E323" s="40" t="s">
        <v>1070</v>
      </c>
      <c r="F323" s="40" t="s">
        <v>2156</v>
      </c>
      <c r="G323" s="36" t="s">
        <v>1244</v>
      </c>
      <c r="H323" s="36" t="s">
        <v>2210</v>
      </c>
      <c r="I323" s="36" t="s">
        <v>2124</v>
      </c>
      <c r="J323" s="36" t="s">
        <v>2261</v>
      </c>
      <c r="K323" s="36" t="s">
        <v>2262</v>
      </c>
      <c r="L323" s="99" t="s">
        <v>943</v>
      </c>
      <c r="M323" s="99">
        <f>IF(L323=L322,0,1)</f>
        <v>1</v>
      </c>
      <c r="N323" s="107">
        <v>929282721</v>
      </c>
      <c r="O323" s="106" t="str">
        <f>PROPER(TRIM(UPPER(CONCATENATE(P323," ",Q323))))</f>
        <v>Byron Alexander Monserrate</v>
      </c>
      <c r="P323" s="106" t="s">
        <v>2295</v>
      </c>
      <c r="Q323" s="106" t="s">
        <v>2369</v>
      </c>
      <c r="R323" s="106" t="s">
        <v>2426</v>
      </c>
      <c r="S323" s="106" t="s">
        <v>2461</v>
      </c>
      <c r="T323" s="106" t="s">
        <v>2467</v>
      </c>
      <c r="U323" s="107" t="s">
        <v>2472</v>
      </c>
      <c r="V323" s="133">
        <v>35733.24</v>
      </c>
      <c r="W323" s="39">
        <f>COUNTA(AD323,AI323,AN323,AS323,AX323,BH323,BC323)</f>
        <v>1</v>
      </c>
      <c r="X323" s="42">
        <f>Y323/AC323</f>
        <v>2.4999999999999981E-2</v>
      </c>
      <c r="Y323" s="43">
        <f>(AH323+AM323+AR323+AW323+BB323+BL323+BG323)*24</f>
        <v>0.99999999999999911</v>
      </c>
      <c r="Z323" s="44">
        <f>+W323*$D$4</f>
        <v>4</v>
      </c>
      <c r="AA323" s="42">
        <f>AB323/(AC323*$D$4)</f>
        <v>2.4999999999999981E-2</v>
      </c>
      <c r="AB323" s="44">
        <f>((AG323*24)*AF323)+((AL323*24)*AK323)+((AQ323*24)*AP323)+((AV323*24)*AU323)+((BA323*24)*AZ323)+((BF323*24)*BE323)+((BK323*24)*BJ323)</f>
        <v>3.9999999999999964</v>
      </c>
      <c r="AC323" s="45">
        <f>SUMIFS(Y:Y,O:O,O323)</f>
        <v>39.999999999999993</v>
      </c>
      <c r="AD323" s="127"/>
      <c r="AE323" s="127"/>
      <c r="AF323" s="107"/>
      <c r="AG323" s="47">
        <f>IF(AE323-AD323=$A$3,$A$2,AE323-AD323)</f>
        <v>0</v>
      </c>
      <c r="AH323" s="47">
        <f>IFERROR(IF(AF323=$D$4,AG323,AG323/($D$4/AF323)),0)</f>
        <v>0</v>
      </c>
      <c r="AI323" s="49">
        <v>0.41666666666666669</v>
      </c>
      <c r="AJ323" s="49">
        <v>0.45833333333333331</v>
      </c>
      <c r="AK323" s="41">
        <v>4</v>
      </c>
      <c r="AL323" s="47">
        <f>IF(AJ323-AI323=$A$3,$A$2,AJ323-AI323)</f>
        <v>4.166666666666663E-2</v>
      </c>
      <c r="AM323" s="47">
        <f>IFERROR(IF(AK323=$D$4,AL323,AL323/($D$4/AK323)),0)</f>
        <v>4.166666666666663E-2</v>
      </c>
      <c r="AN323" s="49"/>
      <c r="AO323" s="49"/>
      <c r="AP323" s="41"/>
      <c r="AQ323" s="47">
        <f>IF(AO323-AN323=$A$3,$A$2,AO323-AN323)</f>
        <v>0</v>
      </c>
      <c r="AR323" s="47">
        <f>IFERROR(IF(AP323=$D$4,AQ323,AQ323/($D$4/AP323)),0)</f>
        <v>0</v>
      </c>
      <c r="AS323" s="49"/>
      <c r="AT323" s="49"/>
      <c r="AU323" s="41"/>
      <c r="AV323" s="47">
        <f>IF(AT323-AS323=$A$3,$A$2,AT323-AS323)</f>
        <v>0</v>
      </c>
      <c r="AW323" s="47">
        <f>IFERROR(IF(AU323=$D$4,AV323,AV323/($D$4/AU323)),0)</f>
        <v>0</v>
      </c>
      <c r="AX323" s="49"/>
      <c r="AY323" s="49"/>
      <c r="AZ323" s="41"/>
      <c r="BA323" s="47">
        <f>IF(AY323-AX323=$A$3,$A$2,AY323-AX323)</f>
        <v>0</v>
      </c>
      <c r="BB323" s="47">
        <f>IFERROR(IF(AZ323=$D$4,BA323,BA323/($D$4/AZ323)),0)</f>
        <v>0</v>
      </c>
      <c r="BC323" s="49"/>
      <c r="BD323" s="49"/>
      <c r="BE323" s="41"/>
      <c r="BF323" s="47">
        <f>IF(BD323-BC323=$A$3,$A$2,BD323-BC323)</f>
        <v>0</v>
      </c>
      <c r="BG323" s="47">
        <f>IFERROR(IF(BE323=$D$4,BF323,BF323/($D$4/BE323)),0)</f>
        <v>0</v>
      </c>
      <c r="BH323" s="49"/>
      <c r="BI323" s="49"/>
      <c r="BJ323" s="41"/>
      <c r="BK323" s="47">
        <f>IF(BI323-BH323=$A$3,$A$2,BI323-BH323)</f>
        <v>0</v>
      </c>
      <c r="BL323" s="47">
        <f>IFERROR(IF(BJ323=$D$4,BK323,BK323/($D$4/BJ323)),0)</f>
        <v>0</v>
      </c>
      <c r="BM323" s="50"/>
      <c r="BN323" s="22">
        <f t="array" ref="BN323">IF(SUMPRODUCT((O323:O$439=O323)*1)&gt;1,0,1)</f>
        <v>0</v>
      </c>
      <c r="BO323" s="46"/>
      <c r="BP323" s="46"/>
      <c r="BQ323" s="107"/>
      <c r="BR323" s="47">
        <f>IF(BP323-BO323=$A$3,$A$2,BP323-BO323)</f>
        <v>0</v>
      </c>
      <c r="BS323" s="47">
        <f>IFERROR(IF(BQ323=$D$4,BR323,BR323/($D$4/BQ323)),0)</f>
        <v>0</v>
      </c>
      <c r="BT323" s="48">
        <v>0.41666666666666669</v>
      </c>
      <c r="BU323" s="48">
        <v>0.45833333333333331</v>
      </c>
      <c r="BV323" s="41">
        <v>4</v>
      </c>
      <c r="BW323" s="47">
        <f>IF(BU323-BT323=$A$3,$A$2,BU323-BT323)</f>
        <v>4.166666666666663E-2</v>
      </c>
      <c r="BX323" s="47">
        <f>IFERROR(IF(BV323=$D$4,BW323,BW323/($D$4/BV323)),0)</f>
        <v>4.166666666666663E-2</v>
      </c>
      <c r="BY323" s="48"/>
      <c r="BZ323" s="48"/>
      <c r="CA323" s="41"/>
      <c r="CB323" s="47">
        <f>IF(BZ323-BY323=$A$3,$A$2,BZ323-BY323)</f>
        <v>0</v>
      </c>
      <c r="CC323" s="47">
        <f>IFERROR(IF(CA323=$D$4,CB323,CB323/($D$4/CA323)),0)</f>
        <v>0</v>
      </c>
      <c r="CD323" s="48"/>
      <c r="CE323" s="49"/>
      <c r="CF323" s="41"/>
      <c r="CG323" s="47">
        <f>IF(CE323-CD323=$A$3,$A$2,CE323-CD323)</f>
        <v>0</v>
      </c>
      <c r="CH323" s="47">
        <f>IFERROR(IF(CF323=$D$4,CG323,CG323/($D$4/CF323)),0)</f>
        <v>0</v>
      </c>
      <c r="CI323" s="48"/>
      <c r="CJ323" s="48"/>
      <c r="CK323" s="41"/>
      <c r="CL323" s="47">
        <f>IF(CJ323-CI323=$A$3,$A$2,CJ323-CI323)</f>
        <v>0</v>
      </c>
      <c r="CM323" s="47">
        <f>IFERROR(IF(CK323=$D$4,CL323,CL323/($D$4/CK323)),0)</f>
        <v>0</v>
      </c>
      <c r="CN323" s="48"/>
      <c r="CO323" s="49"/>
      <c r="CP323" s="41"/>
      <c r="CQ323" s="47">
        <f>IF(CO323-CN323=$A$3,$A$2,CO323-CN323)</f>
        <v>0</v>
      </c>
      <c r="CR323" s="47">
        <f>IFERROR(IF(CP323=$D$4,CQ323,CQ323/($D$4/CP323)),0)</f>
        <v>0</v>
      </c>
      <c r="CS323" s="48"/>
      <c r="CT323" s="48"/>
      <c r="CU323" s="41"/>
      <c r="CV323" s="47">
        <f>IF(CT323-CS323=$A$3,$A$2,CT323-CS323)</f>
        <v>0</v>
      </c>
      <c r="CW323" s="47">
        <f>IFERROR(IF(CU323=$D$4,CV323,CV323/($D$4/CU323)),0)</f>
        <v>0</v>
      </c>
      <c r="CX323" s="18"/>
      <c r="CY323" s="18"/>
      <c r="CZ323" s="156"/>
      <c r="DA323" s="156"/>
    </row>
    <row r="324" spans="2:105" ht="13.8" x14ac:dyDescent="0.3">
      <c r="B324" s="39" t="str">
        <f>CONCATENATE(IF(AD324&lt;&gt;"","L",""),IF(AI324&lt;&gt;"","M",""),IF(AN324&lt;&gt;"","W",""),IF(AS324&lt;&gt;"","J",""),IF(AX324&lt;&gt;"","V",""),IF(BC324&lt;&gt;"","S",""),IF(BH324&lt;&gt;"","D",""))</f>
        <v>MWJVS</v>
      </c>
      <c r="C324" s="104">
        <v>466</v>
      </c>
      <c r="D324" s="40" t="s">
        <v>1838</v>
      </c>
      <c r="E324" s="40" t="s">
        <v>1372</v>
      </c>
      <c r="F324" s="40" t="s">
        <v>2155</v>
      </c>
      <c r="G324" s="36" t="s">
        <v>1241</v>
      </c>
      <c r="H324" s="36" t="s">
        <v>2210</v>
      </c>
      <c r="I324" s="36" t="s">
        <v>2124</v>
      </c>
      <c r="J324" s="36" t="s">
        <v>2125</v>
      </c>
      <c r="K324" s="36" t="s">
        <v>2262</v>
      </c>
      <c r="L324" s="99" t="s">
        <v>943</v>
      </c>
      <c r="M324" s="99">
        <f>IF(L324=L323,0,1)</f>
        <v>0</v>
      </c>
      <c r="N324" s="107">
        <v>929282721</v>
      </c>
      <c r="O324" s="106" t="str">
        <f>PROPER(TRIM(UPPER(CONCATENATE(P324," ",Q324))))</f>
        <v>Byron Alexander Monserrate</v>
      </c>
      <c r="P324" s="106" t="s">
        <v>2295</v>
      </c>
      <c r="Q324" s="106" t="s">
        <v>2369</v>
      </c>
      <c r="R324" s="106" t="s">
        <v>2426</v>
      </c>
      <c r="S324" s="106" t="s">
        <v>2461</v>
      </c>
      <c r="T324" s="106" t="s">
        <v>2468</v>
      </c>
      <c r="U324" s="107" t="s">
        <v>2472</v>
      </c>
      <c r="V324" s="133">
        <v>170593.15545454546</v>
      </c>
      <c r="W324" s="39">
        <f>COUNTA(AD324,AI324,AN324,AS324,AX324,BH324,BC324)</f>
        <v>5</v>
      </c>
      <c r="X324" s="42">
        <f>Y324/AC324</f>
        <v>0.97499999999999998</v>
      </c>
      <c r="Y324" s="43">
        <f>(AH324+AM324+AR324+AW324+BB324+BL324+BG324)*24</f>
        <v>38.999999999999993</v>
      </c>
      <c r="Z324" s="44">
        <f>+W324*$D$4</f>
        <v>20</v>
      </c>
      <c r="AA324" s="42">
        <f>AB324/(AC324*$D$4)</f>
        <v>0.9750000000000002</v>
      </c>
      <c r="AB324" s="44">
        <f>((AG324*24)*AF324)+((AL324*24)*AK324)+((AQ324*24)*AP324)+((AV324*24)*AU324)+((BA324*24)*AZ324)+((BF324*24)*BE324)+((BK324*24)*BJ324)</f>
        <v>156</v>
      </c>
      <c r="AC324" s="45">
        <f>SUMIFS(Y:Y,O:O,O324)</f>
        <v>39.999999999999993</v>
      </c>
      <c r="AD324" s="127"/>
      <c r="AE324" s="127"/>
      <c r="AF324" s="107"/>
      <c r="AG324" s="47">
        <f>IF(AE324-AD324=$A$3,$A$2,AE324-AD324)</f>
        <v>0</v>
      </c>
      <c r="AH324" s="47">
        <f>IFERROR(IF(AF324=$D$4,AG324,AG324/($D$4/AF324)),0)</f>
        <v>0</v>
      </c>
      <c r="AI324" s="49">
        <v>0.5</v>
      </c>
      <c r="AJ324" s="49">
        <v>0.79166666666666663</v>
      </c>
      <c r="AK324" s="41">
        <v>4</v>
      </c>
      <c r="AL324" s="47">
        <f>IF(AJ324-AI324=$A$3,$A$2,AJ324-AI324)</f>
        <v>0.29166666666666663</v>
      </c>
      <c r="AM324" s="47">
        <f>IFERROR(IF(AK324=$D$4,AL324,AL324/($D$4/AK324)),0)</f>
        <v>0.29166666666666663</v>
      </c>
      <c r="AN324" s="49">
        <v>0.41666666666666669</v>
      </c>
      <c r="AO324" s="49">
        <v>0.75</v>
      </c>
      <c r="AP324" s="41">
        <v>4</v>
      </c>
      <c r="AQ324" s="47">
        <f>IF(AO324-AN324=$A$3,$A$2,AO324-AN324)</f>
        <v>0.33333333333333331</v>
      </c>
      <c r="AR324" s="47">
        <f>IFERROR(IF(AP324=$D$4,AQ324,AQ324/($D$4/AP324)),0)</f>
        <v>0.33333333333333331</v>
      </c>
      <c r="AS324" s="49">
        <v>0.41666666666666669</v>
      </c>
      <c r="AT324" s="49">
        <v>0.75</v>
      </c>
      <c r="AU324" s="41">
        <v>4</v>
      </c>
      <c r="AV324" s="47">
        <f>IF(AT324-AS324=$A$3,$A$2,AT324-AS324)</f>
        <v>0.33333333333333331</v>
      </c>
      <c r="AW324" s="47">
        <f>IFERROR(IF(AU324=$D$4,AV324,AV324/($D$4/AU324)),0)</f>
        <v>0.33333333333333331</v>
      </c>
      <c r="AX324" s="49">
        <v>0.41666666666666669</v>
      </c>
      <c r="AY324" s="49">
        <v>0.75</v>
      </c>
      <c r="AZ324" s="41">
        <v>4</v>
      </c>
      <c r="BA324" s="47">
        <f>IF(AY324-AX324=$A$3,$A$2,AY324-AX324)</f>
        <v>0.33333333333333331</v>
      </c>
      <c r="BB324" s="47">
        <f>IFERROR(IF(AZ324=$D$4,BA324,BA324/($D$4/AZ324)),0)</f>
        <v>0.33333333333333331</v>
      </c>
      <c r="BC324" s="49">
        <v>0.41666666666666669</v>
      </c>
      <c r="BD324" s="49">
        <v>0.75</v>
      </c>
      <c r="BE324" s="41">
        <v>4</v>
      </c>
      <c r="BF324" s="47">
        <f>IF(BD324-BC324=$A$3,$A$2,BD324-BC324)</f>
        <v>0.33333333333333331</v>
      </c>
      <c r="BG324" s="47">
        <f>IFERROR(IF(BE324=$D$4,BF324,BF324/($D$4/BE324)),0)</f>
        <v>0.33333333333333331</v>
      </c>
      <c r="BH324" s="49"/>
      <c r="BI324" s="49"/>
      <c r="BJ324" s="41"/>
      <c r="BK324" s="47">
        <f>IF(BI324-BH324=$A$3,$A$2,BI324-BH324)</f>
        <v>0</v>
      </c>
      <c r="BL324" s="47">
        <f>IFERROR(IF(BJ324=$D$4,BK324,BK324/($D$4/BJ324)),0)</f>
        <v>0</v>
      </c>
      <c r="BM324" s="50"/>
      <c r="BN324" s="22">
        <f t="array" ref="BN324">IF(SUMPRODUCT((O324:O$439=O324)*1)&gt;1,0,1)</f>
        <v>1</v>
      </c>
      <c r="BO324" s="46"/>
      <c r="BP324" s="46"/>
      <c r="BQ324" s="107"/>
      <c r="BR324" s="47">
        <f>IF(BP324-BO324=$A$3,$A$2,BP324-BO324)</f>
        <v>0</v>
      </c>
      <c r="BS324" s="47">
        <f>IFERROR(IF(BQ324=$D$4,BR324,BR324/($D$4/BQ324)),0)</f>
        <v>0</v>
      </c>
      <c r="BT324" s="48">
        <v>0.5</v>
      </c>
      <c r="BU324" s="48">
        <v>0.79166666666666663</v>
      </c>
      <c r="BV324" s="41">
        <v>4</v>
      </c>
      <c r="BW324" s="47">
        <f>IF(BU324-BT324=$A$3,$A$2,BU324-BT324)</f>
        <v>0.29166666666666663</v>
      </c>
      <c r="BX324" s="47">
        <f>IFERROR(IF(BV324=$D$4,BW324,BW324/($D$4/BV324)),0)</f>
        <v>0.29166666666666663</v>
      </c>
      <c r="BY324" s="48"/>
      <c r="BZ324" s="48"/>
      <c r="CA324" s="41"/>
      <c r="CB324" s="47">
        <f>IF(BZ324-BY324=$A$3,$A$2,BZ324-BY324)</f>
        <v>0</v>
      </c>
      <c r="CC324" s="47">
        <f>IFERROR(IF(CA324=$D$4,CB324,CB324/($D$4/CA324)),0)</f>
        <v>0</v>
      </c>
      <c r="CD324" s="48">
        <v>0.41666666666666669</v>
      </c>
      <c r="CE324" s="48">
        <v>0.75</v>
      </c>
      <c r="CF324" s="41">
        <v>4</v>
      </c>
      <c r="CG324" s="47">
        <f>IF(CE324-CD324=$A$3,$A$2,CE324-CD324)</f>
        <v>0.33333333333333331</v>
      </c>
      <c r="CH324" s="47">
        <f>IFERROR(IF(CF324=$D$4,CG324,CG324/($D$4/CF324)),0)</f>
        <v>0.33333333333333331</v>
      </c>
      <c r="CI324" s="48">
        <v>0.41666666666666669</v>
      </c>
      <c r="CJ324" s="48">
        <v>0.75</v>
      </c>
      <c r="CK324" s="41">
        <v>4</v>
      </c>
      <c r="CL324" s="47">
        <f>IF(CJ324-CI324=$A$3,$A$2,CJ324-CI324)</f>
        <v>0.33333333333333331</v>
      </c>
      <c r="CM324" s="47">
        <f>IFERROR(IF(CK324=$D$4,CL324,CL324/($D$4/CK324)),0)</f>
        <v>0.33333333333333331</v>
      </c>
      <c r="CN324" s="48">
        <v>0.41666666666666669</v>
      </c>
      <c r="CO324" s="49">
        <v>0.75</v>
      </c>
      <c r="CP324" s="41">
        <v>4</v>
      </c>
      <c r="CQ324" s="47">
        <f>IF(CO324-CN324=$A$3,$A$2,CO324-CN324)</f>
        <v>0.33333333333333331</v>
      </c>
      <c r="CR324" s="47">
        <f>IFERROR(IF(CP324=$D$4,CQ324,CQ324/($D$4/CP324)),0)</f>
        <v>0.33333333333333331</v>
      </c>
      <c r="CS324" s="48">
        <v>0.41666666666666669</v>
      </c>
      <c r="CT324" s="48">
        <v>0.75</v>
      </c>
      <c r="CU324" s="41">
        <v>4</v>
      </c>
      <c r="CV324" s="47">
        <f>IF(CT324-CS324=$A$3,$A$2,CT324-CS324)</f>
        <v>0.33333333333333331</v>
      </c>
      <c r="CW324" s="47">
        <f>IFERROR(IF(CU324=$D$4,CV324,CV324/($D$4/CU324)),0)</f>
        <v>0.33333333333333331</v>
      </c>
      <c r="CX324" s="18"/>
      <c r="CY324" s="18"/>
      <c r="CZ324" s="157">
        <f>IFERROR(VLOOKUP(Tabla5[[#This Row],[NOMBRE PDV HMPDV]],#REF!,10,0),0)</f>
        <v>0</v>
      </c>
      <c r="DA324" s="156"/>
    </row>
    <row r="325" spans="2:105" ht="13.8" x14ac:dyDescent="0.3">
      <c r="B325" s="39" t="str">
        <f>CONCATENATE(IF(AD325&lt;&gt;"","L",""),IF(AI325&lt;&gt;"","M",""),IF(AN325&lt;&gt;"","W",""),IF(AS325&lt;&gt;"","J",""),IF(AX325&lt;&gt;"","V",""),IF(BC325&lt;&gt;"","S",""),IF(BH325&lt;&gt;"","D",""))</f>
        <v>MWJVS</v>
      </c>
      <c r="C325" s="104">
        <v>487</v>
      </c>
      <c r="D325" s="40" t="s">
        <v>1752</v>
      </c>
      <c r="E325" s="40" t="s">
        <v>1303</v>
      </c>
      <c r="F325" s="40" t="s">
        <v>2156</v>
      </c>
      <c r="G325" s="36" t="s">
        <v>1240</v>
      </c>
      <c r="H325" s="36" t="s">
        <v>2206</v>
      </c>
      <c r="I325" s="36" t="s">
        <v>2124</v>
      </c>
      <c r="J325" s="36" t="s">
        <v>2125</v>
      </c>
      <c r="K325" s="36" t="s">
        <v>2262</v>
      </c>
      <c r="L325" s="99" t="s">
        <v>917</v>
      </c>
      <c r="M325" s="99">
        <f>IF(L325=L324,0,1)</f>
        <v>1</v>
      </c>
      <c r="N325" s="107">
        <v>925865933</v>
      </c>
      <c r="O325" s="106" t="str">
        <f>PROPER(TRIM(UPPER(CONCATENATE(P325," ",Q325))))</f>
        <v>Teresa De Jesus Noblecilla</v>
      </c>
      <c r="P325" s="106" t="s">
        <v>2538</v>
      </c>
      <c r="Q325" s="106" t="s">
        <v>2488</v>
      </c>
      <c r="R325" s="106" t="s">
        <v>2495</v>
      </c>
      <c r="S325" s="106" t="s">
        <v>2461</v>
      </c>
      <c r="T325" s="106" t="s">
        <v>2465</v>
      </c>
      <c r="U325" s="107" t="s">
        <v>2472</v>
      </c>
      <c r="V325" s="133">
        <v>66724.966304689151</v>
      </c>
      <c r="W325" s="39">
        <f>COUNTA(AD325,AI325,AN325,AS325,AX325,BH325,BC325)</f>
        <v>5</v>
      </c>
      <c r="X325" s="42">
        <f>Y325/AC325</f>
        <v>0.9</v>
      </c>
      <c r="Y325" s="43">
        <f>(AH325+AM325+AR325+AW325+BB325+BL325+BG325)*24</f>
        <v>35.999999999999993</v>
      </c>
      <c r="Z325" s="44">
        <f>+W325*$D$4</f>
        <v>20</v>
      </c>
      <c r="AA325" s="42">
        <f>AB325/(AC325*$D$4)</f>
        <v>0.90000000000000013</v>
      </c>
      <c r="AB325" s="44">
        <f>((AG325*24)*AF325)+((AL325*24)*AK325)+((AQ325*24)*AP325)+((AV325*24)*AU325)+((BA325*24)*AZ325)+((BF325*24)*BE325)+((BK325*24)*BJ325)</f>
        <v>144</v>
      </c>
      <c r="AC325" s="45">
        <f>SUMIFS(Y:Y,O:O,O325)</f>
        <v>39.999999999999993</v>
      </c>
      <c r="AD325" s="127"/>
      <c r="AE325" s="127"/>
      <c r="AF325" s="107"/>
      <c r="AG325" s="47">
        <f>IF(AE325-AD325=$A$3,$A$2,AE325-AD325)</f>
        <v>0</v>
      </c>
      <c r="AH325" s="47">
        <f>IFERROR(IF(AF325=$D$4,AG325,AG325/($D$4/AF325)),0)</f>
        <v>0</v>
      </c>
      <c r="AI325" s="49">
        <v>0.54166666666666663</v>
      </c>
      <c r="AJ325" s="49">
        <v>0.79166666666666663</v>
      </c>
      <c r="AK325" s="41">
        <v>4</v>
      </c>
      <c r="AL325" s="47">
        <f>IF(AJ325-AI325=$A$3,$A$2,AJ325-AI325)</f>
        <v>0.25</v>
      </c>
      <c r="AM325" s="47">
        <f>IFERROR(IF(AK325=$D$4,AL325,AL325/($D$4/AK325)),0)</f>
        <v>0.25</v>
      </c>
      <c r="AN325" s="49">
        <v>0.41666666666666669</v>
      </c>
      <c r="AO325" s="49">
        <v>0.75</v>
      </c>
      <c r="AP325" s="41">
        <v>4</v>
      </c>
      <c r="AQ325" s="47">
        <f>IF(AO325-AN325=$A$3,$A$2,AO325-AN325)</f>
        <v>0.33333333333333331</v>
      </c>
      <c r="AR325" s="47">
        <f>IFERROR(IF(AP325=$D$4,AQ325,AQ325/($D$4/AP325)),0)</f>
        <v>0.33333333333333331</v>
      </c>
      <c r="AS325" s="49">
        <v>0.54166666666666663</v>
      </c>
      <c r="AT325" s="49">
        <v>0.79166666666666663</v>
      </c>
      <c r="AU325" s="41">
        <v>4</v>
      </c>
      <c r="AV325" s="47">
        <f>IF(AT325-AS325=$A$3,$A$2,AT325-AS325)</f>
        <v>0.25</v>
      </c>
      <c r="AW325" s="47">
        <f>IFERROR(IF(AU325=$D$4,AV325,AV325/($D$4/AU325)),0)</f>
        <v>0.25</v>
      </c>
      <c r="AX325" s="49">
        <v>0.41666666666666669</v>
      </c>
      <c r="AY325" s="49">
        <v>0.75</v>
      </c>
      <c r="AZ325" s="41">
        <v>4</v>
      </c>
      <c r="BA325" s="47">
        <f>IF(AY325-AX325=$A$3,$A$2,AY325-AX325)</f>
        <v>0.33333333333333331</v>
      </c>
      <c r="BB325" s="47">
        <f>IFERROR(IF(AZ325=$D$4,BA325,BA325/($D$4/AZ325)),0)</f>
        <v>0.33333333333333331</v>
      </c>
      <c r="BC325" s="49">
        <v>0.41666666666666669</v>
      </c>
      <c r="BD325" s="49">
        <v>0.75</v>
      </c>
      <c r="BE325" s="41">
        <v>4</v>
      </c>
      <c r="BF325" s="47">
        <f>IF(BD325-BC325=$A$3,$A$2,BD325-BC325)</f>
        <v>0.33333333333333331</v>
      </c>
      <c r="BG325" s="47">
        <f>IFERROR(IF(BE325=$D$4,BF325,BF325/($D$4/BE325)),0)</f>
        <v>0.33333333333333331</v>
      </c>
      <c r="BH325" s="49"/>
      <c r="BI325" s="49"/>
      <c r="BJ325" s="41"/>
      <c r="BK325" s="47">
        <f>IF(BI325-BH325=$A$3,$A$2,BI325-BH325)</f>
        <v>0</v>
      </c>
      <c r="BL325" s="47">
        <f>IFERROR(IF(BJ325=$D$4,BK325,BK325/($D$4/BJ325)),0)</f>
        <v>0</v>
      </c>
      <c r="BM325" s="50"/>
      <c r="BN325" s="22">
        <f t="array" ref="BN325">IF(SUMPRODUCT((O325:O$439=O325)*1)&gt;1,0,1)</f>
        <v>0</v>
      </c>
      <c r="BO325" s="46"/>
      <c r="BP325" s="46"/>
      <c r="BQ325" s="107"/>
      <c r="BR325" s="47">
        <f>IF(BP325-BO325=$A$3,$A$2,BP325-BO325)</f>
        <v>0</v>
      </c>
      <c r="BS325" s="47">
        <f>IFERROR(IF(BQ325=$D$4,BR325,BR325/($D$4/BQ325)),0)</f>
        <v>0</v>
      </c>
      <c r="BT325" s="48">
        <v>0.54166666666666663</v>
      </c>
      <c r="BU325" s="48">
        <v>0.79166666666666663</v>
      </c>
      <c r="BV325" s="41">
        <v>4</v>
      </c>
      <c r="BW325" s="47">
        <f>IF(BU325-BT325=$A$3,$A$2,BU325-BT325)</f>
        <v>0.25</v>
      </c>
      <c r="BX325" s="47">
        <f>IFERROR(IF(BV325=$D$4,BW325,BW325/($D$4/BV325)),0)</f>
        <v>0.25</v>
      </c>
      <c r="BY325" s="48"/>
      <c r="BZ325" s="48"/>
      <c r="CA325" s="41"/>
      <c r="CB325" s="47">
        <f>IF(BZ325-BY325=$A$3,$A$2,BZ325-BY325)</f>
        <v>0</v>
      </c>
      <c r="CC325" s="47">
        <f>IFERROR(IF(CA325=$D$4,CB325,CB325/($D$4/CA325)),0)</f>
        <v>0</v>
      </c>
      <c r="CD325" s="48">
        <v>0.54166666666666663</v>
      </c>
      <c r="CE325" s="49">
        <v>0.79166666666666663</v>
      </c>
      <c r="CF325" s="41">
        <v>4</v>
      </c>
      <c r="CG325" s="47">
        <f>IF(CE325-CD325=$A$3,$A$2,CE325-CD325)</f>
        <v>0.25</v>
      </c>
      <c r="CH325" s="47">
        <f>IFERROR(IF(CF325=$D$4,CG325,CG325/($D$4/CF325)),0)</f>
        <v>0.25</v>
      </c>
      <c r="CI325" s="48">
        <v>0.41666666666666669</v>
      </c>
      <c r="CJ325" s="48">
        <v>0.75</v>
      </c>
      <c r="CK325" s="41">
        <v>4</v>
      </c>
      <c r="CL325" s="47">
        <f>IF(CJ325-CI325=$A$3,$A$2,CJ325-CI325)</f>
        <v>0.33333333333333331</v>
      </c>
      <c r="CM325" s="47">
        <f>IFERROR(IF(CK325=$D$4,CL325,CL325/($D$4/CK325)),0)</f>
        <v>0.33333333333333331</v>
      </c>
      <c r="CN325" s="48">
        <v>0.41666666666666669</v>
      </c>
      <c r="CO325" s="49">
        <v>0.75</v>
      </c>
      <c r="CP325" s="41">
        <v>4</v>
      </c>
      <c r="CQ325" s="47">
        <f>IF(CO325-CN325=$A$3,$A$2,CO325-CN325)</f>
        <v>0.33333333333333331</v>
      </c>
      <c r="CR325" s="47">
        <f>IFERROR(IF(CP325=$D$4,CQ325,CQ325/($D$4/CP325)),0)</f>
        <v>0.33333333333333331</v>
      </c>
      <c r="CS325" s="48">
        <v>0.41666666666666669</v>
      </c>
      <c r="CT325" s="49">
        <v>0.75</v>
      </c>
      <c r="CU325" s="41">
        <v>4</v>
      </c>
      <c r="CV325" s="47">
        <f>IF(CT325-CS325=$A$3,$A$2,CT325-CS325)</f>
        <v>0.33333333333333331</v>
      </c>
      <c r="CW325" s="47">
        <f>IFERROR(IF(CU325=$D$4,CV325,CV325/($D$4/CU325)),0)</f>
        <v>0.33333333333333331</v>
      </c>
      <c r="CX325" s="18"/>
      <c r="CY325" s="18"/>
      <c r="CZ325" s="157">
        <f>IFERROR(VLOOKUP(Tabla5[[#This Row],[NOMBRE PDV HMPDV]],#REF!,10,0),0)</f>
        <v>0</v>
      </c>
      <c r="DA325" s="156"/>
    </row>
    <row r="326" spans="2:105" ht="13.8" x14ac:dyDescent="0.3">
      <c r="B326" s="39" t="str">
        <f>CONCATENATE(IF(AD326&lt;&gt;"","L",""),IF(AI326&lt;&gt;"","M",""),IF(AN326&lt;&gt;"","W",""),IF(AS326&lt;&gt;"","J",""),IF(AX326&lt;&gt;"","V",""),IF(BC326&lt;&gt;"","S",""),IF(BH326&lt;&gt;"","D",""))</f>
        <v>MJ</v>
      </c>
      <c r="C326" s="104">
        <v>384</v>
      </c>
      <c r="D326" s="40" t="s">
        <v>1755</v>
      </c>
      <c r="E326" s="40" t="s">
        <v>1306</v>
      </c>
      <c r="F326" s="40" t="s">
        <v>2122</v>
      </c>
      <c r="G326" s="36" t="s">
        <v>1242</v>
      </c>
      <c r="H326" s="36" t="s">
        <v>2206</v>
      </c>
      <c r="I326" s="36" t="s">
        <v>2124</v>
      </c>
      <c r="J326" s="36" t="s">
        <v>2125</v>
      </c>
      <c r="K326" s="36" t="s">
        <v>2262</v>
      </c>
      <c r="L326" s="99" t="s">
        <v>917</v>
      </c>
      <c r="M326" s="99">
        <f>IF(L326=L325,0,1)</f>
        <v>0</v>
      </c>
      <c r="N326" s="107">
        <v>925865933</v>
      </c>
      <c r="O326" s="106" t="str">
        <f>PROPER(TRIM(UPPER(CONCATENATE(P326," ",Q326))))</f>
        <v>Teresa De Jesus Noblecilla</v>
      </c>
      <c r="P326" s="106" t="s">
        <v>2538</v>
      </c>
      <c r="Q326" s="106" t="s">
        <v>2488</v>
      </c>
      <c r="R326" s="106" t="s">
        <v>2495</v>
      </c>
      <c r="S326" s="106" t="s">
        <v>2461</v>
      </c>
      <c r="T326" s="106" t="s">
        <v>2467</v>
      </c>
      <c r="U326" s="107" t="s">
        <v>2472</v>
      </c>
      <c r="V326" s="133">
        <v>14050.092446461051</v>
      </c>
      <c r="W326" s="39">
        <f>COUNTA(AD326,AI326,AN326,AS326,AX326,BH326,BC326)</f>
        <v>2</v>
      </c>
      <c r="X326" s="42">
        <f>Y326/AC326</f>
        <v>9.9999999999999992E-2</v>
      </c>
      <c r="Y326" s="43">
        <f>(AH326+AM326+AR326+AW326+BB326+BL326+BG326)*24</f>
        <v>3.9999999999999991</v>
      </c>
      <c r="Z326" s="44">
        <f>+W326*$D$4</f>
        <v>8</v>
      </c>
      <c r="AA326" s="42">
        <f>AB326/(AC326*$D$4)</f>
        <v>9.9999999999999992E-2</v>
      </c>
      <c r="AB326" s="44">
        <f>((AG326*24)*AF326)+((AL326*24)*AK326)+((AQ326*24)*AP326)+((AV326*24)*AU326)+((BA326*24)*AZ326)+((BF326*24)*BE326)+((BK326*24)*BJ326)</f>
        <v>15.999999999999996</v>
      </c>
      <c r="AC326" s="45">
        <f>SUMIFS(Y:Y,O:O,O326)</f>
        <v>39.999999999999993</v>
      </c>
      <c r="AD326" s="127"/>
      <c r="AE326" s="127"/>
      <c r="AF326" s="107"/>
      <c r="AG326" s="47">
        <f>IF(AE326-AD326=$A$3,$A$2,AE326-AD326)</f>
        <v>0</v>
      </c>
      <c r="AH326" s="47">
        <f>IFERROR(IF(AF326=$D$4,AG326,AG326/($D$4/AF326)),0)</f>
        <v>0</v>
      </c>
      <c r="AI326" s="49">
        <v>0.41666666666666669</v>
      </c>
      <c r="AJ326" s="49">
        <v>0.5</v>
      </c>
      <c r="AK326" s="41">
        <v>4</v>
      </c>
      <c r="AL326" s="47">
        <f>IF(AJ326-AI326=$A$3,$A$2,AJ326-AI326)</f>
        <v>8.3333333333333315E-2</v>
      </c>
      <c r="AM326" s="47">
        <f>IFERROR(IF(AK326=$D$4,AL326,AL326/($D$4/AK326)),0)</f>
        <v>8.3333333333333315E-2</v>
      </c>
      <c r="AN326" s="49"/>
      <c r="AO326" s="49"/>
      <c r="AP326" s="41"/>
      <c r="AQ326" s="47">
        <f>IF(AO326-AN326=$A$3,$A$2,AO326-AN326)</f>
        <v>0</v>
      </c>
      <c r="AR326" s="47">
        <f>IFERROR(IF(AP326=$D$4,AQ326,AQ326/($D$4/AP326)),0)</f>
        <v>0</v>
      </c>
      <c r="AS326" s="49">
        <v>0.41666666666666669</v>
      </c>
      <c r="AT326" s="49">
        <v>0.5</v>
      </c>
      <c r="AU326" s="41">
        <v>4</v>
      </c>
      <c r="AV326" s="47">
        <f>IF(AT326-AS326=$A$3,$A$2,AT326-AS326)</f>
        <v>8.3333333333333315E-2</v>
      </c>
      <c r="AW326" s="47">
        <f>IFERROR(IF(AU326=$D$4,AV326,AV326/($D$4/AU326)),0)</f>
        <v>8.3333333333333315E-2</v>
      </c>
      <c r="AX326" s="49"/>
      <c r="AY326" s="49"/>
      <c r="AZ326" s="41"/>
      <c r="BA326" s="47">
        <f>IF(AY326-AX326=$A$3,$A$2,AY326-AX326)</f>
        <v>0</v>
      </c>
      <c r="BB326" s="47">
        <f>IFERROR(IF(AZ326=$D$4,BA326,BA326/($D$4/AZ326)),0)</f>
        <v>0</v>
      </c>
      <c r="BC326" s="49"/>
      <c r="BD326" s="49"/>
      <c r="BE326" s="41"/>
      <c r="BF326" s="47">
        <f>IF(BD326-BC326=$A$3,$A$2,BD326-BC326)</f>
        <v>0</v>
      </c>
      <c r="BG326" s="47">
        <f>IFERROR(IF(BE326=$D$4,BF326,BF326/($D$4/BE326)),0)</f>
        <v>0</v>
      </c>
      <c r="BH326" s="49"/>
      <c r="BI326" s="49"/>
      <c r="BJ326" s="41"/>
      <c r="BK326" s="47">
        <f>IF(BI326-BH326=$A$3,$A$2,BI326-BH326)</f>
        <v>0</v>
      </c>
      <c r="BL326" s="47">
        <f>IFERROR(IF(BJ326=$D$4,BK326,BK326/($D$4/BJ326)),0)</f>
        <v>0</v>
      </c>
      <c r="BM326" s="50"/>
      <c r="BN326" s="22">
        <f t="array" ref="BN326">IF(SUMPRODUCT((O326:O$439=O326)*1)&gt;1,0,1)</f>
        <v>1</v>
      </c>
      <c r="BO326" s="46"/>
      <c r="BP326" s="46"/>
      <c r="BQ326" s="107"/>
      <c r="BR326" s="47">
        <f>IF(BP326-BO326=$A$3,$A$2,BP326-BO326)</f>
        <v>0</v>
      </c>
      <c r="BS326" s="47">
        <f>IFERROR(IF(BQ326=$D$4,BR326,BR326/($D$4/BQ326)),0)</f>
        <v>0</v>
      </c>
      <c r="BT326" s="48">
        <v>0.41666666666666669</v>
      </c>
      <c r="BU326" s="48">
        <v>0.5</v>
      </c>
      <c r="BV326" s="41">
        <v>4</v>
      </c>
      <c r="BW326" s="47">
        <f>IF(BU326-BT326=$A$3,$A$2,BU326-BT326)</f>
        <v>8.3333333333333315E-2</v>
      </c>
      <c r="BX326" s="47">
        <f>IFERROR(IF(BV326=$D$4,BW326,BW326/($D$4/BV326)),0)</f>
        <v>8.3333333333333315E-2</v>
      </c>
      <c r="BY326" s="48"/>
      <c r="BZ326" s="48"/>
      <c r="CA326" s="41"/>
      <c r="CB326" s="47">
        <f>IF(BZ326-BY326=$A$3,$A$2,BZ326-BY326)</f>
        <v>0</v>
      </c>
      <c r="CC326" s="47">
        <f>IFERROR(IF(CA326=$D$4,CB326,CB326/($D$4/CA326)),0)</f>
        <v>0</v>
      </c>
      <c r="CD326" s="48">
        <v>0.41666666666666669</v>
      </c>
      <c r="CE326" s="48">
        <v>0.5</v>
      </c>
      <c r="CF326" s="41">
        <v>4</v>
      </c>
      <c r="CG326" s="47">
        <f>IF(CE326-CD326=$A$3,$A$2,CE326-CD326)</f>
        <v>8.3333333333333315E-2</v>
      </c>
      <c r="CH326" s="47">
        <f>IFERROR(IF(CF326=$D$4,CG326,CG326/($D$4/CF326)),0)</f>
        <v>8.3333333333333315E-2</v>
      </c>
      <c r="CI326" s="48"/>
      <c r="CJ326" s="48"/>
      <c r="CK326" s="41"/>
      <c r="CL326" s="47">
        <f>IF(CJ326-CI326=$A$3,$A$2,CJ326-CI326)</f>
        <v>0</v>
      </c>
      <c r="CM326" s="47">
        <f>IFERROR(IF(CK326=$D$4,CL326,CL326/($D$4/CK326)),0)</f>
        <v>0</v>
      </c>
      <c r="CN326" s="48"/>
      <c r="CO326" s="49"/>
      <c r="CP326" s="41"/>
      <c r="CQ326" s="47">
        <f>IF(CO326-CN326=$A$3,$A$2,CO326-CN326)</f>
        <v>0</v>
      </c>
      <c r="CR326" s="47">
        <f>IFERROR(IF(CP326=$D$4,CQ326,CQ326/($D$4/CP326)),0)</f>
        <v>0</v>
      </c>
      <c r="CS326" s="48"/>
      <c r="CT326" s="48"/>
      <c r="CU326" s="41"/>
      <c r="CV326" s="47">
        <f>IF(CT326-CS326=$A$3,$A$2,CT326-CS326)</f>
        <v>0</v>
      </c>
      <c r="CW326" s="47">
        <f>IFERROR(IF(CU326=$D$4,CV326,CV326/($D$4/CU326)),0)</f>
        <v>0</v>
      </c>
      <c r="CX326" s="18"/>
      <c r="CY326" s="18"/>
      <c r="CZ326" s="157">
        <f>IFERROR(VLOOKUP(Tabla5[[#This Row],[NOMBRE PDV HMPDV]],#REF!,10,0),0)</f>
        <v>0</v>
      </c>
      <c r="DA326" s="156"/>
    </row>
    <row r="327" spans="2:105" ht="13.8" x14ac:dyDescent="0.3">
      <c r="B327" s="39" t="str">
        <f>CONCATENATE(IF(AD327&lt;&gt;"","L",""),IF(AI327&lt;&gt;"","M",""),IF(AN327&lt;&gt;"","W",""),IF(AS327&lt;&gt;"","J",""),IF(AX327&lt;&gt;"","V",""),IF(BC327&lt;&gt;"","S",""),IF(BH327&lt;&gt;"","D",""))</f>
        <v>MWJVS</v>
      </c>
      <c r="C327" s="104">
        <v>499</v>
      </c>
      <c r="D327" s="40" t="s">
        <v>1859</v>
      </c>
      <c r="E327" s="40" t="s">
        <v>1392</v>
      </c>
      <c r="F327" s="40" t="s">
        <v>2156</v>
      </c>
      <c r="G327" s="36" t="s">
        <v>1240</v>
      </c>
      <c r="H327" s="36" t="s">
        <v>2215</v>
      </c>
      <c r="I327" s="36" t="s">
        <v>2124</v>
      </c>
      <c r="J327" s="36" t="s">
        <v>2125</v>
      </c>
      <c r="K327" s="36" t="s">
        <v>2262</v>
      </c>
      <c r="L327" s="99" t="s">
        <v>920</v>
      </c>
      <c r="M327" s="99">
        <f>IF(L327=L326,0,1)</f>
        <v>1</v>
      </c>
      <c r="N327" s="107">
        <v>925534083</v>
      </c>
      <c r="O327" s="106" t="str">
        <f>PROPER(TRIM(UPPER(CONCATENATE(P327," ",Q327))))</f>
        <v>Leonel Stalin Torres</v>
      </c>
      <c r="P327" s="106" t="s">
        <v>2289</v>
      </c>
      <c r="Q327" s="106" t="s">
        <v>2353</v>
      </c>
      <c r="R327" s="106" t="s">
        <v>2421</v>
      </c>
      <c r="S327" s="106" t="s">
        <v>2461</v>
      </c>
      <c r="T327" s="106" t="s">
        <v>2465</v>
      </c>
      <c r="U327" s="107" t="s">
        <v>2472</v>
      </c>
      <c r="V327" s="133">
        <v>21803.216859307362</v>
      </c>
      <c r="W327" s="39">
        <f>COUNTA(AD327,AI327,AN327,AS327,AX327,BH327,BC327)</f>
        <v>5</v>
      </c>
      <c r="X327" s="42">
        <f>Y327/AC327</f>
        <v>0.25</v>
      </c>
      <c r="Y327" s="43">
        <f>(AH327+AM327+AR327+AW327+BB327+BL327+BG327)*24</f>
        <v>10</v>
      </c>
      <c r="Z327" s="44">
        <f>+W327*$D$4</f>
        <v>20</v>
      </c>
      <c r="AA327" s="42">
        <f>AB327/(AC327*$D$4)</f>
        <v>0.25</v>
      </c>
      <c r="AB327" s="44">
        <f>((AG327*24)*AF327)+((AL327*24)*AK327)+((AQ327*24)*AP327)+((AV327*24)*AU327)+((BA327*24)*AZ327)+((BF327*24)*BE327)+((BK327*24)*BJ327)</f>
        <v>40</v>
      </c>
      <c r="AC327" s="45">
        <f>SUMIFS(Y:Y,O:O,O327)</f>
        <v>40</v>
      </c>
      <c r="AD327" s="127"/>
      <c r="AE327" s="127"/>
      <c r="AF327" s="107"/>
      <c r="AG327" s="47">
        <f>IF(AE327-AD327=$A$3,$A$2,AE327-AD327)</f>
        <v>0</v>
      </c>
      <c r="AH327" s="47">
        <f>IFERROR(IF(AF327=$D$4,AG327,AG327/($D$4/AF327)),0)</f>
        <v>0</v>
      </c>
      <c r="AI327" s="49">
        <v>0.41666666666666669</v>
      </c>
      <c r="AJ327" s="49">
        <v>0.75</v>
      </c>
      <c r="AK327" s="41">
        <v>1</v>
      </c>
      <c r="AL327" s="47">
        <f>IF(AJ327-AI327=$A$3,$A$2,AJ327-AI327)</f>
        <v>0.33333333333333331</v>
      </c>
      <c r="AM327" s="47">
        <f>IFERROR(IF(AK327=$D$4,AL327,AL327/($D$4/AK327)),0)</f>
        <v>8.3333333333333329E-2</v>
      </c>
      <c r="AN327" s="49">
        <v>0.41666666666666669</v>
      </c>
      <c r="AO327" s="49">
        <v>0.75</v>
      </c>
      <c r="AP327" s="41">
        <v>1</v>
      </c>
      <c r="AQ327" s="47">
        <f>IF(AO327-AN327=$A$3,$A$2,AO327-AN327)</f>
        <v>0.33333333333333331</v>
      </c>
      <c r="AR327" s="47">
        <f>IFERROR(IF(AP327=$D$4,AQ327,AQ327/($D$4/AP327)),0)</f>
        <v>8.3333333333333329E-2</v>
      </c>
      <c r="AS327" s="49">
        <v>0.41666666666666669</v>
      </c>
      <c r="AT327" s="49">
        <v>0.75</v>
      </c>
      <c r="AU327" s="41">
        <v>1</v>
      </c>
      <c r="AV327" s="47">
        <f>IF(AT327-AS327=$A$3,$A$2,AT327-AS327)</f>
        <v>0.33333333333333331</v>
      </c>
      <c r="AW327" s="47">
        <f>IFERROR(IF(AU327=$D$4,AV327,AV327/($D$4/AU327)),0)</f>
        <v>8.3333333333333329E-2</v>
      </c>
      <c r="AX327" s="49">
        <v>0.41666666666666669</v>
      </c>
      <c r="AY327" s="49">
        <v>0.75</v>
      </c>
      <c r="AZ327" s="41">
        <v>1</v>
      </c>
      <c r="BA327" s="47">
        <f>IF(AY327-AX327=$A$3,$A$2,AY327-AX327)</f>
        <v>0.33333333333333331</v>
      </c>
      <c r="BB327" s="47">
        <f>IFERROR(IF(AZ327=$D$4,BA327,BA327/($D$4/AZ327)),0)</f>
        <v>8.3333333333333329E-2</v>
      </c>
      <c r="BC327" s="49">
        <v>0.41666666666666669</v>
      </c>
      <c r="BD327" s="49">
        <v>0.75</v>
      </c>
      <c r="BE327" s="41">
        <v>1</v>
      </c>
      <c r="BF327" s="47">
        <f>IF(BD327-BC327=$A$3,$A$2,BD327-BC327)</f>
        <v>0.33333333333333331</v>
      </c>
      <c r="BG327" s="47">
        <f>IFERROR(IF(BE327=$D$4,BF327,BF327/($D$4/BE327)),0)</f>
        <v>8.3333333333333329E-2</v>
      </c>
      <c r="BH327" s="49"/>
      <c r="BI327" s="49"/>
      <c r="BJ327" s="41"/>
      <c r="BK327" s="47">
        <f>IF(BI327-BH327=$A$3,$A$2,BI327-BH327)</f>
        <v>0</v>
      </c>
      <c r="BL327" s="47">
        <f>IFERROR(IF(BJ327=$D$4,BK327,BK327/($D$4/BJ327)),0)</f>
        <v>0</v>
      </c>
      <c r="BM327" s="50"/>
      <c r="BN327" s="22">
        <f t="array" ref="BN327">IF(SUMPRODUCT((O327:O$439=O327)*1)&gt;1,0,1)</f>
        <v>0</v>
      </c>
      <c r="BO327" s="46"/>
      <c r="BP327" s="46"/>
      <c r="BQ327" s="107"/>
      <c r="BR327" s="47">
        <f>IF(BP327-BO327=$A$3,$A$2,BP327-BO327)</f>
        <v>0</v>
      </c>
      <c r="BS327" s="47">
        <f>IFERROR(IF(BQ327=$D$4,BR327,BR327/($D$4/BQ327)),0)</f>
        <v>0</v>
      </c>
      <c r="BT327" s="48">
        <v>0.41666666666666669</v>
      </c>
      <c r="BU327" s="48">
        <v>0.54166666666666663</v>
      </c>
      <c r="BV327" s="41">
        <v>4</v>
      </c>
      <c r="BW327" s="47">
        <f>IF(BU327-BT327=$A$3,$A$2,BU327-BT327)</f>
        <v>0.12499999999999994</v>
      </c>
      <c r="BX327" s="47">
        <f>IFERROR(IF(BV327=$D$4,BW327,BW327/($D$4/BV327)),0)</f>
        <v>0.12499999999999994</v>
      </c>
      <c r="BY327" s="48"/>
      <c r="BZ327" s="48"/>
      <c r="CA327" s="41"/>
      <c r="CB327" s="47">
        <f>IF(BZ327-BY327=$A$3,$A$2,BZ327-BY327)</f>
        <v>0</v>
      </c>
      <c r="CC327" s="47">
        <f>IFERROR(IF(CA327=$D$4,CB327,CB327/($D$4/CA327)),0)</f>
        <v>0</v>
      </c>
      <c r="CD327" s="48"/>
      <c r="CE327" s="49"/>
      <c r="CF327" s="41"/>
      <c r="CG327" s="47">
        <f>IF(CE327-CD327=$A$3,$A$2,CE327-CD327)</f>
        <v>0</v>
      </c>
      <c r="CH327" s="47">
        <f>IFERROR(IF(CF327=$D$4,CG327,CG327/($D$4/CF327)),0)</f>
        <v>0</v>
      </c>
      <c r="CI327" s="48">
        <v>0.41666666666666669</v>
      </c>
      <c r="CJ327" s="48">
        <v>0.54166666666666663</v>
      </c>
      <c r="CK327" s="41">
        <v>4</v>
      </c>
      <c r="CL327" s="47">
        <f>IF(CJ327-CI327=$A$3,$A$2,CJ327-CI327)</f>
        <v>0.12499999999999994</v>
      </c>
      <c r="CM327" s="47">
        <f>IFERROR(IF(CK327=$D$4,CL327,CL327/($D$4/CK327)),0)</f>
        <v>0.12499999999999994</v>
      </c>
      <c r="CN327" s="48"/>
      <c r="CO327" s="49"/>
      <c r="CP327" s="41"/>
      <c r="CQ327" s="47">
        <f>IF(CO327-CN327=$A$3,$A$2,CO327-CN327)</f>
        <v>0</v>
      </c>
      <c r="CR327" s="47">
        <f>IFERROR(IF(CP327=$D$4,CQ327,CQ327/($D$4/CP327)),0)</f>
        <v>0</v>
      </c>
      <c r="CS327" s="48"/>
      <c r="CT327" s="48"/>
      <c r="CU327" s="41"/>
      <c r="CV327" s="47">
        <f>IF(CT327-CS327=$A$3,$A$2,CT327-CS327)</f>
        <v>0</v>
      </c>
      <c r="CW327" s="47">
        <f>IFERROR(IF(CU327=$D$4,CV327,CV327/($D$4/CU327)),0)</f>
        <v>0</v>
      </c>
      <c r="CX327" s="18"/>
      <c r="CY327" s="18"/>
      <c r="CZ327" s="156"/>
      <c r="DA327" s="156"/>
    </row>
    <row r="328" spans="2:105" ht="13.8" x14ac:dyDescent="0.3">
      <c r="B328" s="39" t="str">
        <f>CONCATENATE(IF(AD328&lt;&gt;"","L",""),IF(AI328&lt;&gt;"","M",""),IF(AN328&lt;&gt;"","W",""),IF(AS328&lt;&gt;"","J",""),IF(AX328&lt;&gt;"","V",""),IF(BC328&lt;&gt;"","S",""),IF(BH328&lt;&gt;"","D",""))</f>
        <v>MWJVS</v>
      </c>
      <c r="C328" s="104">
        <v>953</v>
      </c>
      <c r="D328" s="40" t="s">
        <v>1918</v>
      </c>
      <c r="E328" s="40" t="s">
        <v>380</v>
      </c>
      <c r="F328" s="40" t="s">
        <v>2157</v>
      </c>
      <c r="G328" s="36" t="s">
        <v>1241</v>
      </c>
      <c r="H328" s="36" t="s">
        <v>2216</v>
      </c>
      <c r="I328" s="36" t="s">
        <v>2124</v>
      </c>
      <c r="J328" s="36" t="s">
        <v>2125</v>
      </c>
      <c r="K328" s="36" t="s">
        <v>2262</v>
      </c>
      <c r="L328" s="99" t="s">
        <v>920</v>
      </c>
      <c r="M328" s="99">
        <f>IF(L328=L327,0,1)</f>
        <v>0</v>
      </c>
      <c r="N328" s="107">
        <v>925534083</v>
      </c>
      <c r="O328" s="106" t="str">
        <f>PROPER(TRIM(UPPER(CONCATENATE(P328," ",Q328))))</f>
        <v>Leonel Stalin Torres</v>
      </c>
      <c r="P328" s="106" t="s">
        <v>2289</v>
      </c>
      <c r="Q328" s="106" t="s">
        <v>2353</v>
      </c>
      <c r="R328" s="106" t="s">
        <v>2421</v>
      </c>
      <c r="S328" s="106" t="s">
        <v>2461</v>
      </c>
      <c r="T328" s="106" t="s">
        <v>2468</v>
      </c>
      <c r="U328" s="107" t="s">
        <v>2472</v>
      </c>
      <c r="V328" s="133">
        <v>39409.050958264743</v>
      </c>
      <c r="W328" s="39">
        <f>COUNTA(AD328,AI328,AN328,AS328,AX328,BH328,BC328)</f>
        <v>5</v>
      </c>
      <c r="X328" s="42">
        <f>Y328/AC328</f>
        <v>0.18749999999999994</v>
      </c>
      <c r="Y328" s="43">
        <f>(AH328+AM328+AR328+AW328+BB328+BL328+BG328)*24</f>
        <v>7.4999999999999982</v>
      </c>
      <c r="Z328" s="44">
        <f>+W328*$D$4</f>
        <v>20</v>
      </c>
      <c r="AA328" s="42">
        <f>AB328/(AC328*$D$4)</f>
        <v>0.18749999999999994</v>
      </c>
      <c r="AB328" s="44">
        <f>((AG328*24)*AF328)+((AL328*24)*AK328)+((AQ328*24)*AP328)+((AV328*24)*AU328)+((BA328*24)*AZ328)+((BF328*24)*BE328)+((BK328*24)*BJ328)</f>
        <v>29.999999999999993</v>
      </c>
      <c r="AC328" s="45">
        <f>SUMIFS(Y:Y,O:O,O328)</f>
        <v>40</v>
      </c>
      <c r="AD328" s="127"/>
      <c r="AE328" s="127"/>
      <c r="AF328" s="107"/>
      <c r="AG328" s="47">
        <f>IF(AE328-AD328=$A$3,$A$2,AE328-AD328)</f>
        <v>0</v>
      </c>
      <c r="AH328" s="47">
        <f>IFERROR(IF(AF328=$D$4,AG328,AG328/($D$4/AF328)),0)</f>
        <v>0</v>
      </c>
      <c r="AI328" s="49">
        <v>0.375</v>
      </c>
      <c r="AJ328" s="49">
        <v>0.45833333333333331</v>
      </c>
      <c r="AK328" s="41">
        <v>3</v>
      </c>
      <c r="AL328" s="47">
        <f>IF(AJ328-AI328=$A$3,$A$2,AJ328-AI328)</f>
        <v>8.3333333333333315E-2</v>
      </c>
      <c r="AM328" s="47">
        <f>IFERROR(IF(AK328=$D$4,AL328,AL328/($D$4/AK328)),0)</f>
        <v>6.2499999999999986E-2</v>
      </c>
      <c r="AN328" s="49">
        <v>0.375</v>
      </c>
      <c r="AO328" s="49">
        <v>0.45833333333333331</v>
      </c>
      <c r="AP328" s="41">
        <v>3</v>
      </c>
      <c r="AQ328" s="47">
        <f>IF(AO328-AN328=$A$3,$A$2,AO328-AN328)</f>
        <v>8.3333333333333315E-2</v>
      </c>
      <c r="AR328" s="47">
        <f>IFERROR(IF(AP328=$D$4,AQ328,AQ328/($D$4/AP328)),0)</f>
        <v>6.2499999999999986E-2</v>
      </c>
      <c r="AS328" s="49">
        <v>0.375</v>
      </c>
      <c r="AT328" s="49">
        <v>0.45833333333333331</v>
      </c>
      <c r="AU328" s="41">
        <v>3</v>
      </c>
      <c r="AV328" s="47">
        <f>IF(AT328-AS328=$A$3,$A$2,AT328-AS328)</f>
        <v>8.3333333333333315E-2</v>
      </c>
      <c r="AW328" s="47">
        <f>IFERROR(IF(AU328=$D$4,AV328,AV328/($D$4/AU328)),0)</f>
        <v>6.2499999999999986E-2</v>
      </c>
      <c r="AX328" s="49">
        <v>0.375</v>
      </c>
      <c r="AY328" s="49">
        <v>0.45833333333333331</v>
      </c>
      <c r="AZ328" s="41">
        <v>3</v>
      </c>
      <c r="BA328" s="47">
        <f>IF(AY328-AX328=$A$3,$A$2,AY328-AX328)</f>
        <v>8.3333333333333315E-2</v>
      </c>
      <c r="BB328" s="47">
        <f>IFERROR(IF(AZ328=$D$4,BA328,BA328/($D$4/AZ328)),0)</f>
        <v>6.2499999999999986E-2</v>
      </c>
      <c r="BC328" s="49">
        <v>0.375</v>
      </c>
      <c r="BD328" s="49">
        <v>0.45833333333333331</v>
      </c>
      <c r="BE328" s="41">
        <v>3</v>
      </c>
      <c r="BF328" s="47">
        <f>IF(BD328-BC328=$A$3,$A$2,BD328-BC328)</f>
        <v>8.3333333333333315E-2</v>
      </c>
      <c r="BG328" s="47">
        <f>IFERROR(IF(BE328=$D$4,BF328,BF328/($D$4/BE328)),0)</f>
        <v>6.2499999999999986E-2</v>
      </c>
      <c r="BH328" s="49"/>
      <c r="BI328" s="49"/>
      <c r="BJ328" s="41"/>
      <c r="BK328" s="47">
        <f>IF(BI328-BH328=$A$3,$A$2,BI328-BH328)</f>
        <v>0</v>
      </c>
      <c r="BL328" s="47">
        <f>IFERROR(IF(BJ328=$D$4,BK328,BK328/($D$4/BJ328)),0)</f>
        <v>0</v>
      </c>
      <c r="BM328" s="50"/>
      <c r="BN328" s="22">
        <f t="array" ref="BN328">IF(SUMPRODUCT((O328:O$439=O328)*1)&gt;1,0,1)</f>
        <v>0</v>
      </c>
      <c r="BO328" s="46"/>
      <c r="BP328" s="46"/>
      <c r="BQ328" s="107"/>
      <c r="BR328" s="47">
        <f>IF(BP328-BO328=$A$3,$A$2,BP328-BO328)</f>
        <v>0</v>
      </c>
      <c r="BS328" s="47">
        <f>IFERROR(IF(BQ328=$D$4,BR328,BR328/($D$4/BQ328)),0)</f>
        <v>0</v>
      </c>
      <c r="BT328" s="48">
        <v>0.41666666666666669</v>
      </c>
      <c r="BU328" s="48">
        <v>0.5</v>
      </c>
      <c r="BV328" s="41">
        <v>4</v>
      </c>
      <c r="BW328" s="47">
        <f>IF(BU328-BT328=$A$3,$A$2,BU328-BT328)</f>
        <v>8.3333333333333315E-2</v>
      </c>
      <c r="BX328" s="47">
        <f>IFERROR(IF(BV328=$D$4,BW328,BW328/($D$4/BV328)),0)</f>
        <v>8.3333333333333315E-2</v>
      </c>
      <c r="BY328" s="48"/>
      <c r="BZ328" s="48"/>
      <c r="CA328" s="41"/>
      <c r="CB328" s="47">
        <f>IF(BZ328-BY328=$A$3,$A$2,BZ328-BY328)</f>
        <v>0</v>
      </c>
      <c r="CC328" s="47">
        <f>IFERROR(IF(CA328=$D$4,CB328,CB328/($D$4/CA328)),0)</f>
        <v>0</v>
      </c>
      <c r="CD328" s="48">
        <v>0.70833333333333337</v>
      </c>
      <c r="CE328" s="49">
        <v>0.79166666666666663</v>
      </c>
      <c r="CF328" s="41">
        <v>4</v>
      </c>
      <c r="CG328" s="47">
        <f>IF(CE328-CD328=$A$3,$A$2,CE328-CD328)</f>
        <v>8.3333333333333259E-2</v>
      </c>
      <c r="CH328" s="47">
        <f>IFERROR(IF(CF328=$D$4,CG328,CG328/($D$4/CF328)),0)</f>
        <v>8.3333333333333259E-2</v>
      </c>
      <c r="CI328" s="48">
        <v>0.41666666666666669</v>
      </c>
      <c r="CJ328" s="48">
        <v>0.5</v>
      </c>
      <c r="CK328" s="41">
        <v>4</v>
      </c>
      <c r="CL328" s="47">
        <f>IF(CJ328-CI328=$A$3,$A$2,CJ328-CI328)</f>
        <v>8.3333333333333315E-2</v>
      </c>
      <c r="CM328" s="47">
        <f>IFERROR(IF(CK328=$D$4,CL328,CL328/($D$4/CK328)),0)</f>
        <v>8.3333333333333315E-2</v>
      </c>
      <c r="CN328" s="48">
        <v>0.58333333333333337</v>
      </c>
      <c r="CO328" s="49">
        <v>0.66666666666666663</v>
      </c>
      <c r="CP328" s="41">
        <v>4</v>
      </c>
      <c r="CQ328" s="47">
        <f>IF(CO328-CN328=$A$3,$A$2,CO328-CN328)</f>
        <v>8.3333333333333259E-2</v>
      </c>
      <c r="CR328" s="47">
        <f>IFERROR(IF(CP328=$D$4,CQ328,CQ328/($D$4/CP328)),0)</f>
        <v>8.3333333333333259E-2</v>
      </c>
      <c r="CS328" s="48">
        <v>0.70833333333333337</v>
      </c>
      <c r="CT328" s="48">
        <v>0.79166666666666663</v>
      </c>
      <c r="CU328" s="41">
        <v>4</v>
      </c>
      <c r="CV328" s="47">
        <f>IF(CT328-CS328=$A$3,$A$2,CT328-CS328)</f>
        <v>8.3333333333333259E-2</v>
      </c>
      <c r="CW328" s="47">
        <f>IFERROR(IF(CU328=$D$4,CV328,CV328/($D$4/CU328)),0)</f>
        <v>8.3333333333333259E-2</v>
      </c>
      <c r="CY328" s="18"/>
      <c r="CZ328" s="156"/>
      <c r="DA328" s="156"/>
    </row>
    <row r="329" spans="2:105" ht="13.8" x14ac:dyDescent="0.3">
      <c r="B329" s="39" t="str">
        <f>CONCATENATE(IF(AD329&lt;&gt;"","L",""),IF(AI329&lt;&gt;"","M",""),IF(AN329&lt;&gt;"","W",""),IF(AS329&lt;&gt;"","J",""),IF(AX329&lt;&gt;"","V",""),IF(BC329&lt;&gt;"","S",""),IF(BH329&lt;&gt;"","D",""))</f>
        <v>MWJVS</v>
      </c>
      <c r="C329" s="104">
        <v>559</v>
      </c>
      <c r="D329" s="40" t="s">
        <v>1919</v>
      </c>
      <c r="E329" s="40" t="s">
        <v>1435</v>
      </c>
      <c r="F329" s="40" t="s">
        <v>2156</v>
      </c>
      <c r="G329" s="36" t="s">
        <v>1239</v>
      </c>
      <c r="H329" s="36" t="s">
        <v>2216</v>
      </c>
      <c r="I329" s="36" t="s">
        <v>2124</v>
      </c>
      <c r="J329" s="36" t="s">
        <v>2125</v>
      </c>
      <c r="K329" s="36" t="s">
        <v>2262</v>
      </c>
      <c r="L329" s="215" t="s">
        <v>920</v>
      </c>
      <c r="M329" s="99">
        <f>IF(L329=L328,0,1)</f>
        <v>0</v>
      </c>
      <c r="N329" s="107">
        <v>925534083</v>
      </c>
      <c r="O329" s="106" t="str">
        <f>PROPER(TRIM(UPPER(CONCATENATE(P329," ",Q329))))</f>
        <v>Leonel Stalin Torres</v>
      </c>
      <c r="P329" s="106" t="s">
        <v>2289</v>
      </c>
      <c r="Q329" s="106" t="s">
        <v>2353</v>
      </c>
      <c r="R329" s="106" t="s">
        <v>2421</v>
      </c>
      <c r="S329" s="106" t="s">
        <v>2461</v>
      </c>
      <c r="T329" s="106" t="s">
        <v>2465</v>
      </c>
      <c r="U329" s="107" t="s">
        <v>2472</v>
      </c>
      <c r="V329" s="133">
        <v>28113.550319999998</v>
      </c>
      <c r="W329" s="39">
        <f>COUNTA(AD329,AI329,AN329,AS329,AX329,BH329,BC329)</f>
        <v>5</v>
      </c>
      <c r="X329" s="42">
        <f>Y329/AC329</f>
        <v>0.18749999999999994</v>
      </c>
      <c r="Y329" s="43">
        <f>(AH329+AM329+AR329+AW329+BB329+BL329+BG329)*24</f>
        <v>7.4999999999999982</v>
      </c>
      <c r="Z329" s="44">
        <f>+W329*$D$4</f>
        <v>20</v>
      </c>
      <c r="AA329" s="42">
        <f>AB329/(AC329*$D$4)</f>
        <v>0.18749999999999994</v>
      </c>
      <c r="AB329" s="44">
        <f>((AG329*24)*AF329)+((AL329*24)*AK329)+((AQ329*24)*AP329)+((AV329*24)*AU329)+((BA329*24)*AZ329)+((BF329*24)*BE329)+((BK329*24)*BJ329)</f>
        <v>29.999999999999993</v>
      </c>
      <c r="AC329" s="45">
        <f>SUMIFS(Y:Y,O:O,O329)</f>
        <v>40</v>
      </c>
      <c r="AD329" s="127"/>
      <c r="AE329" s="127"/>
      <c r="AF329" s="107"/>
      <c r="AG329" s="47">
        <f>IF(AE329-AD329=$A$3,$A$2,AE329-AD329)</f>
        <v>0</v>
      </c>
      <c r="AH329" s="47">
        <f>IFERROR(IF(AF329=$D$4,AG329,AG329/($D$4/AF329)),0)</f>
        <v>0</v>
      </c>
      <c r="AI329" s="49">
        <v>0.45833333333333331</v>
      </c>
      <c r="AJ329" s="49">
        <v>0.54166666666666663</v>
      </c>
      <c r="AK329" s="41">
        <v>3</v>
      </c>
      <c r="AL329" s="47">
        <f>IF(AJ329-AI329=$A$3,$A$2,AJ329-AI329)</f>
        <v>8.3333333333333315E-2</v>
      </c>
      <c r="AM329" s="47">
        <f>IFERROR(IF(AK329=$D$4,AL329,AL329/($D$4/AK329)),0)</f>
        <v>6.2499999999999986E-2</v>
      </c>
      <c r="AN329" s="49">
        <v>0.45833333333333331</v>
      </c>
      <c r="AO329" s="49">
        <v>0.54166666666666663</v>
      </c>
      <c r="AP329" s="41">
        <v>3</v>
      </c>
      <c r="AQ329" s="47">
        <f>IF(AO329-AN329=$A$3,$A$2,AO329-AN329)</f>
        <v>8.3333333333333315E-2</v>
      </c>
      <c r="AR329" s="47">
        <f>IFERROR(IF(AP329=$D$4,AQ329,AQ329/($D$4/AP329)),0)</f>
        <v>6.2499999999999986E-2</v>
      </c>
      <c r="AS329" s="49">
        <v>0.45833333333333331</v>
      </c>
      <c r="AT329" s="49">
        <v>0.54166666666666663</v>
      </c>
      <c r="AU329" s="41">
        <v>3</v>
      </c>
      <c r="AV329" s="47">
        <f>IF(AT329-AS329=$A$3,$A$2,AT329-AS329)</f>
        <v>8.3333333333333315E-2</v>
      </c>
      <c r="AW329" s="47">
        <f>IFERROR(IF(AU329=$D$4,AV329,AV329/($D$4/AU329)),0)</f>
        <v>6.2499999999999986E-2</v>
      </c>
      <c r="AX329" s="49">
        <v>0.45833333333333331</v>
      </c>
      <c r="AY329" s="49">
        <v>0.54166666666666663</v>
      </c>
      <c r="AZ329" s="41">
        <v>3</v>
      </c>
      <c r="BA329" s="47">
        <f>IF(AY329-AX329=$A$3,$A$2,AY329-AX329)</f>
        <v>8.3333333333333315E-2</v>
      </c>
      <c r="BB329" s="47">
        <f>IFERROR(IF(AZ329=$D$4,BA329,BA329/($D$4/AZ329)),0)</f>
        <v>6.2499999999999986E-2</v>
      </c>
      <c r="BC329" s="49">
        <v>0.45833333333333331</v>
      </c>
      <c r="BD329" s="49">
        <v>0.54166666666666663</v>
      </c>
      <c r="BE329" s="41">
        <v>3</v>
      </c>
      <c r="BF329" s="47">
        <f>IF(BD329-BC329=$A$3,$A$2,BD329-BC329)</f>
        <v>8.3333333333333315E-2</v>
      </c>
      <c r="BG329" s="47">
        <f>IFERROR(IF(BE329=$D$4,BF329,BF329/($D$4/BE329)),0)</f>
        <v>6.2499999999999986E-2</v>
      </c>
      <c r="BH329" s="49"/>
      <c r="BI329" s="49"/>
      <c r="BJ329" s="41"/>
      <c r="BK329" s="47">
        <f>IF(BI329-BH329=$A$3,$A$2,BI329-BH329)</f>
        <v>0</v>
      </c>
      <c r="BL329" s="47">
        <f>IFERROR(IF(BJ329=$D$4,BK329,BK329/($D$4/BJ329)),0)</f>
        <v>0</v>
      </c>
      <c r="BM329" s="50"/>
      <c r="BN329" s="22">
        <f t="array" ref="BN329">IF(SUMPRODUCT((O329:O$439=O329)*1)&gt;1,0,1)</f>
        <v>0</v>
      </c>
      <c r="BO329" s="46"/>
      <c r="BP329" s="46"/>
      <c r="BQ329" s="107"/>
      <c r="BR329" s="47">
        <f>IF(BP329-BO329=$A$3,$A$2,BP329-BO329)</f>
        <v>0</v>
      </c>
      <c r="BS329" s="47">
        <f>IFERROR(IF(BQ329=$D$4,BR329,BR329/($D$4/BQ329)),0)</f>
        <v>0</v>
      </c>
      <c r="BT329" s="48">
        <v>0.66666666666666663</v>
      </c>
      <c r="BU329" s="48">
        <v>0.79166666666666663</v>
      </c>
      <c r="BV329" s="41">
        <v>4</v>
      </c>
      <c r="BW329" s="47">
        <f>IF(BU329-BT329=$A$3,$A$2,BU329-BT329)</f>
        <v>0.125</v>
      </c>
      <c r="BX329" s="47">
        <f>IFERROR(IF(BV329=$D$4,BW329,BW329/($D$4/BV329)),0)</f>
        <v>0.125</v>
      </c>
      <c r="BY329" s="48"/>
      <c r="BZ329" s="48"/>
      <c r="CA329" s="41"/>
      <c r="CB329" s="47">
        <f>IF(BZ329-BY329=$A$3,$A$2,BZ329-BY329)</f>
        <v>0</v>
      </c>
      <c r="CC329" s="47">
        <f>IFERROR(IF(CA329=$D$4,CB329,CB329/($D$4/CA329)),0)</f>
        <v>0</v>
      </c>
      <c r="CD329" s="48">
        <v>0.41666666666666669</v>
      </c>
      <c r="CE329" s="49">
        <v>0.54166666666666663</v>
      </c>
      <c r="CF329" s="41">
        <v>4</v>
      </c>
      <c r="CG329" s="47">
        <f>IF(CE329-CD329=$A$3,$A$2,CE329-CD329)</f>
        <v>0.12499999999999994</v>
      </c>
      <c r="CH329" s="47">
        <f>IFERROR(IF(CF329=$D$4,CG329,CG329/($D$4/CF329)),0)</f>
        <v>0.12499999999999994</v>
      </c>
      <c r="CI329" s="48">
        <v>0.66666666666666663</v>
      </c>
      <c r="CJ329" s="48">
        <v>0.79166666666666663</v>
      </c>
      <c r="CK329" s="41">
        <v>4</v>
      </c>
      <c r="CL329" s="47">
        <f>IF(CJ329-CI329=$A$3,$A$2,CJ329-CI329)</f>
        <v>0.125</v>
      </c>
      <c r="CM329" s="47">
        <f>IFERROR(IF(CK329=$D$4,CL329,CL329/($D$4/CK329)),0)</f>
        <v>0.125</v>
      </c>
      <c r="CN329" s="48">
        <v>0.41666666666666669</v>
      </c>
      <c r="CO329" s="49">
        <v>0.54166666666666663</v>
      </c>
      <c r="CP329" s="41">
        <v>4</v>
      </c>
      <c r="CQ329" s="47">
        <f>IF(CO329-CN329=$A$3,$A$2,CO329-CN329)</f>
        <v>0.12499999999999994</v>
      </c>
      <c r="CR329" s="47">
        <f>IFERROR(IF(CP329=$D$4,CQ329,CQ329/($D$4/CP329)),0)</f>
        <v>0.12499999999999994</v>
      </c>
      <c r="CS329" s="48">
        <v>0.58333333333333337</v>
      </c>
      <c r="CT329" s="48">
        <v>0.70833333333333337</v>
      </c>
      <c r="CU329" s="41">
        <v>4</v>
      </c>
      <c r="CV329" s="47">
        <f>IF(CT329-CS329=$A$3,$A$2,CT329-CS329)</f>
        <v>0.125</v>
      </c>
      <c r="CW329" s="47">
        <f>IFERROR(IF(CU329=$D$4,CV329,CV329/($D$4/CU329)),0)</f>
        <v>0.125</v>
      </c>
      <c r="CY329" s="18"/>
      <c r="CZ329" s="156"/>
      <c r="DA329" s="156"/>
    </row>
    <row r="330" spans="2:105" ht="13.8" x14ac:dyDescent="0.3">
      <c r="B330" s="39" t="str">
        <f>CONCATENATE(IF(AD330&lt;&gt;"","L",""),IF(AI330&lt;&gt;"","M",""),IF(AN330&lt;&gt;"","W",""),IF(AS330&lt;&gt;"","J",""),IF(AX330&lt;&gt;"","V",""),IF(BC330&lt;&gt;"","S",""),IF(BH330&lt;&gt;"","D",""))</f>
        <v>MWJVS</v>
      </c>
      <c r="C330" s="104">
        <v>505</v>
      </c>
      <c r="D330" s="40" t="s">
        <v>1920</v>
      </c>
      <c r="E330" s="40" t="s">
        <v>1436</v>
      </c>
      <c r="F330" s="40" t="s">
        <v>2122</v>
      </c>
      <c r="G330" s="36" t="s">
        <v>1240</v>
      </c>
      <c r="H330" s="36" t="s">
        <v>2216</v>
      </c>
      <c r="I330" s="36" t="s">
        <v>2124</v>
      </c>
      <c r="J330" s="36" t="s">
        <v>2125</v>
      </c>
      <c r="K330" s="36" t="s">
        <v>2262</v>
      </c>
      <c r="L330" s="171" t="s">
        <v>920</v>
      </c>
      <c r="M330" s="99">
        <f>IF(L330=L329,0,1)</f>
        <v>0</v>
      </c>
      <c r="N330" s="107">
        <v>925534083</v>
      </c>
      <c r="O330" s="106" t="str">
        <f>PROPER(TRIM(UPPER(CONCATENATE(P330," ",Q330))))</f>
        <v>Leonel Stalin Torres</v>
      </c>
      <c r="P330" s="106" t="s">
        <v>2289</v>
      </c>
      <c r="Q330" s="106" t="s">
        <v>2353</v>
      </c>
      <c r="R330" s="106" t="s">
        <v>2421</v>
      </c>
      <c r="S330" s="106" t="s">
        <v>2461</v>
      </c>
      <c r="T330" s="106" t="s">
        <v>2465</v>
      </c>
      <c r="U330" s="107" t="s">
        <v>2472</v>
      </c>
      <c r="V330" s="133">
        <v>13759.122196969696</v>
      </c>
      <c r="W330" s="39">
        <f>COUNTA(AD330,AI330,AN330,AS330,AX330,BH330,BC330)</f>
        <v>5</v>
      </c>
      <c r="X330" s="42">
        <f>Y330/AC330</f>
        <v>0.37499999999999989</v>
      </c>
      <c r="Y330" s="43">
        <f>(AH330+AM330+AR330+AW330+BB330+BL330+BG330)*24</f>
        <v>14.999999999999996</v>
      </c>
      <c r="Z330" s="44">
        <f>+W330*$D$4</f>
        <v>20</v>
      </c>
      <c r="AA330" s="42">
        <f>AB330/(AC330*$D$4)</f>
        <v>0.37499999999999989</v>
      </c>
      <c r="AB330" s="44">
        <f>((AG330*24)*AF330)+((AL330*24)*AK330)+((AQ330*24)*AP330)+((AV330*24)*AU330)+((BA330*24)*AZ330)+((BF330*24)*BE330)+((BK330*24)*BJ330)</f>
        <v>59.999999999999986</v>
      </c>
      <c r="AC330" s="45">
        <f>SUMIFS(Y:Y,O:O,O330)</f>
        <v>40</v>
      </c>
      <c r="AD330" s="127"/>
      <c r="AE330" s="127"/>
      <c r="AF330" s="107"/>
      <c r="AG330" s="47">
        <f>IF(AE330-AD330=$A$3,$A$2,AE330-AD330)</f>
        <v>0</v>
      </c>
      <c r="AH330" s="47">
        <f>IFERROR(IF(AF330=$D$4,AG330,AG330/($D$4/AF330)),0)</f>
        <v>0</v>
      </c>
      <c r="AI330" s="49">
        <v>0.58333333333333337</v>
      </c>
      <c r="AJ330" s="49">
        <v>0.75</v>
      </c>
      <c r="AK330" s="41">
        <v>3</v>
      </c>
      <c r="AL330" s="47">
        <f>IF(AJ330-AI330=$A$3,$A$2,AJ330-AI330)</f>
        <v>0.16666666666666663</v>
      </c>
      <c r="AM330" s="47">
        <f>IFERROR(IF(AK330=$D$4,AL330,AL330/($D$4/AK330)),0)</f>
        <v>0.12499999999999997</v>
      </c>
      <c r="AN330" s="49">
        <v>0.58333333333333337</v>
      </c>
      <c r="AO330" s="49">
        <v>0.75</v>
      </c>
      <c r="AP330" s="41">
        <v>3</v>
      </c>
      <c r="AQ330" s="47">
        <f>IF(AO330-AN330=$A$3,$A$2,AO330-AN330)</f>
        <v>0.16666666666666663</v>
      </c>
      <c r="AR330" s="47">
        <f>IFERROR(IF(AP330=$D$4,AQ330,AQ330/($D$4/AP330)),0)</f>
        <v>0.12499999999999997</v>
      </c>
      <c r="AS330" s="49">
        <v>0.58333333333333337</v>
      </c>
      <c r="AT330" s="49">
        <v>0.75</v>
      </c>
      <c r="AU330" s="41">
        <v>3</v>
      </c>
      <c r="AV330" s="47">
        <f>IF(AT330-AS330=$A$3,$A$2,AT330-AS330)</f>
        <v>0.16666666666666663</v>
      </c>
      <c r="AW330" s="47">
        <f>IFERROR(IF(AU330=$D$4,AV330,AV330/($D$4/AU330)),0)</f>
        <v>0.12499999999999997</v>
      </c>
      <c r="AX330" s="49">
        <v>0.58333333333333337</v>
      </c>
      <c r="AY330" s="49">
        <v>0.75</v>
      </c>
      <c r="AZ330" s="41">
        <v>3</v>
      </c>
      <c r="BA330" s="47">
        <f>IF(AY330-AX330=$A$3,$A$2,AY330-AX330)</f>
        <v>0.16666666666666663</v>
      </c>
      <c r="BB330" s="47">
        <f>IFERROR(IF(AZ330=$D$4,BA330,BA330/($D$4/AZ330)),0)</f>
        <v>0.12499999999999997</v>
      </c>
      <c r="BC330" s="49">
        <v>0.58333333333333337</v>
      </c>
      <c r="BD330" s="49">
        <v>0.75</v>
      </c>
      <c r="BE330" s="41">
        <v>3</v>
      </c>
      <c r="BF330" s="47">
        <f>IF(BD330-BC330=$A$3,$A$2,BD330-BC330)</f>
        <v>0.16666666666666663</v>
      </c>
      <c r="BG330" s="47">
        <f>IFERROR(IF(BE330=$D$4,BF330,BF330/($D$4/BE330)),0)</f>
        <v>0.12499999999999997</v>
      </c>
      <c r="BH330" s="49"/>
      <c r="BI330" s="49"/>
      <c r="BJ330" s="41"/>
      <c r="BK330" s="47">
        <f>IF(BI330-BH330=$A$3,$A$2,BI330-BH330)</f>
        <v>0</v>
      </c>
      <c r="BL330" s="47">
        <f>IFERROR(IF(BJ330=$D$4,BK330,BK330/($D$4/BJ330)),0)</f>
        <v>0</v>
      </c>
      <c r="BM330" s="50"/>
      <c r="BN330" s="22">
        <f t="array" ref="BN330">IF(SUMPRODUCT((O330:O$439=O330)*1)&gt;1,0,1)</f>
        <v>1</v>
      </c>
      <c r="BO330" s="46"/>
      <c r="BP330" s="46"/>
      <c r="BQ330" s="107"/>
      <c r="BR330" s="47">
        <f>IF(BP330-BO330=$A$3,$A$2,BP330-BO330)</f>
        <v>0</v>
      </c>
      <c r="BS330" s="47">
        <f>IFERROR(IF(BQ330=$D$4,BR330,BR330/($D$4/BQ330)),0)</f>
        <v>0</v>
      </c>
      <c r="BT330" s="48">
        <v>0.54166666666666663</v>
      </c>
      <c r="BU330" s="48">
        <v>0.66666666666666663</v>
      </c>
      <c r="BV330" s="41">
        <v>4</v>
      </c>
      <c r="BW330" s="47">
        <f>IF(BU330-BT330=$A$3,$A$2,BU330-BT330)</f>
        <v>0.125</v>
      </c>
      <c r="BX330" s="47">
        <f>IFERROR(IF(BV330=$D$4,BW330,BW330/($D$4/BV330)),0)</f>
        <v>0.125</v>
      </c>
      <c r="BY330" s="48"/>
      <c r="BZ330" s="48"/>
      <c r="CA330" s="41"/>
      <c r="CB330" s="47">
        <f>IF(BZ330-BY330=$A$3,$A$2,BZ330-BY330)</f>
        <v>0</v>
      </c>
      <c r="CC330" s="47">
        <f>IFERROR(IF(CA330=$D$4,CB330,CB330/($D$4/CA330)),0)</f>
        <v>0</v>
      </c>
      <c r="CD330" s="48">
        <v>0.58333333333333337</v>
      </c>
      <c r="CE330" s="49">
        <v>0.70833333333333337</v>
      </c>
      <c r="CF330" s="41">
        <v>4</v>
      </c>
      <c r="CG330" s="47">
        <f>IF(CE330-CD330=$A$3,$A$2,CE330-CD330)</f>
        <v>0.125</v>
      </c>
      <c r="CH330" s="47">
        <f>IFERROR(IF(CF330=$D$4,CG330,CG330/($D$4/CF330)),0)</f>
        <v>0.125</v>
      </c>
      <c r="CI330" s="48">
        <v>0.54166666666666663</v>
      </c>
      <c r="CJ330" s="48">
        <v>0.66666666666666663</v>
      </c>
      <c r="CK330" s="41">
        <v>4</v>
      </c>
      <c r="CL330" s="47">
        <f>IF(CJ330-CI330=$A$3,$A$2,CJ330-CI330)</f>
        <v>0.125</v>
      </c>
      <c r="CM330" s="47">
        <f>IFERROR(IF(CK330=$D$4,CL330,CL330/($D$4/CK330)),0)</f>
        <v>0.125</v>
      </c>
      <c r="CN330" s="48">
        <v>0.66666666666666663</v>
      </c>
      <c r="CO330" s="49">
        <v>0.79166666666666663</v>
      </c>
      <c r="CP330" s="41">
        <v>4</v>
      </c>
      <c r="CQ330" s="47">
        <f>IF(CO330-CN330=$A$3,$A$2,CO330-CN330)</f>
        <v>0.125</v>
      </c>
      <c r="CR330" s="47">
        <f>IFERROR(IF(CP330=$D$4,CQ330,CQ330/($D$4/CP330)),0)</f>
        <v>0.125</v>
      </c>
      <c r="CS330" s="48">
        <v>0.41666666666666669</v>
      </c>
      <c r="CT330" s="48">
        <v>0.54166666666666663</v>
      </c>
      <c r="CU330" s="41">
        <v>4</v>
      </c>
      <c r="CV330" s="47">
        <f>IF(CT330-CS330=$A$3,$A$2,CT330-CS330)</f>
        <v>0.12499999999999994</v>
      </c>
      <c r="CW330" s="47">
        <f>IFERROR(IF(CU330=$D$4,CV330,CV330/($D$4/CU330)),0)</f>
        <v>0.12499999999999994</v>
      </c>
      <c r="CY330" s="18"/>
      <c r="CZ330" s="156"/>
      <c r="DA330" s="156"/>
    </row>
    <row r="331" spans="2:105" ht="13.8" x14ac:dyDescent="0.3">
      <c r="B331" s="39" t="str">
        <f>CONCATENATE(IF(AD331&lt;&gt;"","L",""),IF(AI331&lt;&gt;"","M",""),IF(AN331&lt;&gt;"","W",""),IF(AS331&lt;&gt;"","J",""),IF(AX331&lt;&gt;"","V",""),IF(BC331&lt;&gt;"","S",""),IF(BH331&lt;&gt;"","D",""))</f>
        <v>MWJS</v>
      </c>
      <c r="C331" s="104">
        <v>641</v>
      </c>
      <c r="D331" s="40" t="s">
        <v>1847</v>
      </c>
      <c r="E331" s="40" t="s">
        <v>1380</v>
      </c>
      <c r="F331" s="40" t="s">
        <v>2156</v>
      </c>
      <c r="G331" s="36" t="s">
        <v>1246</v>
      </c>
      <c r="H331" s="36" t="s">
        <v>2223</v>
      </c>
      <c r="I331" s="36" t="s">
        <v>2223</v>
      </c>
      <c r="J331" s="36" t="s">
        <v>2260</v>
      </c>
      <c r="K331" s="36" t="s">
        <v>2264</v>
      </c>
      <c r="L331" s="171" t="s">
        <v>950</v>
      </c>
      <c r="M331" s="99">
        <f>IF(L331=L330,0,1)</f>
        <v>1</v>
      </c>
      <c r="N331" s="107">
        <v>1313504357</v>
      </c>
      <c r="O331" s="106" t="str">
        <f>PROPER(TRIM(UPPER(CONCATENATE(P331," ",Q331))))</f>
        <v>Gema Melissa Macias</v>
      </c>
      <c r="P331" s="106" t="s">
        <v>2307</v>
      </c>
      <c r="Q331" s="106" t="s">
        <v>2380</v>
      </c>
      <c r="R331" s="106" t="s">
        <v>2345</v>
      </c>
      <c r="S331" s="106" t="s">
        <v>2461</v>
      </c>
      <c r="T331" s="106" t="s">
        <v>2467</v>
      </c>
      <c r="U331" s="107" t="s">
        <v>2472</v>
      </c>
      <c r="V331" s="133">
        <v>24288.316535431684</v>
      </c>
      <c r="W331" s="39">
        <f>COUNTA(AD331,AI331,AN331,AS331,AX331,BH331,BC331)</f>
        <v>4</v>
      </c>
      <c r="X331" s="42">
        <f>Y331/AC331</f>
        <v>0.24999999999999992</v>
      </c>
      <c r="Y331" s="43">
        <f>(AH331+AM331+AR331+AW331+BB331+BL331+BG331)*24</f>
        <v>9.9999999999999964</v>
      </c>
      <c r="Z331" s="44">
        <f>+W331*$D$4</f>
        <v>16</v>
      </c>
      <c r="AA331" s="42">
        <f>AB331/(AC331*$D$4)</f>
        <v>0.24999999999999992</v>
      </c>
      <c r="AB331" s="44">
        <f>((AG331*24)*AF331)+((AL331*24)*AK331)+((AQ331*24)*AP331)+((AV331*24)*AU331)+((BA331*24)*AZ331)+((BF331*24)*BE331)+((BK331*24)*BJ331)</f>
        <v>39.999999999999986</v>
      </c>
      <c r="AC331" s="45">
        <f>SUMIFS(Y:Y,O:O,O331)</f>
        <v>40</v>
      </c>
      <c r="AD331" s="127"/>
      <c r="AE331" s="127"/>
      <c r="AF331" s="107"/>
      <c r="AG331" s="47">
        <f>IF(AE331-AD331=$A$3,$A$2,AE331-AD331)</f>
        <v>0</v>
      </c>
      <c r="AH331" s="47">
        <f>IFERROR(IF(AF331=$D$4,AG331,AG331/($D$4/AF331)),0)</f>
        <v>0</v>
      </c>
      <c r="AI331" s="49">
        <v>0.70833333333333337</v>
      </c>
      <c r="AJ331" s="49">
        <v>0.79166666666666663</v>
      </c>
      <c r="AK331" s="41">
        <v>4</v>
      </c>
      <c r="AL331" s="47">
        <f>IF(AJ331-AI331=$A$3,$A$2,AJ331-AI331)</f>
        <v>8.3333333333333259E-2</v>
      </c>
      <c r="AM331" s="47">
        <f>IFERROR(IF(AK331=$D$4,AL331,AL331/($D$4/AK331)),0)</f>
        <v>8.3333333333333259E-2</v>
      </c>
      <c r="AN331" s="49">
        <v>0.70833333333333337</v>
      </c>
      <c r="AO331" s="49">
        <v>0.79166666666666663</v>
      </c>
      <c r="AP331" s="41">
        <v>4</v>
      </c>
      <c r="AQ331" s="47">
        <f>IF(AO331-AN331=$A$3,$A$2,AO331-AN331)</f>
        <v>8.3333333333333259E-2</v>
      </c>
      <c r="AR331" s="47">
        <f>IFERROR(IF(AP331=$D$4,AQ331,AQ331/($D$4/AP331)),0)</f>
        <v>8.3333333333333259E-2</v>
      </c>
      <c r="AS331" s="49">
        <v>0.66666666666666663</v>
      </c>
      <c r="AT331" s="49">
        <v>0.79166666666666663</v>
      </c>
      <c r="AU331" s="41">
        <v>4</v>
      </c>
      <c r="AV331" s="47">
        <f>IF(AT331-AS331=$A$3,$A$2,AT331-AS331)</f>
        <v>0.125</v>
      </c>
      <c r="AW331" s="47">
        <f>IFERROR(IF(AU331=$D$4,AV331,AV331/($D$4/AU331)),0)</f>
        <v>0.125</v>
      </c>
      <c r="AX331" s="49"/>
      <c r="AY331" s="49"/>
      <c r="AZ331" s="41"/>
      <c r="BA331" s="47">
        <f>IF(AY331-AX331=$A$3,$A$2,AY331-AX331)</f>
        <v>0</v>
      </c>
      <c r="BB331" s="47">
        <f>IFERROR(IF(AZ331=$D$4,BA331,BA331/($D$4/AZ331)),0)</f>
        <v>0</v>
      </c>
      <c r="BC331" s="49">
        <v>0.66666666666666663</v>
      </c>
      <c r="BD331" s="49">
        <v>0.79166666666666663</v>
      </c>
      <c r="BE331" s="41">
        <v>4</v>
      </c>
      <c r="BF331" s="47">
        <f>IF(BD331-BC331=$A$3,$A$2,BD331-BC331)</f>
        <v>0.125</v>
      </c>
      <c r="BG331" s="47">
        <f>IFERROR(IF(BE331=$D$4,BF331,BF331/($D$4/BE331)),0)</f>
        <v>0.125</v>
      </c>
      <c r="BH331" s="49"/>
      <c r="BI331" s="49"/>
      <c r="BJ331" s="41"/>
      <c r="BK331" s="47">
        <f>IF(BI331-BH331=$A$3,$A$2,BI331-BH331)</f>
        <v>0</v>
      </c>
      <c r="BL331" s="47">
        <f>IFERROR(IF(BJ331=$D$4,BK331,BK331/($D$4/BJ331)),0)</f>
        <v>0</v>
      </c>
      <c r="BM331" s="50"/>
      <c r="BN331" s="22">
        <f t="array" ref="BN331">IF(SUMPRODUCT((O331:O$439=O331)*1)&gt;1,0,1)</f>
        <v>0</v>
      </c>
      <c r="BO331" s="46"/>
      <c r="BP331" s="46"/>
      <c r="BQ331" s="107"/>
      <c r="BR331" s="47">
        <f>IF(BP331-BO331=$A$3,$A$2,BP331-BO331)</f>
        <v>0</v>
      </c>
      <c r="BS331" s="47">
        <f>IFERROR(IF(BQ331=$D$4,BR331,BR331/($D$4/BQ331)),0)</f>
        <v>0</v>
      </c>
      <c r="BT331" s="48">
        <v>0.70833333333333337</v>
      </c>
      <c r="BU331" s="48">
        <v>0.79166666666666663</v>
      </c>
      <c r="BV331" s="41">
        <v>4</v>
      </c>
      <c r="BW331" s="47">
        <f>IF(BU331-BT331=$A$3,$A$2,BU331-BT331)</f>
        <v>8.3333333333333259E-2</v>
      </c>
      <c r="BX331" s="47">
        <f>IFERROR(IF(BV331=$D$4,BW331,BW331/($D$4/BV331)),0)</f>
        <v>8.3333333333333259E-2</v>
      </c>
      <c r="BY331" s="48">
        <v>0.70833333333333337</v>
      </c>
      <c r="BZ331" s="48">
        <v>0.79166666666666663</v>
      </c>
      <c r="CA331" s="41">
        <v>4</v>
      </c>
      <c r="CB331" s="47">
        <f>IF(BZ331-BY331=$A$3,$A$2,BZ331-BY331)</f>
        <v>8.3333333333333259E-2</v>
      </c>
      <c r="CC331" s="47">
        <f>IFERROR(IF(CA331=$D$4,CB331,CB331/($D$4/CA331)),0)</f>
        <v>8.3333333333333259E-2</v>
      </c>
      <c r="CD331" s="48">
        <v>0.66666666666666663</v>
      </c>
      <c r="CE331" s="48">
        <v>0.79166666666666663</v>
      </c>
      <c r="CF331" s="41">
        <v>4</v>
      </c>
      <c r="CG331" s="47">
        <f>IF(CE331-CD331=$A$3,$A$2,CE331-CD331)</f>
        <v>0.125</v>
      </c>
      <c r="CH331" s="47">
        <f>IFERROR(IF(CF331=$D$4,CG331,CG331/($D$4/CF331)),0)</f>
        <v>0.125</v>
      </c>
      <c r="CI331" s="48"/>
      <c r="CJ331" s="48"/>
      <c r="CK331" s="41"/>
      <c r="CL331" s="47">
        <f>IF(CJ331-CI331=$A$3,$A$2,CJ331-CI331)</f>
        <v>0</v>
      </c>
      <c r="CM331" s="47">
        <f>IFERROR(IF(CK331=$D$4,CL331,CL331/($D$4/CK331)),0)</f>
        <v>0</v>
      </c>
      <c r="CN331" s="48">
        <v>0.66666666666666663</v>
      </c>
      <c r="CO331" s="48">
        <v>0.79166666666666663</v>
      </c>
      <c r="CP331" s="41">
        <v>4</v>
      </c>
      <c r="CQ331" s="47">
        <f>IF(CO331-CN331=$A$3,$A$2,CO331-CN331)</f>
        <v>0.125</v>
      </c>
      <c r="CR331" s="47">
        <f>IFERROR(IF(CP331=$D$4,CQ331,CQ331/($D$4/CP331)),0)</f>
        <v>0.125</v>
      </c>
      <c r="CS331" s="48"/>
      <c r="CT331" s="48"/>
      <c r="CU331" s="41"/>
      <c r="CV331" s="47">
        <f>IF(CT331-CS331=$A$3,$A$2,CT331-CS331)</f>
        <v>0</v>
      </c>
      <c r="CW331" s="47">
        <f>IFERROR(IF(CU331=$D$4,CV331,CV331/($D$4/CU331)),0)</f>
        <v>0</v>
      </c>
      <c r="CX331" s="18"/>
      <c r="CY331" s="18"/>
      <c r="CZ331" s="156"/>
      <c r="DA331" s="156"/>
    </row>
    <row r="332" spans="2:105" ht="13.8" x14ac:dyDescent="0.3">
      <c r="B332" s="39" t="str">
        <f>CONCATENATE(IF(AD332&lt;&gt;"","L",""),IF(AI332&lt;&gt;"","M",""),IF(AN332&lt;&gt;"","W",""),IF(AS332&lt;&gt;"","J",""),IF(AX332&lt;&gt;"","V",""),IF(BC332&lt;&gt;"","S",""),IF(BH332&lt;&gt;"","D",""))</f>
        <v>JV</v>
      </c>
      <c r="C332" s="104">
        <v>631</v>
      </c>
      <c r="D332" s="40" t="s">
        <v>1848</v>
      </c>
      <c r="E332" s="40" t="s">
        <v>1381</v>
      </c>
      <c r="F332" s="40" t="s">
        <v>2122</v>
      </c>
      <c r="G332" s="36" t="s">
        <v>1238</v>
      </c>
      <c r="H332" s="36" t="s">
        <v>2223</v>
      </c>
      <c r="I332" s="36" t="s">
        <v>2223</v>
      </c>
      <c r="J332" s="36" t="s">
        <v>2125</v>
      </c>
      <c r="K332" s="36" t="s">
        <v>2264</v>
      </c>
      <c r="L332" s="171" t="s">
        <v>950</v>
      </c>
      <c r="M332" s="99">
        <f>IF(L332=L331,0,1)</f>
        <v>0</v>
      </c>
      <c r="N332" s="107">
        <v>1313504357</v>
      </c>
      <c r="O332" s="106" t="str">
        <f>PROPER(TRIM(UPPER(CONCATENATE(P332," ",Q332))))</f>
        <v>Gema Melissa Macias</v>
      </c>
      <c r="P332" s="106" t="s">
        <v>2307</v>
      </c>
      <c r="Q332" s="106" t="s">
        <v>2380</v>
      </c>
      <c r="R332" s="106" t="s">
        <v>2345</v>
      </c>
      <c r="S332" s="106" t="s">
        <v>2461</v>
      </c>
      <c r="T332" s="106" t="s">
        <v>2469</v>
      </c>
      <c r="U332" s="107" t="s">
        <v>2472</v>
      </c>
      <c r="V332" s="133">
        <v>12421.144882055189</v>
      </c>
      <c r="W332" s="39">
        <f>COUNTA(AD332,AI332,AN332,AS332,AX332,BH332,BC332)</f>
        <v>2</v>
      </c>
      <c r="X332" s="42">
        <f>Y332/AC332</f>
        <v>9.999999999999995E-2</v>
      </c>
      <c r="Y332" s="43">
        <f>(AH332+AM332+AR332+AW332+BB332+BL332+BG332)*24</f>
        <v>3.9999999999999978</v>
      </c>
      <c r="Z332" s="44">
        <f>+W332*$D$4</f>
        <v>8</v>
      </c>
      <c r="AA332" s="42">
        <f>AB332/(AC332*$D$4)</f>
        <v>9.999999999999995E-2</v>
      </c>
      <c r="AB332" s="44">
        <f>((AG332*24)*AF332)+((AL332*24)*AK332)+((AQ332*24)*AP332)+((AV332*24)*AU332)+((BA332*24)*AZ332)+((BF332*24)*BE332)+((BK332*24)*BJ332)</f>
        <v>15.999999999999991</v>
      </c>
      <c r="AC332" s="45">
        <f>SUMIFS(Y:Y,O:O,O332)</f>
        <v>40</v>
      </c>
      <c r="AD332" s="127"/>
      <c r="AE332" s="127"/>
      <c r="AF332" s="107"/>
      <c r="AG332" s="47">
        <f>IF(AE332-AD332=$A$3,$A$2,AE332-AD332)</f>
        <v>0</v>
      </c>
      <c r="AH332" s="47">
        <f>IFERROR(IF(AF332=$D$4,AG332,AG332/($D$4/AF332)),0)</f>
        <v>0</v>
      </c>
      <c r="AI332" s="49"/>
      <c r="AJ332" s="49"/>
      <c r="AK332" s="41"/>
      <c r="AL332" s="47">
        <f>IF(AJ332-AI332=$A$3,$A$2,AJ332-AI332)</f>
        <v>0</v>
      </c>
      <c r="AM332" s="47">
        <f>IFERROR(IF(AK332=$D$4,AL332,AL332/($D$4/AK332)),0)</f>
        <v>0</v>
      </c>
      <c r="AN332" s="49"/>
      <c r="AO332" s="49"/>
      <c r="AP332" s="41"/>
      <c r="AQ332" s="47">
        <f>IF(AO332-AN332=$A$3,$A$2,AO332-AN332)</f>
        <v>0</v>
      </c>
      <c r="AR332" s="47">
        <f>IFERROR(IF(AP332=$D$4,AQ332,AQ332/($D$4/AP332)),0)</f>
        <v>0</v>
      </c>
      <c r="AS332" s="49">
        <v>0.41666666666666669</v>
      </c>
      <c r="AT332" s="49">
        <v>0.5</v>
      </c>
      <c r="AU332" s="41">
        <v>4</v>
      </c>
      <c r="AV332" s="47">
        <f>IF(AT332-AS332=$A$3,$A$2,AT332-AS332)</f>
        <v>8.3333333333333315E-2</v>
      </c>
      <c r="AW332" s="47">
        <f>IFERROR(IF(AU332=$D$4,AV332,AV332/($D$4/AU332)),0)</f>
        <v>8.3333333333333315E-2</v>
      </c>
      <c r="AX332" s="49">
        <v>0.58333333333333337</v>
      </c>
      <c r="AY332" s="49">
        <v>0.66666666666666663</v>
      </c>
      <c r="AZ332" s="41">
        <v>4</v>
      </c>
      <c r="BA332" s="47">
        <f>IF(AY332-AX332=$A$3,$A$2,AY332-AX332)</f>
        <v>8.3333333333333259E-2</v>
      </c>
      <c r="BB332" s="47">
        <f>IFERROR(IF(AZ332=$D$4,BA332,BA332/($D$4/AZ332)),0)</f>
        <v>8.3333333333333259E-2</v>
      </c>
      <c r="BC332" s="49"/>
      <c r="BD332" s="49"/>
      <c r="BE332" s="41"/>
      <c r="BF332" s="47">
        <f>IF(BD332-BC332=$A$3,$A$2,BD332-BC332)</f>
        <v>0</v>
      </c>
      <c r="BG332" s="47">
        <f>IFERROR(IF(BE332=$D$4,BF332,BF332/($D$4/BE332)),0)</f>
        <v>0</v>
      </c>
      <c r="BH332" s="49"/>
      <c r="BI332" s="49"/>
      <c r="BJ332" s="41"/>
      <c r="BK332" s="47">
        <f>IF(BI332-BH332=$A$3,$A$2,BI332-BH332)</f>
        <v>0</v>
      </c>
      <c r="BL332" s="47">
        <f>IFERROR(IF(BJ332=$D$4,BK332,BK332/($D$4/BJ332)),0)</f>
        <v>0</v>
      </c>
      <c r="BM332" s="50"/>
      <c r="BN332" s="22">
        <f t="array" ref="BN332">IF(SUMPRODUCT((O332:O$439=O332)*1)&gt;1,0,1)</f>
        <v>0</v>
      </c>
      <c r="BO332" s="46"/>
      <c r="BP332" s="46"/>
      <c r="BQ332" s="107"/>
      <c r="BR332" s="47">
        <f>IF(BP332-BO332=$A$3,$A$2,BP332-BO332)</f>
        <v>0</v>
      </c>
      <c r="BS332" s="47">
        <f>IFERROR(IF(BQ332=$D$4,BR332,BR332/($D$4/BQ332)),0)</f>
        <v>0</v>
      </c>
      <c r="BT332" s="48"/>
      <c r="BU332" s="48"/>
      <c r="BV332" s="41"/>
      <c r="BW332" s="47">
        <f>IF(BU332-BT332=$A$3,$A$2,BU332-BT332)</f>
        <v>0</v>
      </c>
      <c r="BX332" s="47">
        <f>IFERROR(IF(BV332=$D$4,BW332,BW332/($D$4/BV332)),0)</f>
        <v>0</v>
      </c>
      <c r="BY332" s="48"/>
      <c r="BZ332" s="48"/>
      <c r="CA332" s="41"/>
      <c r="CB332" s="47">
        <f>IF(BZ332-BY332=$A$3,$A$2,BZ332-BY332)</f>
        <v>0</v>
      </c>
      <c r="CC332" s="47">
        <f>IFERROR(IF(CA332=$D$4,CB332,CB332/($D$4/CA332)),0)</f>
        <v>0</v>
      </c>
      <c r="CD332" s="48">
        <v>0.41666666666666669</v>
      </c>
      <c r="CE332" s="48">
        <v>0.5</v>
      </c>
      <c r="CF332" s="41">
        <v>4</v>
      </c>
      <c r="CG332" s="47">
        <f>IF(CE332-CD332=$A$3,$A$2,CE332-CD332)</f>
        <v>8.3333333333333315E-2</v>
      </c>
      <c r="CH332" s="47">
        <f>IFERROR(IF(CF332=$D$4,CG332,CG332/($D$4/CF332)),0)</f>
        <v>8.3333333333333315E-2</v>
      </c>
      <c r="CI332" s="48">
        <v>0.58333333333333337</v>
      </c>
      <c r="CJ332" s="48">
        <v>0.66666666666666663</v>
      </c>
      <c r="CK332" s="41">
        <v>4</v>
      </c>
      <c r="CL332" s="47">
        <f>IF(CJ332-CI332=$A$3,$A$2,CJ332-CI332)</f>
        <v>8.3333333333333259E-2</v>
      </c>
      <c r="CM332" s="47">
        <f>IFERROR(IF(CK332=$D$4,CL332,CL332/($D$4/CK332)),0)</f>
        <v>8.3333333333333259E-2</v>
      </c>
      <c r="CN332" s="48"/>
      <c r="CO332" s="49"/>
      <c r="CP332" s="41"/>
      <c r="CQ332" s="47">
        <f>IF(CO332-CN332=$A$3,$A$2,CO332-CN332)</f>
        <v>0</v>
      </c>
      <c r="CR332" s="47">
        <f>IFERROR(IF(CP332=$D$4,CQ332,CQ332/($D$4/CP332)),0)</f>
        <v>0</v>
      </c>
      <c r="CS332" s="48"/>
      <c r="CT332" s="48"/>
      <c r="CU332" s="41"/>
      <c r="CV332" s="47">
        <f>IF(CT332-CS332=$A$3,$A$2,CT332-CS332)</f>
        <v>0</v>
      </c>
      <c r="CW332" s="47">
        <f>IFERROR(IF(CU332=$D$4,CV332,CV332/($D$4/CU332)),0)</f>
        <v>0</v>
      </c>
      <c r="CX332" s="18"/>
      <c r="CY332" s="18"/>
      <c r="CZ332" s="156"/>
      <c r="DA332" s="156"/>
    </row>
    <row r="333" spans="2:105" ht="13.8" x14ac:dyDescent="0.3">
      <c r="B333" s="39" t="str">
        <f>CONCATENATE(IF(AD333&lt;&gt;"","L",""),IF(AI333&lt;&gt;"","M",""),IF(AN333&lt;&gt;"","W",""),IF(AS333&lt;&gt;"","J",""),IF(AX333&lt;&gt;"","V",""),IF(BC333&lt;&gt;"","S",""),IF(BH333&lt;&gt;"","D",""))</f>
        <v>MWVS</v>
      </c>
      <c r="C333" s="104">
        <v>514</v>
      </c>
      <c r="D333" s="40" t="s">
        <v>1849</v>
      </c>
      <c r="E333" s="40" t="s">
        <v>1382</v>
      </c>
      <c r="F333" s="40" t="s">
        <v>2123</v>
      </c>
      <c r="G333" s="36" t="s">
        <v>1239</v>
      </c>
      <c r="H333" s="36" t="s">
        <v>2223</v>
      </c>
      <c r="I333" s="36" t="s">
        <v>2223</v>
      </c>
      <c r="J333" s="36" t="s">
        <v>2125</v>
      </c>
      <c r="K333" s="36" t="s">
        <v>2264</v>
      </c>
      <c r="L333" s="171" t="s">
        <v>950</v>
      </c>
      <c r="M333" s="99">
        <f>IF(L333=L332,0,1)</f>
        <v>0</v>
      </c>
      <c r="N333" s="107">
        <v>1313504357</v>
      </c>
      <c r="O333" s="106" t="str">
        <f>PROPER(TRIM(UPPER(CONCATENATE(P333," ",Q333))))</f>
        <v>Gema Melissa Macias</v>
      </c>
      <c r="P333" s="106" t="s">
        <v>2307</v>
      </c>
      <c r="Q333" s="106" t="s">
        <v>2380</v>
      </c>
      <c r="R333" s="106" t="s">
        <v>2345</v>
      </c>
      <c r="S333" s="106" t="s">
        <v>2461</v>
      </c>
      <c r="T333" s="106" t="s">
        <v>2465</v>
      </c>
      <c r="U333" s="107" t="s">
        <v>2472</v>
      </c>
      <c r="V333" s="133">
        <v>13798.852679999998</v>
      </c>
      <c r="W333" s="39">
        <f>COUNTA(AD333,AI333,AN333,AS333,AX333,BH333,BC333)</f>
        <v>4</v>
      </c>
      <c r="X333" s="42">
        <f>Y333/AC333</f>
        <v>0.47499999999999992</v>
      </c>
      <c r="Y333" s="43">
        <f>(AH333+AM333+AR333+AW333+BB333+BL333+BG333)*24</f>
        <v>18.999999999999996</v>
      </c>
      <c r="Z333" s="44">
        <f>+W333*$D$4</f>
        <v>16</v>
      </c>
      <c r="AA333" s="42">
        <f>AB333/(AC333*$D$4)</f>
        <v>0.47499999999999998</v>
      </c>
      <c r="AB333" s="44">
        <f>((AG333*24)*AF333)+((AL333*24)*AK333)+((AQ333*24)*AP333)+((AV333*24)*AU333)+((BA333*24)*AZ333)+((BF333*24)*BE333)+((BK333*24)*BJ333)</f>
        <v>76</v>
      </c>
      <c r="AC333" s="45">
        <f>SUMIFS(Y:Y,O:O,O333)</f>
        <v>40</v>
      </c>
      <c r="AD333" s="127"/>
      <c r="AE333" s="127"/>
      <c r="AF333" s="107"/>
      <c r="AG333" s="47">
        <f>IF(AE333-AD333=$A$3,$A$2,AE333-AD333)</f>
        <v>0</v>
      </c>
      <c r="AH333" s="47">
        <f>IFERROR(IF(AF333=$D$4,AG333,AG333/($D$4/AF333)),0)</f>
        <v>0</v>
      </c>
      <c r="AI333" s="49">
        <v>0.41666666666666669</v>
      </c>
      <c r="AJ333" s="49">
        <v>0.625</v>
      </c>
      <c r="AK333" s="41">
        <v>4</v>
      </c>
      <c r="AL333" s="47">
        <f>IF(AJ333-AI333=$A$3,$A$2,AJ333-AI333)</f>
        <v>0.20833333333333331</v>
      </c>
      <c r="AM333" s="47">
        <f>IFERROR(IF(AK333=$D$4,AL333,AL333/($D$4/AK333)),0)</f>
        <v>0.20833333333333331</v>
      </c>
      <c r="AN333" s="49">
        <v>0.41666666666666669</v>
      </c>
      <c r="AO333" s="49">
        <v>0.625</v>
      </c>
      <c r="AP333" s="41">
        <v>4</v>
      </c>
      <c r="AQ333" s="47">
        <f>IF(AO333-AN333=$A$3,$A$2,AO333-AN333)</f>
        <v>0.20833333333333331</v>
      </c>
      <c r="AR333" s="47">
        <f>IFERROR(IF(AP333=$D$4,AQ333,AQ333/($D$4/AP333)),0)</f>
        <v>0.20833333333333331</v>
      </c>
      <c r="AS333" s="49"/>
      <c r="AT333" s="49"/>
      <c r="AU333" s="41"/>
      <c r="AV333" s="47">
        <f>IF(AT333-AS333=$A$3,$A$2,AT333-AS333)</f>
        <v>0</v>
      </c>
      <c r="AW333" s="47">
        <f>IFERROR(IF(AU333=$D$4,AV333,AV333/($D$4/AU333)),0)</f>
        <v>0</v>
      </c>
      <c r="AX333" s="49">
        <v>0.41666666666666669</v>
      </c>
      <c r="AY333" s="49">
        <v>0.58333333333333337</v>
      </c>
      <c r="AZ333" s="41">
        <v>4</v>
      </c>
      <c r="BA333" s="47">
        <f>IF(AY333-AX333=$A$3,$A$2,AY333-AX333)</f>
        <v>0.16666666666666669</v>
      </c>
      <c r="BB333" s="47">
        <f>IFERROR(IF(AZ333=$D$4,BA333,BA333/($D$4/AZ333)),0)</f>
        <v>0.16666666666666669</v>
      </c>
      <c r="BC333" s="49">
        <v>0.41666666666666669</v>
      </c>
      <c r="BD333" s="49">
        <v>0.625</v>
      </c>
      <c r="BE333" s="41">
        <v>4</v>
      </c>
      <c r="BF333" s="47">
        <f>IF(BD333-BC333=$A$3,$A$2,BD333-BC333)</f>
        <v>0.20833333333333331</v>
      </c>
      <c r="BG333" s="47">
        <f>IFERROR(IF(BE333=$D$4,BF333,BF333/($D$4/BE333)),0)</f>
        <v>0.20833333333333331</v>
      </c>
      <c r="BH333" s="49"/>
      <c r="BI333" s="49"/>
      <c r="BJ333" s="41"/>
      <c r="BK333" s="47">
        <f>IF(BI333-BH333=$A$3,$A$2,BI333-BH333)</f>
        <v>0</v>
      </c>
      <c r="BL333" s="47">
        <f>IFERROR(IF(BJ333=$D$4,BK333,BK333/($D$4/BJ333)),0)</f>
        <v>0</v>
      </c>
      <c r="BM333" s="50"/>
      <c r="BN333" s="22">
        <f t="array" ref="BN333">IF(SUMPRODUCT((O333:O$439=O333)*1)&gt;1,0,1)</f>
        <v>0</v>
      </c>
      <c r="BO333" s="46"/>
      <c r="BP333" s="46"/>
      <c r="BQ333" s="107"/>
      <c r="BR333" s="47">
        <f>IF(BP333-BO333=$A$3,$A$2,BP333-BO333)</f>
        <v>0</v>
      </c>
      <c r="BS333" s="47">
        <f>IFERROR(IF(BQ333=$D$4,BR333,BR333/($D$4/BQ333)),0)</f>
        <v>0</v>
      </c>
      <c r="BT333" s="48">
        <v>0.41666666666666669</v>
      </c>
      <c r="BU333" s="48">
        <v>0.625</v>
      </c>
      <c r="BV333" s="41">
        <v>4</v>
      </c>
      <c r="BW333" s="47">
        <f>IF(BU333-BT333=$A$3,$A$2,BU333-BT333)</f>
        <v>0.20833333333333331</v>
      </c>
      <c r="BX333" s="47">
        <f>IFERROR(IF(BV333=$D$4,BW333,BW333/($D$4/BV333)),0)</f>
        <v>0.20833333333333331</v>
      </c>
      <c r="BY333" s="48">
        <v>0.41666666666666669</v>
      </c>
      <c r="BZ333" s="48">
        <v>0.625</v>
      </c>
      <c r="CA333" s="41">
        <v>4</v>
      </c>
      <c r="CB333" s="47">
        <f>IF(BZ333-BY333=$A$3,$A$2,BZ333-BY333)</f>
        <v>0.20833333333333331</v>
      </c>
      <c r="CC333" s="47">
        <f>IFERROR(IF(CA333=$D$4,CB333,CB333/($D$4/CA333)),0)</f>
        <v>0.20833333333333331</v>
      </c>
      <c r="CD333" s="48"/>
      <c r="CE333" s="48"/>
      <c r="CF333" s="41"/>
      <c r="CG333" s="47">
        <f>IF(CE333-CD333=$A$3,$A$2,CE333-CD333)</f>
        <v>0</v>
      </c>
      <c r="CH333" s="47">
        <f>IFERROR(IF(CF333=$D$4,CG333,CG333/($D$4/CF333)),0)</f>
        <v>0</v>
      </c>
      <c r="CI333" s="48">
        <v>0.41666666666666669</v>
      </c>
      <c r="CJ333" s="48">
        <v>0.58333333333333337</v>
      </c>
      <c r="CK333" s="41">
        <v>4</v>
      </c>
      <c r="CL333" s="47">
        <f>IF(CJ333-CI333=$A$3,$A$2,CJ333-CI333)</f>
        <v>0.16666666666666669</v>
      </c>
      <c r="CM333" s="47">
        <f>IFERROR(IF(CK333=$D$4,CL333,CL333/($D$4/CK333)),0)</f>
        <v>0.16666666666666669</v>
      </c>
      <c r="CN333" s="48">
        <v>0.41666666666666669</v>
      </c>
      <c r="CO333" s="48">
        <v>0.625</v>
      </c>
      <c r="CP333" s="41">
        <v>4</v>
      </c>
      <c r="CQ333" s="47">
        <f>IF(CO333-CN333=$A$3,$A$2,CO333-CN333)</f>
        <v>0.20833333333333331</v>
      </c>
      <c r="CR333" s="47">
        <f>IFERROR(IF(CP333=$D$4,CQ333,CQ333/($D$4/CP333)),0)</f>
        <v>0.20833333333333331</v>
      </c>
      <c r="CS333" s="48"/>
      <c r="CT333" s="48"/>
      <c r="CU333" s="41"/>
      <c r="CV333" s="47">
        <f>IF(CT333-CS333=$A$3,$A$2,CT333-CS333)</f>
        <v>0</v>
      </c>
      <c r="CW333" s="47">
        <f>IFERROR(IF(CU333=$D$4,CV333,CV333/($D$4/CU333)),0)</f>
        <v>0</v>
      </c>
      <c r="CX333" s="18"/>
      <c r="CY333" s="18"/>
      <c r="CZ333" s="156"/>
      <c r="DA333" s="156"/>
    </row>
    <row r="334" spans="2:105" ht="13.8" x14ac:dyDescent="0.3">
      <c r="B334" s="39" t="str">
        <f>CONCATENATE(IF(AD334&lt;&gt;"","L",""),IF(AI334&lt;&gt;"","M",""),IF(AN334&lt;&gt;"","W",""),IF(AS334&lt;&gt;"","J",""),IF(AX334&lt;&gt;"","V",""),IF(BC334&lt;&gt;"","S",""),IF(BH334&lt;&gt;"","D",""))</f>
        <v>MWJV</v>
      </c>
      <c r="C334" s="210">
        <v>393</v>
      </c>
      <c r="D334" s="40" t="s">
        <v>1852</v>
      </c>
      <c r="E334" s="40" t="s">
        <v>1385</v>
      </c>
      <c r="F334" s="40" t="s">
        <v>2156</v>
      </c>
      <c r="G334" s="36" t="s">
        <v>1242</v>
      </c>
      <c r="H334" s="36" t="s">
        <v>2223</v>
      </c>
      <c r="I334" s="36" t="s">
        <v>2223</v>
      </c>
      <c r="J334" s="36" t="s">
        <v>2125</v>
      </c>
      <c r="K334" s="36" t="s">
        <v>2264</v>
      </c>
      <c r="L334" s="171" t="s">
        <v>950</v>
      </c>
      <c r="M334" s="99">
        <f>IF(L334=L333,0,1)</f>
        <v>0</v>
      </c>
      <c r="N334" s="107">
        <v>1313504357</v>
      </c>
      <c r="O334" s="106" t="str">
        <f>PROPER(TRIM(UPPER(CONCATENATE(P334," ",Q334))))</f>
        <v>Gema Melissa Macias</v>
      </c>
      <c r="P334" s="106" t="s">
        <v>2307</v>
      </c>
      <c r="Q334" s="106" t="s">
        <v>2380</v>
      </c>
      <c r="R334" s="106" t="s">
        <v>2345</v>
      </c>
      <c r="S334" s="106" t="s">
        <v>2461</v>
      </c>
      <c r="T334" s="106" t="s">
        <v>2467</v>
      </c>
      <c r="U334" s="107" t="s">
        <v>2472</v>
      </c>
      <c r="V334" s="133">
        <v>19134.564326493964</v>
      </c>
      <c r="W334" s="39">
        <f>COUNTA(AD334,AI334,AN334,AS334,AX334,BH334,BC334)</f>
        <v>4</v>
      </c>
      <c r="X334" s="42">
        <f>Y334/AC334</f>
        <v>0.1750000000000001</v>
      </c>
      <c r="Y334" s="43">
        <f>(AH334+AM334+AR334+AW334+BB334+BL334+BG334)*24</f>
        <v>7.0000000000000044</v>
      </c>
      <c r="Z334" s="44">
        <f>+W334*$D$4</f>
        <v>16</v>
      </c>
      <c r="AA334" s="42">
        <f>AB334/(AC334*$D$4)</f>
        <v>0.1750000000000001</v>
      </c>
      <c r="AB334" s="44">
        <f>((AG334*24)*AF334)+((AL334*24)*AK334)+((AQ334*24)*AP334)+((AV334*24)*AU334)+((BA334*24)*AZ334)+((BF334*24)*BE334)+((BK334*24)*BJ334)</f>
        <v>28.000000000000018</v>
      </c>
      <c r="AC334" s="45">
        <f>SUMIFS(Y:Y,O:O,O334)</f>
        <v>40</v>
      </c>
      <c r="AD334" s="217"/>
      <c r="AE334" s="217"/>
      <c r="AF334" s="219"/>
      <c r="AG334" s="47">
        <f>IF(AE334-AD334=$A$3,$A$2,AE334-AD334)</f>
        <v>0</v>
      </c>
      <c r="AH334" s="47">
        <f>IFERROR(IF(AF334=$D$4,AG334,AG334/($D$4/AF334)),0)</f>
        <v>0</v>
      </c>
      <c r="AI334" s="221">
        <v>0.66666666666666663</v>
      </c>
      <c r="AJ334" s="221">
        <v>0.70833333333333337</v>
      </c>
      <c r="AK334" s="223">
        <v>4</v>
      </c>
      <c r="AL334" s="47">
        <f>IF(AJ334-AI334=$A$3,$A$2,AJ334-AI334)</f>
        <v>4.1666666666666741E-2</v>
      </c>
      <c r="AM334" s="47">
        <f>IFERROR(IF(AK334=$D$4,AL334,AL334/($D$4/AK334)),0)</f>
        <v>4.1666666666666741E-2</v>
      </c>
      <c r="AN334" s="221">
        <v>0.66666666666666663</v>
      </c>
      <c r="AO334" s="221">
        <v>0.70833333333333337</v>
      </c>
      <c r="AP334" s="223">
        <v>4</v>
      </c>
      <c r="AQ334" s="47">
        <f>IF(AO334-AN334=$A$3,$A$2,AO334-AN334)</f>
        <v>4.1666666666666741E-2</v>
      </c>
      <c r="AR334" s="47">
        <f>IFERROR(IF(AP334=$D$4,AQ334,AQ334/($D$4/AP334)),0)</f>
        <v>4.1666666666666741E-2</v>
      </c>
      <c r="AS334" s="221">
        <v>0.54166666666666663</v>
      </c>
      <c r="AT334" s="221">
        <v>0.66666666666666663</v>
      </c>
      <c r="AU334" s="223">
        <v>4</v>
      </c>
      <c r="AV334" s="47">
        <f>IF(AT334-AS334=$A$3,$A$2,AT334-AS334)</f>
        <v>0.125</v>
      </c>
      <c r="AW334" s="47">
        <f>IFERROR(IF(AU334=$D$4,AV334,AV334/($D$4/AU334)),0)</f>
        <v>0.125</v>
      </c>
      <c r="AX334" s="221">
        <v>0.66666666666666663</v>
      </c>
      <c r="AY334" s="221">
        <v>0.75</v>
      </c>
      <c r="AZ334" s="223">
        <v>4</v>
      </c>
      <c r="BA334" s="47">
        <f>IF(AY334-AX334=$A$3,$A$2,AY334-AX334)</f>
        <v>8.333333333333337E-2</v>
      </c>
      <c r="BB334" s="47">
        <f>IFERROR(IF(AZ334=$D$4,BA334,BA334/($D$4/AZ334)),0)</f>
        <v>8.333333333333337E-2</v>
      </c>
      <c r="BC334" s="221"/>
      <c r="BD334" s="221"/>
      <c r="BE334" s="223"/>
      <c r="BF334" s="47">
        <f>IF(BD334-BC334=$A$3,$A$2,BD334-BC334)</f>
        <v>0</v>
      </c>
      <c r="BG334" s="47">
        <f>IFERROR(IF(BE334=$D$4,BF334,BF334/($D$4/BE334)),0)</f>
        <v>0</v>
      </c>
      <c r="BH334" s="221"/>
      <c r="BI334" s="221"/>
      <c r="BJ334" s="223"/>
      <c r="BK334" s="47">
        <f>IF(BI334-BH334=$A$3,$A$2,BI334-BH334)</f>
        <v>0</v>
      </c>
      <c r="BL334" s="47">
        <f>IFERROR(IF(BJ334=$D$4,BK334,BK334/($D$4/BJ334)),0)</f>
        <v>0</v>
      </c>
      <c r="BM334" s="50"/>
      <c r="BN334" s="22">
        <f t="array" ref="BN334">IF(SUMPRODUCT((O334:O$439=O334)*1)&gt;1,0,1)</f>
        <v>1</v>
      </c>
      <c r="BO334" s="225"/>
      <c r="BP334" s="225"/>
      <c r="BQ334" s="219"/>
      <c r="BR334" s="47">
        <f>IF(BP334-BO334=$A$3,$A$2,BP334-BO334)</f>
        <v>0</v>
      </c>
      <c r="BS334" s="47">
        <f>IFERROR(IF(BQ334=$D$4,BR334,BR334/($D$4/BQ334)),0)</f>
        <v>0</v>
      </c>
      <c r="BT334" s="227">
        <v>0.66666666666666663</v>
      </c>
      <c r="BU334" s="227">
        <v>0.70833333333333337</v>
      </c>
      <c r="BV334" s="223">
        <v>4</v>
      </c>
      <c r="BW334" s="47">
        <f>IF(BU334-BT334=$A$3,$A$2,BU334-BT334)</f>
        <v>4.1666666666666741E-2</v>
      </c>
      <c r="BX334" s="47">
        <f>IFERROR(IF(BV334=$D$4,BW334,BW334/($D$4/BV334)),0)</f>
        <v>4.1666666666666741E-2</v>
      </c>
      <c r="BY334" s="227">
        <v>0.66666666666666663</v>
      </c>
      <c r="BZ334" s="227">
        <v>0.70833333333333337</v>
      </c>
      <c r="CA334" s="223">
        <v>4</v>
      </c>
      <c r="CB334" s="47">
        <f>IF(BZ334-BY334=$A$3,$A$2,BZ334-BY334)</f>
        <v>4.1666666666666741E-2</v>
      </c>
      <c r="CC334" s="47">
        <f>IFERROR(IF(CA334=$D$4,CB334,CB334/($D$4/CA334)),0)</f>
        <v>4.1666666666666741E-2</v>
      </c>
      <c r="CD334" s="227">
        <v>0.54166666666666663</v>
      </c>
      <c r="CE334" s="227">
        <v>0.66666666666666663</v>
      </c>
      <c r="CF334" s="223">
        <v>4</v>
      </c>
      <c r="CG334" s="47">
        <f>IF(CE334-CD334=$A$3,$A$2,CE334-CD334)</f>
        <v>0.125</v>
      </c>
      <c r="CH334" s="47">
        <f>IFERROR(IF(CF334=$D$4,CG334,CG334/($D$4/CF334)),0)</f>
        <v>0.125</v>
      </c>
      <c r="CI334" s="227">
        <v>0.66666666666666663</v>
      </c>
      <c r="CJ334" s="227">
        <v>0.75</v>
      </c>
      <c r="CK334" s="223">
        <v>4</v>
      </c>
      <c r="CL334" s="47">
        <f>IF(CJ334-CI334=$A$3,$A$2,CJ334-CI334)</f>
        <v>8.333333333333337E-2</v>
      </c>
      <c r="CM334" s="47">
        <f>IFERROR(IF(CK334=$D$4,CL334,CL334/($D$4/CK334)),0)</f>
        <v>8.333333333333337E-2</v>
      </c>
      <c r="CN334" s="227"/>
      <c r="CO334" s="227"/>
      <c r="CP334" s="223"/>
      <c r="CQ334" s="47">
        <f>IF(CO334-CN334=$A$3,$A$2,CO334-CN334)</f>
        <v>0</v>
      </c>
      <c r="CR334" s="47">
        <f>IFERROR(IF(CP334=$D$4,CQ334,CQ334/($D$4/CP334)),0)</f>
        <v>0</v>
      </c>
      <c r="CS334" s="227"/>
      <c r="CT334" s="227"/>
      <c r="CU334" s="223"/>
      <c r="CV334" s="47">
        <f>IF(CT334-CS334=$A$3,$A$2,CT334-CS334)</f>
        <v>0</v>
      </c>
      <c r="CW334" s="47">
        <f>IFERROR(IF(CU334=$D$4,CV334,CV334/($D$4/CU334)),0)</f>
        <v>0</v>
      </c>
      <c r="CX334" s="18"/>
      <c r="CY334" s="18"/>
      <c r="CZ334" s="156"/>
      <c r="DA334" s="156"/>
    </row>
    <row r="335" spans="2:105" ht="13.8" x14ac:dyDescent="0.3">
      <c r="B335" s="39" t="str">
        <f>CONCATENATE(IF(AD335&lt;&gt;"","L",""),IF(AI335&lt;&gt;"","M",""),IF(AN335&lt;&gt;"","W",""),IF(AS335&lt;&gt;"","J",""),IF(AX335&lt;&gt;"","V",""),IF(BC335&lt;&gt;"","S",""),IF(BH335&lt;&gt;"","D",""))</f>
        <v>MJ</v>
      </c>
      <c r="C335" s="103">
        <v>907</v>
      </c>
      <c r="D335" s="40" t="s">
        <v>1846</v>
      </c>
      <c r="E335" s="40" t="s">
        <v>1379</v>
      </c>
      <c r="F335" s="40" t="s">
        <v>2155</v>
      </c>
      <c r="G335" s="36" t="s">
        <v>1236</v>
      </c>
      <c r="H335" s="36" t="s">
        <v>2223</v>
      </c>
      <c r="I335" s="36" t="s">
        <v>2223</v>
      </c>
      <c r="J335" s="36" t="s">
        <v>2125</v>
      </c>
      <c r="K335" s="36" t="s">
        <v>2262</v>
      </c>
      <c r="L335" s="171" t="s">
        <v>912</v>
      </c>
      <c r="M335" s="99">
        <f>IF(L335=L334,0,1)</f>
        <v>1</v>
      </c>
      <c r="N335" s="107">
        <v>1314534346</v>
      </c>
      <c r="O335" s="106" t="str">
        <f>PROPER(TRIM(UPPER(CONCATENATE(P335," ",Q335))))</f>
        <v>Lady Laura Saltos</v>
      </c>
      <c r="P335" s="106" t="s">
        <v>2308</v>
      </c>
      <c r="Q335" s="106" t="s">
        <v>2381</v>
      </c>
      <c r="R335" s="106" t="s">
        <v>2437</v>
      </c>
      <c r="S335" s="106" t="s">
        <v>2461</v>
      </c>
      <c r="T335" s="106" t="s">
        <v>2467</v>
      </c>
      <c r="U335" s="107" t="s">
        <v>2472</v>
      </c>
      <c r="V335" s="133">
        <v>81554.117500000008</v>
      </c>
      <c r="W335" s="39">
        <f>COUNTA(AD335,AI335,AN335,AS335,AX335,BH335,BC335)</f>
        <v>2</v>
      </c>
      <c r="X335" s="42">
        <f>Y335/AC335</f>
        <v>4.9999999999999954E-2</v>
      </c>
      <c r="Y335" s="43">
        <f>(AH335+AM335+AR335+AW335+BB335+BL335+BG335)*24</f>
        <v>1.9999999999999982</v>
      </c>
      <c r="Z335" s="44">
        <f>+W335*$D$4</f>
        <v>8</v>
      </c>
      <c r="AA335" s="42">
        <f>AB335/(AC335*$D$4)</f>
        <v>4.9999999999999954E-2</v>
      </c>
      <c r="AB335" s="44">
        <f>((AG335*24)*AF335)+((AL335*24)*AK335)+((AQ335*24)*AP335)+((AV335*24)*AU335)+((BA335*24)*AZ335)+((BF335*24)*BE335)+((BK335*24)*BJ335)</f>
        <v>7.9999999999999929</v>
      </c>
      <c r="AC335" s="45">
        <f>SUMIFS(Y:Y,O:O,O335)</f>
        <v>40</v>
      </c>
      <c r="AD335" s="132"/>
      <c r="AE335" s="132"/>
      <c r="AF335" s="65"/>
      <c r="AG335" s="47">
        <f>IF(AE335-AD335=$A$3,$A$2,AE335-AD335)</f>
        <v>0</v>
      </c>
      <c r="AH335" s="47">
        <f>IFERROR(IF(AF335=$D$4,AG335,AG335/($D$4/AF335)),0)</f>
        <v>0</v>
      </c>
      <c r="AI335" s="129">
        <v>0.41666666666666669</v>
      </c>
      <c r="AJ335" s="129">
        <v>0.45833333333333331</v>
      </c>
      <c r="AK335" s="64">
        <v>4</v>
      </c>
      <c r="AL335" s="47">
        <f>IF(AJ335-AI335=$A$3,$A$2,AJ335-AI335)</f>
        <v>4.166666666666663E-2</v>
      </c>
      <c r="AM335" s="47">
        <f>IFERROR(IF(AK335=$D$4,AL335,AL335/($D$4/AK335)),0)</f>
        <v>4.166666666666663E-2</v>
      </c>
      <c r="AN335" s="129"/>
      <c r="AO335" s="129"/>
      <c r="AP335" s="64"/>
      <c r="AQ335" s="47">
        <f>IF(AO335-AN335=$A$3,$A$2,AO335-AN335)</f>
        <v>0</v>
      </c>
      <c r="AR335" s="47">
        <f>IFERROR(IF(AP335=$D$4,AQ335,AQ335/($D$4/AP335)),0)</f>
        <v>0</v>
      </c>
      <c r="AS335" s="129">
        <v>0.41666666666666669</v>
      </c>
      <c r="AT335" s="129">
        <v>0.45833333333333331</v>
      </c>
      <c r="AU335" s="64">
        <v>4</v>
      </c>
      <c r="AV335" s="47">
        <f>IF(AT335-AS335=$A$3,$A$2,AT335-AS335)</f>
        <v>4.166666666666663E-2</v>
      </c>
      <c r="AW335" s="47">
        <f>IFERROR(IF(AU335=$D$4,AV335,AV335/($D$4/AU335)),0)</f>
        <v>4.166666666666663E-2</v>
      </c>
      <c r="AX335" s="129"/>
      <c r="AY335" s="129"/>
      <c r="AZ335" s="64"/>
      <c r="BA335" s="47">
        <f>IF(AY335-AX335=$A$3,$A$2,AY335-AX335)</f>
        <v>0</v>
      </c>
      <c r="BB335" s="47">
        <f>IFERROR(IF(AZ335=$D$4,BA335,BA335/($D$4/AZ335)),0)</f>
        <v>0</v>
      </c>
      <c r="BC335" s="129"/>
      <c r="BD335" s="129"/>
      <c r="BE335" s="64"/>
      <c r="BF335" s="47">
        <f>IF(BD335-BC335=$A$3,$A$2,BD335-BC335)</f>
        <v>0</v>
      </c>
      <c r="BG335" s="47">
        <f>IFERROR(IF(BE335=$D$4,BF335,BF335/($D$4/BE335)),0)</f>
        <v>0</v>
      </c>
      <c r="BH335" s="129"/>
      <c r="BI335" s="129"/>
      <c r="BJ335" s="64"/>
      <c r="BK335" s="47">
        <f>IF(BI335-BH335=$A$3,$A$2,BI335-BH335)</f>
        <v>0</v>
      </c>
      <c r="BL335" s="47">
        <f>IFERROR(IF(BJ335=$D$4,BK335,BK335/($D$4/BJ335)),0)</f>
        <v>0</v>
      </c>
      <c r="BM335" s="50"/>
      <c r="BN335" s="22">
        <f t="array" ref="BN335">IF(SUMPRODUCT((O335:O$439=O335)*1)&gt;1,0,1)</f>
        <v>0</v>
      </c>
      <c r="BO335" s="62"/>
      <c r="BP335" s="62"/>
      <c r="BQ335" s="65"/>
      <c r="BR335" s="47">
        <f>IF(BP335-BO335=$A$3,$A$2,BP335-BO335)</f>
        <v>0</v>
      </c>
      <c r="BS335" s="47">
        <f>IFERROR(IF(BQ335=$D$4,BR335,BR335/($D$4/BQ335)),0)</f>
        <v>0</v>
      </c>
      <c r="BT335" s="63">
        <v>0.41666666666666669</v>
      </c>
      <c r="BU335" s="63">
        <v>0.45833333333333331</v>
      </c>
      <c r="BV335" s="64">
        <v>4</v>
      </c>
      <c r="BW335" s="47">
        <f>IF(BU335-BT335=$A$3,$A$2,BU335-BT335)</f>
        <v>4.166666666666663E-2</v>
      </c>
      <c r="BX335" s="47">
        <f>IFERROR(IF(BV335=$D$4,BW335,BW335/($D$4/BV335)),0)</f>
        <v>4.166666666666663E-2</v>
      </c>
      <c r="BY335" s="63"/>
      <c r="BZ335" s="63"/>
      <c r="CA335" s="64"/>
      <c r="CB335" s="47">
        <f>IF(BZ335-BY335=$A$3,$A$2,BZ335-BY335)</f>
        <v>0</v>
      </c>
      <c r="CC335" s="47">
        <f>IFERROR(IF(CA335=$D$4,CB335,CB335/($D$4/CA335)),0)</f>
        <v>0</v>
      </c>
      <c r="CD335" s="63">
        <v>0.41666666666666669</v>
      </c>
      <c r="CE335" s="129">
        <v>0.45833333333333331</v>
      </c>
      <c r="CF335" s="64">
        <v>4</v>
      </c>
      <c r="CG335" s="47">
        <f>IF(CE335-CD335=$A$3,$A$2,CE335-CD335)</f>
        <v>4.166666666666663E-2</v>
      </c>
      <c r="CH335" s="47">
        <f>IFERROR(IF(CF335=$D$4,CG335,CG335/($D$4/CF335)),0)</f>
        <v>4.166666666666663E-2</v>
      </c>
      <c r="CI335" s="63"/>
      <c r="CJ335" s="63"/>
      <c r="CK335" s="64"/>
      <c r="CL335" s="47">
        <f>IF(CJ335-CI335=$A$3,$A$2,CJ335-CI335)</f>
        <v>0</v>
      </c>
      <c r="CM335" s="47">
        <f>IFERROR(IF(CK335=$D$4,CL335,CL335/($D$4/CK335)),0)</f>
        <v>0</v>
      </c>
      <c r="CN335" s="63"/>
      <c r="CO335" s="129"/>
      <c r="CP335" s="64"/>
      <c r="CQ335" s="47">
        <f>IF(CO335-CN335=$A$3,$A$2,CO335-CN335)</f>
        <v>0</v>
      </c>
      <c r="CR335" s="47">
        <f>IFERROR(IF(CP335=$D$4,CQ335,CQ335/($D$4/CP335)),0)</f>
        <v>0</v>
      </c>
      <c r="CS335" s="63"/>
      <c r="CT335" s="63"/>
      <c r="CU335" s="64"/>
      <c r="CV335" s="47">
        <f>IF(CT335-CS335=$A$3,$A$2,CT335-CS335)</f>
        <v>0</v>
      </c>
      <c r="CW335" s="47">
        <f>IFERROR(IF(CU335=$D$4,CV335,CV335/($D$4/CU335)),0)</f>
        <v>0</v>
      </c>
      <c r="CX335" s="18"/>
      <c r="CY335" s="18"/>
      <c r="CZ335" s="157">
        <f>IFERROR(VLOOKUP(Tabla5[[#This Row],[NOMBRE PDV HMPDV]],#REF!,10,0),0)</f>
        <v>0</v>
      </c>
      <c r="DA335" s="156"/>
    </row>
    <row r="336" spans="2:105" ht="13.8" x14ac:dyDescent="0.3">
      <c r="B336" s="39" t="str">
        <f>CONCATENATE(IF(AD336&lt;&gt;"","L",""),IF(AI336&lt;&gt;"","M",""),IF(AN336&lt;&gt;"","W",""),IF(AS336&lt;&gt;"","J",""),IF(AX336&lt;&gt;"","V",""),IF(BC336&lt;&gt;"","S",""),IF(BH336&lt;&gt;"","D",""))</f>
        <v>MWJVS</v>
      </c>
      <c r="C336" s="104">
        <v>497</v>
      </c>
      <c r="D336" s="40" t="s">
        <v>1850</v>
      </c>
      <c r="E336" s="40" t="s">
        <v>1383</v>
      </c>
      <c r="F336" s="40" t="s">
        <v>2156</v>
      </c>
      <c r="G336" s="36" t="s">
        <v>1240</v>
      </c>
      <c r="H336" s="36" t="s">
        <v>2223</v>
      </c>
      <c r="I336" s="36" t="s">
        <v>2223</v>
      </c>
      <c r="J336" s="36" t="s">
        <v>2125</v>
      </c>
      <c r="K336" s="36" t="s">
        <v>2262</v>
      </c>
      <c r="L336" s="171" t="s">
        <v>912</v>
      </c>
      <c r="M336" s="99">
        <f>IF(L336=L335,0,1)</f>
        <v>0</v>
      </c>
      <c r="N336" s="107">
        <v>1314534346</v>
      </c>
      <c r="O336" s="106" t="str">
        <f>PROPER(TRIM(UPPER(CONCATENATE(P336," ",Q336))))</f>
        <v>Lady Laura Saltos</v>
      </c>
      <c r="P336" s="106" t="s">
        <v>2308</v>
      </c>
      <c r="Q336" s="106" t="s">
        <v>2381</v>
      </c>
      <c r="R336" s="106" t="s">
        <v>2437</v>
      </c>
      <c r="S336" s="106" t="s">
        <v>2461</v>
      </c>
      <c r="T336" s="106" t="s">
        <v>2465</v>
      </c>
      <c r="U336" s="107" t="s">
        <v>2472</v>
      </c>
      <c r="V336" s="133">
        <v>37101.554892994995</v>
      </c>
      <c r="W336" s="39">
        <f>COUNTA(AD336,AI336,AN336,AS336,AX336,BH336,BC336)</f>
        <v>5</v>
      </c>
      <c r="X336" s="42">
        <f>Y336/AC336</f>
        <v>0.95</v>
      </c>
      <c r="Y336" s="43">
        <f>(AH336+AM336+AR336+AW336+BB336+BL336+BG336)*24</f>
        <v>38</v>
      </c>
      <c r="Z336" s="44">
        <f>+W336*$D$4</f>
        <v>20</v>
      </c>
      <c r="AA336" s="42">
        <f>AB336/(AC336*$D$4)</f>
        <v>0.95</v>
      </c>
      <c r="AB336" s="44">
        <f>((AG336*24)*AF336)+((AL336*24)*AK336)+((AQ336*24)*AP336)+((AV336*24)*AU336)+((BA336*24)*AZ336)+((BF336*24)*BE336)+((BK336*24)*BJ336)</f>
        <v>152</v>
      </c>
      <c r="AC336" s="45">
        <f>SUMIFS(Y:Y,O:O,O336)</f>
        <v>40</v>
      </c>
      <c r="AD336" s="127"/>
      <c r="AE336" s="127"/>
      <c r="AF336" s="107"/>
      <c r="AG336" s="47">
        <f>IF(AE336-AD336=$A$3,$A$2,AE336-AD336)</f>
        <v>0</v>
      </c>
      <c r="AH336" s="47">
        <f>IFERROR(IF(AF336=$D$4,AG336,AG336/($D$4/AF336)),0)</f>
        <v>0</v>
      </c>
      <c r="AI336" s="49">
        <v>0.5</v>
      </c>
      <c r="AJ336" s="49">
        <v>0.79166666666666663</v>
      </c>
      <c r="AK336" s="41">
        <v>4</v>
      </c>
      <c r="AL336" s="47">
        <f>IF(AJ336-AI336=$A$3,$A$2,AJ336-AI336)</f>
        <v>0.29166666666666663</v>
      </c>
      <c r="AM336" s="47">
        <f>IFERROR(IF(AK336=$D$4,AL336,AL336/($D$4/AK336)),0)</f>
        <v>0.29166666666666663</v>
      </c>
      <c r="AN336" s="49">
        <v>0.41666666666666669</v>
      </c>
      <c r="AO336" s="49">
        <v>0.75</v>
      </c>
      <c r="AP336" s="64">
        <v>4</v>
      </c>
      <c r="AQ336" s="47">
        <f>IF(AO336-AN336=$A$3,$A$2,AO336-AN336)</f>
        <v>0.33333333333333331</v>
      </c>
      <c r="AR336" s="47">
        <f>IFERROR(IF(AP336=$D$4,AQ336,AQ336/($D$4/AP336)),0)</f>
        <v>0.33333333333333331</v>
      </c>
      <c r="AS336" s="49">
        <v>0.5</v>
      </c>
      <c r="AT336" s="49">
        <v>0.79166666666666663</v>
      </c>
      <c r="AU336" s="41">
        <v>4</v>
      </c>
      <c r="AV336" s="47">
        <f>IF(AT336-AS336=$A$3,$A$2,AT336-AS336)</f>
        <v>0.29166666666666663</v>
      </c>
      <c r="AW336" s="47">
        <f>IFERROR(IF(AU336=$D$4,AV336,AV336/($D$4/AU336)),0)</f>
        <v>0.29166666666666663</v>
      </c>
      <c r="AX336" s="49">
        <v>0.41666666666666669</v>
      </c>
      <c r="AY336" s="49">
        <v>0.75</v>
      </c>
      <c r="AZ336" s="41">
        <v>4</v>
      </c>
      <c r="BA336" s="47">
        <f>IF(AY336-AX336=$A$3,$A$2,AY336-AX336)</f>
        <v>0.33333333333333331</v>
      </c>
      <c r="BB336" s="47">
        <f>IFERROR(IF(AZ336=$D$4,BA336,BA336/($D$4/AZ336)),0)</f>
        <v>0.33333333333333331</v>
      </c>
      <c r="BC336" s="49">
        <v>0.41666666666666669</v>
      </c>
      <c r="BD336" s="49">
        <v>0.75</v>
      </c>
      <c r="BE336" s="41">
        <v>4</v>
      </c>
      <c r="BF336" s="47">
        <f>IF(BD336-BC336=$A$3,$A$2,BD336-BC336)</f>
        <v>0.33333333333333331</v>
      </c>
      <c r="BG336" s="47">
        <f>IFERROR(IF(BE336=$D$4,BF336,BF336/($D$4/BE336)),0)</f>
        <v>0.33333333333333331</v>
      </c>
      <c r="BH336" s="49"/>
      <c r="BI336" s="49"/>
      <c r="BJ336" s="41"/>
      <c r="BK336" s="47">
        <f>IF(BI336-BH336=$A$3,$A$2,BI336-BH336)</f>
        <v>0</v>
      </c>
      <c r="BL336" s="47">
        <f>IFERROR(IF(BJ336=$D$4,BK336,BK336/($D$4/BJ336)),0)</f>
        <v>0</v>
      </c>
      <c r="BM336" s="50"/>
      <c r="BN336" s="22">
        <f t="array" ref="BN336">IF(SUMPRODUCT((O336:O$439=O336)*1)&gt;1,0,1)</f>
        <v>1</v>
      </c>
      <c r="BO336" s="46"/>
      <c r="BP336" s="46"/>
      <c r="BQ336" s="107"/>
      <c r="BR336" s="47">
        <f>IF(BP336-BO336=$A$3,$A$2,BP336-BO336)</f>
        <v>0</v>
      </c>
      <c r="BS336" s="47">
        <f>IFERROR(IF(BQ336=$D$4,BR336,BR336/($D$4/BQ336)),0)</f>
        <v>0</v>
      </c>
      <c r="BT336" s="48">
        <v>0.5</v>
      </c>
      <c r="BU336" s="48">
        <v>0.79166666666666663</v>
      </c>
      <c r="BV336" s="41">
        <v>4</v>
      </c>
      <c r="BW336" s="47">
        <f>IF(BU336-BT336=$A$3,$A$2,BU336-BT336)</f>
        <v>0.29166666666666663</v>
      </c>
      <c r="BX336" s="47">
        <f>IFERROR(IF(BV336=$D$4,BW336,BW336/($D$4/BV336)),0)</f>
        <v>0.29166666666666663</v>
      </c>
      <c r="BY336" s="48">
        <v>0.5</v>
      </c>
      <c r="BZ336" s="48">
        <v>0.79166666666666663</v>
      </c>
      <c r="CA336" s="64">
        <v>4</v>
      </c>
      <c r="CB336" s="47">
        <f>IF(BZ336-BY336=$A$3,$A$2,BZ336-BY336)</f>
        <v>0.29166666666666663</v>
      </c>
      <c r="CC336" s="47">
        <f>IFERROR(IF(CA336=$D$4,CB336,CB336/($D$4/CA336)),0)</f>
        <v>0.29166666666666663</v>
      </c>
      <c r="CD336" s="48">
        <v>0.5</v>
      </c>
      <c r="CE336" s="49">
        <v>0.79166666666666663</v>
      </c>
      <c r="CF336" s="41">
        <v>4</v>
      </c>
      <c r="CG336" s="47">
        <f>IF(CE336-CD336=$A$3,$A$2,CE336-CD336)</f>
        <v>0.29166666666666663</v>
      </c>
      <c r="CH336" s="47">
        <f>IFERROR(IF(CF336=$D$4,CG336,CG336/($D$4/CF336)),0)</f>
        <v>0.29166666666666663</v>
      </c>
      <c r="CI336" s="48">
        <v>0.41666666666666669</v>
      </c>
      <c r="CJ336" s="48">
        <v>0.75</v>
      </c>
      <c r="CK336" s="41">
        <v>4</v>
      </c>
      <c r="CL336" s="47">
        <f>IF(CJ336-CI336=$A$3,$A$2,CJ336-CI336)</f>
        <v>0.33333333333333331</v>
      </c>
      <c r="CM336" s="47">
        <f>IFERROR(IF(CK336=$D$4,CL336,CL336/($D$4/CK336)),0)</f>
        <v>0.33333333333333331</v>
      </c>
      <c r="CN336" s="48">
        <v>0.41666666666666669</v>
      </c>
      <c r="CO336" s="48">
        <v>0.75</v>
      </c>
      <c r="CP336" s="41">
        <v>4</v>
      </c>
      <c r="CQ336" s="47">
        <f>IF(CO336-CN336=$A$3,$A$2,CO336-CN336)</f>
        <v>0.33333333333333331</v>
      </c>
      <c r="CR336" s="47">
        <f>IFERROR(IF(CP336=$D$4,CQ336,CQ336/($D$4/CP336)),0)</f>
        <v>0.33333333333333331</v>
      </c>
      <c r="CS336" s="48"/>
      <c r="CT336" s="48"/>
      <c r="CU336" s="41"/>
      <c r="CV336" s="47">
        <f>IF(CT336-CS336=$A$3,$A$2,CT336-CS336)</f>
        <v>0</v>
      </c>
      <c r="CW336" s="47">
        <f>IFERROR(IF(CU336=$D$4,CV336,CV336/($D$4/CU336)),0)</f>
        <v>0</v>
      </c>
      <c r="CX336" s="18"/>
      <c r="CY336" s="18"/>
      <c r="CZ336" s="156"/>
      <c r="DA336" s="156"/>
    </row>
    <row r="337" spans="2:105" ht="13.8" x14ac:dyDescent="0.3">
      <c r="B337" s="39" t="str">
        <f>CONCATENATE(IF(AD337&lt;&gt;"","L",""),IF(AI337&lt;&gt;"","M",""),IF(AN337&lt;&gt;"","W",""),IF(AS337&lt;&gt;"","J",""),IF(AX337&lt;&gt;"","V",""),IF(BC337&lt;&gt;"","S",""),IF(BH337&lt;&gt;"","D",""))</f>
        <v>MWJ</v>
      </c>
      <c r="C337" s="104">
        <v>957</v>
      </c>
      <c r="D337" s="40" t="s">
        <v>1845</v>
      </c>
      <c r="E337" s="40" t="s">
        <v>1378</v>
      </c>
      <c r="F337" s="40" t="s">
        <v>2156</v>
      </c>
      <c r="G337" s="36" t="s">
        <v>1235</v>
      </c>
      <c r="H337" s="36" t="s">
        <v>2223</v>
      </c>
      <c r="I337" s="36" t="s">
        <v>2223</v>
      </c>
      <c r="J337" s="36" t="s">
        <v>2125</v>
      </c>
      <c r="K337" s="36" t="s">
        <v>2262</v>
      </c>
      <c r="L337" s="171" t="s">
        <v>949</v>
      </c>
      <c r="M337" s="99">
        <f>IF(L337=L336,0,1)</f>
        <v>1</v>
      </c>
      <c r="N337" s="107">
        <v>1316855947</v>
      </c>
      <c r="O337" s="106" t="str">
        <f>PROPER(TRIM(UPPER(CONCATENATE(P337," ",Q337))))</f>
        <v>Julissa Yadira Velez</v>
      </c>
      <c r="P337" s="106" t="s">
        <v>2309</v>
      </c>
      <c r="Q337" s="106" t="s">
        <v>2357</v>
      </c>
      <c r="R337" s="106" t="s">
        <v>2355</v>
      </c>
      <c r="S337" s="106" t="s">
        <v>2461</v>
      </c>
      <c r="T337" s="106" t="s">
        <v>2469</v>
      </c>
      <c r="U337" s="107" t="s">
        <v>2472</v>
      </c>
      <c r="V337" s="133">
        <v>71494.295986232493</v>
      </c>
      <c r="W337" s="39">
        <f>COUNTA(AD337,AI337,AN337,AS337,AX337,BH337,BC337)</f>
        <v>3</v>
      </c>
      <c r="X337" s="42">
        <f>Y337/AC337</f>
        <v>0.14999999999999997</v>
      </c>
      <c r="Y337" s="43">
        <f>(AH337+AM337+AR337+AW337+BB337+BL337+BG337)*24</f>
        <v>5.9999999999999982</v>
      </c>
      <c r="Z337" s="44">
        <f>+W337*$D$4</f>
        <v>12</v>
      </c>
      <c r="AA337" s="42">
        <f>AB337/(AC337*$D$4)</f>
        <v>0.14999999999999997</v>
      </c>
      <c r="AB337" s="44">
        <f>((AG337*24)*AF337)+((AL337*24)*AK337)+((AQ337*24)*AP337)+((AV337*24)*AU337)+((BA337*24)*AZ337)+((BF337*24)*BE337)+((BK337*24)*BJ337)</f>
        <v>23.999999999999993</v>
      </c>
      <c r="AC337" s="45">
        <f>SUMIFS(Y:Y,O:O,O337)</f>
        <v>40</v>
      </c>
      <c r="AD337" s="127"/>
      <c r="AE337" s="127"/>
      <c r="AF337" s="107"/>
      <c r="AG337" s="47">
        <f>IF(AE337-AD337=$A$3,$A$2,AE337-AD337)</f>
        <v>0</v>
      </c>
      <c r="AH337" s="47">
        <f>IFERROR(IF(AF337=$D$4,AG337,AG337/($D$4/AF337)),0)</f>
        <v>0</v>
      </c>
      <c r="AI337" s="49">
        <v>0.41666666666666669</v>
      </c>
      <c r="AJ337" s="49">
        <v>0.5</v>
      </c>
      <c r="AK337" s="41">
        <v>4</v>
      </c>
      <c r="AL337" s="47">
        <f>IF(AJ337-AI337=$A$3,$A$2,AJ337-AI337)</f>
        <v>8.3333333333333315E-2</v>
      </c>
      <c r="AM337" s="47">
        <f>IFERROR(IF(AK337=$D$4,AL337,AL337/($D$4/AK337)),0)</f>
        <v>8.3333333333333315E-2</v>
      </c>
      <c r="AN337" s="49">
        <v>0.41666666666666669</v>
      </c>
      <c r="AO337" s="49">
        <v>0.5</v>
      </c>
      <c r="AP337" s="64">
        <v>4</v>
      </c>
      <c r="AQ337" s="47">
        <f>IF(AO337-AN337=$A$3,$A$2,AO337-AN337)</f>
        <v>8.3333333333333315E-2</v>
      </c>
      <c r="AR337" s="47">
        <f>IFERROR(IF(AP337=$D$4,AQ337,AQ337/($D$4/AP337)),0)</f>
        <v>8.3333333333333315E-2</v>
      </c>
      <c r="AS337" s="49">
        <v>0.41666666666666669</v>
      </c>
      <c r="AT337" s="49">
        <v>0.5</v>
      </c>
      <c r="AU337" s="41">
        <v>4</v>
      </c>
      <c r="AV337" s="47">
        <f>IF(AT337-AS337=$A$3,$A$2,AT337-AS337)</f>
        <v>8.3333333333333315E-2</v>
      </c>
      <c r="AW337" s="47">
        <f>IFERROR(IF(AU337=$D$4,AV337,AV337/($D$4/AU337)),0)</f>
        <v>8.3333333333333315E-2</v>
      </c>
      <c r="AX337" s="49"/>
      <c r="AY337" s="49"/>
      <c r="AZ337" s="41"/>
      <c r="BA337" s="47">
        <f>IF(AY337-AX337=$A$3,$A$2,AY337-AX337)</f>
        <v>0</v>
      </c>
      <c r="BB337" s="47">
        <f>IFERROR(IF(AZ337=$D$4,BA337,BA337/($D$4/AZ337)),0)</f>
        <v>0</v>
      </c>
      <c r="BC337" s="49"/>
      <c r="BD337" s="49"/>
      <c r="BE337" s="41"/>
      <c r="BF337" s="47">
        <f>IF(BD337-BC337=$A$3,$A$2,BD337-BC337)</f>
        <v>0</v>
      </c>
      <c r="BG337" s="47">
        <f>IFERROR(IF(BE337=$D$4,BF337,BF337/($D$4/BE337)),0)</f>
        <v>0</v>
      </c>
      <c r="BH337" s="49"/>
      <c r="BI337" s="49"/>
      <c r="BJ337" s="41"/>
      <c r="BK337" s="47">
        <f>IF(BI337-BH337=$A$3,$A$2,BI337-BH337)</f>
        <v>0</v>
      </c>
      <c r="BL337" s="47">
        <f>IFERROR(IF(BJ337=$D$4,BK337,BK337/($D$4/BJ337)),0)</f>
        <v>0</v>
      </c>
      <c r="BM337" s="50"/>
      <c r="BN337" s="22">
        <f t="array" ref="BN337">IF(SUMPRODUCT((O337:O$439=O337)*1)&gt;1,0,1)</f>
        <v>0</v>
      </c>
      <c r="BO337" s="46"/>
      <c r="BP337" s="46"/>
      <c r="BQ337" s="107"/>
      <c r="BR337" s="47">
        <f>IF(BP337-BO337=$A$3,$A$2,BP337-BO337)</f>
        <v>0</v>
      </c>
      <c r="BS337" s="47">
        <f>IFERROR(IF(BQ337=$D$4,BR337,BR337/($D$4/BQ337)),0)</f>
        <v>0</v>
      </c>
      <c r="BT337" s="48">
        <v>0.41666666666666669</v>
      </c>
      <c r="BU337" s="48">
        <v>0.5</v>
      </c>
      <c r="BV337" s="41">
        <v>4</v>
      </c>
      <c r="BW337" s="47">
        <f>IF(BU337-BT337=$A$3,$A$2,BU337-BT337)</f>
        <v>8.3333333333333315E-2</v>
      </c>
      <c r="BX337" s="47">
        <f>IFERROR(IF(BV337=$D$4,BW337,BW337/($D$4/BV337)),0)</f>
        <v>8.3333333333333315E-2</v>
      </c>
      <c r="BY337" s="48">
        <v>0.41666666666666669</v>
      </c>
      <c r="BZ337" s="48">
        <v>0.5</v>
      </c>
      <c r="CA337" s="64">
        <v>4</v>
      </c>
      <c r="CB337" s="47">
        <f>IF(BZ337-BY337=$A$3,$A$2,BZ337-BY337)</f>
        <v>8.3333333333333315E-2</v>
      </c>
      <c r="CC337" s="47">
        <f>IFERROR(IF(CA337=$D$4,CB337,CB337/($D$4/CA337)),0)</f>
        <v>8.3333333333333315E-2</v>
      </c>
      <c r="CD337" s="48">
        <v>0.41666666666666669</v>
      </c>
      <c r="CE337" s="49">
        <v>0.5</v>
      </c>
      <c r="CF337" s="41">
        <v>4</v>
      </c>
      <c r="CG337" s="47">
        <f>IF(CE337-CD337=$A$3,$A$2,CE337-CD337)</f>
        <v>8.3333333333333315E-2</v>
      </c>
      <c r="CH337" s="47">
        <f>IFERROR(IF(CF337=$D$4,CG337,CG337/($D$4/CF337)),0)</f>
        <v>8.3333333333333315E-2</v>
      </c>
      <c r="CI337" s="48"/>
      <c r="CJ337" s="48"/>
      <c r="CK337" s="41"/>
      <c r="CL337" s="47">
        <f>IF(CJ337-CI337=$A$3,$A$2,CJ337-CI337)</f>
        <v>0</v>
      </c>
      <c r="CM337" s="47">
        <f>IFERROR(IF(CK337=$D$4,CL337,CL337/($D$4/CK337)),0)</f>
        <v>0</v>
      </c>
      <c r="CN337" s="48"/>
      <c r="CO337" s="49"/>
      <c r="CP337" s="41"/>
      <c r="CQ337" s="47">
        <f>IF(CO337-CN337=$A$3,$A$2,CO337-CN337)</f>
        <v>0</v>
      </c>
      <c r="CR337" s="47">
        <f>IFERROR(IF(CP337=$D$4,CQ337,CQ337/($D$4/CP337)),0)</f>
        <v>0</v>
      </c>
      <c r="CS337" s="48"/>
      <c r="CT337" s="48"/>
      <c r="CU337" s="41"/>
      <c r="CV337" s="47">
        <f>IF(CT337-CS337=$A$3,$A$2,CT337-CS337)</f>
        <v>0</v>
      </c>
      <c r="CW337" s="47">
        <f>IFERROR(IF(CU337=$D$4,CV337,CV337/($D$4/CU337)),0)</f>
        <v>0</v>
      </c>
      <c r="CX337" s="18"/>
      <c r="CY337" s="18"/>
      <c r="CZ337" s="156"/>
      <c r="DA337" s="156"/>
    </row>
    <row r="338" spans="2:105" ht="13.8" x14ac:dyDescent="0.3">
      <c r="B338" s="39" t="str">
        <f>CONCATENATE(IF(AD338&lt;&gt;"","L",""),IF(AI338&lt;&gt;"","M",""),IF(AN338&lt;&gt;"","W",""),IF(AS338&lt;&gt;"","J",""),IF(AX338&lt;&gt;"","V",""),IF(BC338&lt;&gt;"","S",""),IF(BH338&lt;&gt;"","D",""))</f>
        <v>MWJVS</v>
      </c>
      <c r="C338" s="104">
        <v>423</v>
      </c>
      <c r="D338" s="40" t="s">
        <v>1851</v>
      </c>
      <c r="E338" s="40" t="s">
        <v>1384</v>
      </c>
      <c r="F338" s="40" t="s">
        <v>2155</v>
      </c>
      <c r="G338" s="36" t="s">
        <v>1241</v>
      </c>
      <c r="H338" s="36" t="s">
        <v>2223</v>
      </c>
      <c r="I338" s="36" t="s">
        <v>2223</v>
      </c>
      <c r="J338" s="36" t="s">
        <v>2125</v>
      </c>
      <c r="K338" s="36" t="s">
        <v>2262</v>
      </c>
      <c r="L338" s="171" t="s">
        <v>949</v>
      </c>
      <c r="M338" s="99">
        <f>IF(L338=L337,0,1)</f>
        <v>0</v>
      </c>
      <c r="N338" s="107">
        <v>1316855947</v>
      </c>
      <c r="O338" s="106" t="str">
        <f>PROPER(TRIM(UPPER(CONCATENATE(P338," ",Q338))))</f>
        <v>Julissa Yadira Velez</v>
      </c>
      <c r="P338" s="106" t="s">
        <v>2309</v>
      </c>
      <c r="Q338" s="106" t="s">
        <v>2357</v>
      </c>
      <c r="R338" s="106" t="s">
        <v>2355</v>
      </c>
      <c r="S338" s="106" t="s">
        <v>2461</v>
      </c>
      <c r="T338" s="106" t="s">
        <v>2468</v>
      </c>
      <c r="U338" s="107" t="s">
        <v>2472</v>
      </c>
      <c r="V338" s="133">
        <v>57767.828181818179</v>
      </c>
      <c r="W338" s="39">
        <f>COUNTA(AD338,AI338,AN338,AS338,AX338,BH338,BC338)</f>
        <v>5</v>
      </c>
      <c r="X338" s="42">
        <f>Y338/AC338</f>
        <v>0.85</v>
      </c>
      <c r="Y338" s="43">
        <f>(AH338+AM338+AR338+AW338+BB338+BL338+BG338)*24</f>
        <v>34</v>
      </c>
      <c r="Z338" s="44">
        <f>+W338*$D$4</f>
        <v>20</v>
      </c>
      <c r="AA338" s="42">
        <f>AB338/(AC338*$D$4)</f>
        <v>0.85</v>
      </c>
      <c r="AB338" s="44">
        <f>((AG338*24)*AF338)+((AL338*24)*AK338)+((AQ338*24)*AP338)+((AV338*24)*AU338)+((BA338*24)*AZ338)+((BF338*24)*BE338)+((BK338*24)*BJ338)</f>
        <v>136</v>
      </c>
      <c r="AC338" s="45">
        <f>SUMIFS(Y:Y,O:O,O338)</f>
        <v>40</v>
      </c>
      <c r="AD338" s="127"/>
      <c r="AE338" s="127"/>
      <c r="AF338" s="107"/>
      <c r="AG338" s="47">
        <f>IF(AE338-AD338=$A$3,$A$2,AE338-AD338)</f>
        <v>0</v>
      </c>
      <c r="AH338" s="47">
        <f>IFERROR(IF(AF338=$D$4,AG338,AG338/($D$4/AF338)),0)</f>
        <v>0</v>
      </c>
      <c r="AI338" s="49">
        <v>0.54166666666666663</v>
      </c>
      <c r="AJ338" s="49">
        <v>0.79166666666666663</v>
      </c>
      <c r="AK338" s="41">
        <v>4</v>
      </c>
      <c r="AL338" s="47">
        <f>IF(AJ338-AI338=$A$3,$A$2,AJ338-AI338)</f>
        <v>0.25</v>
      </c>
      <c r="AM338" s="47">
        <f>IFERROR(IF(AK338=$D$4,AL338,AL338/($D$4/AK338)),0)</f>
        <v>0.25</v>
      </c>
      <c r="AN338" s="49">
        <v>0.54166666666666663</v>
      </c>
      <c r="AO338" s="49">
        <v>0.79166666666666663</v>
      </c>
      <c r="AP338" s="64">
        <v>4</v>
      </c>
      <c r="AQ338" s="47">
        <f>IF(AO338-AN338=$A$3,$A$2,AO338-AN338)</f>
        <v>0.25</v>
      </c>
      <c r="AR338" s="47">
        <f>IFERROR(IF(AP338=$D$4,AQ338,AQ338/($D$4/AP338)),0)</f>
        <v>0.25</v>
      </c>
      <c r="AS338" s="49">
        <v>0.54166666666666663</v>
      </c>
      <c r="AT338" s="49">
        <v>0.79166666666666663</v>
      </c>
      <c r="AU338" s="41">
        <v>4</v>
      </c>
      <c r="AV338" s="47">
        <f>IF(AT338-AS338=$A$3,$A$2,AT338-AS338)</f>
        <v>0.25</v>
      </c>
      <c r="AW338" s="47">
        <f>IFERROR(IF(AU338=$D$4,AV338,AV338/($D$4/AU338)),0)</f>
        <v>0.25</v>
      </c>
      <c r="AX338" s="49">
        <v>0.41666666666666669</v>
      </c>
      <c r="AY338" s="49">
        <v>0.75</v>
      </c>
      <c r="AZ338" s="41">
        <v>4</v>
      </c>
      <c r="BA338" s="47">
        <f>IF(AY338-AX338=$A$3,$A$2,AY338-AX338)</f>
        <v>0.33333333333333331</v>
      </c>
      <c r="BB338" s="47">
        <f>IFERROR(IF(AZ338=$D$4,BA338,BA338/($D$4/AZ338)),0)</f>
        <v>0.33333333333333331</v>
      </c>
      <c r="BC338" s="49">
        <v>0.41666666666666669</v>
      </c>
      <c r="BD338" s="49">
        <v>0.75</v>
      </c>
      <c r="BE338" s="41">
        <v>4</v>
      </c>
      <c r="BF338" s="47">
        <f>IF(BD338-BC338=$A$3,$A$2,BD338-BC338)</f>
        <v>0.33333333333333331</v>
      </c>
      <c r="BG338" s="47">
        <f>IFERROR(IF(BE338=$D$4,BF338,BF338/($D$4/BE338)),0)</f>
        <v>0.33333333333333331</v>
      </c>
      <c r="BH338" s="49"/>
      <c r="BI338" s="49"/>
      <c r="BJ338" s="41"/>
      <c r="BK338" s="47">
        <f>IF(BI338-BH338=$A$3,$A$2,BI338-BH338)</f>
        <v>0</v>
      </c>
      <c r="BL338" s="47">
        <f>IFERROR(IF(BJ338=$D$4,BK338,BK338/($D$4/BJ338)),0)</f>
        <v>0</v>
      </c>
      <c r="BM338" s="50"/>
      <c r="BN338" s="22">
        <f t="array" ref="BN338">IF(SUMPRODUCT((O338:O$439=O338)*1)&gt;1,0,1)</f>
        <v>1</v>
      </c>
      <c r="BO338" s="46"/>
      <c r="BP338" s="46"/>
      <c r="BQ338" s="107"/>
      <c r="BR338" s="47">
        <f>IF(BP338-BO338=$A$3,$A$2,BP338-BO338)</f>
        <v>0</v>
      </c>
      <c r="BS338" s="47">
        <f>IFERROR(IF(BQ338=$D$4,BR338,BR338/($D$4/BQ338)),0)</f>
        <v>0</v>
      </c>
      <c r="BT338" s="48">
        <v>0.54166666666666663</v>
      </c>
      <c r="BU338" s="48">
        <v>0.79166666666666663</v>
      </c>
      <c r="BV338" s="41">
        <v>4</v>
      </c>
      <c r="BW338" s="47">
        <f>IF(BU338-BT338=$A$3,$A$2,BU338-BT338)</f>
        <v>0.25</v>
      </c>
      <c r="BX338" s="47">
        <f>IFERROR(IF(BV338=$D$4,BW338,BW338/($D$4/BV338)),0)</f>
        <v>0.25</v>
      </c>
      <c r="BY338" s="48">
        <v>0.54166666666666663</v>
      </c>
      <c r="BZ338" s="48">
        <v>0.79166666666666663</v>
      </c>
      <c r="CA338" s="64">
        <v>4</v>
      </c>
      <c r="CB338" s="47">
        <f>IF(BZ338-BY338=$A$3,$A$2,BZ338-BY338)</f>
        <v>0.25</v>
      </c>
      <c r="CC338" s="47">
        <f>IFERROR(IF(CA338=$D$4,CB338,CB338/($D$4/CA338)),0)</f>
        <v>0.25</v>
      </c>
      <c r="CD338" s="48">
        <v>0.54166666666666663</v>
      </c>
      <c r="CE338" s="49">
        <v>0.79166666666666663</v>
      </c>
      <c r="CF338" s="41">
        <v>4</v>
      </c>
      <c r="CG338" s="47">
        <f>IF(CE338-CD338=$A$3,$A$2,CE338-CD338)</f>
        <v>0.25</v>
      </c>
      <c r="CH338" s="47">
        <f>IFERROR(IF(CF338=$D$4,CG338,CG338/($D$4/CF338)),0)</f>
        <v>0.25</v>
      </c>
      <c r="CI338" s="48">
        <v>0.41666666666666669</v>
      </c>
      <c r="CJ338" s="48">
        <v>0.75</v>
      </c>
      <c r="CK338" s="41">
        <v>4</v>
      </c>
      <c r="CL338" s="47">
        <f>IF(CJ338-CI338=$A$3,$A$2,CJ338-CI338)</f>
        <v>0.33333333333333331</v>
      </c>
      <c r="CM338" s="47">
        <f>IFERROR(IF(CK338=$D$4,CL338,CL338/($D$4/CK338)),0)</f>
        <v>0.33333333333333331</v>
      </c>
      <c r="CN338" s="48">
        <v>0.41666666666666669</v>
      </c>
      <c r="CO338" s="49">
        <v>0.75</v>
      </c>
      <c r="CP338" s="41">
        <v>4</v>
      </c>
      <c r="CQ338" s="47">
        <f>IF(CO338-CN338=$A$3,$A$2,CO338-CN338)</f>
        <v>0.33333333333333331</v>
      </c>
      <c r="CR338" s="47">
        <f>IFERROR(IF(CP338=$D$4,CQ338,CQ338/($D$4/CP338)),0)</f>
        <v>0.33333333333333331</v>
      </c>
      <c r="CS338" s="48"/>
      <c r="CT338" s="48"/>
      <c r="CU338" s="41"/>
      <c r="CV338" s="47">
        <f>IF(CT338-CS338=$A$3,$A$2,CT338-CS338)</f>
        <v>0</v>
      </c>
      <c r="CW338" s="47">
        <f>IFERROR(IF(CU338=$D$4,CV338,CV338/($D$4/CU338)),0)</f>
        <v>0</v>
      </c>
      <c r="CX338" s="18"/>
      <c r="CY338" s="18"/>
      <c r="CZ338" s="156"/>
      <c r="DA338" s="156"/>
    </row>
    <row r="339" spans="2:105" ht="13.8" x14ac:dyDescent="0.3">
      <c r="B339" s="39" t="str">
        <f>CONCATENATE(IF(AD339&lt;&gt;"","L",""),IF(AI339&lt;&gt;"","M",""),IF(AN339&lt;&gt;"","W",""),IF(AS339&lt;&gt;"","J",""),IF(AX339&lt;&gt;"","V",""),IF(BC339&lt;&gt;"","S",""),IF(BH339&lt;&gt;"","D",""))</f>
        <v>MJS</v>
      </c>
      <c r="C339" s="104">
        <v>642</v>
      </c>
      <c r="D339" s="40" t="s">
        <v>1885</v>
      </c>
      <c r="E339" s="40" t="s">
        <v>1410</v>
      </c>
      <c r="F339" s="40" t="s">
        <v>2156</v>
      </c>
      <c r="G339" s="36" t="s">
        <v>1246</v>
      </c>
      <c r="H339" s="36" t="s">
        <v>2228</v>
      </c>
      <c r="I339" s="36" t="s">
        <v>2228</v>
      </c>
      <c r="J339" s="36" t="s">
        <v>2260</v>
      </c>
      <c r="K339" s="36" t="s">
        <v>2263</v>
      </c>
      <c r="L339" s="171" t="s">
        <v>960</v>
      </c>
      <c r="M339" s="99">
        <f>IF(L339=L338,0,1)</f>
        <v>1</v>
      </c>
      <c r="N339" s="107">
        <v>1311582850</v>
      </c>
      <c r="O339" s="106" t="str">
        <f>PROPER(TRIM(UPPER(CONCATENATE(P339," ",Q339))))</f>
        <v>Mirella Asunción Intriago</v>
      </c>
      <c r="P339" s="106" t="s">
        <v>2315</v>
      </c>
      <c r="Q339" s="106" t="s">
        <v>2386</v>
      </c>
      <c r="R339" s="106" t="s">
        <v>2441</v>
      </c>
      <c r="S339" s="106" t="s">
        <v>2461</v>
      </c>
      <c r="T339" s="106" t="s">
        <v>2467</v>
      </c>
      <c r="U339" s="107" t="s">
        <v>2472</v>
      </c>
      <c r="V339" s="133">
        <v>40336.448884648125</v>
      </c>
      <c r="W339" s="39">
        <f>COUNTA(AD339,AI339,AN339,AS339,AX339,BH339,BC339)</f>
        <v>3</v>
      </c>
      <c r="X339" s="42">
        <f>Y339/AC339</f>
        <v>0.22499999999999995</v>
      </c>
      <c r="Y339" s="43">
        <f>(AH339+AM339+AR339+AW339+BB339+BL339+BG339)*24</f>
        <v>8.9999999999999964</v>
      </c>
      <c r="Z339" s="44">
        <f>+W339*$D$4</f>
        <v>12</v>
      </c>
      <c r="AA339" s="42">
        <f>AB339/(AC339*$D$4)</f>
        <v>0.22499999999999995</v>
      </c>
      <c r="AB339" s="44">
        <f>((AG339*24)*AF339)+((AL339*24)*AK339)+((AQ339*24)*AP339)+((AV339*24)*AU339)+((BA339*24)*AZ339)+((BF339*24)*BE339)+((BK339*24)*BJ339)</f>
        <v>35.999999999999986</v>
      </c>
      <c r="AC339" s="45">
        <f>SUMIFS(Y:Y,O:O,O339)</f>
        <v>39.999999999999993</v>
      </c>
      <c r="AD339" s="127"/>
      <c r="AE339" s="127"/>
      <c r="AF339" s="107"/>
      <c r="AG339" s="47">
        <f>IF(AE339-AD339=$A$3,$A$2,AE339-AD339)</f>
        <v>0</v>
      </c>
      <c r="AH339" s="47">
        <f>IFERROR(IF(AF339=$D$4,AG339,AG339/($D$4/AF339)),0)</f>
        <v>0</v>
      </c>
      <c r="AI339" s="49">
        <v>0.41666666666666669</v>
      </c>
      <c r="AJ339" s="49">
        <v>0.54166666666666663</v>
      </c>
      <c r="AK339" s="41">
        <v>4</v>
      </c>
      <c r="AL339" s="47">
        <f>IF(AJ339-AI339=$A$3,$A$2,AJ339-AI339)</f>
        <v>0.12499999999999994</v>
      </c>
      <c r="AM339" s="47">
        <f>IFERROR(IF(AK339=$D$4,AL339,AL339/($D$4/AK339)),0)</f>
        <v>0.12499999999999994</v>
      </c>
      <c r="AN339" s="49"/>
      <c r="AO339" s="49"/>
      <c r="AP339" s="64"/>
      <c r="AQ339" s="47">
        <f>IF(AO339-AN339=$A$3,$A$2,AO339-AN339)</f>
        <v>0</v>
      </c>
      <c r="AR339" s="47">
        <f>IFERROR(IF(AP339=$D$4,AQ339,AQ339/($D$4/AP339)),0)</f>
        <v>0</v>
      </c>
      <c r="AS339" s="49">
        <v>0.41666666666666669</v>
      </c>
      <c r="AT339" s="49">
        <v>0.54166666666666663</v>
      </c>
      <c r="AU339" s="41">
        <v>4</v>
      </c>
      <c r="AV339" s="47">
        <f>IF(AT339-AS339=$A$3,$A$2,AT339-AS339)</f>
        <v>0.12499999999999994</v>
      </c>
      <c r="AW339" s="47">
        <f>IFERROR(IF(AU339=$D$4,AV339,AV339/($D$4/AU339)),0)</f>
        <v>0.12499999999999994</v>
      </c>
      <c r="AX339" s="49"/>
      <c r="AY339" s="49"/>
      <c r="AZ339" s="41"/>
      <c r="BA339" s="47">
        <f>IF(AY339-AX339=$A$3,$A$2,AY339-AX339)</f>
        <v>0</v>
      </c>
      <c r="BB339" s="47">
        <f>IFERROR(IF(AZ339=$D$4,BA339,BA339/($D$4/AZ339)),0)</f>
        <v>0</v>
      </c>
      <c r="BC339" s="49">
        <v>0.41666666666666669</v>
      </c>
      <c r="BD339" s="49">
        <v>0.54166666666666663</v>
      </c>
      <c r="BE339" s="41">
        <v>4</v>
      </c>
      <c r="BF339" s="47">
        <f>IF(BD339-BC339=$A$3,$A$2,BD339-BC339)</f>
        <v>0.12499999999999994</v>
      </c>
      <c r="BG339" s="47">
        <f>IFERROR(IF(BE339=$D$4,BF339,BF339/($D$4/BE339)),0)</f>
        <v>0.12499999999999994</v>
      </c>
      <c r="BH339" s="49"/>
      <c r="BI339" s="49"/>
      <c r="BJ339" s="41"/>
      <c r="BK339" s="47">
        <f>IF(BI339-BH339=$A$3,$A$2,BI339-BH339)</f>
        <v>0</v>
      </c>
      <c r="BL339" s="47">
        <f>IFERROR(IF(BJ339=$D$4,BK339,BK339/($D$4/BJ339)),0)</f>
        <v>0</v>
      </c>
      <c r="BM339" s="50"/>
      <c r="BN339" s="22">
        <f t="array" ref="BN339">IF(SUMPRODUCT((O339:O$439=O339)*1)&gt;1,0,1)</f>
        <v>0</v>
      </c>
      <c r="BO339" s="46"/>
      <c r="BP339" s="46"/>
      <c r="BQ339" s="107"/>
      <c r="BR339" s="47">
        <f>IF(BP339-BO339=$A$3,$A$2,BP339-BO339)</f>
        <v>0</v>
      </c>
      <c r="BS339" s="47">
        <f>IFERROR(IF(BQ339=$D$4,BR339,BR339/($D$4/BQ339)),0)</f>
        <v>0</v>
      </c>
      <c r="BT339" s="48"/>
      <c r="BU339" s="48"/>
      <c r="BV339" s="41"/>
      <c r="BW339" s="47">
        <f>IF(BU339-BT339=$A$3,$A$2,BU339-BT339)</f>
        <v>0</v>
      </c>
      <c r="BX339" s="47">
        <f>IFERROR(IF(BV339=$D$4,BW339,BW339/($D$4/BV339)),0)</f>
        <v>0</v>
      </c>
      <c r="BY339" s="48">
        <v>0.66666666666666663</v>
      </c>
      <c r="BZ339" s="48">
        <v>0.79166666666666663</v>
      </c>
      <c r="CA339" s="64">
        <v>4</v>
      </c>
      <c r="CB339" s="47">
        <f>IF(BZ339-BY339=$A$3,$A$2,BZ339-BY339)</f>
        <v>0.125</v>
      </c>
      <c r="CC339" s="47">
        <f>IFERROR(IF(CA339=$D$4,CB339,CB339/($D$4/CA339)),0)</f>
        <v>0.125</v>
      </c>
      <c r="CD339" s="48"/>
      <c r="CE339" s="48"/>
      <c r="CF339" s="41"/>
      <c r="CG339" s="47">
        <f>IF(CE339-CD339=$A$3,$A$2,CE339-CD339)</f>
        <v>0</v>
      </c>
      <c r="CH339" s="47">
        <f>IFERROR(IF(CF339=$D$4,CG339,CG339/($D$4/CF339)),0)</f>
        <v>0</v>
      </c>
      <c r="CI339" s="48">
        <v>0.66666666666666663</v>
      </c>
      <c r="CJ339" s="48">
        <v>0.79166666666666663</v>
      </c>
      <c r="CK339" s="41">
        <v>4</v>
      </c>
      <c r="CL339" s="47">
        <f>IF(CJ339-CI339=$A$3,$A$2,CJ339-CI339)</f>
        <v>0.125</v>
      </c>
      <c r="CM339" s="47">
        <f>IFERROR(IF(CK339=$D$4,CL339,CL339/($D$4/CK339)),0)</f>
        <v>0.125</v>
      </c>
      <c r="CN339" s="48">
        <v>0.66666666666666663</v>
      </c>
      <c r="CO339" s="49">
        <v>0.79166666666666663</v>
      </c>
      <c r="CP339" s="41">
        <v>4</v>
      </c>
      <c r="CQ339" s="47">
        <f>IF(CO339-CN339=$A$3,$A$2,CO339-CN339)</f>
        <v>0.125</v>
      </c>
      <c r="CR339" s="47">
        <f>IFERROR(IF(CP339=$D$4,CQ339,CQ339/($D$4/CP339)),0)</f>
        <v>0.125</v>
      </c>
      <c r="CS339" s="48"/>
      <c r="CT339" s="48"/>
      <c r="CU339" s="41"/>
      <c r="CV339" s="47">
        <f>IF(CT339-CS339=$A$3,$A$2,CT339-CS339)</f>
        <v>0</v>
      </c>
      <c r="CW339" s="47">
        <f>IFERROR(IF(CU339=$D$4,CV339,CV339/($D$4/CU339)),0)</f>
        <v>0</v>
      </c>
      <c r="CY339" s="18"/>
      <c r="CZ339" s="157">
        <f>IFERROR(VLOOKUP(Tabla5[[#This Row],[NOMBRE PDV HMPDV]],#REF!,10,0),0)</f>
        <v>0</v>
      </c>
      <c r="DA339" s="156"/>
    </row>
    <row r="340" spans="2:105" ht="13.8" x14ac:dyDescent="0.3">
      <c r="B340" s="39" t="str">
        <f>CONCATENATE(IF(AD340&lt;&gt;"","L",""),IF(AI340&lt;&gt;"","M",""),IF(AN340&lt;&gt;"","W",""),IF(AS340&lt;&gt;"","J",""),IF(AX340&lt;&gt;"","V",""),IF(BC340&lt;&gt;"","S",""),IF(BH340&lt;&gt;"","D",""))</f>
        <v>MJS</v>
      </c>
      <c r="C340" s="104">
        <v>917</v>
      </c>
      <c r="D340" s="120" t="s">
        <v>1886</v>
      </c>
      <c r="E340" s="211" t="s">
        <v>1118</v>
      </c>
      <c r="F340" s="40" t="s">
        <v>2155</v>
      </c>
      <c r="G340" s="36" t="s">
        <v>1236</v>
      </c>
      <c r="H340" s="36" t="s">
        <v>2228</v>
      </c>
      <c r="I340" s="36" t="s">
        <v>2228</v>
      </c>
      <c r="J340" s="36" t="s">
        <v>2125</v>
      </c>
      <c r="K340" s="36" t="s">
        <v>2263</v>
      </c>
      <c r="L340" s="171" t="s">
        <v>960</v>
      </c>
      <c r="M340" s="99">
        <f>IF(L340=L339,0,1)</f>
        <v>0</v>
      </c>
      <c r="N340" s="107">
        <v>1311582850</v>
      </c>
      <c r="O340" s="106" t="str">
        <f>PROPER(TRIM(UPPER(CONCATENATE(P340," ",Q340))))</f>
        <v>Mirella Asunción Intriago</v>
      </c>
      <c r="P340" s="106" t="s">
        <v>2315</v>
      </c>
      <c r="Q340" s="106" t="s">
        <v>2386</v>
      </c>
      <c r="R340" s="106" t="s">
        <v>2441</v>
      </c>
      <c r="S340" s="106" t="s">
        <v>2461</v>
      </c>
      <c r="T340" s="106" t="s">
        <v>2467</v>
      </c>
      <c r="U340" s="107" t="s">
        <v>2472</v>
      </c>
      <c r="V340" s="133"/>
      <c r="W340" s="39">
        <f>COUNTA(AD340,AI340,AN340,AS340,AX340,BH340,BC340)</f>
        <v>3</v>
      </c>
      <c r="X340" s="42">
        <f>Y340/AC340</f>
        <v>0.14999999999999988</v>
      </c>
      <c r="Y340" s="43">
        <f>(AH340+AM340+AR340+AW340+BB340+BL340+BG340)*24</f>
        <v>5.9999999999999947</v>
      </c>
      <c r="Z340" s="44">
        <f>+W340*$D$4</f>
        <v>12</v>
      </c>
      <c r="AA340" s="42">
        <f>AB340/(AC340*$D$4)</f>
        <v>0.14999999999999988</v>
      </c>
      <c r="AB340" s="44">
        <f>((AG340*24)*AF340)+((AL340*24)*AK340)+((AQ340*24)*AP340)+((AV340*24)*AU340)+((BA340*24)*AZ340)+((BF340*24)*BE340)+((BK340*24)*BJ340)</f>
        <v>23.999999999999979</v>
      </c>
      <c r="AC340" s="45">
        <f>SUMIFS(Y:Y,O:O,O340)</f>
        <v>39.999999999999993</v>
      </c>
      <c r="AD340" s="127"/>
      <c r="AE340" s="127"/>
      <c r="AF340" s="107"/>
      <c r="AG340" s="47">
        <f>IF(AE340-AD340=$A$3,$A$2,AE340-AD340)</f>
        <v>0</v>
      </c>
      <c r="AH340" s="47">
        <f>IFERROR(IF(AF340=$D$4,AG340,AG340/($D$4/AF340)),0)</f>
        <v>0</v>
      </c>
      <c r="AI340" s="49">
        <v>0.70833333333333337</v>
      </c>
      <c r="AJ340" s="49">
        <v>0.79166666666666663</v>
      </c>
      <c r="AK340" s="41">
        <v>4</v>
      </c>
      <c r="AL340" s="47">
        <f>IF(AJ340-AI340=$A$3,$A$2,AJ340-AI340)</f>
        <v>8.3333333333333259E-2</v>
      </c>
      <c r="AM340" s="47">
        <f>IFERROR(IF(AK340=$D$4,AL340,AL340/($D$4/AK340)),0)</f>
        <v>8.3333333333333259E-2</v>
      </c>
      <c r="AN340" s="49"/>
      <c r="AO340" s="49"/>
      <c r="AP340" s="64"/>
      <c r="AQ340" s="47">
        <f>IF(AO340-AN340=$A$3,$A$2,AO340-AN340)</f>
        <v>0</v>
      </c>
      <c r="AR340" s="47">
        <f>IFERROR(IF(AP340=$D$4,AQ340,AQ340/($D$4/AP340)),0)</f>
        <v>0</v>
      </c>
      <c r="AS340" s="49">
        <v>0.70833333333333337</v>
      </c>
      <c r="AT340" s="49">
        <v>0.79166666666666663</v>
      </c>
      <c r="AU340" s="41">
        <v>4</v>
      </c>
      <c r="AV340" s="47">
        <f>IF(AT340-AS340=$A$3,$A$2,AT340-AS340)</f>
        <v>8.3333333333333259E-2</v>
      </c>
      <c r="AW340" s="47">
        <f>IFERROR(IF(AU340=$D$4,AV340,AV340/($D$4/AU340)),0)</f>
        <v>8.3333333333333259E-2</v>
      </c>
      <c r="AX340" s="49"/>
      <c r="AY340" s="49"/>
      <c r="AZ340" s="41"/>
      <c r="BA340" s="47">
        <f>IF(AY340-AX340=$A$3,$A$2,AY340-AX340)</f>
        <v>0</v>
      </c>
      <c r="BB340" s="47">
        <f>IFERROR(IF(AZ340=$D$4,BA340,BA340/($D$4/AZ340)),0)</f>
        <v>0</v>
      </c>
      <c r="BC340" s="49">
        <v>0.70833333333333337</v>
      </c>
      <c r="BD340" s="49">
        <v>0.79166666666666663</v>
      </c>
      <c r="BE340" s="41">
        <v>4</v>
      </c>
      <c r="BF340" s="47">
        <f>IF(BD340-BC340=$A$3,$A$2,BD340-BC340)</f>
        <v>8.3333333333333259E-2</v>
      </c>
      <c r="BG340" s="47">
        <f>IFERROR(IF(BE340=$D$4,BF340,BF340/($D$4/BE340)),0)</f>
        <v>8.3333333333333259E-2</v>
      </c>
      <c r="BH340" s="49"/>
      <c r="BI340" s="49"/>
      <c r="BJ340" s="41"/>
      <c r="BK340" s="47">
        <f>IF(BI340-BH340=$A$3,$A$2,BI340-BH340)</f>
        <v>0</v>
      </c>
      <c r="BL340" s="47">
        <f>IFERROR(IF(BJ340=$D$4,BK340,BK340/($D$4/BJ340)),0)</f>
        <v>0</v>
      </c>
      <c r="BM340" s="50"/>
      <c r="BN340" s="22">
        <f t="array" ref="BN340">IF(SUMPRODUCT((O340:O$439=O340)*1)&gt;1,0,1)</f>
        <v>0</v>
      </c>
      <c r="BO340" s="46"/>
      <c r="BP340" s="46"/>
      <c r="BQ340" s="107"/>
      <c r="BR340" s="47">
        <f>IF(BP340-BO340=$A$3,$A$2,BP340-BO340)</f>
        <v>0</v>
      </c>
      <c r="BS340" s="47">
        <f>IFERROR(IF(BQ340=$D$4,BR340,BR340/($D$4/BQ340)),0)</f>
        <v>0</v>
      </c>
      <c r="BT340" s="48"/>
      <c r="BU340" s="48"/>
      <c r="BV340" s="41"/>
      <c r="BW340" s="47">
        <f>IF(BU340-BT340=$A$3,$A$2,BU340-BT340)</f>
        <v>0</v>
      </c>
      <c r="BX340" s="47">
        <f>IFERROR(IF(BV340=$D$4,BW340,BW340/($D$4/BV340)),0)</f>
        <v>0</v>
      </c>
      <c r="BY340" s="48"/>
      <c r="BZ340" s="48"/>
      <c r="CA340" s="64"/>
      <c r="CB340" s="47">
        <f>IF(BZ340-BY340=$A$3,$A$2,BZ340-BY340)</f>
        <v>0</v>
      </c>
      <c r="CC340" s="47">
        <f>IFERROR(IF(CA340=$D$4,CB340,CB340/($D$4/CA340)),0)</f>
        <v>0</v>
      </c>
      <c r="CD340" s="48"/>
      <c r="CE340" s="48"/>
      <c r="CF340" s="41"/>
      <c r="CG340" s="47">
        <f>IF(CE340-CD340=$A$3,$A$2,CE340-CD340)</f>
        <v>0</v>
      </c>
      <c r="CH340" s="47">
        <f>IFERROR(IF(CF340=$D$4,CG340,CG340/($D$4/CF340)),0)</f>
        <v>0</v>
      </c>
      <c r="CI340" s="48"/>
      <c r="CJ340" s="48"/>
      <c r="CK340" s="41"/>
      <c r="CL340" s="47">
        <f>IF(CJ340-CI340=$A$3,$A$2,CJ340-CI340)</f>
        <v>0</v>
      </c>
      <c r="CM340" s="47">
        <f>IFERROR(IF(CK340=$D$4,CL340,CL340/($D$4/CK340)),0)</f>
        <v>0</v>
      </c>
      <c r="CN340" s="48"/>
      <c r="CO340" s="49"/>
      <c r="CP340" s="41"/>
      <c r="CQ340" s="47">
        <f>IF(CO340-CN340=$A$3,$A$2,CO340-CN340)</f>
        <v>0</v>
      </c>
      <c r="CR340" s="47">
        <f>IFERROR(IF(CP340=$D$4,CQ340,CQ340/($D$4/CP340)),0)</f>
        <v>0</v>
      </c>
      <c r="CS340" s="48"/>
      <c r="CT340" s="48"/>
      <c r="CU340" s="41"/>
      <c r="CV340" s="47">
        <f>IF(CT340-CS340=$A$3,$A$2,CT340-CS340)</f>
        <v>0</v>
      </c>
      <c r="CW340" s="47">
        <f>IFERROR(IF(CU340=$D$4,CV340,CV340/($D$4/CU340)),0)</f>
        <v>0</v>
      </c>
      <c r="CY340" s="18"/>
      <c r="CZ340" s="157">
        <f>IFERROR(VLOOKUP(Tabla5[[#This Row],[NOMBRE PDV HMPDV]],#REF!,10,0),0)</f>
        <v>0</v>
      </c>
      <c r="DA340" s="156"/>
    </row>
    <row r="341" spans="2:105" ht="13.8" x14ac:dyDescent="0.3">
      <c r="B341" s="39" t="str">
        <f>CONCATENATE(IF(AD341&lt;&gt;"","L",""),IF(AI341&lt;&gt;"","M",""),IF(AN341&lt;&gt;"","W",""),IF(AS341&lt;&gt;"","J",""),IF(AX341&lt;&gt;"","V",""),IF(BC341&lt;&gt;"","S",""),IF(BH341&lt;&gt;"","D",""))</f>
        <v>W</v>
      </c>
      <c r="C341" s="104">
        <v>514</v>
      </c>
      <c r="D341" s="120" t="s">
        <v>1887</v>
      </c>
      <c r="E341" s="212" t="s">
        <v>1121</v>
      </c>
      <c r="F341" s="40" t="s">
        <v>2122</v>
      </c>
      <c r="G341" s="36" t="s">
        <v>1240</v>
      </c>
      <c r="H341" s="36" t="s">
        <v>2228</v>
      </c>
      <c r="I341" s="36" t="s">
        <v>2228</v>
      </c>
      <c r="J341" s="36" t="s">
        <v>2125</v>
      </c>
      <c r="K341" s="36" t="s">
        <v>2263</v>
      </c>
      <c r="L341" s="171" t="s">
        <v>960</v>
      </c>
      <c r="M341" s="99">
        <f>IF(L341=L340,0,1)</f>
        <v>0</v>
      </c>
      <c r="N341" s="107">
        <v>1311582850</v>
      </c>
      <c r="O341" s="106" t="str">
        <f>PROPER(TRIM(UPPER(CONCATENATE(P341," ",Q341))))</f>
        <v>Mirella Asunción Intriago</v>
      </c>
      <c r="P341" s="106" t="s">
        <v>2315</v>
      </c>
      <c r="Q341" s="106" t="s">
        <v>2386</v>
      </c>
      <c r="R341" s="106" t="s">
        <v>2441</v>
      </c>
      <c r="S341" s="106" t="s">
        <v>2461</v>
      </c>
      <c r="T341" s="106" t="s">
        <v>2465</v>
      </c>
      <c r="U341" s="107" t="s">
        <v>2472</v>
      </c>
      <c r="V341" s="133"/>
      <c r="W341" s="39">
        <f>COUNTA(AD341,AI341,AN341,AS341,AX341,BH341,BC341)</f>
        <v>1</v>
      </c>
      <c r="X341" s="42">
        <f>Y341/AC341</f>
        <v>4.9999999999999996E-2</v>
      </c>
      <c r="Y341" s="43">
        <f>(AH341+AM341+AR341+AW341+BB341+BL341+BG341)*24</f>
        <v>1.9999999999999996</v>
      </c>
      <c r="Z341" s="44">
        <f>+W341*$D$4</f>
        <v>4</v>
      </c>
      <c r="AA341" s="42">
        <f>AB341/(AC341*$D$4)</f>
        <v>4.9999999999999996E-2</v>
      </c>
      <c r="AB341" s="44">
        <f>((AG341*24)*AF341)+((AL341*24)*AK341)+((AQ341*24)*AP341)+((AV341*24)*AU341)+((BA341*24)*AZ341)+((BF341*24)*BE341)+((BK341*24)*BJ341)</f>
        <v>7.9999999999999982</v>
      </c>
      <c r="AC341" s="45">
        <f>SUMIFS(Y:Y,O:O,O341)</f>
        <v>39.999999999999993</v>
      </c>
      <c r="AD341" s="127"/>
      <c r="AE341" s="127"/>
      <c r="AF341" s="107"/>
      <c r="AG341" s="47">
        <f>IF(AE341-AD341=$A$3,$A$2,AE341-AD341)</f>
        <v>0</v>
      </c>
      <c r="AH341" s="47">
        <f>IFERROR(IF(AF341=$D$4,AG341,AG341/($D$4/AF341)),0)</f>
        <v>0</v>
      </c>
      <c r="AI341" s="49"/>
      <c r="AJ341" s="49"/>
      <c r="AK341" s="41"/>
      <c r="AL341" s="47">
        <f>IF(AJ341-AI341=$A$3,$A$2,AJ341-AI341)</f>
        <v>0</v>
      </c>
      <c r="AM341" s="47">
        <f>IFERROR(IF(AK341=$D$4,AL341,AL341/($D$4/AK341)),0)</f>
        <v>0</v>
      </c>
      <c r="AN341" s="49">
        <v>0.41666666666666669</v>
      </c>
      <c r="AO341" s="49">
        <v>0.5</v>
      </c>
      <c r="AP341" s="64">
        <v>4</v>
      </c>
      <c r="AQ341" s="47">
        <f>IF(AO341-AN341=$A$3,$A$2,AO341-AN341)</f>
        <v>8.3333333333333315E-2</v>
      </c>
      <c r="AR341" s="47">
        <f>IFERROR(IF(AP341=$D$4,AQ341,AQ341/($D$4/AP341)),0)</f>
        <v>8.3333333333333315E-2</v>
      </c>
      <c r="AS341" s="49"/>
      <c r="AT341" s="49"/>
      <c r="AU341" s="41"/>
      <c r="AV341" s="47">
        <f>IF(AT341-AS341=$A$3,$A$2,AT341-AS341)</f>
        <v>0</v>
      </c>
      <c r="AW341" s="47">
        <f>IFERROR(IF(AU341=$D$4,AV341,AV341/($D$4/AU341)),0)</f>
        <v>0</v>
      </c>
      <c r="AX341" s="49"/>
      <c r="AY341" s="49"/>
      <c r="AZ341" s="41"/>
      <c r="BA341" s="47">
        <f>IF(AY341-AX341=$A$3,$A$2,AY341-AX341)</f>
        <v>0</v>
      </c>
      <c r="BB341" s="47">
        <f>IFERROR(IF(AZ341=$D$4,BA341,BA341/($D$4/AZ341)),0)</f>
        <v>0</v>
      </c>
      <c r="BC341" s="49"/>
      <c r="BD341" s="49"/>
      <c r="BE341" s="41"/>
      <c r="BF341" s="47">
        <f>IF(BD341-BC341=$A$3,$A$2,BD341-BC341)</f>
        <v>0</v>
      </c>
      <c r="BG341" s="47">
        <f>IFERROR(IF(BE341=$D$4,BF341,BF341/($D$4/BE341)),0)</f>
        <v>0</v>
      </c>
      <c r="BH341" s="49"/>
      <c r="BI341" s="49"/>
      <c r="BJ341" s="41"/>
      <c r="BK341" s="47">
        <f>IF(BI341-BH341=$A$3,$A$2,BI341-BH341)</f>
        <v>0</v>
      </c>
      <c r="BL341" s="47">
        <f>IFERROR(IF(BJ341=$D$4,BK341,BK341/($D$4/BJ341)),0)</f>
        <v>0</v>
      </c>
      <c r="BM341" s="50"/>
      <c r="BN341" s="22">
        <f t="array" ref="BN341">IF(SUMPRODUCT((O341:O$439=O341)*1)&gt;1,0,1)</f>
        <v>0</v>
      </c>
      <c r="BO341" s="46"/>
      <c r="BP341" s="46"/>
      <c r="BQ341" s="107"/>
      <c r="BR341" s="47">
        <f>IF(BP341-BO341=$A$3,$A$2,BP341-BO341)</f>
        <v>0</v>
      </c>
      <c r="BS341" s="47">
        <f>IFERROR(IF(BQ341=$D$4,BR341,BR341/($D$4/BQ341)),0)</f>
        <v>0</v>
      </c>
      <c r="BT341" s="48"/>
      <c r="BU341" s="48"/>
      <c r="BV341" s="41"/>
      <c r="BW341" s="47">
        <f>IF(BU341-BT341=$A$3,$A$2,BU341-BT341)</f>
        <v>0</v>
      </c>
      <c r="BX341" s="47">
        <f>IFERROR(IF(BV341=$D$4,BW341,BW341/($D$4/BV341)),0)</f>
        <v>0</v>
      </c>
      <c r="BY341" s="48"/>
      <c r="BZ341" s="48"/>
      <c r="CA341" s="64"/>
      <c r="CB341" s="47">
        <f>IF(BZ341-BY341=$A$3,$A$2,BZ341-BY341)</f>
        <v>0</v>
      </c>
      <c r="CC341" s="47">
        <f>IFERROR(IF(CA341=$D$4,CB341,CB341/($D$4/CA341)),0)</f>
        <v>0</v>
      </c>
      <c r="CD341" s="48"/>
      <c r="CE341" s="48"/>
      <c r="CF341" s="41"/>
      <c r="CG341" s="47">
        <f>IF(CE341-CD341=$A$3,$A$2,CE341-CD341)</f>
        <v>0</v>
      </c>
      <c r="CH341" s="47">
        <f>IFERROR(IF(CF341=$D$4,CG341,CG341/($D$4/CF341)),0)</f>
        <v>0</v>
      </c>
      <c r="CI341" s="48"/>
      <c r="CJ341" s="48"/>
      <c r="CK341" s="41"/>
      <c r="CL341" s="47">
        <f>IF(CJ341-CI341=$A$3,$A$2,CJ341-CI341)</f>
        <v>0</v>
      </c>
      <c r="CM341" s="47">
        <f>IFERROR(IF(CK341=$D$4,CL341,CL341/($D$4/CK341)),0)</f>
        <v>0</v>
      </c>
      <c r="CN341" s="48"/>
      <c r="CO341" s="49"/>
      <c r="CP341" s="41"/>
      <c r="CQ341" s="47">
        <f>IF(CO341-CN341=$A$3,$A$2,CO341-CN341)</f>
        <v>0</v>
      </c>
      <c r="CR341" s="47">
        <f>IFERROR(IF(CP341=$D$4,CQ341,CQ341/($D$4/CP341)),0)</f>
        <v>0</v>
      </c>
      <c r="CS341" s="48"/>
      <c r="CT341" s="48"/>
      <c r="CU341" s="41"/>
      <c r="CV341" s="47">
        <f>IF(CT341-CS341=$A$3,$A$2,CT341-CS341)</f>
        <v>0</v>
      </c>
      <c r="CW341" s="47">
        <f>IFERROR(IF(CU341=$D$4,CV341,CV341/($D$4/CU341)),0)</f>
        <v>0</v>
      </c>
      <c r="CY341" s="18"/>
      <c r="CZ341" s="156"/>
      <c r="DA341" s="156"/>
    </row>
    <row r="342" spans="2:105" ht="14.4" x14ac:dyDescent="0.3">
      <c r="B342" s="39" t="str">
        <f>CONCATENATE(IF(AD342&lt;&gt;"","L",""),IF(AI342&lt;&gt;"","M",""),IF(AN342&lt;&gt;"","W",""),IF(AS342&lt;&gt;"","J",""),IF(AX342&lt;&gt;"","V",""),IF(BC342&lt;&gt;"","S",""),IF(BH342&lt;&gt;"","D",""))</f>
        <v>WV</v>
      </c>
      <c r="C342" s="104">
        <v>510</v>
      </c>
      <c r="D342" s="40" t="s">
        <v>1888</v>
      </c>
      <c r="E342" s="40" t="s">
        <v>1411</v>
      </c>
      <c r="F342" s="40" t="s">
        <v>2122</v>
      </c>
      <c r="G342" s="36" t="s">
        <v>1240</v>
      </c>
      <c r="H342" s="36" t="s">
        <v>2228</v>
      </c>
      <c r="I342" s="36" t="s">
        <v>2228</v>
      </c>
      <c r="J342" s="36" t="s">
        <v>2125</v>
      </c>
      <c r="K342" s="36" t="s">
        <v>2263</v>
      </c>
      <c r="L342" s="171" t="s">
        <v>960</v>
      </c>
      <c r="M342" s="99">
        <f>IF(L342=L341,0,1)</f>
        <v>0</v>
      </c>
      <c r="N342" s="107">
        <v>1311582850</v>
      </c>
      <c r="O342" s="106" t="str">
        <f>PROPER(TRIM(UPPER(CONCATENATE(P342," ",Q342))))</f>
        <v>Mirella Asunción Intriago</v>
      </c>
      <c r="P342" s="106" t="s">
        <v>2315</v>
      </c>
      <c r="Q342" s="106" t="s">
        <v>2386</v>
      </c>
      <c r="R342" s="106" t="s">
        <v>2441</v>
      </c>
      <c r="S342" s="106" t="s">
        <v>2461</v>
      </c>
      <c r="T342" s="106" t="s">
        <v>2465</v>
      </c>
      <c r="U342" s="107" t="s">
        <v>2472</v>
      </c>
      <c r="V342" s="133">
        <v>15198.327954545457</v>
      </c>
      <c r="W342" s="39">
        <f>COUNTA(AD342,AI342,AN342,AS342,AX342,BH342,BC342)</f>
        <v>2</v>
      </c>
      <c r="X342" s="42">
        <f>Y342/AC342</f>
        <v>0.10000000000000006</v>
      </c>
      <c r="Y342" s="43">
        <f>(AH342+AM342+AR342+AW342+BB342+BL342+BG342)*24</f>
        <v>4.0000000000000018</v>
      </c>
      <c r="Z342" s="44">
        <f>+W342*$D$4</f>
        <v>8</v>
      </c>
      <c r="AA342" s="42">
        <f>AB342/(AC342*$D$4)</f>
        <v>0.10000000000000006</v>
      </c>
      <c r="AB342" s="44">
        <f>((AG342*24)*AF342)+((AL342*24)*AK342)+((AQ342*24)*AP342)+((AV342*24)*AU342)+((BA342*24)*AZ342)+((BF342*24)*BE342)+((BK342*24)*BJ342)</f>
        <v>16.000000000000007</v>
      </c>
      <c r="AC342" s="45">
        <f>SUMIFS(Y:Y,O:O,O342)</f>
        <v>39.999999999999993</v>
      </c>
      <c r="AD342" s="127"/>
      <c r="AE342" s="127"/>
      <c r="AF342" s="107"/>
      <c r="AG342" s="47">
        <f>IF(AE342-AD342=$A$3,$A$2,AE342-AD342)</f>
        <v>0</v>
      </c>
      <c r="AH342" s="47">
        <f>IFERROR(IF(AF342=$D$4,AG342,AG342/($D$4/AF342)),0)</f>
        <v>0</v>
      </c>
      <c r="AI342" s="49"/>
      <c r="AJ342" s="49"/>
      <c r="AK342" s="41"/>
      <c r="AL342" s="47">
        <f>IF(AJ342-AI342=$A$3,$A$2,AJ342-AI342)</f>
        <v>0</v>
      </c>
      <c r="AM342" s="47">
        <f>IFERROR(IF(AK342=$D$4,AL342,AL342/($D$4/AK342)),0)</f>
        <v>0</v>
      </c>
      <c r="AN342" s="49">
        <v>0.5</v>
      </c>
      <c r="AO342" s="49">
        <v>0.58333333333333337</v>
      </c>
      <c r="AP342" s="64">
        <v>4</v>
      </c>
      <c r="AQ342" s="47">
        <f>IF(AO342-AN342=$A$3,$A$2,AO342-AN342)</f>
        <v>8.333333333333337E-2</v>
      </c>
      <c r="AR342" s="47">
        <f>IFERROR(IF(AP342=$D$4,AQ342,AQ342/($D$4/AP342)),0)</f>
        <v>8.333333333333337E-2</v>
      </c>
      <c r="AS342" s="49"/>
      <c r="AT342" s="49"/>
      <c r="AU342" s="41"/>
      <c r="AV342" s="47">
        <f>IF(AT342-AS342=$A$3,$A$2,AT342-AS342)</f>
        <v>0</v>
      </c>
      <c r="AW342" s="47">
        <f>IFERROR(IF(AU342=$D$4,AV342,AV342/($D$4/AU342)),0)</f>
        <v>0</v>
      </c>
      <c r="AX342" s="49">
        <v>0.5</v>
      </c>
      <c r="AY342" s="49">
        <v>0.58333333333333337</v>
      </c>
      <c r="AZ342" s="41">
        <v>4</v>
      </c>
      <c r="BA342" s="47">
        <f>IF(AY342-AX342=$A$3,$A$2,AY342-AX342)</f>
        <v>8.333333333333337E-2</v>
      </c>
      <c r="BB342" s="47">
        <f>IFERROR(IF(AZ342=$D$4,BA342,BA342/($D$4/AZ342)),0)</f>
        <v>8.333333333333337E-2</v>
      </c>
      <c r="BC342" s="49"/>
      <c r="BD342" s="49"/>
      <c r="BE342" s="41"/>
      <c r="BF342" s="47">
        <f>IF(BD342-BC342=$A$3,$A$2,BD342-BC342)</f>
        <v>0</v>
      </c>
      <c r="BG342" s="47">
        <f>IFERROR(IF(BE342=$D$4,BF342,BF342/($D$4/BE342)),0)</f>
        <v>0</v>
      </c>
      <c r="BH342" s="49"/>
      <c r="BI342" s="49"/>
      <c r="BJ342" s="41"/>
      <c r="BK342" s="47">
        <f>IF(BI342-BH342=$A$3,$A$2,BI342-BH342)</f>
        <v>0</v>
      </c>
      <c r="BL342" s="47">
        <f>IFERROR(IF(BJ342=$D$4,BK342,BK342/($D$4/BJ342)),0)</f>
        <v>0</v>
      </c>
      <c r="BM342" s="50"/>
      <c r="BN342" s="22">
        <f t="array" ref="BN342">IF(SUMPRODUCT((O342:O$439=O342)*1)&gt;1,0,1)</f>
        <v>0</v>
      </c>
      <c r="BO342" s="46"/>
      <c r="BP342" s="46"/>
      <c r="BQ342" s="107"/>
      <c r="BR342" s="47">
        <f>IF(BP342-BO342=$A$3,$A$2,BP342-BO342)</f>
        <v>0</v>
      </c>
      <c r="BS342" s="47">
        <f>IFERROR(IF(BQ342=$D$4,BR342,BR342/($D$4/BQ342)),0)</f>
        <v>0</v>
      </c>
      <c r="BT342" s="48"/>
      <c r="BU342" s="48"/>
      <c r="BV342" s="41"/>
      <c r="BW342" s="47">
        <f>IF(BU342-BT342=$A$3,$A$2,BU342-BT342)</f>
        <v>0</v>
      </c>
      <c r="BX342" s="47">
        <f>IFERROR(IF(BV342=$D$4,BW342,BW342/($D$4/BV342)),0)</f>
        <v>0</v>
      </c>
      <c r="BY342" s="48">
        <v>0.41666666666666669</v>
      </c>
      <c r="BZ342" s="48">
        <v>0.5</v>
      </c>
      <c r="CA342" s="64">
        <v>4</v>
      </c>
      <c r="CB342" s="47">
        <f>IF(BZ342-BY342=$A$3,$A$2,BZ342-BY342)</f>
        <v>8.3333333333333315E-2</v>
      </c>
      <c r="CC342" s="47">
        <f>IFERROR(IF(CA342=$D$4,CB342,CB342/($D$4/CA342)),0)</f>
        <v>8.3333333333333315E-2</v>
      </c>
      <c r="CD342" s="48"/>
      <c r="CE342" s="48"/>
      <c r="CF342" s="41"/>
      <c r="CG342" s="47">
        <f>IF(CE342-CD342=$A$3,$A$2,CE342-CD342)</f>
        <v>0</v>
      </c>
      <c r="CH342" s="47">
        <f>IFERROR(IF(CF342=$D$4,CG342,CG342/($D$4/CF342)),0)</f>
        <v>0</v>
      </c>
      <c r="CI342" s="48">
        <v>0.41666666666666669</v>
      </c>
      <c r="CJ342" s="48">
        <v>0.5</v>
      </c>
      <c r="CK342" s="41">
        <v>4</v>
      </c>
      <c r="CL342" s="47">
        <f>IF(CJ342-CI342=$A$3,$A$2,CJ342-CI342)</f>
        <v>8.3333333333333315E-2</v>
      </c>
      <c r="CM342" s="47">
        <f>IFERROR(IF(CK342=$D$4,CL342,CL342/($D$4/CK342)),0)</f>
        <v>8.3333333333333315E-2</v>
      </c>
      <c r="CN342" s="48">
        <v>0.58333333333333337</v>
      </c>
      <c r="CO342" s="49">
        <v>0.66666666666666663</v>
      </c>
      <c r="CP342" s="41">
        <v>4</v>
      </c>
      <c r="CQ342" s="47">
        <f>IF(CO342-CN342=$A$3,$A$2,CO342-CN342)</f>
        <v>8.3333333333333259E-2</v>
      </c>
      <c r="CR342" s="47">
        <f>IFERROR(IF(CP342=$D$4,CQ342,CQ342/($D$4/CP342)),0)</f>
        <v>8.3333333333333259E-2</v>
      </c>
      <c r="CS342" s="48"/>
      <c r="CT342" s="48"/>
      <c r="CU342" s="41"/>
      <c r="CV342" s="47">
        <f>IF(CT342-CS342=$A$3,$A$2,CT342-CS342)</f>
        <v>0</v>
      </c>
      <c r="CW342" s="47">
        <f>IFERROR(IF(CU342=$D$4,CV342,CV342/($D$4/CU342)),0)</f>
        <v>0</v>
      </c>
      <c r="CY342" s="18"/>
      <c r="CZ342" s="156"/>
      <c r="DA342" s="156"/>
    </row>
    <row r="343" spans="2:105" ht="13.8" x14ac:dyDescent="0.3">
      <c r="B343" s="39" t="str">
        <f>CONCATENATE(IF(AD343&lt;&gt;"","L",""),IF(AI343&lt;&gt;"","M",""),IF(AN343&lt;&gt;"","W",""),IF(AS343&lt;&gt;"","J",""),IF(AX343&lt;&gt;"","V",""),IF(BC343&lt;&gt;"","S",""),IF(BH343&lt;&gt;"","D",""))</f>
        <v>MJVS</v>
      </c>
      <c r="C343" s="104">
        <v>1</v>
      </c>
      <c r="D343" s="40" t="s">
        <v>1889</v>
      </c>
      <c r="E343" s="40" t="s">
        <v>1412</v>
      </c>
      <c r="F343" s="40" t="s">
        <v>2155</v>
      </c>
      <c r="G343" s="36" t="s">
        <v>1239</v>
      </c>
      <c r="H343" s="36" t="s">
        <v>2228</v>
      </c>
      <c r="I343" s="36" t="s">
        <v>2228</v>
      </c>
      <c r="J343" s="36" t="s">
        <v>2125</v>
      </c>
      <c r="K343" s="36" t="s">
        <v>2263</v>
      </c>
      <c r="L343" s="171" t="s">
        <v>960</v>
      </c>
      <c r="M343" s="99">
        <f>IF(L343=L342,0,1)</f>
        <v>0</v>
      </c>
      <c r="N343" s="107">
        <v>1311582850</v>
      </c>
      <c r="O343" s="106" t="str">
        <f>PROPER(TRIM(UPPER(CONCATENATE(P343," ",Q343))))</f>
        <v>Mirella Asunción Intriago</v>
      </c>
      <c r="P343" s="106" t="s">
        <v>2315</v>
      </c>
      <c r="Q343" s="106" t="s">
        <v>2386</v>
      </c>
      <c r="R343" s="106" t="s">
        <v>2441</v>
      </c>
      <c r="S343" s="106" t="s">
        <v>2461</v>
      </c>
      <c r="T343" s="106" t="s">
        <v>2465</v>
      </c>
      <c r="U343" s="107" t="s">
        <v>2472</v>
      </c>
      <c r="V343" s="133">
        <v>20569.317780000001</v>
      </c>
      <c r="W343" s="39">
        <f>COUNTA(AD343,AI343,AN343,AS343,AX343,BH343,BC343)</f>
        <v>4</v>
      </c>
      <c r="X343" s="42">
        <f>Y343/AC343</f>
        <v>0.27500000000000002</v>
      </c>
      <c r="Y343" s="43">
        <f>(AH343+AM343+AR343+AW343+BB343+BL343+BG343)*24</f>
        <v>10.999999999999998</v>
      </c>
      <c r="Z343" s="44">
        <f>+W343*$D$4</f>
        <v>16</v>
      </c>
      <c r="AA343" s="42">
        <f>AB343/(AC343*$D$4)</f>
        <v>0.27500000000000002</v>
      </c>
      <c r="AB343" s="44">
        <f>((AG343*24)*AF343)+((AL343*24)*AK343)+((AQ343*24)*AP343)+((AV343*24)*AU343)+((BA343*24)*AZ343)+((BF343*24)*BE343)+((BK343*24)*BJ343)</f>
        <v>43.999999999999993</v>
      </c>
      <c r="AC343" s="45">
        <f>SUMIFS(Y:Y,O:O,O343)</f>
        <v>39.999999999999993</v>
      </c>
      <c r="AD343" s="127"/>
      <c r="AE343" s="127"/>
      <c r="AF343" s="107"/>
      <c r="AG343" s="47">
        <f>IF(AE343-AD343=$A$3,$A$2,AE343-AD343)</f>
        <v>0</v>
      </c>
      <c r="AH343" s="47">
        <f>IFERROR(IF(AF343=$D$4,AG343,AG343/($D$4/AF343)),0)</f>
        <v>0</v>
      </c>
      <c r="AI343" s="49">
        <v>0.58333333333333337</v>
      </c>
      <c r="AJ343" s="49">
        <v>0.70833333333333337</v>
      </c>
      <c r="AK343" s="41">
        <v>4</v>
      </c>
      <c r="AL343" s="47">
        <f>IF(AJ343-AI343=$A$3,$A$2,AJ343-AI343)</f>
        <v>0.125</v>
      </c>
      <c r="AM343" s="47">
        <f>IFERROR(IF(AK343=$D$4,AL343,AL343/($D$4/AK343)),0)</f>
        <v>0.125</v>
      </c>
      <c r="AN343" s="49"/>
      <c r="AO343" s="49"/>
      <c r="AP343" s="64"/>
      <c r="AQ343" s="47">
        <f>IF(AO343-AN343=$A$3,$A$2,AO343-AN343)</f>
        <v>0</v>
      </c>
      <c r="AR343" s="47">
        <f>IFERROR(IF(AP343=$D$4,AQ343,AQ343/($D$4/AP343)),0)</f>
        <v>0</v>
      </c>
      <c r="AS343" s="49">
        <v>0.58333333333333337</v>
      </c>
      <c r="AT343" s="49">
        <v>0.70833333333333337</v>
      </c>
      <c r="AU343" s="41">
        <v>4</v>
      </c>
      <c r="AV343" s="47">
        <f>IF(AT343-AS343=$A$3,$A$2,AT343-AS343)</f>
        <v>0.125</v>
      </c>
      <c r="AW343" s="47">
        <f>IFERROR(IF(AU343=$D$4,AV343,AV343/($D$4/AU343)),0)</f>
        <v>0.125</v>
      </c>
      <c r="AX343" s="49">
        <v>0.70833333333333337</v>
      </c>
      <c r="AY343" s="49">
        <v>0.79166666666666663</v>
      </c>
      <c r="AZ343" s="41">
        <v>4</v>
      </c>
      <c r="BA343" s="47">
        <f>IF(AY343-AX343=$A$3,$A$2,AY343-AX343)</f>
        <v>8.3333333333333259E-2</v>
      </c>
      <c r="BB343" s="47">
        <f>IFERROR(IF(AZ343=$D$4,BA343,BA343/($D$4/AZ343)),0)</f>
        <v>8.3333333333333259E-2</v>
      </c>
      <c r="BC343" s="49">
        <v>0.58333333333333337</v>
      </c>
      <c r="BD343" s="49">
        <v>0.70833333333333337</v>
      </c>
      <c r="BE343" s="41">
        <v>4</v>
      </c>
      <c r="BF343" s="47">
        <f>IF(BD343-BC343=$A$3,$A$2,BD343-BC343)</f>
        <v>0.125</v>
      </c>
      <c r="BG343" s="47">
        <f>IFERROR(IF(BE343=$D$4,BF343,BF343/($D$4/BE343)),0)</f>
        <v>0.125</v>
      </c>
      <c r="BH343" s="49"/>
      <c r="BI343" s="49"/>
      <c r="BJ343" s="41"/>
      <c r="BK343" s="47">
        <f>IF(BI343-BH343=$A$3,$A$2,BI343-BH343)</f>
        <v>0</v>
      </c>
      <c r="BL343" s="47">
        <f>IFERROR(IF(BJ343=$D$4,BK343,BK343/($D$4/BJ343)),0)</f>
        <v>0</v>
      </c>
      <c r="BM343" s="50"/>
      <c r="BN343" s="22">
        <f t="array" ref="BN343">IF(SUMPRODUCT((O343:O$439=O343)*1)&gt;1,0,1)</f>
        <v>0</v>
      </c>
      <c r="BO343" s="46"/>
      <c r="BP343" s="46"/>
      <c r="BQ343" s="107"/>
      <c r="BR343" s="47">
        <f>IF(BP343-BO343=$A$3,$A$2,BP343-BO343)</f>
        <v>0</v>
      </c>
      <c r="BS343" s="47">
        <f>IFERROR(IF(BQ343=$D$4,BR343,BR343/($D$4/BQ343)),0)</f>
        <v>0</v>
      </c>
      <c r="BT343" s="48"/>
      <c r="BU343" s="48"/>
      <c r="BV343" s="41"/>
      <c r="BW343" s="47">
        <f>IF(BU343-BT343=$A$3,$A$2,BU343-BT343)</f>
        <v>0</v>
      </c>
      <c r="BX343" s="47">
        <f>IFERROR(IF(BV343=$D$4,BW343,BW343/($D$4/BV343)),0)</f>
        <v>0</v>
      </c>
      <c r="BY343" s="48">
        <v>0.54166666666666663</v>
      </c>
      <c r="BZ343" s="48">
        <v>0.66666666666666663</v>
      </c>
      <c r="CA343" s="64">
        <v>4</v>
      </c>
      <c r="CB343" s="47">
        <f>IF(BZ343-BY343=$A$3,$A$2,BZ343-BY343)</f>
        <v>0.125</v>
      </c>
      <c r="CC343" s="47">
        <f>IFERROR(IF(CA343=$D$4,CB343,CB343/($D$4/CA343)),0)</f>
        <v>0.125</v>
      </c>
      <c r="CD343" s="48"/>
      <c r="CE343" s="48"/>
      <c r="CF343" s="41"/>
      <c r="CG343" s="47">
        <f>IF(CE343-CD343=$A$3,$A$2,CE343-CD343)</f>
        <v>0</v>
      </c>
      <c r="CH343" s="47">
        <f>IFERROR(IF(CF343=$D$4,CG343,CG343/($D$4/CF343)),0)</f>
        <v>0</v>
      </c>
      <c r="CI343" s="48">
        <v>0.54166666666666663</v>
      </c>
      <c r="CJ343" s="48">
        <v>0.66666666666666663</v>
      </c>
      <c r="CK343" s="41">
        <v>4</v>
      </c>
      <c r="CL343" s="47">
        <f>IF(CJ343-CI343=$A$3,$A$2,CJ343-CI343)</f>
        <v>0.125</v>
      </c>
      <c r="CM343" s="47">
        <f>IFERROR(IF(CK343=$D$4,CL343,CL343/($D$4/CK343)),0)</f>
        <v>0.125</v>
      </c>
      <c r="CN343" s="48">
        <v>0.41666666666666669</v>
      </c>
      <c r="CO343" s="49">
        <v>0.54166666666666663</v>
      </c>
      <c r="CP343" s="41">
        <v>4</v>
      </c>
      <c r="CQ343" s="47">
        <f>IF(CO343-CN343=$A$3,$A$2,CO343-CN343)</f>
        <v>0.12499999999999994</v>
      </c>
      <c r="CR343" s="47">
        <f>IFERROR(IF(CP343=$D$4,CQ343,CQ343/($D$4/CP343)),0)</f>
        <v>0.12499999999999994</v>
      </c>
      <c r="CS343" s="48"/>
      <c r="CT343" s="48"/>
      <c r="CU343" s="41"/>
      <c r="CV343" s="47">
        <f>IF(CT343-CS343=$A$3,$A$2,CT343-CS343)</f>
        <v>0</v>
      </c>
      <c r="CW343" s="47">
        <f>IFERROR(IF(CU343=$D$4,CV343,CV343/($D$4/CU343)),0)</f>
        <v>0</v>
      </c>
      <c r="CY343" s="18"/>
      <c r="CZ343" s="156"/>
      <c r="DA343" s="156"/>
    </row>
    <row r="344" spans="2:105" ht="13.8" x14ac:dyDescent="0.3">
      <c r="B344" s="39" t="str">
        <f>CONCATENATE(IF(AD344&lt;&gt;"","L",""),IF(AI344&lt;&gt;"","M",""),IF(AN344&lt;&gt;"","W",""),IF(AS344&lt;&gt;"","J",""),IF(AX344&lt;&gt;"","V",""),IF(BC344&lt;&gt;"","S",""),IF(BH344&lt;&gt;"","D",""))</f>
        <v>WV</v>
      </c>
      <c r="C344" s="104">
        <v>422</v>
      </c>
      <c r="D344" s="40" t="s">
        <v>1890</v>
      </c>
      <c r="E344" s="40" t="s">
        <v>1413</v>
      </c>
      <c r="F344" s="40" t="s">
        <v>2123</v>
      </c>
      <c r="G344" s="36" t="s">
        <v>1241</v>
      </c>
      <c r="H344" s="36" t="s">
        <v>2228</v>
      </c>
      <c r="I344" s="36" t="s">
        <v>2228</v>
      </c>
      <c r="J344" s="36" t="s">
        <v>2125</v>
      </c>
      <c r="K344" s="36" t="s">
        <v>2263</v>
      </c>
      <c r="L344" s="171" t="s">
        <v>960</v>
      </c>
      <c r="M344" s="99">
        <f>IF(L344=L343,0,1)</f>
        <v>0</v>
      </c>
      <c r="N344" s="107">
        <v>1311582850</v>
      </c>
      <c r="O344" s="106" t="str">
        <f>PROPER(TRIM(UPPER(CONCATENATE(P344," ",Q344))))</f>
        <v>Mirella Asunción Intriago</v>
      </c>
      <c r="P344" s="106" t="s">
        <v>2315</v>
      </c>
      <c r="Q344" s="106" t="s">
        <v>2386</v>
      </c>
      <c r="R344" s="106" t="s">
        <v>2441</v>
      </c>
      <c r="S344" s="106" t="s">
        <v>2461</v>
      </c>
      <c r="T344" s="106" t="s">
        <v>2468</v>
      </c>
      <c r="U344" s="107" t="s">
        <v>2472</v>
      </c>
      <c r="V344" s="133">
        <v>17743.200909090909</v>
      </c>
      <c r="W344" s="39">
        <f>COUNTA(AD344,AI344,AN344,AS344,AX344,BH344,BC344)</f>
        <v>2</v>
      </c>
      <c r="X344" s="42">
        <f>Y344/AC344</f>
        <v>0.10000000000000006</v>
      </c>
      <c r="Y344" s="43">
        <f>(AH344+AM344+AR344+AW344+BB344+BL344+BG344)*24</f>
        <v>4.0000000000000018</v>
      </c>
      <c r="Z344" s="44">
        <f>+W344*$D$4</f>
        <v>8</v>
      </c>
      <c r="AA344" s="42">
        <f>AB344/(AC344*$D$4)</f>
        <v>0.10000000000000006</v>
      </c>
      <c r="AB344" s="44">
        <f>((AG344*24)*AF344)+((AL344*24)*AK344)+((AQ344*24)*AP344)+((AV344*24)*AU344)+((BA344*24)*AZ344)+((BF344*24)*BE344)+((BK344*24)*BJ344)</f>
        <v>16.000000000000007</v>
      </c>
      <c r="AC344" s="45">
        <f>SUMIFS(Y:Y,O:O,O344)</f>
        <v>39.999999999999993</v>
      </c>
      <c r="AD344" s="127"/>
      <c r="AE344" s="127"/>
      <c r="AF344" s="107"/>
      <c r="AG344" s="47">
        <f>IF(AE344-AD344=$A$3,$A$2,AE344-AD344)</f>
        <v>0</v>
      </c>
      <c r="AH344" s="47">
        <f>IFERROR(IF(AF344=$D$4,AG344,AG344/($D$4/AF344)),0)</f>
        <v>0</v>
      </c>
      <c r="AI344" s="49"/>
      <c r="AJ344" s="49"/>
      <c r="AK344" s="41"/>
      <c r="AL344" s="47">
        <f>IF(AJ344-AI344=$A$3,$A$2,AJ344-AI344)</f>
        <v>0</v>
      </c>
      <c r="AM344" s="47">
        <f>IFERROR(IF(AK344=$D$4,AL344,AL344/($D$4/AK344)),0)</f>
        <v>0</v>
      </c>
      <c r="AN344" s="49">
        <v>0.625</v>
      </c>
      <c r="AO344" s="49">
        <v>0.70833333333333337</v>
      </c>
      <c r="AP344" s="64">
        <v>4</v>
      </c>
      <c r="AQ344" s="47">
        <f>IF(AO344-AN344=$A$3,$A$2,AO344-AN344)</f>
        <v>8.333333333333337E-2</v>
      </c>
      <c r="AR344" s="47">
        <f>IFERROR(IF(AP344=$D$4,AQ344,AQ344/($D$4/AP344)),0)</f>
        <v>8.333333333333337E-2</v>
      </c>
      <c r="AS344" s="49"/>
      <c r="AT344" s="49"/>
      <c r="AU344" s="41"/>
      <c r="AV344" s="47">
        <f>IF(AT344-AS344=$A$3,$A$2,AT344-AS344)</f>
        <v>0</v>
      </c>
      <c r="AW344" s="47">
        <f>IFERROR(IF(AU344=$D$4,AV344,AV344/($D$4/AU344)),0)</f>
        <v>0</v>
      </c>
      <c r="AX344" s="49">
        <v>0.625</v>
      </c>
      <c r="AY344" s="49">
        <v>0.70833333333333337</v>
      </c>
      <c r="AZ344" s="41">
        <v>4</v>
      </c>
      <c r="BA344" s="47">
        <f>IF(AY344-AX344=$A$3,$A$2,AY344-AX344)</f>
        <v>8.333333333333337E-2</v>
      </c>
      <c r="BB344" s="47">
        <f>IFERROR(IF(AZ344=$D$4,BA344,BA344/($D$4/AZ344)),0)</f>
        <v>8.333333333333337E-2</v>
      </c>
      <c r="BC344" s="49"/>
      <c r="BD344" s="49"/>
      <c r="BE344" s="41"/>
      <c r="BF344" s="47">
        <f>IF(BD344-BC344=$A$3,$A$2,BD344-BC344)</f>
        <v>0</v>
      </c>
      <c r="BG344" s="47">
        <f>IFERROR(IF(BE344=$D$4,BF344,BF344/($D$4/BE344)),0)</f>
        <v>0</v>
      </c>
      <c r="BH344" s="49"/>
      <c r="BI344" s="49"/>
      <c r="BJ344" s="41"/>
      <c r="BK344" s="47">
        <f>IF(BI344-BH344=$A$3,$A$2,BI344-BH344)</f>
        <v>0</v>
      </c>
      <c r="BL344" s="47">
        <f>IFERROR(IF(BJ344=$D$4,BK344,BK344/($D$4/BJ344)),0)</f>
        <v>0</v>
      </c>
      <c r="BM344" s="50"/>
      <c r="BN344" s="22">
        <f t="array" ref="BN344">IF(SUMPRODUCT((O344:O$439=O344)*1)&gt;1,0,1)</f>
        <v>0</v>
      </c>
      <c r="BO344" s="46"/>
      <c r="BP344" s="46"/>
      <c r="BQ344" s="107"/>
      <c r="BR344" s="47">
        <f>IF(BP344-BO344=$A$3,$A$2,BP344-BO344)</f>
        <v>0</v>
      </c>
      <c r="BS344" s="47">
        <f>IFERROR(IF(BQ344=$D$4,BR344,BR344/($D$4/BQ344)),0)</f>
        <v>0</v>
      </c>
      <c r="BT344" s="48">
        <v>0.5</v>
      </c>
      <c r="BU344" s="48">
        <v>0.625</v>
      </c>
      <c r="BV344" s="41">
        <v>4</v>
      </c>
      <c r="BW344" s="47">
        <f>IF(BU344-BT344=$A$3,$A$2,BU344-BT344)</f>
        <v>0.125</v>
      </c>
      <c r="BX344" s="47">
        <f>IFERROR(IF(BV344=$D$4,BW344,BW344/($D$4/BV344)),0)</f>
        <v>0.125</v>
      </c>
      <c r="BY344" s="48"/>
      <c r="BZ344" s="48"/>
      <c r="CA344" s="64"/>
      <c r="CB344" s="47">
        <f>IF(BZ344-BY344=$A$3,$A$2,BZ344-BY344)</f>
        <v>0</v>
      </c>
      <c r="CC344" s="47">
        <f>IFERROR(IF(CA344=$D$4,CB344,CB344/($D$4/CA344)),0)</f>
        <v>0</v>
      </c>
      <c r="CD344" s="48">
        <v>0.5</v>
      </c>
      <c r="CE344" s="48">
        <v>0.625</v>
      </c>
      <c r="CF344" s="41">
        <v>4</v>
      </c>
      <c r="CG344" s="47">
        <f>IF(CE344-CD344=$A$3,$A$2,CE344-CD344)</f>
        <v>0.125</v>
      </c>
      <c r="CH344" s="47">
        <f>IFERROR(IF(CF344=$D$4,CG344,CG344/($D$4/CF344)),0)</f>
        <v>0.125</v>
      </c>
      <c r="CI344" s="48"/>
      <c r="CJ344" s="48"/>
      <c r="CK344" s="41"/>
      <c r="CL344" s="47">
        <f>IF(CJ344-CI344=$A$3,$A$2,CJ344-CI344)</f>
        <v>0</v>
      </c>
      <c r="CM344" s="47">
        <f>IFERROR(IF(CK344=$D$4,CL344,CL344/($D$4/CK344)),0)</f>
        <v>0</v>
      </c>
      <c r="CN344" s="48"/>
      <c r="CO344" s="48"/>
      <c r="CP344" s="41"/>
      <c r="CQ344" s="47">
        <f>IF(CO344-CN344=$A$3,$A$2,CO344-CN344)</f>
        <v>0</v>
      </c>
      <c r="CR344" s="47">
        <f>IFERROR(IF(CP344=$D$4,CQ344,CQ344/($D$4/CP344)),0)</f>
        <v>0</v>
      </c>
      <c r="CS344" s="48"/>
      <c r="CT344" s="48"/>
      <c r="CU344" s="41"/>
      <c r="CV344" s="47">
        <f>IF(CT344-CS344=$A$3,$A$2,CT344-CS344)</f>
        <v>0</v>
      </c>
      <c r="CW344" s="47">
        <f>IFERROR(IF(CU344=$D$4,CV344,CV344/($D$4/CU344)),0)</f>
        <v>0</v>
      </c>
      <c r="CY344" s="18"/>
      <c r="CZ344" s="156"/>
      <c r="DA344" s="156"/>
    </row>
    <row r="345" spans="2:105" ht="13.8" x14ac:dyDescent="0.3">
      <c r="B345" s="39" t="str">
        <f>CONCATENATE(IF(AD345&lt;&gt;"","L",""),IF(AI345&lt;&gt;"","M",""),IF(AN345&lt;&gt;"","W",""),IF(AS345&lt;&gt;"","J",""),IF(AX345&lt;&gt;"","V",""),IF(BC345&lt;&gt;"","S",""),IF(BH345&lt;&gt;"","D",""))</f>
        <v>W</v>
      </c>
      <c r="C345" s="104">
        <v>425</v>
      </c>
      <c r="D345" s="40" t="s">
        <v>1891</v>
      </c>
      <c r="E345" s="40" t="s">
        <v>1414</v>
      </c>
      <c r="F345" s="40" t="s">
        <v>2123</v>
      </c>
      <c r="G345" s="36" t="s">
        <v>1241</v>
      </c>
      <c r="H345" s="36" t="s">
        <v>2228</v>
      </c>
      <c r="I345" s="36" t="s">
        <v>2228</v>
      </c>
      <c r="J345" s="36" t="s">
        <v>2125</v>
      </c>
      <c r="K345" s="36" t="s">
        <v>2263</v>
      </c>
      <c r="L345" s="171" t="s">
        <v>960</v>
      </c>
      <c r="M345" s="99">
        <f>IF(L345=L344,0,1)</f>
        <v>0</v>
      </c>
      <c r="N345" s="107">
        <v>1311582850</v>
      </c>
      <c r="O345" s="106" t="str">
        <f>PROPER(TRIM(UPPER(CONCATENATE(P345," ",Q345))))</f>
        <v>Mirella Asunción Intriago</v>
      </c>
      <c r="P345" s="106" t="s">
        <v>2315</v>
      </c>
      <c r="Q345" s="106" t="s">
        <v>2386</v>
      </c>
      <c r="R345" s="106" t="s">
        <v>2441</v>
      </c>
      <c r="S345" s="106" t="s">
        <v>2461</v>
      </c>
      <c r="T345" s="106" t="s">
        <v>2468</v>
      </c>
      <c r="U345" s="107" t="s">
        <v>2472</v>
      </c>
      <c r="V345" s="133">
        <v>11881.326363636364</v>
      </c>
      <c r="W345" s="39">
        <f>COUNTA(AD345,AI345,AN345,AS345,AX345,BH345,BC345)</f>
        <v>1</v>
      </c>
      <c r="X345" s="42">
        <f>Y345/AC345</f>
        <v>4.9999999999999961E-2</v>
      </c>
      <c r="Y345" s="43">
        <f>(AH345+AM345+AR345+AW345+BB345+BL345+BG345)*24</f>
        <v>1.9999999999999982</v>
      </c>
      <c r="Z345" s="44">
        <f>+W345*$D$4</f>
        <v>4</v>
      </c>
      <c r="AA345" s="42">
        <f>AB345/(AC345*$D$4)</f>
        <v>4.9999999999999961E-2</v>
      </c>
      <c r="AB345" s="44">
        <f>((AG345*24)*AF345)+((AL345*24)*AK345)+((AQ345*24)*AP345)+((AV345*24)*AU345)+((BA345*24)*AZ345)+((BF345*24)*BE345)+((BK345*24)*BJ345)</f>
        <v>7.9999999999999929</v>
      </c>
      <c r="AC345" s="45">
        <f>SUMIFS(Y:Y,O:O,O345)</f>
        <v>39.999999999999993</v>
      </c>
      <c r="AD345" s="127"/>
      <c r="AE345" s="127"/>
      <c r="AF345" s="107"/>
      <c r="AG345" s="47">
        <f>IF(AE345-AD345=$A$3,$A$2,AE345-AD345)</f>
        <v>0</v>
      </c>
      <c r="AH345" s="47">
        <f>IFERROR(IF(AF345=$D$4,AG345,AG345/($D$4/AF345)),0)</f>
        <v>0</v>
      </c>
      <c r="AI345" s="49"/>
      <c r="AJ345" s="49"/>
      <c r="AK345" s="41"/>
      <c r="AL345" s="47">
        <f>IF(AJ345-AI345=$A$3,$A$2,AJ345-AI345)</f>
        <v>0</v>
      </c>
      <c r="AM345" s="47">
        <f>IFERROR(IF(AK345=$D$4,AL345,AL345/($D$4/AK345)),0)</f>
        <v>0</v>
      </c>
      <c r="AN345" s="49">
        <v>0.70833333333333337</v>
      </c>
      <c r="AO345" s="49">
        <v>0.79166666666666663</v>
      </c>
      <c r="AP345" s="64">
        <v>4</v>
      </c>
      <c r="AQ345" s="47">
        <f>IF(AO345-AN345=$A$3,$A$2,AO345-AN345)</f>
        <v>8.3333333333333259E-2</v>
      </c>
      <c r="AR345" s="47">
        <f>IFERROR(IF(AP345=$D$4,AQ345,AQ345/($D$4/AP345)),0)</f>
        <v>8.3333333333333259E-2</v>
      </c>
      <c r="AS345" s="49"/>
      <c r="AT345" s="49"/>
      <c r="AU345" s="41"/>
      <c r="AV345" s="47">
        <f>IF(AT345-AS345=$A$3,$A$2,AT345-AS345)</f>
        <v>0</v>
      </c>
      <c r="AW345" s="47">
        <f>IFERROR(IF(AU345=$D$4,AV345,AV345/($D$4/AU345)),0)</f>
        <v>0</v>
      </c>
      <c r="AX345" s="49"/>
      <c r="AY345" s="49"/>
      <c r="AZ345" s="41"/>
      <c r="BA345" s="47">
        <f>IF(AY345-AX345=$A$3,$A$2,AY345-AX345)</f>
        <v>0</v>
      </c>
      <c r="BB345" s="47">
        <f>IFERROR(IF(AZ345=$D$4,BA345,BA345/($D$4/AZ345)),0)</f>
        <v>0</v>
      </c>
      <c r="BC345" s="49"/>
      <c r="BD345" s="49"/>
      <c r="BE345" s="41"/>
      <c r="BF345" s="47">
        <f>IF(BD345-BC345=$A$3,$A$2,BD345-BC345)</f>
        <v>0</v>
      </c>
      <c r="BG345" s="47">
        <f>IFERROR(IF(BE345=$D$4,BF345,BF345/($D$4/BE345)),0)</f>
        <v>0</v>
      </c>
      <c r="BH345" s="49"/>
      <c r="BI345" s="49"/>
      <c r="BJ345" s="41"/>
      <c r="BK345" s="47">
        <f>IF(BI345-BH345=$A$3,$A$2,BI345-BH345)</f>
        <v>0</v>
      </c>
      <c r="BL345" s="47">
        <f>IFERROR(IF(BJ345=$D$4,BK345,BK345/($D$4/BJ345)),0)</f>
        <v>0</v>
      </c>
      <c r="BM345" s="50"/>
      <c r="BN345" s="22">
        <f t="array" ref="BN345">IF(SUMPRODUCT((O345:O$439=O345)*1)&gt;1,0,1)</f>
        <v>0</v>
      </c>
      <c r="BO345" s="46"/>
      <c r="BP345" s="46"/>
      <c r="BQ345" s="107"/>
      <c r="BR345" s="47">
        <f>IF(BP345-BO345=$A$3,$A$2,BP345-BO345)</f>
        <v>0</v>
      </c>
      <c r="BS345" s="47">
        <f>IFERROR(IF(BQ345=$D$4,BR345,BR345/($D$4/BQ345)),0)</f>
        <v>0</v>
      </c>
      <c r="BT345" s="48">
        <v>0.41666666666666669</v>
      </c>
      <c r="BU345" s="48">
        <v>0.5</v>
      </c>
      <c r="BV345" s="41">
        <v>4</v>
      </c>
      <c r="BW345" s="47">
        <f>IF(BU345-BT345=$A$3,$A$2,BU345-BT345)</f>
        <v>8.3333333333333315E-2</v>
      </c>
      <c r="BX345" s="47">
        <f>IFERROR(IF(BV345=$D$4,BW345,BW345/($D$4/BV345)),0)</f>
        <v>8.3333333333333315E-2</v>
      </c>
      <c r="BY345" s="48"/>
      <c r="BZ345" s="48"/>
      <c r="CA345" s="64"/>
      <c r="CB345" s="47">
        <f>IF(BZ345-BY345=$A$3,$A$2,BZ345-BY345)</f>
        <v>0</v>
      </c>
      <c r="CC345" s="47">
        <f>IFERROR(IF(CA345=$D$4,CB345,CB345/($D$4/CA345)),0)</f>
        <v>0</v>
      </c>
      <c r="CD345" s="48">
        <v>0.41666666666666669</v>
      </c>
      <c r="CE345" s="48">
        <v>0.5</v>
      </c>
      <c r="CF345" s="41">
        <v>4</v>
      </c>
      <c r="CG345" s="47">
        <f>IF(CE345-CD345=$A$3,$A$2,CE345-CD345)</f>
        <v>8.3333333333333315E-2</v>
      </c>
      <c r="CH345" s="47">
        <f>IFERROR(IF(CF345=$D$4,CG345,CG345/($D$4/CF345)),0)</f>
        <v>8.3333333333333315E-2</v>
      </c>
      <c r="CI345" s="48"/>
      <c r="CJ345" s="48"/>
      <c r="CK345" s="41"/>
      <c r="CL345" s="47">
        <f>IF(CJ345-CI345=$A$3,$A$2,CJ345-CI345)</f>
        <v>0</v>
      </c>
      <c r="CM345" s="47">
        <f>IFERROR(IF(CK345=$D$4,CL345,CL345/($D$4/CK345)),0)</f>
        <v>0</v>
      </c>
      <c r="CN345" s="48"/>
      <c r="CO345" s="48"/>
      <c r="CP345" s="41"/>
      <c r="CQ345" s="47">
        <f>IF(CO345-CN345=$A$3,$A$2,CO345-CN345)</f>
        <v>0</v>
      </c>
      <c r="CR345" s="47">
        <f>IFERROR(IF(CP345=$D$4,CQ345,CQ345/($D$4/CP345)),0)</f>
        <v>0</v>
      </c>
      <c r="CS345" s="48"/>
      <c r="CT345" s="48"/>
      <c r="CU345" s="41"/>
      <c r="CV345" s="47">
        <f>IF(CT345-CS345=$A$3,$A$2,CT345-CS345)</f>
        <v>0</v>
      </c>
      <c r="CW345" s="47">
        <f>IFERROR(IF(CU345=$D$4,CV345,CV345/($D$4/CU345)),0)</f>
        <v>0</v>
      </c>
      <c r="CY345" s="18"/>
      <c r="CZ345" s="156"/>
      <c r="DA345" s="156"/>
    </row>
    <row r="346" spans="2:105" ht="13.8" x14ac:dyDescent="0.3">
      <c r="B346" s="39" t="str">
        <f>CONCATENATE(IF(AD346&lt;&gt;"","L",""),IF(AI346&lt;&gt;"","M",""),IF(AN346&lt;&gt;"","W",""),IF(AS346&lt;&gt;"","J",""),IF(AX346&lt;&gt;"","V",""),IF(BC346&lt;&gt;"","S",""),IF(BH346&lt;&gt;"","D",""))</f>
        <v>V</v>
      </c>
      <c r="C346" s="104">
        <v>431</v>
      </c>
      <c r="D346" s="40" t="s">
        <v>1892</v>
      </c>
      <c r="E346" s="40" t="s">
        <v>1415</v>
      </c>
      <c r="F346" s="40" t="s">
        <v>2123</v>
      </c>
      <c r="G346" s="36" t="s">
        <v>1241</v>
      </c>
      <c r="H346" s="36" t="s">
        <v>2228</v>
      </c>
      <c r="I346" s="36" t="s">
        <v>2228</v>
      </c>
      <c r="J346" s="36" t="s">
        <v>2125</v>
      </c>
      <c r="K346" s="36" t="s">
        <v>2263</v>
      </c>
      <c r="L346" s="99" t="s">
        <v>960</v>
      </c>
      <c r="M346" s="99">
        <f>IF(L346=L345,0,1)</f>
        <v>0</v>
      </c>
      <c r="N346" s="107">
        <v>1311582850</v>
      </c>
      <c r="O346" s="106" t="str">
        <f>PROPER(TRIM(UPPER(CONCATENATE(P346," ",Q346))))</f>
        <v>Mirella Asunción Intriago</v>
      </c>
      <c r="P346" s="106" t="s">
        <v>2315</v>
      </c>
      <c r="Q346" s="106" t="s">
        <v>2386</v>
      </c>
      <c r="R346" s="106" t="s">
        <v>2441</v>
      </c>
      <c r="S346" s="106" t="s">
        <v>2461</v>
      </c>
      <c r="T346" s="106" t="s">
        <v>2468</v>
      </c>
      <c r="U346" s="107" t="s">
        <v>2472</v>
      </c>
      <c r="V346" s="133">
        <v>8036.4409090909103</v>
      </c>
      <c r="W346" s="39">
        <f>COUNTA(AD346,AI346,AN346,AS346,AX346,BH346,BC346)</f>
        <v>1</v>
      </c>
      <c r="X346" s="42">
        <f>Y346/AC346</f>
        <v>4.9999999999999996E-2</v>
      </c>
      <c r="Y346" s="43">
        <f>(AH346+AM346+AR346+AW346+BB346+BL346+BG346)*24</f>
        <v>1.9999999999999996</v>
      </c>
      <c r="Z346" s="44">
        <f>+W346*$D$4</f>
        <v>4</v>
      </c>
      <c r="AA346" s="42">
        <f>AB346/(AC346*$D$4)</f>
        <v>4.9999999999999996E-2</v>
      </c>
      <c r="AB346" s="44">
        <f>((AG346*24)*AF346)+((AL346*24)*AK346)+((AQ346*24)*AP346)+((AV346*24)*AU346)+((BA346*24)*AZ346)+((BF346*24)*BE346)+((BK346*24)*BJ346)</f>
        <v>7.9999999999999982</v>
      </c>
      <c r="AC346" s="45">
        <f>SUMIFS(Y:Y,O:O,O346)</f>
        <v>39.999999999999993</v>
      </c>
      <c r="AD346" s="127"/>
      <c r="AE346" s="127"/>
      <c r="AF346" s="107"/>
      <c r="AG346" s="47">
        <f>IF(AE346-AD346=$A$3,$A$2,AE346-AD346)</f>
        <v>0</v>
      </c>
      <c r="AH346" s="47">
        <f>IFERROR(IF(AF346=$D$4,AG346,AG346/($D$4/AF346)),0)</f>
        <v>0</v>
      </c>
      <c r="AI346" s="49"/>
      <c r="AJ346" s="49"/>
      <c r="AK346" s="41"/>
      <c r="AL346" s="47">
        <f>IF(AJ346-AI346=$A$3,$A$2,AJ346-AI346)</f>
        <v>0</v>
      </c>
      <c r="AM346" s="47">
        <f>IFERROR(IF(AK346=$D$4,AL346,AL346/($D$4/AK346)),0)</f>
        <v>0</v>
      </c>
      <c r="AN346" s="49"/>
      <c r="AO346" s="49"/>
      <c r="AP346" s="41"/>
      <c r="AQ346" s="47">
        <f>IF(AO346-AN346=$A$3,$A$2,AO346-AN346)</f>
        <v>0</v>
      </c>
      <c r="AR346" s="47">
        <f>IFERROR(IF(AP346=$D$4,AQ346,AQ346/($D$4/AP346)),0)</f>
        <v>0</v>
      </c>
      <c r="AS346" s="49"/>
      <c r="AT346" s="49"/>
      <c r="AU346" s="41"/>
      <c r="AV346" s="47">
        <f>IF(AT346-AS346=$A$3,$A$2,AT346-AS346)</f>
        <v>0</v>
      </c>
      <c r="AW346" s="47">
        <f>IFERROR(IF(AU346=$D$4,AV346,AV346/($D$4/AU346)),0)</f>
        <v>0</v>
      </c>
      <c r="AX346" s="49">
        <v>0.41666666666666669</v>
      </c>
      <c r="AY346" s="49">
        <v>0.5</v>
      </c>
      <c r="AZ346" s="41">
        <v>4</v>
      </c>
      <c r="BA346" s="47">
        <f>IF(AY346-AX346=$A$3,$A$2,AY346-AX346)</f>
        <v>8.3333333333333315E-2</v>
      </c>
      <c r="BB346" s="47">
        <f>IFERROR(IF(AZ346=$D$4,BA346,BA346/($D$4/AZ346)),0)</f>
        <v>8.3333333333333315E-2</v>
      </c>
      <c r="BC346" s="49"/>
      <c r="BD346" s="49"/>
      <c r="BE346" s="41"/>
      <c r="BF346" s="47">
        <f>IF(BD346-BC346=$A$3,$A$2,BD346-BC346)</f>
        <v>0</v>
      </c>
      <c r="BG346" s="47">
        <f>IFERROR(IF(BE346=$D$4,BF346,BF346/($D$4/BE346)),0)</f>
        <v>0</v>
      </c>
      <c r="BH346" s="49"/>
      <c r="BI346" s="49"/>
      <c r="BJ346" s="41"/>
      <c r="BK346" s="47">
        <f>IF(BI346-BH346=$A$3,$A$2,BI346-BH346)</f>
        <v>0</v>
      </c>
      <c r="BL346" s="47">
        <f>IFERROR(IF(BJ346=$D$4,BK346,BK346/($D$4/BJ346)),0)</f>
        <v>0</v>
      </c>
      <c r="BM346" s="50"/>
      <c r="BN346" s="22">
        <f t="array" ref="BN346">IF(SUMPRODUCT((O346:O$439=O346)*1)&gt;1,0,1)</f>
        <v>1</v>
      </c>
      <c r="BO346" s="46"/>
      <c r="BP346" s="46"/>
      <c r="BQ346" s="107"/>
      <c r="BR346" s="47">
        <f>IF(BP346-BO346=$A$3,$A$2,BP346-BO346)</f>
        <v>0</v>
      </c>
      <c r="BS346" s="47">
        <f>IFERROR(IF(BQ346=$D$4,BR346,BR346/($D$4/BQ346)),0)</f>
        <v>0</v>
      </c>
      <c r="BT346" s="48">
        <v>0.625</v>
      </c>
      <c r="BU346" s="48">
        <v>0.75</v>
      </c>
      <c r="BV346" s="41">
        <v>4</v>
      </c>
      <c r="BW346" s="47">
        <f>IF(BU346-BT346=$A$3,$A$2,BU346-BT346)</f>
        <v>0.125</v>
      </c>
      <c r="BX346" s="47">
        <f>IFERROR(IF(BV346=$D$4,BW346,BW346/($D$4/BV346)),0)</f>
        <v>0.125</v>
      </c>
      <c r="BY346" s="48"/>
      <c r="BZ346" s="48"/>
      <c r="CA346" s="41"/>
      <c r="CB346" s="47">
        <f>IF(BZ346-BY346=$A$3,$A$2,BZ346-BY346)</f>
        <v>0</v>
      </c>
      <c r="CC346" s="47">
        <f>IFERROR(IF(CA346=$D$4,CB346,CB346/($D$4/CA346)),0)</f>
        <v>0</v>
      </c>
      <c r="CD346" s="48">
        <v>0.625</v>
      </c>
      <c r="CE346" s="48">
        <v>0.75</v>
      </c>
      <c r="CF346" s="41">
        <v>4</v>
      </c>
      <c r="CG346" s="47">
        <f>IF(CE346-CD346=$A$3,$A$2,CE346-CD346)</f>
        <v>0.125</v>
      </c>
      <c r="CH346" s="47">
        <f>IFERROR(IF(CF346=$D$4,CG346,CG346/($D$4/CF346)),0)</f>
        <v>0.125</v>
      </c>
      <c r="CI346" s="48"/>
      <c r="CJ346" s="48"/>
      <c r="CK346" s="41"/>
      <c r="CL346" s="47">
        <f>IF(CJ346-CI346=$A$3,$A$2,CJ346-CI346)</f>
        <v>0</v>
      </c>
      <c r="CM346" s="47">
        <f>IFERROR(IF(CK346=$D$4,CL346,CL346/($D$4/CK346)),0)</f>
        <v>0</v>
      </c>
      <c r="CN346" s="48"/>
      <c r="CO346" s="48"/>
      <c r="CP346" s="41"/>
      <c r="CQ346" s="47">
        <f>IF(CO346-CN346=$A$3,$A$2,CO346-CN346)</f>
        <v>0</v>
      </c>
      <c r="CR346" s="47">
        <f>IFERROR(IF(CP346=$D$4,CQ346,CQ346/($D$4/CP346)),0)</f>
        <v>0</v>
      </c>
      <c r="CS346" s="48"/>
      <c r="CT346" s="48"/>
      <c r="CU346" s="41"/>
      <c r="CV346" s="47">
        <f>IF(CT346-CS346=$A$3,$A$2,CT346-CS346)</f>
        <v>0</v>
      </c>
      <c r="CW346" s="47">
        <f>IFERROR(IF(CU346=$D$4,CV346,CV346/($D$4/CU346)),0)</f>
        <v>0</v>
      </c>
      <c r="CY346" s="18"/>
      <c r="CZ346" s="156"/>
      <c r="DA346" s="156"/>
    </row>
    <row r="347" spans="2:105" ht="13.8" x14ac:dyDescent="0.3">
      <c r="B347" s="39" t="str">
        <f>CONCATENATE(IF(AD347&lt;&gt;"","L",""),IF(AI347&lt;&gt;"","M",""),IF(AN347&lt;&gt;"","W",""),IF(AS347&lt;&gt;"","J",""),IF(AX347&lt;&gt;"","V",""),IF(BC347&lt;&gt;"","S",""),IF(BH347&lt;&gt;"","D",""))</f>
        <v>V</v>
      </c>
      <c r="C347" s="76">
        <v>45</v>
      </c>
      <c r="D347" s="40" t="s">
        <v>2087</v>
      </c>
      <c r="E347" s="40" t="s">
        <v>1061</v>
      </c>
      <c r="F347" s="40" t="s">
        <v>2122</v>
      </c>
      <c r="G347" s="36" t="s">
        <v>1239</v>
      </c>
      <c r="H347" s="36" t="s">
        <v>2252</v>
      </c>
      <c r="I347" s="36" t="s">
        <v>2257</v>
      </c>
      <c r="J347" s="36" t="s">
        <v>2125</v>
      </c>
      <c r="K347" s="36" t="s">
        <v>2263</v>
      </c>
      <c r="L347" s="100" t="s">
        <v>975</v>
      </c>
      <c r="M347" s="99">
        <f>IF(L347=L346,0,1)</f>
        <v>1</v>
      </c>
      <c r="N347" s="107">
        <v>703507723</v>
      </c>
      <c r="O347" s="106" t="str">
        <f>PROPER(TRIM(UPPER(CONCATENATE(P347," ",Q347))))</f>
        <v>Enrique Mauricio Gavino</v>
      </c>
      <c r="P347" s="106" t="s">
        <v>2477</v>
      </c>
      <c r="Q347" s="106" t="s">
        <v>2486</v>
      </c>
      <c r="R347" s="106" t="s">
        <v>2523</v>
      </c>
      <c r="S347" s="106" t="s">
        <v>2464</v>
      </c>
      <c r="T347" s="106" t="s">
        <v>2465</v>
      </c>
      <c r="U347" s="107" t="s">
        <v>2472</v>
      </c>
      <c r="V347" s="133">
        <v>8370.0639203394148</v>
      </c>
      <c r="W347" s="39">
        <f>COUNTA(AD347,AI347,AN347,AS347,AX347,BH347,BC347)</f>
        <v>1</v>
      </c>
      <c r="X347" s="42">
        <f>Y347/AC347</f>
        <v>2.5000000000000012E-2</v>
      </c>
      <c r="Y347" s="43">
        <f>(AH347+AM347+AR347+AW347+BB347+BL347+BG347)*24</f>
        <v>1.0000000000000004</v>
      </c>
      <c r="Z347" s="44">
        <f>+W347*$D$4</f>
        <v>4</v>
      </c>
      <c r="AA347" s="42">
        <f>AB347/(AC347*$D$4)</f>
        <v>2.5000000000000012E-2</v>
      </c>
      <c r="AB347" s="44">
        <f>((AG347*24)*AF347)+((AL347*24)*AK347)+((AQ347*24)*AP347)+((AV347*24)*AU347)+((BA347*24)*AZ347)+((BF347*24)*BE347)+((BK347*24)*BJ347)</f>
        <v>4.0000000000000018</v>
      </c>
      <c r="AC347" s="45">
        <f>SUMIFS(Y:Y,O:O,O347)</f>
        <v>40</v>
      </c>
      <c r="AD347" s="77"/>
      <c r="AE347" s="77"/>
      <c r="AF347" s="71"/>
      <c r="AG347" s="47">
        <f>IF(AE347-AD347=$A$3,$A$2,AE347-AD347)</f>
        <v>0</v>
      </c>
      <c r="AH347" s="47">
        <f>IFERROR(IF(AF347=$D$4,AG347,AG347/($D$4/AF347)),0)</f>
        <v>0</v>
      </c>
      <c r="AI347" s="78"/>
      <c r="AJ347" s="78"/>
      <c r="AK347" s="72"/>
      <c r="AL347" s="47">
        <f>IF(AJ347-AI347=$A$3,$A$2,AJ347-AI347)</f>
        <v>0</v>
      </c>
      <c r="AM347" s="47">
        <f>IFERROR(IF(AK347=$D$4,AL347,AL347/($D$4/AK347)),0)</f>
        <v>0</v>
      </c>
      <c r="AN347" s="78"/>
      <c r="AO347" s="78"/>
      <c r="AP347" s="72"/>
      <c r="AQ347" s="47">
        <f>IF(AO347-AN347=$A$3,$A$2,AO347-AN347)</f>
        <v>0</v>
      </c>
      <c r="AR347" s="47">
        <f>IFERROR(IF(AP347=$D$4,AQ347,AQ347/($D$4/AP347)),0)</f>
        <v>0</v>
      </c>
      <c r="AS347" s="78"/>
      <c r="AT347" s="78"/>
      <c r="AU347" s="72"/>
      <c r="AV347" s="47">
        <f>IF(AT347-AS347=$A$3,$A$2,AT347-AS347)</f>
        <v>0</v>
      </c>
      <c r="AW347" s="47">
        <f>IFERROR(IF(AU347=$D$4,AV347,AV347/($D$4/AU347)),0)</f>
        <v>0</v>
      </c>
      <c r="AX347" s="78">
        <v>0.375</v>
      </c>
      <c r="AY347" s="78">
        <v>0.41666666666666669</v>
      </c>
      <c r="AZ347" s="72">
        <v>4</v>
      </c>
      <c r="BA347" s="47">
        <f>IF(AY347-AX347=$A$3,$A$2,AY347-AX347)</f>
        <v>4.1666666666666685E-2</v>
      </c>
      <c r="BB347" s="47">
        <f>IFERROR(IF(AZ347=$D$4,BA347,BA347/($D$4/AZ347)),0)</f>
        <v>4.1666666666666685E-2</v>
      </c>
      <c r="BC347" s="78"/>
      <c r="BD347" s="78"/>
      <c r="BE347" s="72"/>
      <c r="BF347" s="47">
        <f>IF(BD347-BC347=$A$3,$A$2,BD347-BC347)</f>
        <v>0</v>
      </c>
      <c r="BG347" s="47">
        <f>IFERROR(IF(BE347=$D$4,BF347,BF347/($D$4/BE347)),0)</f>
        <v>0</v>
      </c>
      <c r="BH347" s="78"/>
      <c r="BI347" s="78"/>
      <c r="BJ347" s="72"/>
      <c r="BK347" s="47">
        <f>IF(BI347-BH347=$A$3,$A$2,BI347-BH347)</f>
        <v>0</v>
      </c>
      <c r="BL347" s="47">
        <f>IFERROR(IF(BJ347=$D$4,BK347,BK347/($D$4/BJ347)),0)</f>
        <v>0</v>
      </c>
      <c r="BM347" s="50"/>
      <c r="BN347" s="22">
        <f t="array" ref="BN347">IF(SUMPRODUCT((O347:O$439=O347)*1)&gt;1,0,1)</f>
        <v>0</v>
      </c>
      <c r="BO347" s="69"/>
      <c r="BP347" s="69"/>
      <c r="BQ347" s="71"/>
      <c r="BR347" s="47">
        <f>IF(BP347-BO347=$A$3,$A$2,BP347-BO347)</f>
        <v>0</v>
      </c>
      <c r="BS347" s="47">
        <f>IFERROR(IF(BQ347=$D$4,BR347,BR347/($D$4/BQ347)),0)</f>
        <v>0</v>
      </c>
      <c r="BT347" s="70"/>
      <c r="BU347" s="70"/>
      <c r="BV347" s="72"/>
      <c r="BW347" s="47">
        <f>IF(BU347-BT347=$A$3,$A$2,BU347-BT347)</f>
        <v>0</v>
      </c>
      <c r="BX347" s="47">
        <f>IFERROR(IF(BV347=$D$4,BW347,BW347/($D$4/BV347)),0)</f>
        <v>0</v>
      </c>
      <c r="BY347" s="70"/>
      <c r="BZ347" s="70"/>
      <c r="CA347" s="72"/>
      <c r="CB347" s="47">
        <f>IF(BZ347-BY347=$A$3,$A$2,BZ347-BY347)</f>
        <v>0</v>
      </c>
      <c r="CC347" s="47">
        <f>IFERROR(IF(CA347=$D$4,CB347,CB347/($D$4/CA347)),0)</f>
        <v>0</v>
      </c>
      <c r="CD347" s="70">
        <v>0.375</v>
      </c>
      <c r="CE347" s="70">
        <v>0.54166666666666663</v>
      </c>
      <c r="CF347" s="72">
        <v>2</v>
      </c>
      <c r="CG347" s="47">
        <f>IF(CE347-CD347=$A$3,$A$2,CE347-CD347)</f>
        <v>0.16666666666666663</v>
      </c>
      <c r="CH347" s="47">
        <f>IFERROR(IF(CF347=$D$4,CG347,CG347/($D$4/CF347)),0)</f>
        <v>8.3333333333333315E-2</v>
      </c>
      <c r="CI347" s="70"/>
      <c r="CJ347" s="70"/>
      <c r="CK347" s="72"/>
      <c r="CL347" s="47">
        <f>IF(CJ347-CI347=$A$3,$A$2,CJ347-CI347)</f>
        <v>0</v>
      </c>
      <c r="CM347" s="47">
        <f>IFERROR(IF(CK347=$D$4,CL347,CL347/($D$4/CK347)),0)</f>
        <v>0</v>
      </c>
      <c r="CN347" s="70"/>
      <c r="CO347" s="70"/>
      <c r="CP347" s="72"/>
      <c r="CQ347" s="47">
        <f>IF(CO347-CN347=$A$3,$A$2,CO347-CN347)</f>
        <v>0</v>
      </c>
      <c r="CR347" s="47">
        <f>IFERROR(IF(CP347=$D$4,CQ347,CQ347/($D$4/CP347)),0)</f>
        <v>0</v>
      </c>
      <c r="CS347" s="70"/>
      <c r="CT347" s="70"/>
      <c r="CU347" s="72"/>
      <c r="CV347" s="47">
        <f>IF(CT347-CS347=$A$3,$A$2,CT347-CS347)</f>
        <v>0</v>
      </c>
      <c r="CW347" s="47">
        <f>IFERROR(IF(CU347=$D$4,CV347,CV347/($D$4/CU347)),0)</f>
        <v>0</v>
      </c>
      <c r="CY347" s="18"/>
      <c r="CZ347" s="156"/>
      <c r="DA347" s="156"/>
    </row>
    <row r="348" spans="2:105" ht="13.8" x14ac:dyDescent="0.3">
      <c r="B348" s="39" t="str">
        <f>CONCATENATE(IF(AD348&lt;&gt;"","L",""),IF(AI348&lt;&gt;"","M",""),IF(AN348&lt;&gt;"","W",""),IF(AS348&lt;&gt;"","J",""),IF(AX348&lt;&gt;"","V",""),IF(BC348&lt;&gt;"","S",""),IF(BH348&lt;&gt;"","D",""))</f>
        <v>V</v>
      </c>
      <c r="C348" s="76">
        <v>20</v>
      </c>
      <c r="D348" s="40" t="s">
        <v>2029</v>
      </c>
      <c r="E348" s="40" t="s">
        <v>673</v>
      </c>
      <c r="F348" s="40" t="s">
        <v>2123</v>
      </c>
      <c r="G348" s="36" t="s">
        <v>1239</v>
      </c>
      <c r="H348" s="36" t="s">
        <v>2194</v>
      </c>
      <c r="I348" s="36" t="s">
        <v>2257</v>
      </c>
      <c r="J348" s="36" t="s">
        <v>2125</v>
      </c>
      <c r="K348" s="36" t="s">
        <v>2263</v>
      </c>
      <c r="L348" s="100" t="s">
        <v>975</v>
      </c>
      <c r="M348" s="99">
        <f>IF(L348=L347,0,1)</f>
        <v>0</v>
      </c>
      <c r="N348" s="107">
        <v>703507723</v>
      </c>
      <c r="O348" s="106" t="str">
        <f>PROPER(TRIM(UPPER(CONCATENATE(P348," ",Q348))))</f>
        <v>Enrique Mauricio Gavino</v>
      </c>
      <c r="P348" s="106" t="s">
        <v>2477</v>
      </c>
      <c r="Q348" s="106" t="s">
        <v>2486</v>
      </c>
      <c r="R348" s="106" t="s">
        <v>2523</v>
      </c>
      <c r="S348" s="106" t="s">
        <v>2464</v>
      </c>
      <c r="T348" s="106" t="s">
        <v>2465</v>
      </c>
      <c r="U348" s="107" t="s">
        <v>2472</v>
      </c>
      <c r="V348" s="133">
        <v>8124.5581200000006</v>
      </c>
      <c r="W348" s="39">
        <f>COUNTA(AD348,AI348,AN348,AS348,AX348,BH348,BC348)</f>
        <v>1</v>
      </c>
      <c r="X348" s="42">
        <f>Y348/AC348</f>
        <v>2.4999999999999977E-2</v>
      </c>
      <c r="Y348" s="43">
        <f>(AH348+AM348+AR348+AW348+BB348+BL348+BG348)*24</f>
        <v>0.99999999999999911</v>
      </c>
      <c r="Z348" s="44">
        <f>+W348*$D$4</f>
        <v>4</v>
      </c>
      <c r="AA348" s="42">
        <f>AB348/(AC348*$D$4)</f>
        <v>2.4999999999999977E-2</v>
      </c>
      <c r="AB348" s="44">
        <f>((AG348*24)*AF348)+((AL348*24)*AK348)+((AQ348*24)*AP348)+((AV348*24)*AU348)+((BA348*24)*AZ348)+((BF348*24)*BE348)+((BK348*24)*BJ348)</f>
        <v>3.9999999999999964</v>
      </c>
      <c r="AC348" s="45">
        <f>SUMIFS(Y:Y,O:O,O348)</f>
        <v>40</v>
      </c>
      <c r="AD348" s="77"/>
      <c r="AE348" s="77"/>
      <c r="AF348" s="71"/>
      <c r="AG348" s="47">
        <f>IF(AE348-AD348=$A$3,$A$2,AE348-AD348)</f>
        <v>0</v>
      </c>
      <c r="AH348" s="47">
        <f>IFERROR(IF(AF348=$D$4,AG348,AG348/($D$4/AF348)),0)</f>
        <v>0</v>
      </c>
      <c r="AI348" s="78"/>
      <c r="AJ348" s="78"/>
      <c r="AK348" s="72"/>
      <c r="AL348" s="47">
        <f>IF(AJ348-AI348=$A$3,$A$2,AJ348-AI348)</f>
        <v>0</v>
      </c>
      <c r="AM348" s="47">
        <f>IFERROR(IF(AK348=$D$4,AL348,AL348/($D$4/AK348)),0)</f>
        <v>0</v>
      </c>
      <c r="AN348" s="78"/>
      <c r="AO348" s="78"/>
      <c r="AP348" s="72"/>
      <c r="AQ348" s="47">
        <f>IF(AO348-AN348=$A$3,$A$2,AO348-AN348)</f>
        <v>0</v>
      </c>
      <c r="AR348" s="47">
        <f>IFERROR(IF(AP348=$D$4,AQ348,AQ348/($D$4/AP348)),0)</f>
        <v>0</v>
      </c>
      <c r="AS348" s="78"/>
      <c r="AT348" s="78"/>
      <c r="AU348" s="72"/>
      <c r="AV348" s="47">
        <f>IF(AT348-AS348=$A$3,$A$2,AT348-AS348)</f>
        <v>0</v>
      </c>
      <c r="AW348" s="47">
        <f>IFERROR(IF(AU348=$D$4,AV348,AV348/($D$4/AU348)),0)</f>
        <v>0</v>
      </c>
      <c r="AX348" s="78">
        <v>0.41666666666666669</v>
      </c>
      <c r="AY348" s="78">
        <v>0.45833333333333331</v>
      </c>
      <c r="AZ348" s="72">
        <v>4</v>
      </c>
      <c r="BA348" s="47">
        <f>IF(AY348-AX348=$A$3,$A$2,AY348-AX348)</f>
        <v>4.166666666666663E-2</v>
      </c>
      <c r="BB348" s="47">
        <f>IFERROR(IF(AZ348=$D$4,BA348,BA348/($D$4/AZ348)),0)</f>
        <v>4.166666666666663E-2</v>
      </c>
      <c r="BC348" s="78"/>
      <c r="BD348" s="78"/>
      <c r="BE348" s="72"/>
      <c r="BF348" s="47">
        <f>IF(BD348-BC348=$A$3,$A$2,BD348-BC348)</f>
        <v>0</v>
      </c>
      <c r="BG348" s="47">
        <f>IFERROR(IF(BE348=$D$4,BF348,BF348/($D$4/BE348)),0)</f>
        <v>0</v>
      </c>
      <c r="BH348" s="78"/>
      <c r="BI348" s="78"/>
      <c r="BJ348" s="72"/>
      <c r="BK348" s="47">
        <f>IF(BI348-BH348=$A$3,$A$2,BI348-BH348)</f>
        <v>0</v>
      </c>
      <c r="BL348" s="47">
        <f>IFERROR(IF(BJ348=$D$4,BK348,BK348/($D$4/BJ348)),0)</f>
        <v>0</v>
      </c>
      <c r="BM348" s="50"/>
      <c r="BN348" s="22">
        <f t="array" ref="BN348">IF(SUMPRODUCT((O348:O$439=O348)*1)&gt;1,0,1)</f>
        <v>0</v>
      </c>
      <c r="BO348" s="69"/>
      <c r="BP348" s="69"/>
      <c r="BQ348" s="71"/>
      <c r="BR348" s="47">
        <f>IF(BP348-BO348=$A$3,$A$2,BP348-BO348)</f>
        <v>0</v>
      </c>
      <c r="BS348" s="47">
        <f>IFERROR(IF(BQ348=$D$4,BR348,BR348/($D$4/BQ348)),0)</f>
        <v>0</v>
      </c>
      <c r="BT348" s="70"/>
      <c r="BU348" s="70"/>
      <c r="BV348" s="72"/>
      <c r="BW348" s="47">
        <f>IF(BU348-BT348=$A$3,$A$2,BU348-BT348)</f>
        <v>0</v>
      </c>
      <c r="BX348" s="47">
        <f>IFERROR(IF(BV348=$D$4,BW348,BW348/($D$4/BV348)),0)</f>
        <v>0</v>
      </c>
      <c r="BY348" s="70"/>
      <c r="BZ348" s="70"/>
      <c r="CA348" s="72"/>
      <c r="CB348" s="47">
        <f>IF(BZ348-BY348=$A$3,$A$2,BZ348-BY348)</f>
        <v>0</v>
      </c>
      <c r="CC348" s="47">
        <f>IFERROR(IF(CA348=$D$4,CB348,CB348/($D$4/CA348)),0)</f>
        <v>0</v>
      </c>
      <c r="CD348" s="70">
        <v>0.70833333333333337</v>
      </c>
      <c r="CE348" s="70">
        <v>0.79166666666666663</v>
      </c>
      <c r="CF348" s="72">
        <v>2</v>
      </c>
      <c r="CG348" s="47">
        <f>IF(CE348-CD348=$A$3,$A$2,CE348-CD348)</f>
        <v>8.3333333333333259E-2</v>
      </c>
      <c r="CH348" s="47">
        <f>IFERROR(IF(CF348=$D$4,CG348,CG348/($D$4/CF348)),0)</f>
        <v>4.166666666666663E-2</v>
      </c>
      <c r="CI348" s="70"/>
      <c r="CJ348" s="70"/>
      <c r="CK348" s="72"/>
      <c r="CL348" s="47">
        <f>IF(CJ348-CI348=$A$3,$A$2,CJ348-CI348)</f>
        <v>0</v>
      </c>
      <c r="CM348" s="47">
        <f>IFERROR(IF(CK348=$D$4,CL348,CL348/($D$4/CK348)),0)</f>
        <v>0</v>
      </c>
      <c r="CN348" s="70"/>
      <c r="CO348" s="70"/>
      <c r="CP348" s="72"/>
      <c r="CQ348" s="47">
        <f>IF(CO348-CN348=$A$3,$A$2,CO348-CN348)</f>
        <v>0</v>
      </c>
      <c r="CR348" s="47">
        <f>IFERROR(IF(CP348=$D$4,CQ348,CQ348/($D$4/CP348)),0)</f>
        <v>0</v>
      </c>
      <c r="CS348" s="70"/>
      <c r="CT348" s="70"/>
      <c r="CU348" s="72"/>
      <c r="CV348" s="47">
        <f>IF(CT348-CS348=$A$3,$A$2,CT348-CS348)</f>
        <v>0</v>
      </c>
      <c r="CW348" s="47">
        <f>IFERROR(IF(CU348=$D$4,CV348,CV348/($D$4/CU348)),0)</f>
        <v>0</v>
      </c>
      <c r="CY348" s="18"/>
      <c r="CZ348" s="156"/>
      <c r="DA348" s="156"/>
    </row>
    <row r="349" spans="2:105" ht="13.8" x14ac:dyDescent="0.3">
      <c r="B349" s="39" t="str">
        <f>CONCATENATE(IF(AD349&lt;&gt;"","L",""),IF(AI349&lt;&gt;"","M",""),IF(AN349&lt;&gt;"","W",""),IF(AS349&lt;&gt;"","J",""),IF(AX349&lt;&gt;"","V",""),IF(BC349&lt;&gt;"","S",""),IF(BH349&lt;&gt;"","D",""))</f>
        <v>V</v>
      </c>
      <c r="C349" s="76">
        <v>152</v>
      </c>
      <c r="D349" s="40" t="s">
        <v>2030</v>
      </c>
      <c r="E349" s="40" t="s">
        <v>676</v>
      </c>
      <c r="F349" s="40" t="s">
        <v>2122</v>
      </c>
      <c r="G349" s="36" t="s">
        <v>1242</v>
      </c>
      <c r="H349" s="36" t="s">
        <v>2194</v>
      </c>
      <c r="I349" s="36" t="s">
        <v>2257</v>
      </c>
      <c r="J349" s="36" t="s">
        <v>2125</v>
      </c>
      <c r="K349" s="36" t="s">
        <v>2263</v>
      </c>
      <c r="L349" s="100" t="s">
        <v>975</v>
      </c>
      <c r="M349" s="99">
        <f>IF(L349=L348,0,1)</f>
        <v>0</v>
      </c>
      <c r="N349" s="107">
        <v>703507723</v>
      </c>
      <c r="O349" s="106" t="str">
        <f>PROPER(TRIM(UPPER(CONCATENATE(P349," ",Q349))))</f>
        <v>Enrique Mauricio Gavino</v>
      </c>
      <c r="P349" s="106" t="s">
        <v>2477</v>
      </c>
      <c r="Q349" s="106" t="s">
        <v>2486</v>
      </c>
      <c r="R349" s="106" t="s">
        <v>2523</v>
      </c>
      <c r="S349" s="106" t="s">
        <v>2464</v>
      </c>
      <c r="T349" s="106" t="s">
        <v>2467</v>
      </c>
      <c r="U349" s="107" t="s">
        <v>2472</v>
      </c>
      <c r="V349" s="133">
        <v>9808.1621409921299</v>
      </c>
      <c r="W349" s="39">
        <f>COUNTA(AD349,AI349,AN349,AS349,AX349,BH349,BC349)</f>
        <v>1</v>
      </c>
      <c r="X349" s="42">
        <f>Y349/AC349</f>
        <v>1.2500000000000022E-2</v>
      </c>
      <c r="Y349" s="43">
        <f>(AH349+AM349+AR349+AW349+BB349+BL349+BG349)*24</f>
        <v>0.50000000000000089</v>
      </c>
      <c r="Z349" s="44">
        <f>+W349*$D$4</f>
        <v>4</v>
      </c>
      <c r="AA349" s="42">
        <f>AB349/(AC349*$D$4)</f>
        <v>1.2500000000000022E-2</v>
      </c>
      <c r="AB349" s="44">
        <f>((AG349*24)*AF349)+((AL349*24)*AK349)+((AQ349*24)*AP349)+((AV349*24)*AU349)+((BA349*24)*AZ349)+((BF349*24)*BE349)+((BK349*24)*BJ349)</f>
        <v>2.0000000000000036</v>
      </c>
      <c r="AC349" s="45">
        <f>SUMIFS(Y:Y,O:O,O349)</f>
        <v>40</v>
      </c>
      <c r="AD349" s="77"/>
      <c r="AE349" s="77"/>
      <c r="AF349" s="71"/>
      <c r="AG349" s="47">
        <f>IF(AE349-AD349=$A$3,$A$2,AE349-AD349)</f>
        <v>0</v>
      </c>
      <c r="AH349" s="47">
        <f>IFERROR(IF(AF349=$D$4,AG349,AG349/($D$4/AF349)),0)</f>
        <v>0</v>
      </c>
      <c r="AI349" s="78"/>
      <c r="AJ349" s="78"/>
      <c r="AK349" s="72"/>
      <c r="AL349" s="47">
        <f>IF(AJ349-AI349=$A$3,$A$2,AJ349-AI349)</f>
        <v>0</v>
      </c>
      <c r="AM349" s="47">
        <f>IFERROR(IF(AK349=$D$4,AL349,AL349/($D$4/AK349)),0)</f>
        <v>0</v>
      </c>
      <c r="AN349" s="78"/>
      <c r="AO349" s="78"/>
      <c r="AP349" s="72"/>
      <c r="AQ349" s="47">
        <f>IF(AO349-AN349=$A$3,$A$2,AO349-AN349)</f>
        <v>0</v>
      </c>
      <c r="AR349" s="47">
        <f>IFERROR(IF(AP349=$D$4,AQ349,AQ349/($D$4/AP349)),0)</f>
        <v>0</v>
      </c>
      <c r="AS349" s="78"/>
      <c r="AT349" s="78"/>
      <c r="AU349" s="72"/>
      <c r="AV349" s="47">
        <f>IF(AT349-AS349=$A$3,$A$2,AT349-AS349)</f>
        <v>0</v>
      </c>
      <c r="AW349" s="47">
        <f>IFERROR(IF(AU349=$D$4,AV349,AV349/($D$4/AU349)),0)</f>
        <v>0</v>
      </c>
      <c r="AX349" s="78">
        <v>0.45833333333333331</v>
      </c>
      <c r="AY349" s="78">
        <v>0.47916666666666669</v>
      </c>
      <c r="AZ349" s="72">
        <v>4</v>
      </c>
      <c r="BA349" s="47">
        <f>IF(AY349-AX349=$A$3,$A$2,AY349-AX349)</f>
        <v>2.083333333333337E-2</v>
      </c>
      <c r="BB349" s="47">
        <f>IFERROR(IF(AZ349=$D$4,BA349,BA349/($D$4/AZ349)),0)</f>
        <v>2.083333333333337E-2</v>
      </c>
      <c r="BC349" s="78"/>
      <c r="BD349" s="78"/>
      <c r="BE349" s="72"/>
      <c r="BF349" s="47">
        <f>IF(BD349-BC349=$A$3,$A$2,BD349-BC349)</f>
        <v>0</v>
      </c>
      <c r="BG349" s="47">
        <f>IFERROR(IF(BE349=$D$4,BF349,BF349/($D$4/BE349)),0)</f>
        <v>0</v>
      </c>
      <c r="BH349" s="78"/>
      <c r="BI349" s="78"/>
      <c r="BJ349" s="72"/>
      <c r="BK349" s="47">
        <f>IF(BI349-BH349=$A$3,$A$2,BI349-BH349)</f>
        <v>0</v>
      </c>
      <c r="BL349" s="47">
        <f>IFERROR(IF(BJ349=$D$4,BK349,BK349/($D$4/BJ349)),0)</f>
        <v>0</v>
      </c>
      <c r="BM349" s="50"/>
      <c r="BN349" s="22">
        <f t="array" ref="BN349">IF(SUMPRODUCT((O349:O$439=O349)*1)&gt;1,0,1)</f>
        <v>0</v>
      </c>
      <c r="BO349" s="69"/>
      <c r="BP349" s="69"/>
      <c r="BQ349" s="71"/>
      <c r="BR349" s="47">
        <f>IF(BP349-BO349=$A$3,$A$2,BP349-BO349)</f>
        <v>0</v>
      </c>
      <c r="BS349" s="47">
        <f>IFERROR(IF(BQ349=$D$4,BR349,BR349/($D$4/BQ349)),0)</f>
        <v>0</v>
      </c>
      <c r="BT349" s="70"/>
      <c r="BU349" s="70"/>
      <c r="BV349" s="72"/>
      <c r="BW349" s="47">
        <f>IF(BU349-BT349=$A$3,$A$2,BU349-BT349)</f>
        <v>0</v>
      </c>
      <c r="BX349" s="47">
        <f>IFERROR(IF(BV349=$D$4,BW349,BW349/($D$4/BV349)),0)</f>
        <v>0</v>
      </c>
      <c r="BY349" s="70"/>
      <c r="BZ349" s="70"/>
      <c r="CA349" s="72"/>
      <c r="CB349" s="47">
        <f>IF(BZ349-BY349=$A$3,$A$2,BZ349-BY349)</f>
        <v>0</v>
      </c>
      <c r="CC349" s="47">
        <f>IFERROR(IF(CA349=$D$4,CB349,CB349/($D$4/CA349)),0)</f>
        <v>0</v>
      </c>
      <c r="CD349" s="70">
        <v>0.54166666666666663</v>
      </c>
      <c r="CE349" s="70">
        <v>0.625</v>
      </c>
      <c r="CF349" s="72">
        <v>2</v>
      </c>
      <c r="CG349" s="47">
        <f>IF(CE349-CD349=$A$3,$A$2,CE349-CD349)</f>
        <v>8.333333333333337E-2</v>
      </c>
      <c r="CH349" s="47">
        <f>IFERROR(IF(CF349=$D$4,CG349,CG349/($D$4/CF349)),0)</f>
        <v>4.1666666666666685E-2</v>
      </c>
      <c r="CI349" s="70"/>
      <c r="CJ349" s="70"/>
      <c r="CK349" s="72"/>
      <c r="CL349" s="47">
        <f>IF(CJ349-CI349=$A$3,$A$2,CJ349-CI349)</f>
        <v>0</v>
      </c>
      <c r="CM349" s="47">
        <f>IFERROR(IF(CK349=$D$4,CL349,CL349/($D$4/CK349)),0)</f>
        <v>0</v>
      </c>
      <c r="CN349" s="70"/>
      <c r="CO349" s="70"/>
      <c r="CP349" s="72"/>
      <c r="CQ349" s="47">
        <f>IF(CO349-CN349=$A$3,$A$2,CO349-CN349)</f>
        <v>0</v>
      </c>
      <c r="CR349" s="47">
        <f>IFERROR(IF(CP349=$D$4,CQ349,CQ349/($D$4/CP349)),0)</f>
        <v>0</v>
      </c>
      <c r="CS349" s="70"/>
      <c r="CT349" s="70"/>
      <c r="CU349" s="72"/>
      <c r="CV349" s="47">
        <f>IF(CT349-CS349=$A$3,$A$2,CT349-CS349)</f>
        <v>0</v>
      </c>
      <c r="CW349" s="47">
        <f>IFERROR(IF(CU349=$D$4,CV349,CV349/($D$4/CU349)),0)</f>
        <v>0</v>
      </c>
      <c r="CY349" s="18"/>
      <c r="CZ349" s="156"/>
      <c r="DA349" s="156"/>
    </row>
    <row r="350" spans="2:105" ht="13.8" x14ac:dyDescent="0.3">
      <c r="B350" s="39" t="str">
        <f>CONCATENATE(IF(AD350&lt;&gt;"","L",""),IF(AI350&lt;&gt;"","M",""),IF(AN350&lt;&gt;"","W",""),IF(AS350&lt;&gt;"","J",""),IF(AX350&lt;&gt;"","V",""),IF(BC350&lt;&gt;"","S",""),IF(BH350&lt;&gt;"","D",""))</f>
        <v>V</v>
      </c>
      <c r="C350" s="76">
        <v>89</v>
      </c>
      <c r="D350" s="40" t="s">
        <v>2031</v>
      </c>
      <c r="E350" s="40" t="s">
        <v>680</v>
      </c>
      <c r="F350" s="40" t="s">
        <v>2123</v>
      </c>
      <c r="G350" s="36" t="s">
        <v>1237</v>
      </c>
      <c r="H350" s="36" t="s">
        <v>2194</v>
      </c>
      <c r="I350" s="36" t="s">
        <v>2257</v>
      </c>
      <c r="J350" s="36" t="s">
        <v>2125</v>
      </c>
      <c r="K350" s="36" t="s">
        <v>2263</v>
      </c>
      <c r="L350" s="100" t="s">
        <v>975</v>
      </c>
      <c r="M350" s="99">
        <f>IF(L350=L349,0,1)</f>
        <v>0</v>
      </c>
      <c r="N350" s="107">
        <v>703507723</v>
      </c>
      <c r="O350" s="106" t="str">
        <f>PROPER(TRIM(UPPER(CONCATENATE(P350," ",Q350))))</f>
        <v>Enrique Mauricio Gavino</v>
      </c>
      <c r="P350" s="106" t="s">
        <v>2477</v>
      </c>
      <c r="Q350" s="106" t="s">
        <v>2486</v>
      </c>
      <c r="R350" s="106" t="s">
        <v>2523</v>
      </c>
      <c r="S350" s="106" t="s">
        <v>2464</v>
      </c>
      <c r="T350" s="106" t="s">
        <v>2466</v>
      </c>
      <c r="U350" s="107" t="s">
        <v>2472</v>
      </c>
      <c r="V350" s="133">
        <v>5528.5205634380081</v>
      </c>
      <c r="W350" s="39">
        <f>COUNTA(AD350,AI350,AN350,AS350,AX350,BH350,BC350)</f>
        <v>1</v>
      </c>
      <c r="X350" s="42">
        <f>Y350/AC350</f>
        <v>1.2499999999999989E-2</v>
      </c>
      <c r="Y350" s="43">
        <f>(AH350+AM350+AR350+AW350+BB350+BL350+BG350)*24</f>
        <v>0.49999999999999956</v>
      </c>
      <c r="Z350" s="44">
        <f>+W350*$D$4</f>
        <v>4</v>
      </c>
      <c r="AA350" s="42">
        <f>AB350/(AC350*$D$4)</f>
        <v>1.2499999999999989E-2</v>
      </c>
      <c r="AB350" s="44">
        <f>((AG350*24)*AF350)+((AL350*24)*AK350)+((AQ350*24)*AP350)+((AV350*24)*AU350)+((BA350*24)*AZ350)+((BF350*24)*BE350)+((BK350*24)*BJ350)</f>
        <v>1.9999999999999982</v>
      </c>
      <c r="AC350" s="45">
        <f>SUMIFS(Y:Y,O:O,O350)</f>
        <v>40</v>
      </c>
      <c r="AD350" s="77"/>
      <c r="AE350" s="77"/>
      <c r="AF350" s="71"/>
      <c r="AG350" s="47">
        <f>IF(AE350-AD350=$A$3,$A$2,AE350-AD350)</f>
        <v>0</v>
      </c>
      <c r="AH350" s="47">
        <f>IFERROR(IF(AF350=$D$4,AG350,AG350/($D$4/AF350)),0)</f>
        <v>0</v>
      </c>
      <c r="AI350" s="78"/>
      <c r="AJ350" s="78"/>
      <c r="AK350" s="72"/>
      <c r="AL350" s="47">
        <f>IF(AJ350-AI350=$A$3,$A$2,AJ350-AI350)</f>
        <v>0</v>
      </c>
      <c r="AM350" s="47">
        <f>IFERROR(IF(AK350=$D$4,AL350,AL350/($D$4/AK350)),0)</f>
        <v>0</v>
      </c>
      <c r="AN350" s="78"/>
      <c r="AO350" s="78"/>
      <c r="AP350" s="72"/>
      <c r="AQ350" s="47">
        <f>IF(AO350-AN350=$A$3,$A$2,AO350-AN350)</f>
        <v>0</v>
      </c>
      <c r="AR350" s="47">
        <f>IFERROR(IF(AP350=$D$4,AQ350,AQ350/($D$4/AP350)),0)</f>
        <v>0</v>
      </c>
      <c r="AS350" s="78"/>
      <c r="AT350" s="78"/>
      <c r="AU350" s="72"/>
      <c r="AV350" s="47">
        <f>IF(AT350-AS350=$A$3,$A$2,AT350-AS350)</f>
        <v>0</v>
      </c>
      <c r="AW350" s="47">
        <f>IFERROR(IF(AU350=$D$4,AV350,AV350/($D$4/AU350)),0)</f>
        <v>0</v>
      </c>
      <c r="AX350" s="78">
        <v>0.47916666666666669</v>
      </c>
      <c r="AY350" s="78">
        <v>0.5</v>
      </c>
      <c r="AZ350" s="72">
        <v>4</v>
      </c>
      <c r="BA350" s="47">
        <f>IF(AY350-AX350=$A$3,$A$2,AY350-AX350)</f>
        <v>2.0833333333333315E-2</v>
      </c>
      <c r="BB350" s="47">
        <f>IFERROR(IF(AZ350=$D$4,BA350,BA350/($D$4/AZ350)),0)</f>
        <v>2.0833333333333315E-2</v>
      </c>
      <c r="BC350" s="78"/>
      <c r="BD350" s="78"/>
      <c r="BE350" s="72"/>
      <c r="BF350" s="47">
        <f>IF(BD350-BC350=$A$3,$A$2,BD350-BC350)</f>
        <v>0</v>
      </c>
      <c r="BG350" s="47">
        <f>IFERROR(IF(BE350=$D$4,BF350,BF350/($D$4/BE350)),0)</f>
        <v>0</v>
      </c>
      <c r="BH350" s="78"/>
      <c r="BI350" s="78"/>
      <c r="BJ350" s="72"/>
      <c r="BK350" s="47">
        <f>IF(BI350-BH350=$A$3,$A$2,BI350-BH350)</f>
        <v>0</v>
      </c>
      <c r="BL350" s="47">
        <f>IFERROR(IF(BJ350=$D$4,BK350,BK350/($D$4/BJ350)),0)</f>
        <v>0</v>
      </c>
      <c r="BM350" s="50"/>
      <c r="BN350" s="22">
        <f t="array" ref="BN350">IF(SUMPRODUCT((O350:O$439=O350)*1)&gt;1,0,1)</f>
        <v>0</v>
      </c>
      <c r="BO350" s="69"/>
      <c r="BP350" s="69"/>
      <c r="BQ350" s="71"/>
      <c r="BR350" s="47">
        <f>IF(BP350-BO350=$A$3,$A$2,BP350-BO350)</f>
        <v>0</v>
      </c>
      <c r="BS350" s="47">
        <f>IFERROR(IF(BQ350=$D$4,BR350,BR350/($D$4/BQ350)),0)</f>
        <v>0</v>
      </c>
      <c r="BT350" s="70"/>
      <c r="BU350" s="70"/>
      <c r="BV350" s="72"/>
      <c r="BW350" s="47">
        <f>IF(BU350-BT350=$A$3,$A$2,BU350-BT350)</f>
        <v>0</v>
      </c>
      <c r="BX350" s="47">
        <f>IFERROR(IF(BV350=$D$4,BW350,BW350/($D$4/BV350)),0)</f>
        <v>0</v>
      </c>
      <c r="BY350" s="70"/>
      <c r="BZ350" s="70"/>
      <c r="CA350" s="72"/>
      <c r="CB350" s="47">
        <f>IF(BZ350-BY350=$A$3,$A$2,BZ350-BY350)</f>
        <v>0</v>
      </c>
      <c r="CC350" s="47">
        <f>IFERROR(IF(CA350=$D$4,CB350,CB350/($D$4/CA350)),0)</f>
        <v>0</v>
      </c>
      <c r="CD350" s="70">
        <v>0.41666666666666669</v>
      </c>
      <c r="CE350" s="70">
        <v>0.5</v>
      </c>
      <c r="CF350" s="72">
        <v>2</v>
      </c>
      <c r="CG350" s="47">
        <f>IF(CE350-CD350=$A$3,$A$2,CE350-CD350)</f>
        <v>8.3333333333333315E-2</v>
      </c>
      <c r="CH350" s="47">
        <f>IFERROR(IF(CF350=$D$4,CG350,CG350/($D$4/CF350)),0)</f>
        <v>4.1666666666666657E-2</v>
      </c>
      <c r="CI350" s="70"/>
      <c r="CJ350" s="70"/>
      <c r="CK350" s="72"/>
      <c r="CL350" s="47">
        <f>IF(CJ350-CI350=$A$3,$A$2,CJ350-CI350)</f>
        <v>0</v>
      </c>
      <c r="CM350" s="47">
        <f>IFERROR(IF(CK350=$D$4,CL350,CL350/($D$4/CK350)),0)</f>
        <v>0</v>
      </c>
      <c r="CN350" s="70"/>
      <c r="CO350" s="70"/>
      <c r="CP350" s="72"/>
      <c r="CQ350" s="47">
        <f>IF(CO350-CN350=$A$3,$A$2,CO350-CN350)</f>
        <v>0</v>
      </c>
      <c r="CR350" s="47">
        <f>IFERROR(IF(CP350=$D$4,CQ350,CQ350/($D$4/CP350)),0)</f>
        <v>0</v>
      </c>
      <c r="CS350" s="70"/>
      <c r="CT350" s="70"/>
      <c r="CU350" s="72"/>
      <c r="CV350" s="47">
        <f>IF(CT350-CS350=$A$3,$A$2,CT350-CS350)</f>
        <v>0</v>
      </c>
      <c r="CW350" s="47">
        <f>IFERROR(IF(CU350=$D$4,CV350,CV350/($D$4/CU350)),0)</f>
        <v>0</v>
      </c>
      <c r="CY350" s="18"/>
      <c r="CZ350" s="156"/>
      <c r="DA350" s="156"/>
    </row>
    <row r="351" spans="2:105" ht="13.8" x14ac:dyDescent="0.3">
      <c r="B351" s="39" t="str">
        <f>CONCATENATE(IF(AD351&lt;&gt;"","L",""),IF(AI351&lt;&gt;"","M",""),IF(AN351&lt;&gt;"","W",""),IF(AS351&lt;&gt;"","J",""),IF(AX351&lt;&gt;"","V",""),IF(BC351&lt;&gt;"","S",""),IF(BH351&lt;&gt;"","D",""))</f>
        <v>V</v>
      </c>
      <c r="C351" s="76">
        <v>521</v>
      </c>
      <c r="D351" s="40" t="s">
        <v>2032</v>
      </c>
      <c r="E351" s="40" t="s">
        <v>1044</v>
      </c>
      <c r="F351" s="40" t="s">
        <v>2122</v>
      </c>
      <c r="G351" s="36" t="s">
        <v>1240</v>
      </c>
      <c r="H351" s="36" t="s">
        <v>2195</v>
      </c>
      <c r="I351" s="36" t="s">
        <v>2257</v>
      </c>
      <c r="J351" s="36" t="s">
        <v>2125</v>
      </c>
      <c r="K351" s="36" t="s">
        <v>2263</v>
      </c>
      <c r="L351" s="100" t="s">
        <v>975</v>
      </c>
      <c r="M351" s="99">
        <f>IF(L351=L350,0,1)</f>
        <v>0</v>
      </c>
      <c r="N351" s="107">
        <v>703507723</v>
      </c>
      <c r="O351" s="106" t="str">
        <f>PROPER(TRIM(UPPER(CONCATENATE(P351," ",Q351))))</f>
        <v>Enrique Mauricio Gavino</v>
      </c>
      <c r="P351" s="106" t="s">
        <v>2477</v>
      </c>
      <c r="Q351" s="106" t="s">
        <v>2486</v>
      </c>
      <c r="R351" s="106" t="s">
        <v>2523</v>
      </c>
      <c r="S351" s="106" t="s">
        <v>2464</v>
      </c>
      <c r="T351" s="106" t="s">
        <v>2465</v>
      </c>
      <c r="U351" s="107" t="s">
        <v>2472</v>
      </c>
      <c r="V351" s="133">
        <v>4611.2362575757579</v>
      </c>
      <c r="W351" s="39">
        <f>COUNTA(AD351,AI351,AN351,AS351,AX351,BH351,BC351)</f>
        <v>1</v>
      </c>
      <c r="X351" s="42">
        <f>Y351/AC351</f>
        <v>2.4999999999999977E-2</v>
      </c>
      <c r="Y351" s="43">
        <f>(AH351+AM351+AR351+AW351+BB351+BL351+BG351)*24</f>
        <v>0.99999999999999911</v>
      </c>
      <c r="Z351" s="44">
        <f>+W351*$D$4</f>
        <v>4</v>
      </c>
      <c r="AA351" s="42">
        <f>AB351/(AC351*$D$4)</f>
        <v>2.4999999999999977E-2</v>
      </c>
      <c r="AB351" s="44">
        <f>((AG351*24)*AF351)+((AL351*24)*AK351)+((AQ351*24)*AP351)+((AV351*24)*AU351)+((BA351*24)*AZ351)+((BF351*24)*BE351)+((BK351*24)*BJ351)</f>
        <v>3.9999999999999964</v>
      </c>
      <c r="AC351" s="45">
        <f>SUMIFS(Y:Y,O:O,O351)</f>
        <v>40</v>
      </c>
      <c r="AD351" s="77"/>
      <c r="AE351" s="77"/>
      <c r="AF351" s="71"/>
      <c r="AG351" s="47">
        <f>IF(AE351-AD351=$A$3,$A$2,AE351-AD351)</f>
        <v>0</v>
      </c>
      <c r="AH351" s="47">
        <f>IFERROR(IF(AF351=$D$4,AG351,AG351/($D$4/AF351)),0)</f>
        <v>0</v>
      </c>
      <c r="AI351" s="78"/>
      <c r="AJ351" s="78"/>
      <c r="AK351" s="72"/>
      <c r="AL351" s="47">
        <f>IF(AJ351-AI351=$A$3,$A$2,AJ351-AI351)</f>
        <v>0</v>
      </c>
      <c r="AM351" s="47">
        <f>IFERROR(IF(AK351=$D$4,AL351,AL351/($D$4/AK351)),0)</f>
        <v>0</v>
      </c>
      <c r="AN351" s="78"/>
      <c r="AO351" s="78"/>
      <c r="AP351" s="72"/>
      <c r="AQ351" s="47">
        <f>IF(AO351-AN351=$A$3,$A$2,AO351-AN351)</f>
        <v>0</v>
      </c>
      <c r="AR351" s="47">
        <f>IFERROR(IF(AP351=$D$4,AQ351,AQ351/($D$4/AP351)),0)</f>
        <v>0</v>
      </c>
      <c r="AS351" s="78"/>
      <c r="AT351" s="78"/>
      <c r="AU351" s="72"/>
      <c r="AV351" s="47">
        <f>IF(AT351-AS351=$A$3,$A$2,AT351-AS351)</f>
        <v>0</v>
      </c>
      <c r="AW351" s="47">
        <f>IFERROR(IF(AU351=$D$4,AV351,AV351/($D$4/AU351)),0)</f>
        <v>0</v>
      </c>
      <c r="AX351" s="78">
        <v>0.58333333333333337</v>
      </c>
      <c r="AY351" s="78">
        <v>0.625</v>
      </c>
      <c r="AZ351" s="72">
        <v>4</v>
      </c>
      <c r="BA351" s="47">
        <f>IF(AY351-AX351=$A$3,$A$2,AY351-AX351)</f>
        <v>4.166666666666663E-2</v>
      </c>
      <c r="BB351" s="47">
        <f>IFERROR(IF(AZ351=$D$4,BA351,BA351/($D$4/AZ351)),0)</f>
        <v>4.166666666666663E-2</v>
      </c>
      <c r="BC351" s="78"/>
      <c r="BD351" s="78"/>
      <c r="BE351" s="72"/>
      <c r="BF351" s="47">
        <f>IF(BD351-BC351=$A$3,$A$2,BD351-BC351)</f>
        <v>0</v>
      </c>
      <c r="BG351" s="47">
        <f>IFERROR(IF(BE351=$D$4,BF351,BF351/($D$4/BE351)),0)</f>
        <v>0</v>
      </c>
      <c r="BH351" s="78"/>
      <c r="BI351" s="78"/>
      <c r="BJ351" s="72"/>
      <c r="BK351" s="47">
        <f>IF(BI351-BH351=$A$3,$A$2,BI351-BH351)</f>
        <v>0</v>
      </c>
      <c r="BL351" s="47">
        <f>IFERROR(IF(BJ351=$D$4,BK351,BK351/($D$4/BJ351)),0)</f>
        <v>0</v>
      </c>
      <c r="BM351" s="50"/>
      <c r="BN351" s="22">
        <f t="array" ref="BN351">IF(SUMPRODUCT((O351:O$439=O351)*1)&gt;1,0,1)</f>
        <v>0</v>
      </c>
      <c r="BO351" s="69"/>
      <c r="BP351" s="69"/>
      <c r="BQ351" s="71"/>
      <c r="BR351" s="47">
        <f>IF(BP351-BO351=$A$3,$A$2,BP351-BO351)</f>
        <v>0</v>
      </c>
      <c r="BS351" s="47">
        <f>IFERROR(IF(BQ351=$D$4,BR351,BR351/($D$4/BQ351)),0)</f>
        <v>0</v>
      </c>
      <c r="BT351" s="70"/>
      <c r="BU351" s="70"/>
      <c r="BV351" s="72"/>
      <c r="BW351" s="47">
        <f>IF(BU351-BT351=$A$3,$A$2,BU351-BT351)</f>
        <v>0</v>
      </c>
      <c r="BX351" s="47">
        <f>IFERROR(IF(BV351=$D$4,BW351,BW351/($D$4/BV351)),0)</f>
        <v>0</v>
      </c>
      <c r="BY351" s="70"/>
      <c r="BZ351" s="70"/>
      <c r="CA351" s="72"/>
      <c r="CB351" s="47">
        <f>IF(BZ351-BY351=$A$3,$A$2,BZ351-BY351)</f>
        <v>0</v>
      </c>
      <c r="CC351" s="47">
        <f>IFERROR(IF(CA351=$D$4,CB351,CB351/($D$4/CA351)),0)</f>
        <v>0</v>
      </c>
      <c r="CD351" s="70">
        <v>0.72916666666666663</v>
      </c>
      <c r="CE351" s="70">
        <v>0.79166666666666663</v>
      </c>
      <c r="CF351" s="72">
        <v>2</v>
      </c>
      <c r="CG351" s="47">
        <f>IF(CE351-CD351=$A$3,$A$2,CE351-CD351)</f>
        <v>6.25E-2</v>
      </c>
      <c r="CH351" s="47">
        <f>IFERROR(IF(CF351=$D$4,CG351,CG351/($D$4/CF351)),0)</f>
        <v>3.125E-2</v>
      </c>
      <c r="CI351" s="70"/>
      <c r="CJ351" s="70"/>
      <c r="CK351" s="72"/>
      <c r="CL351" s="47">
        <f>IF(CJ351-CI351=$A$3,$A$2,CJ351-CI351)</f>
        <v>0</v>
      </c>
      <c r="CM351" s="47">
        <f>IFERROR(IF(CK351=$D$4,CL351,CL351/($D$4/CK351)),0)</f>
        <v>0</v>
      </c>
      <c r="CN351" s="70"/>
      <c r="CO351" s="70"/>
      <c r="CP351" s="72"/>
      <c r="CQ351" s="47">
        <f>IF(CO351-CN351=$A$3,$A$2,CO351-CN351)</f>
        <v>0</v>
      </c>
      <c r="CR351" s="47">
        <f>IFERROR(IF(CP351=$D$4,CQ351,CQ351/($D$4/CP351)),0)</f>
        <v>0</v>
      </c>
      <c r="CS351" s="70"/>
      <c r="CT351" s="70"/>
      <c r="CU351" s="72"/>
      <c r="CV351" s="47">
        <f>IF(CT351-CS351=$A$3,$A$2,CT351-CS351)</f>
        <v>0</v>
      </c>
      <c r="CW351" s="47">
        <f>IFERROR(IF(CU351=$D$4,CV351,CV351/($D$4/CU351)),0)</f>
        <v>0</v>
      </c>
      <c r="CY351" s="18"/>
      <c r="CZ351" s="156"/>
      <c r="DA351" s="156"/>
    </row>
    <row r="352" spans="2:105" ht="13.8" x14ac:dyDescent="0.3">
      <c r="B352" s="39" t="str">
        <f>CONCATENATE(IF(AD352&lt;&gt;"","L",""),IF(AI352&lt;&gt;"","M",""),IF(AN352&lt;&gt;"","W",""),IF(AS352&lt;&gt;"","J",""),IF(AX352&lt;&gt;"","V",""),IF(BC352&lt;&gt;"","S",""),IF(BH352&lt;&gt;"","D",""))</f>
        <v>V</v>
      </c>
      <c r="C352" s="76">
        <v>19</v>
      </c>
      <c r="D352" s="40" t="s">
        <v>2033</v>
      </c>
      <c r="E352" s="40" t="s">
        <v>513</v>
      </c>
      <c r="F352" s="40" t="s">
        <v>2123</v>
      </c>
      <c r="G352" s="36" t="s">
        <v>1239</v>
      </c>
      <c r="H352" s="36" t="s">
        <v>2195</v>
      </c>
      <c r="I352" s="36" t="s">
        <v>2257</v>
      </c>
      <c r="J352" s="36" t="s">
        <v>2125</v>
      </c>
      <c r="K352" s="36" t="s">
        <v>2263</v>
      </c>
      <c r="L352" s="100" t="s">
        <v>975</v>
      </c>
      <c r="M352" s="99">
        <f>IF(L352=L351,0,1)</f>
        <v>0</v>
      </c>
      <c r="N352" s="107">
        <v>703507723</v>
      </c>
      <c r="O352" s="106" t="str">
        <f>PROPER(TRIM(UPPER(CONCATENATE(P352," ",Q352))))</f>
        <v>Enrique Mauricio Gavino</v>
      </c>
      <c r="P352" s="106" t="s">
        <v>2477</v>
      </c>
      <c r="Q352" s="106" t="s">
        <v>2486</v>
      </c>
      <c r="R352" s="106" t="s">
        <v>2523</v>
      </c>
      <c r="S352" s="106" t="s">
        <v>2464</v>
      </c>
      <c r="T352" s="106" t="s">
        <v>2465</v>
      </c>
      <c r="U352" s="107" t="s">
        <v>2472</v>
      </c>
      <c r="V352" s="133">
        <v>5706.5348699999995</v>
      </c>
      <c r="W352" s="39">
        <f>COUNTA(AD352,AI352,AN352,AS352,AX352,BH352,BC352)</f>
        <v>1</v>
      </c>
      <c r="X352" s="42">
        <f>Y352/AC352</f>
        <v>2.4999999999999977E-2</v>
      </c>
      <c r="Y352" s="43">
        <f>(AH352+AM352+AR352+AW352+BB352+BL352+BG352)*24</f>
        <v>0.99999999999999911</v>
      </c>
      <c r="Z352" s="44">
        <f>+W352*$D$4</f>
        <v>4</v>
      </c>
      <c r="AA352" s="42">
        <f>AB352/(AC352*$D$4)</f>
        <v>2.4999999999999977E-2</v>
      </c>
      <c r="AB352" s="44">
        <f>((AG352*24)*AF352)+((AL352*24)*AK352)+((AQ352*24)*AP352)+((AV352*24)*AU352)+((BA352*24)*AZ352)+((BF352*24)*BE352)+((BK352*24)*BJ352)</f>
        <v>3.9999999999999964</v>
      </c>
      <c r="AC352" s="45">
        <f>SUMIFS(Y:Y,O:O,O352)</f>
        <v>40</v>
      </c>
      <c r="AD352" s="77"/>
      <c r="AE352" s="77"/>
      <c r="AF352" s="71"/>
      <c r="AG352" s="47">
        <f>IF(AE352-AD352=$A$3,$A$2,AE352-AD352)</f>
        <v>0</v>
      </c>
      <c r="AH352" s="47">
        <f>IFERROR(IF(AF352=$D$4,AG352,AG352/($D$4/AF352)),0)</f>
        <v>0</v>
      </c>
      <c r="AI352" s="78"/>
      <c r="AJ352" s="78"/>
      <c r="AK352" s="72"/>
      <c r="AL352" s="47">
        <f>IF(AJ352-AI352=$A$3,$A$2,AJ352-AI352)</f>
        <v>0</v>
      </c>
      <c r="AM352" s="47">
        <f>IFERROR(IF(AK352=$D$4,AL352,AL352/($D$4/AK352)),0)</f>
        <v>0</v>
      </c>
      <c r="AN352" s="78"/>
      <c r="AO352" s="78"/>
      <c r="AP352" s="72"/>
      <c r="AQ352" s="47">
        <f>IF(AO352-AN352=$A$3,$A$2,AO352-AN352)</f>
        <v>0</v>
      </c>
      <c r="AR352" s="47">
        <f>IFERROR(IF(AP352=$D$4,AQ352,AQ352/($D$4/AP352)),0)</f>
        <v>0</v>
      </c>
      <c r="AS352" s="78"/>
      <c r="AT352" s="78"/>
      <c r="AU352" s="72"/>
      <c r="AV352" s="47">
        <f>IF(AT352-AS352=$A$3,$A$2,AT352-AS352)</f>
        <v>0</v>
      </c>
      <c r="AW352" s="47">
        <f>IFERROR(IF(AU352=$D$4,AV352,AV352/($D$4/AU352)),0)</f>
        <v>0</v>
      </c>
      <c r="AX352" s="78">
        <v>0.625</v>
      </c>
      <c r="AY352" s="78">
        <v>0.66666666666666663</v>
      </c>
      <c r="AZ352" s="72">
        <v>4</v>
      </c>
      <c r="BA352" s="47">
        <f>IF(AY352-AX352=$A$3,$A$2,AY352-AX352)</f>
        <v>4.166666666666663E-2</v>
      </c>
      <c r="BB352" s="47">
        <f>IFERROR(IF(AZ352=$D$4,BA352,BA352/($D$4/AZ352)),0)</f>
        <v>4.166666666666663E-2</v>
      </c>
      <c r="BC352" s="78"/>
      <c r="BD352" s="78"/>
      <c r="BE352" s="72"/>
      <c r="BF352" s="47">
        <f>IF(BD352-BC352=$A$3,$A$2,BD352-BC352)</f>
        <v>0</v>
      </c>
      <c r="BG352" s="47">
        <f>IFERROR(IF(BE352=$D$4,BF352,BF352/($D$4/BE352)),0)</f>
        <v>0</v>
      </c>
      <c r="BH352" s="78"/>
      <c r="BI352" s="78"/>
      <c r="BJ352" s="72"/>
      <c r="BK352" s="47">
        <f>IF(BI352-BH352=$A$3,$A$2,BI352-BH352)</f>
        <v>0</v>
      </c>
      <c r="BL352" s="47">
        <f>IFERROR(IF(BJ352=$D$4,BK352,BK352/($D$4/BJ352)),0)</f>
        <v>0</v>
      </c>
      <c r="BM352" s="50"/>
      <c r="BN352" s="22">
        <f t="array" ref="BN352">IF(SUMPRODUCT((O352:O$439=O352)*1)&gt;1,0,1)</f>
        <v>0</v>
      </c>
      <c r="BO352" s="69"/>
      <c r="BP352" s="69"/>
      <c r="BQ352" s="71"/>
      <c r="BR352" s="47">
        <f>IF(BP352-BO352=$A$3,$A$2,BP352-BO352)</f>
        <v>0</v>
      </c>
      <c r="BS352" s="47">
        <f>IFERROR(IF(BQ352=$D$4,BR352,BR352/($D$4/BQ352)),0)</f>
        <v>0</v>
      </c>
      <c r="BT352" s="70"/>
      <c r="BU352" s="70"/>
      <c r="BV352" s="72"/>
      <c r="BW352" s="47">
        <f>IF(BU352-BT352=$A$3,$A$2,BU352-BT352)</f>
        <v>0</v>
      </c>
      <c r="BX352" s="47">
        <f>IFERROR(IF(BV352=$D$4,BW352,BW352/($D$4/BV352)),0)</f>
        <v>0</v>
      </c>
      <c r="BY352" s="70"/>
      <c r="BZ352" s="70"/>
      <c r="CA352" s="72"/>
      <c r="CB352" s="47">
        <f>IF(BZ352-BY352=$A$3,$A$2,BZ352-BY352)</f>
        <v>0</v>
      </c>
      <c r="CC352" s="47">
        <f>IFERROR(IF(CA352=$D$4,CB352,CB352/($D$4/CA352)),0)</f>
        <v>0</v>
      </c>
      <c r="CD352" s="70">
        <v>0.66666666666666663</v>
      </c>
      <c r="CE352" s="70">
        <v>0.72916666666666663</v>
      </c>
      <c r="CF352" s="72">
        <v>2</v>
      </c>
      <c r="CG352" s="47">
        <f>IF(CE352-CD352=$A$3,$A$2,CE352-CD352)</f>
        <v>6.25E-2</v>
      </c>
      <c r="CH352" s="47">
        <f>IFERROR(IF(CF352=$D$4,CG352,CG352/($D$4/CF352)),0)</f>
        <v>3.125E-2</v>
      </c>
      <c r="CI352" s="70"/>
      <c r="CJ352" s="70"/>
      <c r="CK352" s="72"/>
      <c r="CL352" s="47">
        <f>IF(CJ352-CI352=$A$3,$A$2,CJ352-CI352)</f>
        <v>0</v>
      </c>
      <c r="CM352" s="47">
        <f>IFERROR(IF(CK352=$D$4,CL352,CL352/($D$4/CK352)),0)</f>
        <v>0</v>
      </c>
      <c r="CN352" s="70"/>
      <c r="CO352" s="70"/>
      <c r="CP352" s="72"/>
      <c r="CQ352" s="47">
        <f>IF(CO352-CN352=$A$3,$A$2,CO352-CN352)</f>
        <v>0</v>
      </c>
      <c r="CR352" s="47">
        <f>IFERROR(IF(CP352=$D$4,CQ352,CQ352/($D$4/CP352)),0)</f>
        <v>0</v>
      </c>
      <c r="CS352" s="70"/>
      <c r="CT352" s="70"/>
      <c r="CU352" s="72"/>
      <c r="CV352" s="47">
        <f>IF(CT352-CS352=$A$3,$A$2,CT352-CS352)</f>
        <v>0</v>
      </c>
      <c r="CW352" s="47">
        <f>IFERROR(IF(CU352=$D$4,CV352,CV352/($D$4/CU352)),0)</f>
        <v>0</v>
      </c>
      <c r="CY352" s="18"/>
      <c r="CZ352" s="156"/>
      <c r="DA352" s="156"/>
    </row>
    <row r="353" spans="2:105" ht="13.8" x14ac:dyDescent="0.3">
      <c r="B353" s="39" t="str">
        <f>CONCATENATE(IF(AD353&lt;&gt;"","L",""),IF(AI353&lt;&gt;"","M",""),IF(AN353&lt;&gt;"","W",""),IF(AS353&lt;&gt;"","J",""),IF(AX353&lt;&gt;"","V",""),IF(BC353&lt;&gt;"","S",""),IF(BH353&lt;&gt;"","D",""))</f>
        <v>V</v>
      </c>
      <c r="C353" s="76">
        <v>1742</v>
      </c>
      <c r="D353" s="40" t="s">
        <v>2034</v>
      </c>
      <c r="E353" s="40" t="s">
        <v>514</v>
      </c>
      <c r="F353" s="40" t="s">
        <v>2123</v>
      </c>
      <c r="G353" s="36" t="s">
        <v>1241</v>
      </c>
      <c r="H353" s="36" t="s">
        <v>2195</v>
      </c>
      <c r="I353" s="36" t="s">
        <v>2257</v>
      </c>
      <c r="J353" s="36" t="s">
        <v>2125</v>
      </c>
      <c r="K353" s="36" t="s">
        <v>2263</v>
      </c>
      <c r="L353" s="100" t="s">
        <v>975</v>
      </c>
      <c r="M353" s="99">
        <f>IF(L353=L352,0,1)</f>
        <v>0</v>
      </c>
      <c r="N353" s="107">
        <v>703507723</v>
      </c>
      <c r="O353" s="106" t="str">
        <f>PROPER(TRIM(UPPER(CONCATENATE(P353," ",Q353))))</f>
        <v>Enrique Mauricio Gavino</v>
      </c>
      <c r="P353" s="106" t="s">
        <v>2477</v>
      </c>
      <c r="Q353" s="106" t="s">
        <v>2486</v>
      </c>
      <c r="R353" s="106" t="s">
        <v>2523</v>
      </c>
      <c r="S353" s="106" t="s">
        <v>2464</v>
      </c>
      <c r="T353" s="106" t="s">
        <v>2468</v>
      </c>
      <c r="U353" s="107" t="s">
        <v>2472</v>
      </c>
      <c r="V353" s="133">
        <v>16797.737272727274</v>
      </c>
      <c r="W353" s="39">
        <f>COUNTA(AD353,AI353,AN353,AS353,AX353,BH353,BC353)</f>
        <v>1</v>
      </c>
      <c r="X353" s="42">
        <f>Y353/AC353</f>
        <v>2.5000000000000043E-2</v>
      </c>
      <c r="Y353" s="43">
        <f>(AH353+AM353+AR353+AW353+BB353+BL353+BG353)*24</f>
        <v>1.0000000000000018</v>
      </c>
      <c r="Z353" s="44">
        <f>+W353*$D$4</f>
        <v>4</v>
      </c>
      <c r="AA353" s="42">
        <f>AB353/(AC353*$D$4)</f>
        <v>2.5000000000000043E-2</v>
      </c>
      <c r="AB353" s="44">
        <f>((AG353*24)*AF353)+((AL353*24)*AK353)+((AQ353*24)*AP353)+((AV353*24)*AU353)+((BA353*24)*AZ353)+((BF353*24)*BE353)+((BK353*24)*BJ353)</f>
        <v>4.0000000000000071</v>
      </c>
      <c r="AC353" s="45">
        <f>SUMIFS(Y:Y,O:O,O353)</f>
        <v>40</v>
      </c>
      <c r="AD353" s="77"/>
      <c r="AE353" s="77"/>
      <c r="AF353" s="71"/>
      <c r="AG353" s="47">
        <f>IF(AE353-AD353=$A$3,$A$2,AE353-AD353)</f>
        <v>0</v>
      </c>
      <c r="AH353" s="47">
        <f>IFERROR(IF(AF353=$D$4,AG353,AG353/($D$4/AF353)),0)</f>
        <v>0</v>
      </c>
      <c r="AI353" s="78"/>
      <c r="AJ353" s="78"/>
      <c r="AK353" s="72"/>
      <c r="AL353" s="47">
        <f>IF(AJ353-AI353=$A$3,$A$2,AJ353-AI353)</f>
        <v>0</v>
      </c>
      <c r="AM353" s="47">
        <f>IFERROR(IF(AK353=$D$4,AL353,AL353/($D$4/AK353)),0)</f>
        <v>0</v>
      </c>
      <c r="AN353" s="78"/>
      <c r="AO353" s="78"/>
      <c r="AP353" s="72"/>
      <c r="AQ353" s="47">
        <f>IF(AO353-AN353=$A$3,$A$2,AO353-AN353)</f>
        <v>0</v>
      </c>
      <c r="AR353" s="47">
        <f>IFERROR(IF(AP353=$D$4,AQ353,AQ353/($D$4/AP353)),0)</f>
        <v>0</v>
      </c>
      <c r="AS353" s="78"/>
      <c r="AT353" s="78"/>
      <c r="AU353" s="72"/>
      <c r="AV353" s="47">
        <f>IF(AT353-AS353=$A$3,$A$2,AT353-AS353)</f>
        <v>0</v>
      </c>
      <c r="AW353" s="47">
        <f>IFERROR(IF(AU353=$D$4,AV353,AV353/($D$4/AU353)),0)</f>
        <v>0</v>
      </c>
      <c r="AX353" s="78">
        <v>0.66666666666666663</v>
      </c>
      <c r="AY353" s="78">
        <v>0.70833333333333337</v>
      </c>
      <c r="AZ353" s="72">
        <v>4</v>
      </c>
      <c r="BA353" s="47">
        <f>IF(AY353-AX353=$A$3,$A$2,AY353-AX353)</f>
        <v>4.1666666666666741E-2</v>
      </c>
      <c r="BB353" s="47">
        <f>IFERROR(IF(AZ353=$D$4,BA353,BA353/($D$4/AZ353)),0)</f>
        <v>4.1666666666666741E-2</v>
      </c>
      <c r="BC353" s="78"/>
      <c r="BD353" s="78"/>
      <c r="BE353" s="72"/>
      <c r="BF353" s="47">
        <f>IF(BD353-BC353=$A$3,$A$2,BD353-BC353)</f>
        <v>0</v>
      </c>
      <c r="BG353" s="47">
        <f>IFERROR(IF(BE353=$D$4,BF353,BF353/($D$4/BE353)),0)</f>
        <v>0</v>
      </c>
      <c r="BH353" s="78"/>
      <c r="BI353" s="78"/>
      <c r="BJ353" s="72"/>
      <c r="BK353" s="47">
        <f>IF(BI353-BH353=$A$3,$A$2,BI353-BH353)</f>
        <v>0</v>
      </c>
      <c r="BL353" s="47">
        <f>IFERROR(IF(BJ353=$D$4,BK353,BK353/($D$4/BJ353)),0)</f>
        <v>0</v>
      </c>
      <c r="BM353" s="50"/>
      <c r="BN353" s="22">
        <f t="array" ref="BN353">IF(SUMPRODUCT((O353:O$439=O353)*1)&gt;1,0,1)</f>
        <v>0</v>
      </c>
      <c r="BO353" s="69"/>
      <c r="BP353" s="69"/>
      <c r="BQ353" s="71"/>
      <c r="BR353" s="47">
        <f>IF(BP353-BO353=$A$3,$A$2,BP353-BO353)</f>
        <v>0</v>
      </c>
      <c r="BS353" s="47">
        <f>IFERROR(IF(BQ353=$D$4,BR353,BR353/($D$4/BQ353)),0)</f>
        <v>0</v>
      </c>
      <c r="BT353" s="70"/>
      <c r="BU353" s="70"/>
      <c r="BV353" s="72"/>
      <c r="BW353" s="47">
        <f>IF(BU353-BT353=$A$3,$A$2,BU353-BT353)</f>
        <v>0</v>
      </c>
      <c r="BX353" s="47">
        <f>IFERROR(IF(BV353=$D$4,BW353,BW353/($D$4/BV353)),0)</f>
        <v>0</v>
      </c>
      <c r="BY353" s="70"/>
      <c r="BZ353" s="70"/>
      <c r="CA353" s="72"/>
      <c r="CB353" s="47">
        <f>IF(BZ353-BY353=$A$3,$A$2,BZ353-BY353)</f>
        <v>0</v>
      </c>
      <c r="CC353" s="47">
        <f>IFERROR(IF(CA353=$D$4,CB353,CB353/($D$4/CA353)),0)</f>
        <v>0</v>
      </c>
      <c r="CD353" s="70">
        <v>0.60416666666666663</v>
      </c>
      <c r="CE353" s="70">
        <v>0.66666666666666663</v>
      </c>
      <c r="CF353" s="72">
        <v>2</v>
      </c>
      <c r="CG353" s="47">
        <f>IF(CE353-CD353=$A$3,$A$2,CE353-CD353)</f>
        <v>6.25E-2</v>
      </c>
      <c r="CH353" s="47">
        <f>IFERROR(IF(CF353=$D$4,CG353,CG353/($D$4/CF353)),0)</f>
        <v>3.125E-2</v>
      </c>
      <c r="CI353" s="70"/>
      <c r="CJ353" s="70"/>
      <c r="CK353" s="72"/>
      <c r="CL353" s="47">
        <f>IF(CJ353-CI353=$A$3,$A$2,CJ353-CI353)</f>
        <v>0</v>
      </c>
      <c r="CM353" s="47">
        <f>IFERROR(IF(CK353=$D$4,CL353,CL353/($D$4/CK353)),0)</f>
        <v>0</v>
      </c>
      <c r="CN353" s="70"/>
      <c r="CO353" s="70"/>
      <c r="CP353" s="72"/>
      <c r="CQ353" s="47">
        <f>IF(CO353-CN353=$A$3,$A$2,CO353-CN353)</f>
        <v>0</v>
      </c>
      <c r="CR353" s="47">
        <f>IFERROR(IF(CP353=$D$4,CQ353,CQ353/($D$4/CP353)),0)</f>
        <v>0</v>
      </c>
      <c r="CS353" s="70"/>
      <c r="CT353" s="70"/>
      <c r="CU353" s="72"/>
      <c r="CV353" s="47">
        <f>IF(CT353-CS353=$A$3,$A$2,CT353-CS353)</f>
        <v>0</v>
      </c>
      <c r="CW353" s="47">
        <f>IFERROR(IF(CU353=$D$4,CV353,CV353/($D$4/CU353)),0)</f>
        <v>0</v>
      </c>
      <c r="CY353" s="18"/>
      <c r="CZ353" s="156"/>
      <c r="DA353" s="156"/>
    </row>
    <row r="354" spans="2:105" ht="13.8" x14ac:dyDescent="0.3">
      <c r="B354" s="39" t="str">
        <f>CONCATENATE(IF(AD354&lt;&gt;"","L",""),IF(AI354&lt;&gt;"","M",""),IF(AN354&lt;&gt;"","W",""),IF(AS354&lt;&gt;"","J",""),IF(AX354&lt;&gt;"","V",""),IF(BC354&lt;&gt;"","S",""),IF(BH354&lt;&gt;"","D",""))</f>
        <v>V</v>
      </c>
      <c r="C354" s="76">
        <v>153</v>
      </c>
      <c r="D354" s="40" t="s">
        <v>2035</v>
      </c>
      <c r="E354" s="40" t="s">
        <v>515</v>
      </c>
      <c r="F354" s="40" t="s">
        <v>2156</v>
      </c>
      <c r="G354" s="36" t="s">
        <v>1242</v>
      </c>
      <c r="H354" s="36" t="s">
        <v>2195</v>
      </c>
      <c r="I354" s="36" t="s">
        <v>2257</v>
      </c>
      <c r="J354" s="36" t="s">
        <v>2125</v>
      </c>
      <c r="K354" s="36" t="s">
        <v>2263</v>
      </c>
      <c r="L354" s="100" t="s">
        <v>975</v>
      </c>
      <c r="M354" s="99">
        <f>IF(L354=L353,0,1)</f>
        <v>0</v>
      </c>
      <c r="N354" s="107">
        <v>703507723</v>
      </c>
      <c r="O354" s="106" t="str">
        <f>PROPER(TRIM(UPPER(CONCATENATE(P354," ",Q354))))</f>
        <v>Enrique Mauricio Gavino</v>
      </c>
      <c r="P354" s="106" t="s">
        <v>2477</v>
      </c>
      <c r="Q354" s="106" t="s">
        <v>2486</v>
      </c>
      <c r="R354" s="106" t="s">
        <v>2523</v>
      </c>
      <c r="S354" s="106" t="s">
        <v>2464</v>
      </c>
      <c r="T354" s="106" t="s">
        <v>2467</v>
      </c>
      <c r="U354" s="107" t="s">
        <v>2472</v>
      </c>
      <c r="V354" s="133">
        <v>20459.664835001866</v>
      </c>
      <c r="W354" s="39">
        <f>COUNTA(AD354,AI354,AN354,AS354,AX354,BH354,BC354)</f>
        <v>1</v>
      </c>
      <c r="X354" s="42">
        <f>Y354/AC354</f>
        <v>2.4999999999999977E-2</v>
      </c>
      <c r="Y354" s="43">
        <f>(AH354+AM354+AR354+AW354+BB354+BL354+BG354)*24</f>
        <v>0.99999999999999911</v>
      </c>
      <c r="Z354" s="44">
        <f>+W354*$D$4</f>
        <v>4</v>
      </c>
      <c r="AA354" s="42">
        <f>AB354/(AC354*$D$4)</f>
        <v>2.4999999999999977E-2</v>
      </c>
      <c r="AB354" s="44">
        <f>((AG354*24)*AF354)+((AL354*24)*AK354)+((AQ354*24)*AP354)+((AV354*24)*AU354)+((BA354*24)*AZ354)+((BF354*24)*BE354)+((BK354*24)*BJ354)</f>
        <v>3.9999999999999964</v>
      </c>
      <c r="AC354" s="45">
        <f>SUMIFS(Y:Y,O:O,O354)</f>
        <v>40</v>
      </c>
      <c r="AD354" s="77"/>
      <c r="AE354" s="77"/>
      <c r="AF354" s="71"/>
      <c r="AG354" s="47">
        <f>IF(AE354-AD354=$A$3,$A$2,AE354-AD354)</f>
        <v>0</v>
      </c>
      <c r="AH354" s="47">
        <f>IFERROR(IF(AF354=$D$4,AG354,AG354/($D$4/AF354)),0)</f>
        <v>0</v>
      </c>
      <c r="AI354" s="78"/>
      <c r="AJ354" s="78"/>
      <c r="AK354" s="72"/>
      <c r="AL354" s="47">
        <f>IF(AJ354-AI354=$A$3,$A$2,AJ354-AI354)</f>
        <v>0</v>
      </c>
      <c r="AM354" s="47">
        <f>IFERROR(IF(AK354=$D$4,AL354,AL354/($D$4/AK354)),0)</f>
        <v>0</v>
      </c>
      <c r="AN354" s="78"/>
      <c r="AO354" s="78"/>
      <c r="AP354" s="72"/>
      <c r="AQ354" s="47">
        <f>IF(AO354-AN354=$A$3,$A$2,AO354-AN354)</f>
        <v>0</v>
      </c>
      <c r="AR354" s="47">
        <f>IFERROR(IF(AP354=$D$4,AQ354,AQ354/($D$4/AP354)),0)</f>
        <v>0</v>
      </c>
      <c r="AS354" s="78"/>
      <c r="AT354" s="78"/>
      <c r="AU354" s="72"/>
      <c r="AV354" s="47">
        <f>IF(AT354-AS354=$A$3,$A$2,AT354-AS354)</f>
        <v>0</v>
      </c>
      <c r="AW354" s="47">
        <f>IFERROR(IF(AU354=$D$4,AV354,AV354/($D$4/AU354)),0)</f>
        <v>0</v>
      </c>
      <c r="AX354" s="78">
        <v>0.70833333333333337</v>
      </c>
      <c r="AY354" s="78">
        <v>0.75</v>
      </c>
      <c r="AZ354" s="72">
        <v>4</v>
      </c>
      <c r="BA354" s="47">
        <f>IF(AY354-AX354=$A$3,$A$2,AY354-AX354)</f>
        <v>4.166666666666663E-2</v>
      </c>
      <c r="BB354" s="47">
        <f>IFERROR(IF(AZ354=$D$4,BA354,BA354/($D$4/AZ354)),0)</f>
        <v>4.166666666666663E-2</v>
      </c>
      <c r="BC354" s="78"/>
      <c r="BD354" s="78"/>
      <c r="BE354" s="72"/>
      <c r="BF354" s="47">
        <f>IF(BD354-BC354=$A$3,$A$2,BD354-BC354)</f>
        <v>0</v>
      </c>
      <c r="BG354" s="47">
        <f>IFERROR(IF(BE354=$D$4,BF354,BF354/($D$4/BE354)),0)</f>
        <v>0</v>
      </c>
      <c r="BH354" s="78"/>
      <c r="BI354" s="78"/>
      <c r="BJ354" s="72"/>
      <c r="BK354" s="47">
        <f>IF(BI354-BH354=$A$3,$A$2,BI354-BH354)</f>
        <v>0</v>
      </c>
      <c r="BL354" s="47">
        <f>IFERROR(IF(BJ354=$D$4,BK354,BK354/($D$4/BJ354)),0)</f>
        <v>0</v>
      </c>
      <c r="BM354" s="50"/>
      <c r="BN354" s="22">
        <f t="array" ref="BN354">IF(SUMPRODUCT((O354:O$439=O354)*1)&gt;1,0,1)</f>
        <v>0</v>
      </c>
      <c r="BO354" s="69"/>
      <c r="BP354" s="69"/>
      <c r="BQ354" s="71"/>
      <c r="BR354" s="47">
        <f>IF(BP354-BO354=$A$3,$A$2,BP354-BO354)</f>
        <v>0</v>
      </c>
      <c r="BS354" s="47">
        <f>IFERROR(IF(BQ354=$D$4,BR354,BR354/($D$4/BQ354)),0)</f>
        <v>0</v>
      </c>
      <c r="BT354" s="70"/>
      <c r="BU354" s="70"/>
      <c r="BV354" s="72"/>
      <c r="BW354" s="47">
        <f>IF(BU354-BT354=$A$3,$A$2,BU354-BT354)</f>
        <v>0</v>
      </c>
      <c r="BX354" s="47">
        <f>IFERROR(IF(BV354=$D$4,BW354,BW354/($D$4/BV354)),0)</f>
        <v>0</v>
      </c>
      <c r="BY354" s="70"/>
      <c r="BZ354" s="70"/>
      <c r="CA354" s="72"/>
      <c r="CB354" s="47">
        <f>IF(BZ354-BY354=$A$3,$A$2,BZ354-BY354)</f>
        <v>0</v>
      </c>
      <c r="CC354" s="47">
        <f>IFERROR(IF(CA354=$D$4,CB354,CB354/($D$4/CA354)),0)</f>
        <v>0</v>
      </c>
      <c r="CD354" s="70">
        <v>0.54166666666666663</v>
      </c>
      <c r="CE354" s="70">
        <v>0.60416666666666663</v>
      </c>
      <c r="CF354" s="72">
        <v>2</v>
      </c>
      <c r="CG354" s="47">
        <f>IF(CE354-CD354=$A$3,$A$2,CE354-CD354)</f>
        <v>6.25E-2</v>
      </c>
      <c r="CH354" s="47">
        <f>IFERROR(IF(CF354=$D$4,CG354,CG354/($D$4/CF354)),0)</f>
        <v>3.125E-2</v>
      </c>
      <c r="CI354" s="70"/>
      <c r="CJ354" s="70"/>
      <c r="CK354" s="72"/>
      <c r="CL354" s="47">
        <f>IF(CJ354-CI354=$A$3,$A$2,CJ354-CI354)</f>
        <v>0</v>
      </c>
      <c r="CM354" s="47">
        <f>IFERROR(IF(CK354=$D$4,CL354,CL354/($D$4/CK354)),0)</f>
        <v>0</v>
      </c>
      <c r="CN354" s="70"/>
      <c r="CO354" s="70"/>
      <c r="CP354" s="72"/>
      <c r="CQ354" s="47">
        <f>IF(CO354-CN354=$A$3,$A$2,CO354-CN354)</f>
        <v>0</v>
      </c>
      <c r="CR354" s="47">
        <f>IFERROR(IF(CP354=$D$4,CQ354,CQ354/($D$4/CP354)),0)</f>
        <v>0</v>
      </c>
      <c r="CS354" s="70"/>
      <c r="CT354" s="70"/>
      <c r="CU354" s="72"/>
      <c r="CV354" s="47">
        <f>IF(CT354-CS354=$A$3,$A$2,CT354-CS354)</f>
        <v>0</v>
      </c>
      <c r="CW354" s="47">
        <f>IFERROR(IF(CU354=$D$4,CV354,CV354/($D$4/CU354)),0)</f>
        <v>0</v>
      </c>
      <c r="CY354" s="18"/>
      <c r="CZ354" s="156"/>
      <c r="DA354" s="156"/>
    </row>
    <row r="355" spans="2:105" ht="13.8" x14ac:dyDescent="0.3">
      <c r="B355" s="39" t="str">
        <f>CONCATENATE(IF(AD355&lt;&gt;"","L",""),IF(AI355&lt;&gt;"","M",""),IF(AN355&lt;&gt;"","W",""),IF(AS355&lt;&gt;"","J",""),IF(AX355&lt;&gt;"","V",""),IF(BC355&lt;&gt;"","S",""),IF(BH355&lt;&gt;"","D",""))</f>
        <v>J</v>
      </c>
      <c r="C355" s="76">
        <v>182</v>
      </c>
      <c r="D355" s="40" t="s">
        <v>2036</v>
      </c>
      <c r="E355" s="40" t="s">
        <v>1513</v>
      </c>
      <c r="F355" s="40" t="s">
        <v>2155</v>
      </c>
      <c r="G355" s="36" t="s">
        <v>1241</v>
      </c>
      <c r="H355" s="36" t="s">
        <v>2196</v>
      </c>
      <c r="I355" s="36" t="s">
        <v>2257</v>
      </c>
      <c r="J355" s="36" t="s">
        <v>2125</v>
      </c>
      <c r="K355" s="36" t="s">
        <v>2263</v>
      </c>
      <c r="L355" s="100" t="s">
        <v>975</v>
      </c>
      <c r="M355" s="99">
        <f>IF(L355=L354,0,1)</f>
        <v>0</v>
      </c>
      <c r="N355" s="107">
        <v>703507723</v>
      </c>
      <c r="O355" s="106" t="str">
        <f>PROPER(TRIM(UPPER(CONCATENATE(P355," ",Q355))))</f>
        <v>Enrique Mauricio Gavino</v>
      </c>
      <c r="P355" s="106" t="s">
        <v>2477</v>
      </c>
      <c r="Q355" s="106" t="s">
        <v>2486</v>
      </c>
      <c r="R355" s="106" t="s">
        <v>2523</v>
      </c>
      <c r="S355" s="106" t="s">
        <v>2464</v>
      </c>
      <c r="T355" s="106" t="s">
        <v>2468</v>
      </c>
      <c r="U355" s="107" t="s">
        <v>2472</v>
      </c>
      <c r="V355" s="133">
        <v>19382.004545454547</v>
      </c>
      <c r="W355" s="39">
        <f>COUNTA(AD355,AI355,AN355,AS355,AX355,BH355,BC355)</f>
        <v>1</v>
      </c>
      <c r="X355" s="42">
        <f>Y355/AC355</f>
        <v>2.4999999999999977E-2</v>
      </c>
      <c r="Y355" s="43">
        <f>(AH355+AM355+AR355+AW355+BB355+BL355+BG355)*24</f>
        <v>0.99999999999999911</v>
      </c>
      <c r="Z355" s="44">
        <f>+W355*$D$4</f>
        <v>4</v>
      </c>
      <c r="AA355" s="42">
        <f>AB355/(AC355*$D$4)</f>
        <v>2.4999999999999977E-2</v>
      </c>
      <c r="AB355" s="44">
        <f>((AG355*24)*AF355)+((AL355*24)*AK355)+((AQ355*24)*AP355)+((AV355*24)*AU355)+((BA355*24)*AZ355)+((BF355*24)*BE355)+((BK355*24)*BJ355)</f>
        <v>3.9999999999999964</v>
      </c>
      <c r="AC355" s="45">
        <f>SUMIFS(Y:Y,O:O,O355)</f>
        <v>40</v>
      </c>
      <c r="AD355" s="77"/>
      <c r="AE355" s="77"/>
      <c r="AF355" s="71"/>
      <c r="AG355" s="47">
        <f>IF(AE355-AD355=$A$3,$A$2,AE355-AD355)</f>
        <v>0</v>
      </c>
      <c r="AH355" s="47">
        <f>IFERROR(IF(AF355=$D$4,AG355,AG355/($D$4/AF355)),0)</f>
        <v>0</v>
      </c>
      <c r="AI355" s="78"/>
      <c r="AJ355" s="78"/>
      <c r="AK355" s="72"/>
      <c r="AL355" s="47">
        <f>IF(AJ355-AI355=$A$3,$A$2,AJ355-AI355)</f>
        <v>0</v>
      </c>
      <c r="AM355" s="47">
        <f>IFERROR(IF(AK355=$D$4,AL355,AL355/($D$4/AK355)),0)</f>
        <v>0</v>
      </c>
      <c r="AN355" s="78"/>
      <c r="AO355" s="78"/>
      <c r="AP355" s="72"/>
      <c r="AQ355" s="47">
        <f>IF(AO355-AN355=$A$3,$A$2,AO355-AN355)</f>
        <v>0</v>
      </c>
      <c r="AR355" s="47">
        <f>IFERROR(IF(AP355=$D$4,AQ355,AQ355/($D$4/AP355)),0)</f>
        <v>0</v>
      </c>
      <c r="AS355" s="78">
        <v>0.58333333333333337</v>
      </c>
      <c r="AT355" s="78">
        <v>0.625</v>
      </c>
      <c r="AU355" s="72">
        <v>4</v>
      </c>
      <c r="AV355" s="47">
        <f>IF(AT355-AS355=$A$3,$A$2,AT355-AS355)</f>
        <v>4.166666666666663E-2</v>
      </c>
      <c r="AW355" s="47">
        <f>IFERROR(IF(AU355=$D$4,AV355,AV355/($D$4/AU355)),0)</f>
        <v>4.166666666666663E-2</v>
      </c>
      <c r="AX355" s="78"/>
      <c r="AY355" s="78"/>
      <c r="AZ355" s="72"/>
      <c r="BA355" s="47">
        <f>IF(AY355-AX355=$A$3,$A$2,AY355-AX355)</f>
        <v>0</v>
      </c>
      <c r="BB355" s="47">
        <f>IFERROR(IF(AZ355=$D$4,BA355,BA355/($D$4/AZ355)),0)</f>
        <v>0</v>
      </c>
      <c r="BC355" s="78"/>
      <c r="BD355" s="78"/>
      <c r="BE355" s="72"/>
      <c r="BF355" s="47">
        <f>IF(BD355-BC355=$A$3,$A$2,BD355-BC355)</f>
        <v>0</v>
      </c>
      <c r="BG355" s="47">
        <f>IFERROR(IF(BE355=$D$4,BF355,BF355/($D$4/BE355)),0)</f>
        <v>0</v>
      </c>
      <c r="BH355" s="78"/>
      <c r="BI355" s="78"/>
      <c r="BJ355" s="72"/>
      <c r="BK355" s="47">
        <f>IF(BI355-BH355=$A$3,$A$2,BI355-BH355)</f>
        <v>0</v>
      </c>
      <c r="BL355" s="47">
        <f>IFERROR(IF(BJ355=$D$4,BK355,BK355/($D$4/BJ355)),0)</f>
        <v>0</v>
      </c>
      <c r="BM355" s="50"/>
      <c r="BN355" s="22">
        <f t="array" ref="BN355">IF(SUMPRODUCT((O355:O$439=O355)*1)&gt;1,0,1)</f>
        <v>0</v>
      </c>
      <c r="BO355" s="69"/>
      <c r="BP355" s="69"/>
      <c r="BQ355" s="71"/>
      <c r="BR355" s="47">
        <f>IF(BP355-BO355=$A$3,$A$2,BP355-BO355)</f>
        <v>0</v>
      </c>
      <c r="BS355" s="47">
        <f>IFERROR(IF(BQ355=$D$4,BR355,BR355/($D$4/BQ355)),0)</f>
        <v>0</v>
      </c>
      <c r="BT355" s="70"/>
      <c r="BU355" s="70"/>
      <c r="BV355" s="72"/>
      <c r="BW355" s="47">
        <f>IF(BU355-BT355=$A$3,$A$2,BU355-BT355)</f>
        <v>0</v>
      </c>
      <c r="BX355" s="47">
        <f>IFERROR(IF(BV355=$D$4,BW355,BW355/($D$4/BV355)),0)</f>
        <v>0</v>
      </c>
      <c r="BY355" s="70"/>
      <c r="BZ355" s="70"/>
      <c r="CA355" s="72"/>
      <c r="CB355" s="47">
        <f>IF(BZ355-BY355=$A$3,$A$2,BZ355-BY355)</f>
        <v>0</v>
      </c>
      <c r="CC355" s="47">
        <f>IFERROR(IF(CA355=$D$4,CB355,CB355/($D$4/CA355)),0)</f>
        <v>0</v>
      </c>
      <c r="CD355" s="70"/>
      <c r="CE355" s="70"/>
      <c r="CF355" s="72"/>
      <c r="CG355" s="47">
        <f>IF(CE355-CD355=$A$3,$A$2,CE355-CD355)</f>
        <v>0</v>
      </c>
      <c r="CH355" s="47">
        <f>IFERROR(IF(CF355=$D$4,CG355,CG355/($D$4/CF355)),0)</f>
        <v>0</v>
      </c>
      <c r="CI355" s="70">
        <v>0.66666666666666663</v>
      </c>
      <c r="CJ355" s="70">
        <v>0.79166666666666663</v>
      </c>
      <c r="CK355" s="72">
        <v>2</v>
      </c>
      <c r="CL355" s="47">
        <f>IF(CJ355-CI355=$A$3,$A$2,CJ355-CI355)</f>
        <v>0.125</v>
      </c>
      <c r="CM355" s="47">
        <f>IFERROR(IF(CK355=$D$4,CL355,CL355/($D$4/CK355)),0)</f>
        <v>6.25E-2</v>
      </c>
      <c r="CN355" s="70"/>
      <c r="CO355" s="70"/>
      <c r="CP355" s="72"/>
      <c r="CQ355" s="47">
        <f>IF(CO355-CN355=$A$3,$A$2,CO355-CN355)</f>
        <v>0</v>
      </c>
      <c r="CR355" s="47">
        <f>IFERROR(IF(CP355=$D$4,CQ355,CQ355/($D$4/CP355)),0)</f>
        <v>0</v>
      </c>
      <c r="CS355" s="70"/>
      <c r="CT355" s="70"/>
      <c r="CU355" s="72"/>
      <c r="CV355" s="47">
        <f>IF(CT355-CS355=$A$3,$A$2,CT355-CS355)</f>
        <v>0</v>
      </c>
      <c r="CW355" s="47">
        <f>IFERROR(IF(CU355=$D$4,CV355,CV355/($D$4/CU355)),0)</f>
        <v>0</v>
      </c>
      <c r="CY355" s="18"/>
      <c r="CZ355" s="156"/>
      <c r="DA355" s="156"/>
    </row>
    <row r="356" spans="2:105" ht="13.8" x14ac:dyDescent="0.3">
      <c r="B356" s="39" t="str">
        <f>CONCATENATE(IF(AD356&lt;&gt;"","L",""),IF(AI356&lt;&gt;"","M",""),IF(AN356&lt;&gt;"","W",""),IF(AS356&lt;&gt;"","J",""),IF(AX356&lt;&gt;"","V",""),IF(BC356&lt;&gt;"","S",""),IF(BH356&lt;&gt;"","D",""))</f>
        <v>J</v>
      </c>
      <c r="C356" s="76">
        <v>376</v>
      </c>
      <c r="D356" s="40" t="s">
        <v>2037</v>
      </c>
      <c r="E356" s="40" t="s">
        <v>1514</v>
      </c>
      <c r="F356" s="40" t="s">
        <v>2122</v>
      </c>
      <c r="G356" s="36" t="s">
        <v>1242</v>
      </c>
      <c r="H356" s="36" t="s">
        <v>2196</v>
      </c>
      <c r="I356" s="36" t="s">
        <v>2257</v>
      </c>
      <c r="J356" s="36" t="s">
        <v>2125</v>
      </c>
      <c r="K356" s="36" t="s">
        <v>2263</v>
      </c>
      <c r="L356" s="100" t="s">
        <v>975</v>
      </c>
      <c r="M356" s="99">
        <f>IF(L356=L355,0,1)</f>
        <v>0</v>
      </c>
      <c r="N356" s="107">
        <v>703507723</v>
      </c>
      <c r="O356" s="106" t="str">
        <f>PROPER(TRIM(UPPER(CONCATENATE(P356," ",Q356))))</f>
        <v>Enrique Mauricio Gavino</v>
      </c>
      <c r="P356" s="106" t="s">
        <v>2477</v>
      </c>
      <c r="Q356" s="106" t="s">
        <v>2486</v>
      </c>
      <c r="R356" s="106" t="s">
        <v>2523</v>
      </c>
      <c r="S356" s="106" t="s">
        <v>2464</v>
      </c>
      <c r="T356" s="106" t="s">
        <v>2467</v>
      </c>
      <c r="U356" s="107" t="s">
        <v>2472</v>
      </c>
      <c r="V356" s="133">
        <v>13528.397146066147</v>
      </c>
      <c r="W356" s="39">
        <f>COUNTA(AD356,AI356,AN356,AS356,AX356,BH356,BC356)</f>
        <v>1</v>
      </c>
      <c r="X356" s="42">
        <f>Y356/AC356</f>
        <v>2.4999999999999977E-2</v>
      </c>
      <c r="Y356" s="43">
        <f>(AH356+AM356+AR356+AW356+BB356+BL356+BG356)*24</f>
        <v>0.99999999999999911</v>
      </c>
      <c r="Z356" s="44">
        <f>+W356*$D$4</f>
        <v>4</v>
      </c>
      <c r="AA356" s="42">
        <f>AB356/(AC356*$D$4)</f>
        <v>2.4999999999999977E-2</v>
      </c>
      <c r="AB356" s="44">
        <f>((AG356*24)*AF356)+((AL356*24)*AK356)+((AQ356*24)*AP356)+((AV356*24)*AU356)+((BA356*24)*AZ356)+((BF356*24)*BE356)+((BK356*24)*BJ356)</f>
        <v>3.9999999999999964</v>
      </c>
      <c r="AC356" s="45">
        <f>SUMIFS(Y:Y,O:O,O356)</f>
        <v>40</v>
      </c>
      <c r="AD356" s="77"/>
      <c r="AE356" s="77"/>
      <c r="AF356" s="71"/>
      <c r="AG356" s="47">
        <f>IF(AE356-AD356=$A$3,$A$2,AE356-AD356)</f>
        <v>0</v>
      </c>
      <c r="AH356" s="47">
        <f>IFERROR(IF(AF356=$D$4,AG356,AG356/($D$4/AF356)),0)</f>
        <v>0</v>
      </c>
      <c r="AI356" s="78"/>
      <c r="AJ356" s="78"/>
      <c r="AK356" s="72"/>
      <c r="AL356" s="47">
        <f>IF(AJ356-AI356=$A$3,$A$2,AJ356-AI356)</f>
        <v>0</v>
      </c>
      <c r="AM356" s="47">
        <f>IFERROR(IF(AK356=$D$4,AL356,AL356/($D$4/AK356)),0)</f>
        <v>0</v>
      </c>
      <c r="AN356" s="78"/>
      <c r="AO356" s="78"/>
      <c r="AP356" s="72"/>
      <c r="AQ356" s="47">
        <f>IF(AO356-AN356=$A$3,$A$2,AO356-AN356)</f>
        <v>0</v>
      </c>
      <c r="AR356" s="47">
        <f>IFERROR(IF(AP356=$D$4,AQ356,AQ356/($D$4/AP356)),0)</f>
        <v>0</v>
      </c>
      <c r="AS356" s="78">
        <v>0.41666666666666669</v>
      </c>
      <c r="AT356" s="78">
        <v>0.45833333333333331</v>
      </c>
      <c r="AU356" s="72">
        <v>4</v>
      </c>
      <c r="AV356" s="47">
        <f>IF(AT356-AS356=$A$3,$A$2,AT356-AS356)</f>
        <v>4.166666666666663E-2</v>
      </c>
      <c r="AW356" s="47">
        <f>IFERROR(IF(AU356=$D$4,AV356,AV356/($D$4/AU356)),0)</f>
        <v>4.166666666666663E-2</v>
      </c>
      <c r="AX356" s="78"/>
      <c r="AY356" s="78"/>
      <c r="AZ356" s="72"/>
      <c r="BA356" s="47">
        <f>IF(AY356-AX356=$A$3,$A$2,AY356-AX356)</f>
        <v>0</v>
      </c>
      <c r="BB356" s="47">
        <f>IFERROR(IF(AZ356=$D$4,BA356,BA356/($D$4/AZ356)),0)</f>
        <v>0</v>
      </c>
      <c r="BC356" s="78"/>
      <c r="BD356" s="78"/>
      <c r="BE356" s="72"/>
      <c r="BF356" s="47">
        <f>IF(BD356-BC356=$A$3,$A$2,BD356-BC356)</f>
        <v>0</v>
      </c>
      <c r="BG356" s="47">
        <f>IFERROR(IF(BE356=$D$4,BF356,BF356/($D$4/BE356)),0)</f>
        <v>0</v>
      </c>
      <c r="BH356" s="78"/>
      <c r="BI356" s="78"/>
      <c r="BJ356" s="72"/>
      <c r="BK356" s="47">
        <f>IF(BI356-BH356=$A$3,$A$2,BI356-BH356)</f>
        <v>0</v>
      </c>
      <c r="BL356" s="47">
        <f>IFERROR(IF(BJ356=$D$4,BK356,BK356/($D$4/BJ356)),0)</f>
        <v>0</v>
      </c>
      <c r="BM356" s="50"/>
      <c r="BN356" s="22">
        <f t="array" ref="BN356">IF(SUMPRODUCT((O356:O$439=O356)*1)&gt;1,0,1)</f>
        <v>0</v>
      </c>
      <c r="BO356" s="69"/>
      <c r="BP356" s="69"/>
      <c r="BQ356" s="71"/>
      <c r="BR356" s="47">
        <f>IF(BP356-BO356=$A$3,$A$2,BP356-BO356)</f>
        <v>0</v>
      </c>
      <c r="BS356" s="47">
        <f>IFERROR(IF(BQ356=$D$4,BR356,BR356/($D$4/BQ356)),0)</f>
        <v>0</v>
      </c>
      <c r="BT356" s="70"/>
      <c r="BU356" s="70"/>
      <c r="BV356" s="72"/>
      <c r="BW356" s="47">
        <f>IF(BU356-BT356=$A$3,$A$2,BU356-BT356)</f>
        <v>0</v>
      </c>
      <c r="BX356" s="47">
        <f>IFERROR(IF(BV356=$D$4,BW356,BW356/($D$4/BV356)),0)</f>
        <v>0</v>
      </c>
      <c r="BY356" s="70"/>
      <c r="BZ356" s="70"/>
      <c r="CA356" s="72"/>
      <c r="CB356" s="47">
        <f>IF(BZ356-BY356=$A$3,$A$2,BZ356-BY356)</f>
        <v>0</v>
      </c>
      <c r="CC356" s="47">
        <f>IFERROR(IF(CA356=$D$4,CB356,CB356/($D$4/CA356)),0)</f>
        <v>0</v>
      </c>
      <c r="CD356" s="70"/>
      <c r="CE356" s="70"/>
      <c r="CF356" s="72"/>
      <c r="CG356" s="47">
        <f>IF(CE356-CD356=$A$3,$A$2,CE356-CD356)</f>
        <v>0</v>
      </c>
      <c r="CH356" s="47">
        <f>IFERROR(IF(CF356=$D$4,CG356,CG356/($D$4/CF356)),0)</f>
        <v>0</v>
      </c>
      <c r="CI356" s="70">
        <v>0.58333333333333337</v>
      </c>
      <c r="CJ356" s="70">
        <v>0.66666666666666663</v>
      </c>
      <c r="CK356" s="72">
        <v>2</v>
      </c>
      <c r="CL356" s="47">
        <f>IF(CJ356-CI356=$A$3,$A$2,CJ356-CI356)</f>
        <v>8.3333333333333259E-2</v>
      </c>
      <c r="CM356" s="47">
        <f>IFERROR(IF(CK356=$D$4,CL356,CL356/($D$4/CK356)),0)</f>
        <v>4.166666666666663E-2</v>
      </c>
      <c r="CN356" s="70"/>
      <c r="CO356" s="70"/>
      <c r="CP356" s="72"/>
      <c r="CQ356" s="47">
        <f>IF(CO356-CN356=$A$3,$A$2,CO356-CN356)</f>
        <v>0</v>
      </c>
      <c r="CR356" s="47">
        <f>IFERROR(IF(CP356=$D$4,CQ356,CQ356/($D$4/CP356)),0)</f>
        <v>0</v>
      </c>
      <c r="CS356" s="70"/>
      <c r="CT356" s="70"/>
      <c r="CU356" s="72"/>
      <c r="CV356" s="47">
        <f>IF(CT356-CS356=$A$3,$A$2,CT356-CS356)</f>
        <v>0</v>
      </c>
      <c r="CW356" s="47">
        <f>IFERROR(IF(CU356=$D$4,CV356,CV356/($D$4/CU356)),0)</f>
        <v>0</v>
      </c>
      <c r="CY356" s="18"/>
      <c r="CZ356" s="156"/>
      <c r="DA356" s="156"/>
    </row>
    <row r="357" spans="2:105" ht="13.8" x14ac:dyDescent="0.3">
      <c r="B357" s="39" t="str">
        <f>CONCATENATE(IF(AD357&lt;&gt;"","L",""),IF(AI357&lt;&gt;"","M",""),IF(AN357&lt;&gt;"","W",""),IF(AS357&lt;&gt;"","J",""),IF(AX357&lt;&gt;"","V",""),IF(BC357&lt;&gt;"","S",""),IF(BH357&lt;&gt;"","D",""))</f>
        <v>J</v>
      </c>
      <c r="C357" s="76">
        <v>208</v>
      </c>
      <c r="D357" s="40" t="s">
        <v>2038</v>
      </c>
      <c r="E357" s="40" t="s">
        <v>1515</v>
      </c>
      <c r="F357" s="40" t="s">
        <v>2123</v>
      </c>
      <c r="G357" s="36" t="s">
        <v>1239</v>
      </c>
      <c r="H357" s="36" t="s">
        <v>2196</v>
      </c>
      <c r="I357" s="36" t="s">
        <v>2257</v>
      </c>
      <c r="J357" s="36" t="s">
        <v>2125</v>
      </c>
      <c r="K357" s="36" t="s">
        <v>2263</v>
      </c>
      <c r="L357" s="100" t="s">
        <v>975</v>
      </c>
      <c r="M357" s="99">
        <f>IF(L357=L356,0,1)</f>
        <v>0</v>
      </c>
      <c r="N357" s="107">
        <v>703507723</v>
      </c>
      <c r="O357" s="106" t="str">
        <f>PROPER(TRIM(UPPER(CONCATENATE(P357," ",Q357))))</f>
        <v>Enrique Mauricio Gavino</v>
      </c>
      <c r="P357" s="106" t="s">
        <v>2477</v>
      </c>
      <c r="Q357" s="106" t="s">
        <v>2486</v>
      </c>
      <c r="R357" s="106" t="s">
        <v>2523</v>
      </c>
      <c r="S357" s="106" t="s">
        <v>2464</v>
      </c>
      <c r="T357" s="106" t="s">
        <v>2465</v>
      </c>
      <c r="U357" s="107" t="s">
        <v>2472</v>
      </c>
      <c r="V357" s="133">
        <v>13025.085239999999</v>
      </c>
      <c r="W357" s="39">
        <f>COUNTA(AD357,AI357,AN357,AS357,AX357,BH357,BC357)</f>
        <v>1</v>
      </c>
      <c r="X357" s="42">
        <f>Y357/AC357</f>
        <v>2.5000000000000012E-2</v>
      </c>
      <c r="Y357" s="43">
        <f>(AH357+AM357+AR357+AW357+BB357+BL357+BG357)*24</f>
        <v>1.0000000000000004</v>
      </c>
      <c r="Z357" s="44">
        <f>+W357*$D$4</f>
        <v>4</v>
      </c>
      <c r="AA357" s="42">
        <f>AB357/(AC357*$D$4)</f>
        <v>2.5000000000000012E-2</v>
      </c>
      <c r="AB357" s="44">
        <f>((AG357*24)*AF357)+((AL357*24)*AK357)+((AQ357*24)*AP357)+((AV357*24)*AU357)+((BA357*24)*AZ357)+((BF357*24)*BE357)+((BK357*24)*BJ357)</f>
        <v>4.0000000000000018</v>
      </c>
      <c r="AC357" s="45">
        <f>SUMIFS(Y:Y,O:O,O357)</f>
        <v>40</v>
      </c>
      <c r="AD357" s="77"/>
      <c r="AE357" s="77"/>
      <c r="AF357" s="71"/>
      <c r="AG357" s="47">
        <f>IF(AE357-AD357=$A$3,$A$2,AE357-AD357)</f>
        <v>0</v>
      </c>
      <c r="AH357" s="47">
        <f>IFERROR(IF(AF357=$D$4,AG357,AG357/($D$4/AF357)),0)</f>
        <v>0</v>
      </c>
      <c r="AI357" s="78"/>
      <c r="AJ357" s="78"/>
      <c r="AK357" s="72"/>
      <c r="AL357" s="47">
        <f>IF(AJ357-AI357=$A$3,$A$2,AJ357-AI357)</f>
        <v>0</v>
      </c>
      <c r="AM357" s="47">
        <f>IFERROR(IF(AK357=$D$4,AL357,AL357/($D$4/AK357)),0)</f>
        <v>0</v>
      </c>
      <c r="AN357" s="78"/>
      <c r="AO357" s="78"/>
      <c r="AP357" s="72"/>
      <c r="AQ357" s="47">
        <f>IF(AO357-AN357=$A$3,$A$2,AO357-AN357)</f>
        <v>0</v>
      </c>
      <c r="AR357" s="47">
        <f>IFERROR(IF(AP357=$D$4,AQ357,AQ357/($D$4/AP357)),0)</f>
        <v>0</v>
      </c>
      <c r="AS357" s="78">
        <v>0.45833333333333331</v>
      </c>
      <c r="AT357" s="78">
        <v>0.5</v>
      </c>
      <c r="AU357" s="72">
        <v>4</v>
      </c>
      <c r="AV357" s="47">
        <f>IF(AT357-AS357=$A$3,$A$2,AT357-AS357)</f>
        <v>4.1666666666666685E-2</v>
      </c>
      <c r="AW357" s="47">
        <f>IFERROR(IF(AU357=$D$4,AV357,AV357/($D$4/AU357)),0)</f>
        <v>4.1666666666666685E-2</v>
      </c>
      <c r="AX357" s="78"/>
      <c r="AY357" s="78"/>
      <c r="AZ357" s="72"/>
      <c r="BA357" s="47">
        <f>IF(AY357-AX357=$A$3,$A$2,AY357-AX357)</f>
        <v>0</v>
      </c>
      <c r="BB357" s="47">
        <f>IFERROR(IF(AZ357=$D$4,BA357,BA357/($D$4/AZ357)),0)</f>
        <v>0</v>
      </c>
      <c r="BC357" s="78"/>
      <c r="BD357" s="78"/>
      <c r="BE357" s="72"/>
      <c r="BF357" s="47">
        <f>IF(BD357-BC357=$A$3,$A$2,BD357-BC357)</f>
        <v>0</v>
      </c>
      <c r="BG357" s="47">
        <f>IFERROR(IF(BE357=$D$4,BF357,BF357/($D$4/BE357)),0)</f>
        <v>0</v>
      </c>
      <c r="BH357" s="78"/>
      <c r="BI357" s="78"/>
      <c r="BJ357" s="72"/>
      <c r="BK357" s="47">
        <f>IF(BI357-BH357=$A$3,$A$2,BI357-BH357)</f>
        <v>0</v>
      </c>
      <c r="BL357" s="47">
        <f>IFERROR(IF(BJ357=$D$4,BK357,BK357/($D$4/BJ357)),0)</f>
        <v>0</v>
      </c>
      <c r="BM357" s="50"/>
      <c r="BN357" s="22">
        <f t="array" ref="BN357">IF(SUMPRODUCT((O357:O$439=O357)*1)&gt;1,0,1)</f>
        <v>0</v>
      </c>
      <c r="BO357" s="69"/>
      <c r="BP357" s="69"/>
      <c r="BQ357" s="71"/>
      <c r="BR357" s="47">
        <f>IF(BP357-BO357=$A$3,$A$2,BP357-BO357)</f>
        <v>0</v>
      </c>
      <c r="BS357" s="47">
        <f>IFERROR(IF(BQ357=$D$4,BR357,BR357/($D$4/BQ357)),0)</f>
        <v>0</v>
      </c>
      <c r="BT357" s="70"/>
      <c r="BU357" s="70"/>
      <c r="BV357" s="72"/>
      <c r="BW357" s="47">
        <f>IF(BU357-BT357=$A$3,$A$2,BU357-BT357)</f>
        <v>0</v>
      </c>
      <c r="BX357" s="47">
        <f>IFERROR(IF(BV357=$D$4,BW357,BW357/($D$4/BV357)),0)</f>
        <v>0</v>
      </c>
      <c r="BY357" s="70"/>
      <c r="BZ357" s="70"/>
      <c r="CA357" s="72"/>
      <c r="CB357" s="47">
        <f>IF(BZ357-BY357=$A$3,$A$2,BZ357-BY357)</f>
        <v>0</v>
      </c>
      <c r="CC357" s="47">
        <f>IFERROR(IF(CA357=$D$4,CB357,CB357/($D$4/CA357)),0)</f>
        <v>0</v>
      </c>
      <c r="CD357" s="70"/>
      <c r="CE357" s="70"/>
      <c r="CF357" s="72"/>
      <c r="CG357" s="47">
        <f>IF(CE357-CD357=$A$3,$A$2,CE357-CD357)</f>
        <v>0</v>
      </c>
      <c r="CH357" s="47">
        <f>IFERROR(IF(CF357=$D$4,CG357,CG357/($D$4/CF357)),0)</f>
        <v>0</v>
      </c>
      <c r="CI357" s="70">
        <v>0.41666666666666669</v>
      </c>
      <c r="CJ357" s="70">
        <v>0.54166666666666663</v>
      </c>
      <c r="CK357" s="72">
        <v>2</v>
      </c>
      <c r="CL357" s="47">
        <f>IF(CJ357-CI357=$A$3,$A$2,CJ357-CI357)</f>
        <v>0.12499999999999994</v>
      </c>
      <c r="CM357" s="47">
        <f>IFERROR(IF(CK357=$D$4,CL357,CL357/($D$4/CK357)),0)</f>
        <v>6.2499999999999972E-2</v>
      </c>
      <c r="CN357" s="70"/>
      <c r="CO357" s="70"/>
      <c r="CP357" s="72"/>
      <c r="CQ357" s="47">
        <f>IF(CO357-CN357=$A$3,$A$2,CO357-CN357)</f>
        <v>0</v>
      </c>
      <c r="CR357" s="47">
        <f>IFERROR(IF(CP357=$D$4,CQ357,CQ357/($D$4/CP357)),0)</f>
        <v>0</v>
      </c>
      <c r="CS357" s="70"/>
      <c r="CT357" s="70"/>
      <c r="CU357" s="72"/>
      <c r="CV357" s="47">
        <f>IF(CT357-CS357=$A$3,$A$2,CT357-CS357)</f>
        <v>0</v>
      </c>
      <c r="CW357" s="47">
        <f>IFERROR(IF(CU357=$D$4,CV357,CV357/($D$4/CU357)),0)</f>
        <v>0</v>
      </c>
      <c r="CY357" s="18"/>
      <c r="CZ357" s="156"/>
      <c r="DA357" s="156"/>
    </row>
    <row r="358" spans="2:105" ht="13.8" x14ac:dyDescent="0.3">
      <c r="B358" s="39" t="str">
        <f>CONCATENATE(IF(AD358&lt;&gt;"","L",""),IF(AI358&lt;&gt;"","M",""),IF(AN358&lt;&gt;"","W",""),IF(AS358&lt;&gt;"","J",""),IF(AX358&lt;&gt;"","V",""),IF(BC358&lt;&gt;"","S",""),IF(BH358&lt;&gt;"","D",""))</f>
        <v>J</v>
      </c>
      <c r="C358" s="76">
        <v>214</v>
      </c>
      <c r="D358" s="40" t="s">
        <v>2039</v>
      </c>
      <c r="E358" s="40" t="s">
        <v>1516</v>
      </c>
      <c r="F358" s="40" t="s">
        <v>2123</v>
      </c>
      <c r="G358" s="36" t="s">
        <v>1239</v>
      </c>
      <c r="H358" s="36" t="s">
        <v>2196</v>
      </c>
      <c r="I358" s="36" t="s">
        <v>2257</v>
      </c>
      <c r="J358" s="36" t="s">
        <v>2125</v>
      </c>
      <c r="K358" s="36" t="s">
        <v>2263</v>
      </c>
      <c r="L358" s="100" t="s">
        <v>975</v>
      </c>
      <c r="M358" s="99">
        <f>IF(L358=L357,0,1)</f>
        <v>0</v>
      </c>
      <c r="N358" s="107">
        <v>703507723</v>
      </c>
      <c r="O358" s="106" t="str">
        <f>PROPER(TRIM(UPPER(CONCATENATE(P358," ",Q358))))</f>
        <v>Enrique Mauricio Gavino</v>
      </c>
      <c r="P358" s="106" t="s">
        <v>2477</v>
      </c>
      <c r="Q358" s="106" t="s">
        <v>2486</v>
      </c>
      <c r="R358" s="106" t="s">
        <v>2523</v>
      </c>
      <c r="S358" s="106" t="s">
        <v>2464</v>
      </c>
      <c r="T358" s="106" t="s">
        <v>2465</v>
      </c>
      <c r="U358" s="107" t="s">
        <v>2472</v>
      </c>
      <c r="V358" s="133">
        <v>9252.9689699999981</v>
      </c>
      <c r="W358" s="39">
        <f>COUNTA(AD358,AI358,AN358,AS358,AX358,BH358,BC358)</f>
        <v>1</v>
      </c>
      <c r="X358" s="42">
        <f>Y358/AC358</f>
        <v>2.4999999999999977E-2</v>
      </c>
      <c r="Y358" s="43">
        <f>(AH358+AM358+AR358+AW358+BB358+BL358+BG358)*24</f>
        <v>0.99999999999999911</v>
      </c>
      <c r="Z358" s="44">
        <f>+W358*$D$4</f>
        <v>4</v>
      </c>
      <c r="AA358" s="42">
        <f>AB358/(AC358*$D$4)</f>
        <v>2.4999999999999977E-2</v>
      </c>
      <c r="AB358" s="44">
        <f>((AG358*24)*AF358)+((AL358*24)*AK358)+((AQ358*24)*AP358)+((AV358*24)*AU358)+((BA358*24)*AZ358)+((BF358*24)*BE358)+((BK358*24)*BJ358)</f>
        <v>3.9999999999999964</v>
      </c>
      <c r="AC358" s="45">
        <f>SUMIFS(Y:Y,O:O,O358)</f>
        <v>40</v>
      </c>
      <c r="AD358" s="77"/>
      <c r="AE358" s="77"/>
      <c r="AF358" s="71"/>
      <c r="AG358" s="47">
        <f>IF(AE358-AD358=$A$3,$A$2,AE358-AD358)</f>
        <v>0</v>
      </c>
      <c r="AH358" s="47">
        <f>IFERROR(IF(AF358=$D$4,AG358,AG358/($D$4/AF358)),0)</f>
        <v>0</v>
      </c>
      <c r="AI358" s="78"/>
      <c r="AJ358" s="78"/>
      <c r="AK358" s="72"/>
      <c r="AL358" s="47">
        <f>IF(AJ358-AI358=$A$3,$A$2,AJ358-AI358)</f>
        <v>0</v>
      </c>
      <c r="AM358" s="47">
        <f>IFERROR(IF(AK358=$D$4,AL358,AL358/($D$4/AK358)),0)</f>
        <v>0</v>
      </c>
      <c r="AN358" s="78"/>
      <c r="AO358" s="78"/>
      <c r="AP358" s="72"/>
      <c r="AQ358" s="47">
        <f>IF(AO358-AN358=$A$3,$A$2,AO358-AN358)</f>
        <v>0</v>
      </c>
      <c r="AR358" s="47">
        <f>IFERROR(IF(AP358=$D$4,AQ358,AQ358/($D$4/AP358)),0)</f>
        <v>0</v>
      </c>
      <c r="AS358" s="78">
        <v>0.5</v>
      </c>
      <c r="AT358" s="78">
        <v>0.54166666666666663</v>
      </c>
      <c r="AU358" s="72">
        <v>4</v>
      </c>
      <c r="AV358" s="47">
        <f>IF(AT358-AS358=$A$3,$A$2,AT358-AS358)</f>
        <v>4.166666666666663E-2</v>
      </c>
      <c r="AW358" s="47">
        <f>IFERROR(IF(AU358=$D$4,AV358,AV358/($D$4/AU358)),0)</f>
        <v>4.166666666666663E-2</v>
      </c>
      <c r="AX358" s="78"/>
      <c r="AY358" s="78"/>
      <c r="AZ358" s="72"/>
      <c r="BA358" s="47">
        <f>IF(AY358-AX358=$A$3,$A$2,AY358-AX358)</f>
        <v>0</v>
      </c>
      <c r="BB358" s="47">
        <f>IFERROR(IF(AZ358=$D$4,BA358,BA358/($D$4/AZ358)),0)</f>
        <v>0</v>
      </c>
      <c r="BC358" s="78"/>
      <c r="BD358" s="78"/>
      <c r="BE358" s="72"/>
      <c r="BF358" s="47">
        <f>IF(BD358-BC358=$A$3,$A$2,BD358-BC358)</f>
        <v>0</v>
      </c>
      <c r="BG358" s="47">
        <f>IFERROR(IF(BE358=$D$4,BF358,BF358/($D$4/BE358)),0)</f>
        <v>0</v>
      </c>
      <c r="BH358" s="78"/>
      <c r="BI358" s="78"/>
      <c r="BJ358" s="72"/>
      <c r="BK358" s="47">
        <f>IF(BI358-BH358=$A$3,$A$2,BI358-BH358)</f>
        <v>0</v>
      </c>
      <c r="BL358" s="47">
        <f>IFERROR(IF(BJ358=$D$4,BK358,BK358/($D$4/BJ358)),0)</f>
        <v>0</v>
      </c>
      <c r="BM358" s="50"/>
      <c r="BN358" s="22">
        <f t="array" ref="BN358">IF(SUMPRODUCT((O358:O$439=O358)*1)&gt;1,0,1)</f>
        <v>0</v>
      </c>
      <c r="BO358" s="69"/>
      <c r="BP358" s="69"/>
      <c r="BQ358" s="71"/>
      <c r="BR358" s="47">
        <f>IF(BP358-BO358=$A$3,$A$2,BP358-BO358)</f>
        <v>0</v>
      </c>
      <c r="BS358" s="47">
        <f>IFERROR(IF(BQ358=$D$4,BR358,BR358/($D$4/BQ358)),0)</f>
        <v>0</v>
      </c>
      <c r="BT358" s="70"/>
      <c r="BU358" s="70"/>
      <c r="BV358" s="72"/>
      <c r="BW358" s="47">
        <f>IF(BU358-BT358=$A$3,$A$2,BU358-BT358)</f>
        <v>0</v>
      </c>
      <c r="BX358" s="47">
        <f>IFERROR(IF(BV358=$D$4,BW358,BW358/($D$4/BV358)),0)</f>
        <v>0</v>
      </c>
      <c r="BY358" s="70"/>
      <c r="BZ358" s="70"/>
      <c r="CA358" s="72"/>
      <c r="CB358" s="47">
        <f>IF(BZ358-BY358=$A$3,$A$2,BZ358-BY358)</f>
        <v>0</v>
      </c>
      <c r="CC358" s="47">
        <f>IFERROR(IF(CA358=$D$4,CB358,CB358/($D$4/CA358)),0)</f>
        <v>0</v>
      </c>
      <c r="CD358" s="70"/>
      <c r="CE358" s="70"/>
      <c r="CF358" s="72"/>
      <c r="CG358" s="47">
        <f>IF(CE358-CD358=$A$3,$A$2,CE358-CD358)</f>
        <v>0</v>
      </c>
      <c r="CH358" s="47">
        <f>IFERROR(IF(CF358=$D$4,CG358,CG358/($D$4/CF358)),0)</f>
        <v>0</v>
      </c>
      <c r="CI358" s="70">
        <v>0.70833333333333337</v>
      </c>
      <c r="CJ358" s="70">
        <v>0.79166666666666663</v>
      </c>
      <c r="CK358" s="72">
        <v>2</v>
      </c>
      <c r="CL358" s="47">
        <f>IF(CJ358-CI358=$A$3,$A$2,CJ358-CI358)</f>
        <v>8.3333333333333259E-2</v>
      </c>
      <c r="CM358" s="47">
        <f>IFERROR(IF(CK358=$D$4,CL358,CL358/($D$4/CK358)),0)</f>
        <v>4.166666666666663E-2</v>
      </c>
      <c r="CN358" s="70"/>
      <c r="CO358" s="70"/>
      <c r="CP358" s="72"/>
      <c r="CQ358" s="47">
        <f>IF(CO358-CN358=$A$3,$A$2,CO358-CN358)</f>
        <v>0</v>
      </c>
      <c r="CR358" s="47">
        <f>IFERROR(IF(CP358=$D$4,CQ358,CQ358/($D$4/CP358)),0)</f>
        <v>0</v>
      </c>
      <c r="CS358" s="70"/>
      <c r="CT358" s="70"/>
      <c r="CU358" s="72"/>
      <c r="CV358" s="47">
        <f>IF(CT358-CS358=$A$3,$A$2,CT358-CS358)</f>
        <v>0</v>
      </c>
      <c r="CW358" s="47">
        <f>IFERROR(IF(CU358=$D$4,CV358,CV358/($D$4/CU358)),0)</f>
        <v>0</v>
      </c>
      <c r="CY358" s="18"/>
      <c r="CZ358" s="156"/>
      <c r="DA358" s="156"/>
    </row>
    <row r="359" spans="2:105" ht="13.8" x14ac:dyDescent="0.3">
      <c r="B359" s="39" t="str">
        <f>CONCATENATE(IF(AD359&lt;&gt;"","L",""),IF(AI359&lt;&gt;"","M",""),IF(AN359&lt;&gt;"","W",""),IF(AS359&lt;&gt;"","J",""),IF(AX359&lt;&gt;"","V",""),IF(BC359&lt;&gt;"","S",""),IF(BH359&lt;&gt;"","D",""))</f>
        <v>J</v>
      </c>
      <c r="C359" s="76">
        <v>235</v>
      </c>
      <c r="D359" s="40" t="s">
        <v>2040</v>
      </c>
      <c r="E359" s="40" t="s">
        <v>1517</v>
      </c>
      <c r="F359" s="40" t="s">
        <v>2123</v>
      </c>
      <c r="G359" s="36" t="s">
        <v>1239</v>
      </c>
      <c r="H359" s="36" t="s">
        <v>2196</v>
      </c>
      <c r="I359" s="36" t="s">
        <v>2257</v>
      </c>
      <c r="J359" s="36" t="s">
        <v>2125</v>
      </c>
      <c r="K359" s="36" t="s">
        <v>2263</v>
      </c>
      <c r="L359" s="100" t="s">
        <v>975</v>
      </c>
      <c r="M359" s="99">
        <f>IF(L359=L358,0,1)</f>
        <v>0</v>
      </c>
      <c r="N359" s="107">
        <v>703507723</v>
      </c>
      <c r="O359" s="106" t="str">
        <f>PROPER(TRIM(UPPER(CONCATENATE(P359," ",Q359))))</f>
        <v>Enrique Mauricio Gavino</v>
      </c>
      <c r="P359" s="106" t="s">
        <v>2477</v>
      </c>
      <c r="Q359" s="106" t="s">
        <v>2486</v>
      </c>
      <c r="R359" s="106" t="s">
        <v>2523</v>
      </c>
      <c r="S359" s="106" t="s">
        <v>2464</v>
      </c>
      <c r="T359" s="106" t="s">
        <v>2465</v>
      </c>
      <c r="U359" s="107" t="s">
        <v>2472</v>
      </c>
      <c r="V359" s="133">
        <v>13089.565859999999</v>
      </c>
      <c r="W359" s="39">
        <f>COUNTA(AD359,AI359,AN359,AS359,AX359,BH359,BC359)</f>
        <v>1</v>
      </c>
      <c r="X359" s="42">
        <f>Y359/AC359</f>
        <v>5.0000000000000024E-2</v>
      </c>
      <c r="Y359" s="43">
        <f>(AH359+AM359+AR359+AW359+BB359+BL359+BG359)*24</f>
        <v>2.0000000000000009</v>
      </c>
      <c r="Z359" s="44">
        <f>+W359*$D$4</f>
        <v>4</v>
      </c>
      <c r="AA359" s="42">
        <f>AB359/(AC359*$D$4)</f>
        <v>5.0000000000000024E-2</v>
      </c>
      <c r="AB359" s="44">
        <f>((AG359*24)*AF359)+((AL359*24)*AK359)+((AQ359*24)*AP359)+((AV359*24)*AU359)+((BA359*24)*AZ359)+((BF359*24)*BE359)+((BK359*24)*BJ359)</f>
        <v>8.0000000000000036</v>
      </c>
      <c r="AC359" s="45">
        <f>SUMIFS(Y:Y,O:O,O359)</f>
        <v>40</v>
      </c>
      <c r="AD359" s="77"/>
      <c r="AE359" s="77"/>
      <c r="AF359" s="71"/>
      <c r="AG359" s="47">
        <f>IF(AE359-AD359=$A$3,$A$2,AE359-AD359)</f>
        <v>0</v>
      </c>
      <c r="AH359" s="47">
        <f>IFERROR(IF(AF359=$D$4,AG359,AG359/($D$4/AF359)),0)</f>
        <v>0</v>
      </c>
      <c r="AI359" s="78"/>
      <c r="AJ359" s="78"/>
      <c r="AK359" s="72"/>
      <c r="AL359" s="47">
        <f>IF(AJ359-AI359=$A$3,$A$2,AJ359-AI359)</f>
        <v>0</v>
      </c>
      <c r="AM359" s="47">
        <f>IFERROR(IF(AK359=$D$4,AL359,AL359/($D$4/AK359)),0)</f>
        <v>0</v>
      </c>
      <c r="AN359" s="78"/>
      <c r="AO359" s="78"/>
      <c r="AP359" s="72"/>
      <c r="AQ359" s="47">
        <f>IF(AO359-AN359=$A$3,$A$2,AO359-AN359)</f>
        <v>0</v>
      </c>
      <c r="AR359" s="47">
        <f>IFERROR(IF(AP359=$D$4,AQ359,AQ359/($D$4/AP359)),0)</f>
        <v>0</v>
      </c>
      <c r="AS359" s="78">
        <v>0.66666666666666663</v>
      </c>
      <c r="AT359" s="78">
        <v>0.75</v>
      </c>
      <c r="AU359" s="72">
        <v>4</v>
      </c>
      <c r="AV359" s="47">
        <f>IF(AT359-AS359=$A$3,$A$2,AT359-AS359)</f>
        <v>8.333333333333337E-2</v>
      </c>
      <c r="AW359" s="47">
        <f>IFERROR(IF(AU359=$D$4,AV359,AV359/($D$4/AU359)),0)</f>
        <v>8.333333333333337E-2</v>
      </c>
      <c r="AX359" s="78"/>
      <c r="AY359" s="78"/>
      <c r="AZ359" s="72"/>
      <c r="BA359" s="47">
        <f>IF(AY359-AX359=$A$3,$A$2,AY359-AX359)</f>
        <v>0</v>
      </c>
      <c r="BB359" s="47">
        <f>IFERROR(IF(AZ359=$D$4,BA359,BA359/($D$4/AZ359)),0)</f>
        <v>0</v>
      </c>
      <c r="BC359" s="78"/>
      <c r="BD359" s="78"/>
      <c r="BE359" s="72"/>
      <c r="BF359" s="47">
        <f>IF(BD359-BC359=$A$3,$A$2,BD359-BC359)</f>
        <v>0</v>
      </c>
      <c r="BG359" s="47">
        <f>IFERROR(IF(BE359=$D$4,BF359,BF359/($D$4/BE359)),0)</f>
        <v>0</v>
      </c>
      <c r="BH359" s="78"/>
      <c r="BI359" s="78"/>
      <c r="BJ359" s="72"/>
      <c r="BK359" s="47">
        <f>IF(BI359-BH359=$A$3,$A$2,BI359-BH359)</f>
        <v>0</v>
      </c>
      <c r="BL359" s="47">
        <f>IFERROR(IF(BJ359=$D$4,BK359,BK359/($D$4/BJ359)),0)</f>
        <v>0</v>
      </c>
      <c r="BM359" s="50"/>
      <c r="BN359" s="22">
        <f t="array" ref="BN359">IF(SUMPRODUCT((O359:O$439=O359)*1)&gt;1,0,1)</f>
        <v>0</v>
      </c>
      <c r="BO359" s="69"/>
      <c r="BP359" s="69"/>
      <c r="BQ359" s="71"/>
      <c r="BR359" s="47">
        <f>IF(BP359-BO359=$A$3,$A$2,BP359-BO359)</f>
        <v>0</v>
      </c>
      <c r="BS359" s="47">
        <f>IFERROR(IF(BQ359=$D$4,BR359,BR359/($D$4/BQ359)),0)</f>
        <v>0</v>
      </c>
      <c r="BT359" s="70"/>
      <c r="BU359" s="70"/>
      <c r="BV359" s="72"/>
      <c r="BW359" s="47">
        <f>IF(BU359-BT359=$A$3,$A$2,BU359-BT359)</f>
        <v>0</v>
      </c>
      <c r="BX359" s="47">
        <f>IFERROR(IF(BV359=$D$4,BW359,BW359/($D$4/BV359)),0)</f>
        <v>0</v>
      </c>
      <c r="BY359" s="70"/>
      <c r="BZ359" s="70"/>
      <c r="CA359" s="72"/>
      <c r="CB359" s="47">
        <f>IF(BZ359-BY359=$A$3,$A$2,BZ359-BY359)</f>
        <v>0</v>
      </c>
      <c r="CC359" s="47">
        <f>IFERROR(IF(CA359=$D$4,CB359,CB359/($D$4/CA359)),0)</f>
        <v>0</v>
      </c>
      <c r="CD359" s="70"/>
      <c r="CE359" s="70"/>
      <c r="CF359" s="72"/>
      <c r="CG359" s="47">
        <f>IF(CE359-CD359=$A$3,$A$2,CE359-CD359)</f>
        <v>0</v>
      </c>
      <c r="CH359" s="47">
        <f>IFERROR(IF(CF359=$D$4,CG359,CG359/($D$4/CF359)),0)</f>
        <v>0</v>
      </c>
      <c r="CI359" s="70">
        <v>0.625</v>
      </c>
      <c r="CJ359" s="70">
        <v>0.70833333333333337</v>
      </c>
      <c r="CK359" s="72">
        <v>2</v>
      </c>
      <c r="CL359" s="47">
        <f>IF(CJ359-CI359=$A$3,$A$2,CJ359-CI359)</f>
        <v>8.333333333333337E-2</v>
      </c>
      <c r="CM359" s="47">
        <f>IFERROR(IF(CK359=$D$4,CL359,CL359/($D$4/CK359)),0)</f>
        <v>4.1666666666666685E-2</v>
      </c>
      <c r="CN359" s="70"/>
      <c r="CO359" s="70"/>
      <c r="CP359" s="72"/>
      <c r="CQ359" s="47">
        <f>IF(CO359-CN359=$A$3,$A$2,CO359-CN359)</f>
        <v>0</v>
      </c>
      <c r="CR359" s="47">
        <f>IFERROR(IF(CP359=$D$4,CQ359,CQ359/($D$4/CP359)),0)</f>
        <v>0</v>
      </c>
      <c r="CS359" s="70"/>
      <c r="CT359" s="70"/>
      <c r="CU359" s="72"/>
      <c r="CV359" s="47">
        <f>IF(CT359-CS359=$A$3,$A$2,CT359-CS359)</f>
        <v>0</v>
      </c>
      <c r="CW359" s="47">
        <f>IFERROR(IF(CU359=$D$4,CV359,CV359/($D$4/CU359)),0)</f>
        <v>0</v>
      </c>
      <c r="CY359" s="18"/>
      <c r="CZ359" s="156"/>
      <c r="DA359" s="156"/>
    </row>
    <row r="360" spans="2:105" ht="13.8" x14ac:dyDescent="0.3">
      <c r="B360" s="39" t="str">
        <f>CONCATENATE(IF(AD360&lt;&gt;"","L",""),IF(AI360&lt;&gt;"","M",""),IF(AN360&lt;&gt;"","W",""),IF(AS360&lt;&gt;"","J",""),IF(AX360&lt;&gt;"","V",""),IF(BC360&lt;&gt;"","S",""),IF(BH360&lt;&gt;"","D",""))</f>
        <v>J</v>
      </c>
      <c r="C360" s="76">
        <v>203</v>
      </c>
      <c r="D360" s="40" t="s">
        <v>2041</v>
      </c>
      <c r="E360" s="40" t="s">
        <v>517</v>
      </c>
      <c r="F360" s="40" t="s">
        <v>2122</v>
      </c>
      <c r="G360" s="36" t="s">
        <v>1240</v>
      </c>
      <c r="H360" s="36" t="s">
        <v>2196</v>
      </c>
      <c r="I360" s="36" t="s">
        <v>2257</v>
      </c>
      <c r="J360" s="36" t="s">
        <v>2125</v>
      </c>
      <c r="K360" s="36" t="s">
        <v>2263</v>
      </c>
      <c r="L360" s="100" t="s">
        <v>975</v>
      </c>
      <c r="M360" s="99">
        <f>IF(L360=L359,0,1)</f>
        <v>0</v>
      </c>
      <c r="N360" s="107">
        <v>703507723</v>
      </c>
      <c r="O360" s="106" t="str">
        <f>PROPER(TRIM(UPPER(CONCATENATE(P360," ",Q360))))</f>
        <v>Enrique Mauricio Gavino</v>
      </c>
      <c r="P360" s="106" t="s">
        <v>2477</v>
      </c>
      <c r="Q360" s="106" t="s">
        <v>2486</v>
      </c>
      <c r="R360" s="106" t="s">
        <v>2523</v>
      </c>
      <c r="S360" s="106" t="s">
        <v>2464</v>
      </c>
      <c r="T360" s="106" t="s">
        <v>2465</v>
      </c>
      <c r="U360" s="107" t="s">
        <v>2472</v>
      </c>
      <c r="V360" s="133">
        <v>10316.659082251083</v>
      </c>
      <c r="W360" s="39">
        <f>COUNTA(AD360,AI360,AN360,AS360,AX360,BH360,BC360)</f>
        <v>1</v>
      </c>
      <c r="X360" s="42">
        <f>Y360/AC360</f>
        <v>2.4999999999999977E-2</v>
      </c>
      <c r="Y360" s="43">
        <f>(AH360+AM360+AR360+AW360+BB360+BL360+BG360)*24</f>
        <v>0.99999999999999911</v>
      </c>
      <c r="Z360" s="44">
        <f>+W360*$D$4</f>
        <v>4</v>
      </c>
      <c r="AA360" s="42">
        <f>AB360/(AC360*$D$4)</f>
        <v>2.4999999999999977E-2</v>
      </c>
      <c r="AB360" s="44">
        <f>((AG360*24)*AF360)+((AL360*24)*AK360)+((AQ360*24)*AP360)+((AV360*24)*AU360)+((BA360*24)*AZ360)+((BF360*24)*BE360)+((BK360*24)*BJ360)</f>
        <v>3.9999999999999964</v>
      </c>
      <c r="AC360" s="45">
        <f>SUMIFS(Y:Y,O:O,O360)</f>
        <v>40</v>
      </c>
      <c r="AD360" s="77"/>
      <c r="AE360" s="77"/>
      <c r="AF360" s="71"/>
      <c r="AG360" s="47">
        <f>IF(AE360-AD360=$A$3,$A$2,AE360-AD360)</f>
        <v>0</v>
      </c>
      <c r="AH360" s="47">
        <f>IFERROR(IF(AF360=$D$4,AG360,AG360/($D$4/AF360)),0)</f>
        <v>0</v>
      </c>
      <c r="AI360" s="78"/>
      <c r="AJ360" s="78"/>
      <c r="AK360" s="72"/>
      <c r="AL360" s="47">
        <f>IF(AJ360-AI360=$A$3,$A$2,AJ360-AI360)</f>
        <v>0</v>
      </c>
      <c r="AM360" s="47">
        <f>IFERROR(IF(AK360=$D$4,AL360,AL360/($D$4/AK360)),0)</f>
        <v>0</v>
      </c>
      <c r="AN360" s="78"/>
      <c r="AO360" s="78"/>
      <c r="AP360" s="72"/>
      <c r="AQ360" s="47">
        <f>IF(AO360-AN360=$A$3,$A$2,AO360-AN360)</f>
        <v>0</v>
      </c>
      <c r="AR360" s="47">
        <f>IFERROR(IF(AP360=$D$4,AQ360,AQ360/($D$4/AP360)),0)</f>
        <v>0</v>
      </c>
      <c r="AS360" s="78">
        <v>0.625</v>
      </c>
      <c r="AT360" s="78">
        <v>0.66666666666666663</v>
      </c>
      <c r="AU360" s="72">
        <v>4</v>
      </c>
      <c r="AV360" s="47">
        <f>IF(AT360-AS360=$A$3,$A$2,AT360-AS360)</f>
        <v>4.166666666666663E-2</v>
      </c>
      <c r="AW360" s="47">
        <f>IFERROR(IF(AU360=$D$4,AV360,AV360/($D$4/AU360)),0)</f>
        <v>4.166666666666663E-2</v>
      </c>
      <c r="AX360" s="78"/>
      <c r="AY360" s="78"/>
      <c r="AZ360" s="72"/>
      <c r="BA360" s="47">
        <f>IF(AY360-AX360=$A$3,$A$2,AY360-AX360)</f>
        <v>0</v>
      </c>
      <c r="BB360" s="47">
        <f>IFERROR(IF(AZ360=$D$4,BA360,BA360/($D$4/AZ360)),0)</f>
        <v>0</v>
      </c>
      <c r="BC360" s="78"/>
      <c r="BD360" s="78"/>
      <c r="BE360" s="72"/>
      <c r="BF360" s="47">
        <f>IF(BD360-BC360=$A$3,$A$2,BD360-BC360)</f>
        <v>0</v>
      </c>
      <c r="BG360" s="47">
        <f>IFERROR(IF(BE360=$D$4,BF360,BF360/($D$4/BE360)),0)</f>
        <v>0</v>
      </c>
      <c r="BH360" s="78"/>
      <c r="BI360" s="78"/>
      <c r="BJ360" s="72"/>
      <c r="BK360" s="47">
        <f>IF(BI360-BH360=$A$3,$A$2,BI360-BH360)</f>
        <v>0</v>
      </c>
      <c r="BL360" s="47">
        <f>IFERROR(IF(BJ360=$D$4,BK360,BK360/($D$4/BJ360)),0)</f>
        <v>0</v>
      </c>
      <c r="BM360" s="50"/>
      <c r="BN360" s="22">
        <f t="array" ref="BN360">IF(SUMPRODUCT((O360:O$439=O360)*1)&gt;1,0,1)</f>
        <v>0</v>
      </c>
      <c r="BO360" s="69"/>
      <c r="BP360" s="69"/>
      <c r="BQ360" s="71"/>
      <c r="BR360" s="47">
        <f>IF(BP360-BO360=$A$3,$A$2,BP360-BO360)</f>
        <v>0</v>
      </c>
      <c r="BS360" s="47">
        <f>IFERROR(IF(BQ360=$D$4,BR360,BR360/($D$4/BQ360)),0)</f>
        <v>0</v>
      </c>
      <c r="BT360" s="70"/>
      <c r="BU360" s="70"/>
      <c r="BV360" s="72"/>
      <c r="BW360" s="47">
        <f>IF(BU360-BT360=$A$3,$A$2,BU360-BT360)</f>
        <v>0</v>
      </c>
      <c r="BX360" s="47">
        <f>IFERROR(IF(BV360=$D$4,BW360,BW360/($D$4/BV360)),0)</f>
        <v>0</v>
      </c>
      <c r="BY360" s="70"/>
      <c r="BZ360" s="70"/>
      <c r="CA360" s="72"/>
      <c r="CB360" s="47">
        <f>IF(BZ360-BY360=$A$3,$A$2,BZ360-BY360)</f>
        <v>0</v>
      </c>
      <c r="CC360" s="47">
        <f>IFERROR(IF(CA360=$D$4,CB360,CB360/($D$4/CA360)),0)</f>
        <v>0</v>
      </c>
      <c r="CD360" s="70"/>
      <c r="CE360" s="70"/>
      <c r="CF360" s="72"/>
      <c r="CG360" s="47">
        <f>IF(CE360-CD360=$A$3,$A$2,CE360-CD360)</f>
        <v>0</v>
      </c>
      <c r="CH360" s="47">
        <f>IFERROR(IF(CF360=$D$4,CG360,CG360/($D$4/CF360)),0)</f>
        <v>0</v>
      </c>
      <c r="CI360" s="70">
        <v>0.54166666666666663</v>
      </c>
      <c r="CJ360" s="70">
        <v>0.625</v>
      </c>
      <c r="CK360" s="72">
        <v>2</v>
      </c>
      <c r="CL360" s="47">
        <f>IF(CJ360-CI360=$A$3,$A$2,CJ360-CI360)</f>
        <v>8.333333333333337E-2</v>
      </c>
      <c r="CM360" s="47">
        <f>IFERROR(IF(CK360=$D$4,CL360,CL360/($D$4/CK360)),0)</f>
        <v>4.1666666666666685E-2</v>
      </c>
      <c r="CN360" s="70"/>
      <c r="CO360" s="70"/>
      <c r="CP360" s="72"/>
      <c r="CQ360" s="47">
        <f>IF(CO360-CN360=$A$3,$A$2,CO360-CN360)</f>
        <v>0</v>
      </c>
      <c r="CR360" s="47">
        <f>IFERROR(IF(CP360=$D$4,CQ360,CQ360/($D$4/CP360)),0)</f>
        <v>0</v>
      </c>
      <c r="CS360" s="70"/>
      <c r="CT360" s="70"/>
      <c r="CU360" s="72"/>
      <c r="CV360" s="47">
        <f>IF(CT360-CS360=$A$3,$A$2,CT360-CS360)</f>
        <v>0</v>
      </c>
      <c r="CW360" s="47">
        <f>IFERROR(IF(CU360=$D$4,CV360,CV360/($D$4/CU360)),0)</f>
        <v>0</v>
      </c>
      <c r="CY360" s="18"/>
      <c r="CZ360" s="156"/>
      <c r="DA360" s="156"/>
    </row>
    <row r="361" spans="2:105" ht="13.8" x14ac:dyDescent="0.3">
      <c r="B361" s="39" t="str">
        <f>CONCATENATE(IF(AD361&lt;&gt;"","L",""),IF(AI361&lt;&gt;"","M",""),IF(AN361&lt;&gt;"","W",""),IF(AS361&lt;&gt;"","J",""),IF(AX361&lt;&gt;"","V",""),IF(BC361&lt;&gt;"","S",""),IF(BH361&lt;&gt;"","D",""))</f>
        <v>J</v>
      </c>
      <c r="C361" s="76">
        <v>286</v>
      </c>
      <c r="D361" s="40" t="s">
        <v>2042</v>
      </c>
      <c r="E361" s="40" t="s">
        <v>518</v>
      </c>
      <c r="F361" s="40" t="s">
        <v>2122</v>
      </c>
      <c r="G361" s="36" t="s">
        <v>1237</v>
      </c>
      <c r="H361" s="36" t="s">
        <v>2196</v>
      </c>
      <c r="I361" s="36" t="s">
        <v>2257</v>
      </c>
      <c r="J361" s="36" t="s">
        <v>2125</v>
      </c>
      <c r="K361" s="36" t="s">
        <v>2263</v>
      </c>
      <c r="L361" s="100" t="s">
        <v>975</v>
      </c>
      <c r="M361" s="99">
        <f>IF(L361=L360,0,1)</f>
        <v>0</v>
      </c>
      <c r="N361" s="107">
        <v>703507723</v>
      </c>
      <c r="O361" s="106" t="str">
        <f>PROPER(TRIM(UPPER(CONCATENATE(P361," ",Q361))))</f>
        <v>Enrique Mauricio Gavino</v>
      </c>
      <c r="P361" s="106" t="s">
        <v>2477</v>
      </c>
      <c r="Q361" s="106" t="s">
        <v>2486</v>
      </c>
      <c r="R361" s="106" t="s">
        <v>2523</v>
      </c>
      <c r="S361" s="106" t="s">
        <v>2464</v>
      </c>
      <c r="T361" s="106" t="s">
        <v>2466</v>
      </c>
      <c r="U361" s="107" t="s">
        <v>2472</v>
      </c>
      <c r="V361" s="133">
        <v>4690.4287558395799</v>
      </c>
      <c r="W361" s="39">
        <f>COUNTA(AD361,AI361,AN361,AS361,AX361,BH361,BC361)</f>
        <v>1</v>
      </c>
      <c r="X361" s="42">
        <f>Y361/AC361</f>
        <v>2.5000000000000012E-2</v>
      </c>
      <c r="Y361" s="43">
        <f>(AH361+AM361+AR361+AW361+BB361+BL361+BG361)*24</f>
        <v>1.0000000000000004</v>
      </c>
      <c r="Z361" s="44">
        <f>+W361*$D$4</f>
        <v>4</v>
      </c>
      <c r="AA361" s="42">
        <f>AB361/(AC361*$D$4)</f>
        <v>2.5000000000000012E-2</v>
      </c>
      <c r="AB361" s="44">
        <f>((AG361*24)*AF361)+((AL361*24)*AK361)+((AQ361*24)*AP361)+((AV361*24)*AU361)+((BA361*24)*AZ361)+((BF361*24)*BE361)+((BK361*24)*BJ361)</f>
        <v>4.0000000000000018</v>
      </c>
      <c r="AC361" s="45">
        <f>SUMIFS(Y:Y,O:O,O361)</f>
        <v>40</v>
      </c>
      <c r="AD361" s="77"/>
      <c r="AE361" s="77"/>
      <c r="AF361" s="71"/>
      <c r="AG361" s="47">
        <f>IF(AE361-AD361=$A$3,$A$2,AE361-AD361)</f>
        <v>0</v>
      </c>
      <c r="AH361" s="47">
        <f>IFERROR(IF(AF361=$D$4,AG361,AG361/($D$4/AF361)),0)</f>
        <v>0</v>
      </c>
      <c r="AI361" s="78"/>
      <c r="AJ361" s="78"/>
      <c r="AK361" s="72"/>
      <c r="AL361" s="47">
        <f>IF(AJ361-AI361=$A$3,$A$2,AJ361-AI361)</f>
        <v>0</v>
      </c>
      <c r="AM361" s="47">
        <f>IFERROR(IF(AK361=$D$4,AL361,AL361/($D$4/AK361)),0)</f>
        <v>0</v>
      </c>
      <c r="AN361" s="78"/>
      <c r="AO361" s="78"/>
      <c r="AP361" s="72"/>
      <c r="AQ361" s="47">
        <f>IF(AO361-AN361=$A$3,$A$2,AO361-AN361)</f>
        <v>0</v>
      </c>
      <c r="AR361" s="47">
        <f>IFERROR(IF(AP361=$D$4,AQ361,AQ361/($D$4/AP361)),0)</f>
        <v>0</v>
      </c>
      <c r="AS361" s="78">
        <v>0.375</v>
      </c>
      <c r="AT361" s="78">
        <v>0.41666666666666669</v>
      </c>
      <c r="AU361" s="72">
        <v>4</v>
      </c>
      <c r="AV361" s="47">
        <f>IF(AT361-AS361=$A$3,$A$2,AT361-AS361)</f>
        <v>4.1666666666666685E-2</v>
      </c>
      <c r="AW361" s="47">
        <f>IFERROR(IF(AU361=$D$4,AV361,AV361/($D$4/AU361)),0)</f>
        <v>4.1666666666666685E-2</v>
      </c>
      <c r="AX361" s="78"/>
      <c r="AY361" s="78"/>
      <c r="AZ361" s="72"/>
      <c r="BA361" s="47">
        <f>IF(AY361-AX361=$A$3,$A$2,AY361-AX361)</f>
        <v>0</v>
      </c>
      <c r="BB361" s="47">
        <f>IFERROR(IF(AZ361=$D$4,BA361,BA361/($D$4/AZ361)),0)</f>
        <v>0</v>
      </c>
      <c r="BC361" s="78"/>
      <c r="BD361" s="78"/>
      <c r="BE361" s="72"/>
      <c r="BF361" s="47">
        <f>IF(BD361-BC361=$A$3,$A$2,BD361-BC361)</f>
        <v>0</v>
      </c>
      <c r="BG361" s="47">
        <f>IFERROR(IF(BE361=$D$4,BF361,BF361/($D$4/BE361)),0)</f>
        <v>0</v>
      </c>
      <c r="BH361" s="78"/>
      <c r="BI361" s="78"/>
      <c r="BJ361" s="72"/>
      <c r="BK361" s="47">
        <f>IF(BI361-BH361=$A$3,$A$2,BI361-BH361)</f>
        <v>0</v>
      </c>
      <c r="BL361" s="47">
        <f>IFERROR(IF(BJ361=$D$4,BK361,BK361/($D$4/BJ361)),0)</f>
        <v>0</v>
      </c>
      <c r="BM361" s="50"/>
      <c r="BN361" s="22">
        <f t="array" ref="BN361">IF(SUMPRODUCT((O361:O$439=O361)*1)&gt;1,0,1)</f>
        <v>0</v>
      </c>
      <c r="BO361" s="69"/>
      <c r="BP361" s="69"/>
      <c r="BQ361" s="71"/>
      <c r="BR361" s="47">
        <f>IF(BP361-BO361=$A$3,$A$2,BP361-BO361)</f>
        <v>0</v>
      </c>
      <c r="BS361" s="47">
        <f>IFERROR(IF(BQ361=$D$4,BR361,BR361/($D$4/BQ361)),0)</f>
        <v>0</v>
      </c>
      <c r="BT361" s="70"/>
      <c r="BU361" s="70"/>
      <c r="BV361" s="72"/>
      <c r="BW361" s="47">
        <f>IF(BU361-BT361=$A$3,$A$2,BU361-BT361)</f>
        <v>0</v>
      </c>
      <c r="BX361" s="47">
        <f>IFERROR(IF(BV361=$D$4,BW361,BW361/($D$4/BV361)),0)</f>
        <v>0</v>
      </c>
      <c r="BY361" s="70"/>
      <c r="BZ361" s="70"/>
      <c r="CA361" s="72"/>
      <c r="CB361" s="47">
        <f>IF(BZ361-BY361=$A$3,$A$2,BZ361-BY361)</f>
        <v>0</v>
      </c>
      <c r="CC361" s="47">
        <f>IFERROR(IF(CA361=$D$4,CB361,CB361/($D$4/CA361)),0)</f>
        <v>0</v>
      </c>
      <c r="CD361" s="70"/>
      <c r="CE361" s="70"/>
      <c r="CF361" s="72"/>
      <c r="CG361" s="47">
        <f>IF(CE361-CD361=$A$3,$A$2,CE361-CD361)</f>
        <v>0</v>
      </c>
      <c r="CH361" s="47">
        <f>IFERROR(IF(CF361=$D$4,CG361,CG361/($D$4/CF361)),0)</f>
        <v>0</v>
      </c>
      <c r="CI361" s="70">
        <v>0.41666666666666669</v>
      </c>
      <c r="CJ361" s="70">
        <v>0.5</v>
      </c>
      <c r="CK361" s="72">
        <v>2</v>
      </c>
      <c r="CL361" s="47">
        <f>IF(CJ361-CI361=$A$3,$A$2,CJ361-CI361)</f>
        <v>8.3333333333333315E-2</v>
      </c>
      <c r="CM361" s="47">
        <f>IFERROR(IF(CK361=$D$4,CL361,CL361/($D$4/CK361)),0)</f>
        <v>4.1666666666666657E-2</v>
      </c>
      <c r="CN361" s="70"/>
      <c r="CO361" s="70"/>
      <c r="CP361" s="72"/>
      <c r="CQ361" s="47">
        <f>IF(CO361-CN361=$A$3,$A$2,CO361-CN361)</f>
        <v>0</v>
      </c>
      <c r="CR361" s="47">
        <f>IFERROR(IF(CP361=$D$4,CQ361,CQ361/($D$4/CP361)),0)</f>
        <v>0</v>
      </c>
      <c r="CS361" s="70"/>
      <c r="CT361" s="70"/>
      <c r="CU361" s="72"/>
      <c r="CV361" s="47">
        <f>IF(CT361-CS361=$A$3,$A$2,CT361-CS361)</f>
        <v>0</v>
      </c>
      <c r="CW361" s="47">
        <f>IFERROR(IF(CU361=$D$4,CV361,CV361/($D$4/CU361)),0)</f>
        <v>0</v>
      </c>
      <c r="CY361" s="18"/>
      <c r="CZ361" s="156"/>
      <c r="DA361" s="156"/>
    </row>
    <row r="362" spans="2:105" ht="13.8" x14ac:dyDescent="0.3">
      <c r="B362" s="39" t="str">
        <f>CONCATENATE(IF(AD362&lt;&gt;"","L",""),IF(AI362&lt;&gt;"","M",""),IF(AN362&lt;&gt;"","W",""),IF(AS362&lt;&gt;"","J",""),IF(AX362&lt;&gt;"","V",""),IF(BC362&lt;&gt;"","S",""),IF(BH362&lt;&gt;"","D",""))</f>
        <v>S</v>
      </c>
      <c r="C362" s="76">
        <v>1792</v>
      </c>
      <c r="D362" s="40" t="s">
        <v>2043</v>
      </c>
      <c r="E362" s="40" t="s">
        <v>1518</v>
      </c>
      <c r="F362" s="40" t="s">
        <v>2123</v>
      </c>
      <c r="G362" s="36" t="s">
        <v>1241</v>
      </c>
      <c r="H362" s="36" t="s">
        <v>2197</v>
      </c>
      <c r="I362" s="36" t="s">
        <v>2257</v>
      </c>
      <c r="J362" s="36" t="s">
        <v>2125</v>
      </c>
      <c r="K362" s="36" t="s">
        <v>2263</v>
      </c>
      <c r="L362" s="100" t="s">
        <v>975</v>
      </c>
      <c r="M362" s="99">
        <f>IF(L362=L361,0,1)</f>
        <v>0</v>
      </c>
      <c r="N362" s="107">
        <v>703507723</v>
      </c>
      <c r="O362" s="106" t="str">
        <f>PROPER(TRIM(UPPER(CONCATENATE(P362," ",Q362))))</f>
        <v>Enrique Mauricio Gavino</v>
      </c>
      <c r="P362" s="106" t="s">
        <v>2477</v>
      </c>
      <c r="Q362" s="106" t="s">
        <v>2486</v>
      </c>
      <c r="R362" s="106" t="s">
        <v>2523</v>
      </c>
      <c r="S362" s="106" t="s">
        <v>2464</v>
      </c>
      <c r="T362" s="106" t="s">
        <v>2468</v>
      </c>
      <c r="U362" s="107" t="s">
        <v>2472</v>
      </c>
      <c r="V362" s="133">
        <v>12291.027272727273</v>
      </c>
      <c r="W362" s="39">
        <f>COUNTA(AD362,AI362,AN362,AS362,AX362,BH362,BC362)</f>
        <v>1</v>
      </c>
      <c r="X362" s="42">
        <f>Y362/AC362</f>
        <v>2.5000000000000012E-2</v>
      </c>
      <c r="Y362" s="43">
        <f>(AH362+AM362+AR362+AW362+BB362+BL362+BG362)*24</f>
        <v>1.0000000000000004</v>
      </c>
      <c r="Z362" s="44">
        <f>+W362*$D$4</f>
        <v>4</v>
      </c>
      <c r="AA362" s="42">
        <f>AB362/(AC362*$D$4)</f>
        <v>2.5000000000000012E-2</v>
      </c>
      <c r="AB362" s="44">
        <f>((AG362*24)*AF362)+((AL362*24)*AK362)+((AQ362*24)*AP362)+((AV362*24)*AU362)+((BA362*24)*AZ362)+((BF362*24)*BE362)+((BK362*24)*BJ362)</f>
        <v>4.0000000000000018</v>
      </c>
      <c r="AC362" s="45">
        <f>SUMIFS(Y:Y,O:O,O362)</f>
        <v>40</v>
      </c>
      <c r="AD362" s="77"/>
      <c r="AE362" s="77"/>
      <c r="AF362" s="71"/>
      <c r="AG362" s="47">
        <f>IF(AE362-AD362=$A$3,$A$2,AE362-AD362)</f>
        <v>0</v>
      </c>
      <c r="AH362" s="47">
        <f>IFERROR(IF(AF362=$D$4,AG362,AG362/($D$4/AF362)),0)</f>
        <v>0</v>
      </c>
      <c r="AI362" s="78"/>
      <c r="AJ362" s="78"/>
      <c r="AK362" s="72"/>
      <c r="AL362" s="47">
        <f>IF(AJ362-AI362=$A$3,$A$2,AJ362-AI362)</f>
        <v>0</v>
      </c>
      <c r="AM362" s="47">
        <f>IFERROR(IF(AK362=$D$4,AL362,AL362/($D$4/AK362)),0)</f>
        <v>0</v>
      </c>
      <c r="AN362" s="78"/>
      <c r="AO362" s="78"/>
      <c r="AP362" s="72"/>
      <c r="AQ362" s="47">
        <f>IF(AO362-AN362=$A$3,$A$2,AO362-AN362)</f>
        <v>0</v>
      </c>
      <c r="AR362" s="47">
        <f>IFERROR(IF(AP362=$D$4,AQ362,AQ362/($D$4/AP362)),0)</f>
        <v>0</v>
      </c>
      <c r="AS362" s="78"/>
      <c r="AT362" s="78"/>
      <c r="AU362" s="72"/>
      <c r="AV362" s="47">
        <f>IF(AT362-AS362=$A$3,$A$2,AT362-AS362)</f>
        <v>0</v>
      </c>
      <c r="AW362" s="47">
        <f>IFERROR(IF(AU362=$D$4,AV362,AV362/($D$4/AU362)),0)</f>
        <v>0</v>
      </c>
      <c r="AX362" s="78"/>
      <c r="AY362" s="78"/>
      <c r="AZ362" s="72"/>
      <c r="BA362" s="47">
        <f>IF(AY362-AX362=$A$3,$A$2,AY362-AX362)</f>
        <v>0</v>
      </c>
      <c r="BB362" s="47">
        <f>IFERROR(IF(AZ362=$D$4,BA362,BA362/($D$4/AZ362)),0)</f>
        <v>0</v>
      </c>
      <c r="BC362" s="78">
        <v>0.375</v>
      </c>
      <c r="BD362" s="78">
        <v>0.41666666666666669</v>
      </c>
      <c r="BE362" s="72">
        <v>4</v>
      </c>
      <c r="BF362" s="47">
        <f>IF(BD362-BC362=$A$3,$A$2,BD362-BC362)</f>
        <v>4.1666666666666685E-2</v>
      </c>
      <c r="BG362" s="47">
        <f>IFERROR(IF(BE362=$D$4,BF362,BF362/($D$4/BE362)),0)</f>
        <v>4.1666666666666685E-2</v>
      </c>
      <c r="BH362" s="78"/>
      <c r="BI362" s="78"/>
      <c r="BJ362" s="72"/>
      <c r="BK362" s="47">
        <f>IF(BI362-BH362=$A$3,$A$2,BI362-BH362)</f>
        <v>0</v>
      </c>
      <c r="BL362" s="47">
        <f>IFERROR(IF(BJ362=$D$4,BK362,BK362/($D$4/BJ362)),0)</f>
        <v>0</v>
      </c>
      <c r="BM362" s="50"/>
      <c r="BN362" s="22">
        <f t="array" ref="BN362">IF(SUMPRODUCT((O362:O$439=O362)*1)&gt;1,0,1)</f>
        <v>0</v>
      </c>
      <c r="BO362" s="69"/>
      <c r="BP362" s="69"/>
      <c r="BQ362" s="71"/>
      <c r="BR362" s="47">
        <f>IF(BP362-BO362=$A$3,$A$2,BP362-BO362)</f>
        <v>0</v>
      </c>
      <c r="BS362" s="47">
        <f>IFERROR(IF(BQ362=$D$4,BR362,BR362/($D$4/BQ362)),0)</f>
        <v>0</v>
      </c>
      <c r="BT362" s="70">
        <v>0.70833333333333337</v>
      </c>
      <c r="BU362" s="70">
        <v>0.79166666666666663</v>
      </c>
      <c r="BV362" s="72">
        <v>2</v>
      </c>
      <c r="BW362" s="47">
        <f>IF(BU362-BT362=$A$3,$A$2,BU362-BT362)</f>
        <v>8.3333333333333259E-2</v>
      </c>
      <c r="BX362" s="47">
        <f>IFERROR(IF(BV362=$D$4,BW362,BW362/($D$4/BV362)),0)</f>
        <v>4.166666666666663E-2</v>
      </c>
      <c r="BY362" s="70"/>
      <c r="BZ362" s="70"/>
      <c r="CA362" s="72"/>
      <c r="CB362" s="47">
        <f>IF(BZ362-BY362=$A$3,$A$2,BZ362-BY362)</f>
        <v>0</v>
      </c>
      <c r="CC362" s="47">
        <f>IFERROR(IF(CA362=$D$4,CB362,CB362/($D$4/CA362)),0)</f>
        <v>0</v>
      </c>
      <c r="CD362" s="70"/>
      <c r="CE362" s="70"/>
      <c r="CF362" s="72"/>
      <c r="CG362" s="47">
        <f>IF(CE362-CD362=$A$3,$A$2,CE362-CD362)</f>
        <v>0</v>
      </c>
      <c r="CH362" s="47">
        <f>IFERROR(IF(CF362=$D$4,CG362,CG362/($D$4/CF362)),0)</f>
        <v>0</v>
      </c>
      <c r="CI362" s="70"/>
      <c r="CJ362" s="70"/>
      <c r="CK362" s="72"/>
      <c r="CL362" s="47">
        <f>IF(CJ362-CI362=$A$3,$A$2,CJ362-CI362)</f>
        <v>0</v>
      </c>
      <c r="CM362" s="47">
        <f>IFERROR(IF(CK362=$D$4,CL362,CL362/($D$4/CK362)),0)</f>
        <v>0</v>
      </c>
      <c r="CN362" s="70"/>
      <c r="CO362" s="70"/>
      <c r="CP362" s="72"/>
      <c r="CQ362" s="47">
        <f>IF(CO362-CN362=$A$3,$A$2,CO362-CN362)</f>
        <v>0</v>
      </c>
      <c r="CR362" s="47">
        <f>IFERROR(IF(CP362=$D$4,CQ362,CQ362/($D$4/CP362)),0)</f>
        <v>0</v>
      </c>
      <c r="CS362" s="70"/>
      <c r="CT362" s="70"/>
      <c r="CU362" s="72"/>
      <c r="CV362" s="47">
        <f>IF(CT362-CS362=$A$3,$A$2,CT362-CS362)</f>
        <v>0</v>
      </c>
      <c r="CW362" s="47">
        <f>IFERROR(IF(CU362=$D$4,CV362,CV362/($D$4/CU362)),0)</f>
        <v>0</v>
      </c>
      <c r="CY362" s="18"/>
      <c r="CZ362" s="156"/>
      <c r="DA362" s="156"/>
    </row>
    <row r="363" spans="2:105" ht="13.8" x14ac:dyDescent="0.3">
      <c r="B363" s="39" t="str">
        <f>CONCATENATE(IF(AD363&lt;&gt;"","L",""),IF(AI363&lt;&gt;"","M",""),IF(AN363&lt;&gt;"","W",""),IF(AS363&lt;&gt;"","J",""),IF(AX363&lt;&gt;"","V",""),IF(BC363&lt;&gt;"","S",""),IF(BH363&lt;&gt;"","D",""))</f>
        <v>S</v>
      </c>
      <c r="C363" s="76">
        <v>519</v>
      </c>
      <c r="D363" s="40" t="s">
        <v>2044</v>
      </c>
      <c r="E363" s="40" t="s">
        <v>1045</v>
      </c>
      <c r="F363" s="40" t="s">
        <v>2122</v>
      </c>
      <c r="G363" s="36" t="s">
        <v>1240</v>
      </c>
      <c r="H363" s="36" t="s">
        <v>2197</v>
      </c>
      <c r="I363" s="36" t="s">
        <v>2257</v>
      </c>
      <c r="J363" s="36" t="s">
        <v>2125</v>
      </c>
      <c r="K363" s="36" t="s">
        <v>2263</v>
      </c>
      <c r="L363" s="100" t="s">
        <v>975</v>
      </c>
      <c r="M363" s="99">
        <f>IF(L363=L362,0,1)</f>
        <v>0</v>
      </c>
      <c r="N363" s="107">
        <v>703507723</v>
      </c>
      <c r="O363" s="106" t="str">
        <f>PROPER(TRIM(UPPER(CONCATENATE(P363," ",Q363))))</f>
        <v>Enrique Mauricio Gavino</v>
      </c>
      <c r="P363" s="106" t="s">
        <v>2477</v>
      </c>
      <c r="Q363" s="106" t="s">
        <v>2486</v>
      </c>
      <c r="R363" s="106" t="s">
        <v>2523</v>
      </c>
      <c r="S363" s="106" t="s">
        <v>2464</v>
      </c>
      <c r="T363" s="106" t="s">
        <v>2465</v>
      </c>
      <c r="U363" s="107" t="s">
        <v>2472</v>
      </c>
      <c r="V363" s="133">
        <v>4317.6172727272733</v>
      </c>
      <c r="W363" s="39">
        <f>COUNTA(AD363,AI363,AN363,AS363,AX363,BH363,BC363)</f>
        <v>1</v>
      </c>
      <c r="X363" s="42">
        <f>Y363/AC363</f>
        <v>2.4999999999999977E-2</v>
      </c>
      <c r="Y363" s="43">
        <f>(AH363+AM363+AR363+AW363+BB363+BL363+BG363)*24</f>
        <v>0.99999999999999911</v>
      </c>
      <c r="Z363" s="44">
        <f>+W363*$D$4</f>
        <v>4</v>
      </c>
      <c r="AA363" s="42">
        <f>AB363/(AC363*$D$4)</f>
        <v>2.4999999999999977E-2</v>
      </c>
      <c r="AB363" s="44">
        <f>((AG363*24)*AF363)+((AL363*24)*AK363)+((AQ363*24)*AP363)+((AV363*24)*AU363)+((BA363*24)*AZ363)+((BF363*24)*BE363)+((BK363*24)*BJ363)</f>
        <v>3.9999999999999964</v>
      </c>
      <c r="AC363" s="45">
        <f>SUMIFS(Y:Y,O:O,O363)</f>
        <v>40</v>
      </c>
      <c r="AD363" s="77"/>
      <c r="AE363" s="77"/>
      <c r="AF363" s="71"/>
      <c r="AG363" s="47">
        <f>IF(AE363-AD363=$A$3,$A$2,AE363-AD363)</f>
        <v>0</v>
      </c>
      <c r="AH363" s="47">
        <f>IFERROR(IF(AF363=$D$4,AG363,AG363/($D$4/AF363)),0)</f>
        <v>0</v>
      </c>
      <c r="AI363" s="78"/>
      <c r="AJ363" s="78"/>
      <c r="AK363" s="72"/>
      <c r="AL363" s="47">
        <f>IF(AJ363-AI363=$A$3,$A$2,AJ363-AI363)</f>
        <v>0</v>
      </c>
      <c r="AM363" s="47">
        <f>IFERROR(IF(AK363=$D$4,AL363,AL363/($D$4/AK363)),0)</f>
        <v>0</v>
      </c>
      <c r="AN363" s="78"/>
      <c r="AO363" s="78"/>
      <c r="AP363" s="72"/>
      <c r="AQ363" s="47">
        <f>IF(AO363-AN363=$A$3,$A$2,AO363-AN363)</f>
        <v>0</v>
      </c>
      <c r="AR363" s="47">
        <f>IFERROR(IF(AP363=$D$4,AQ363,AQ363/($D$4/AP363)),0)</f>
        <v>0</v>
      </c>
      <c r="AS363" s="78"/>
      <c r="AT363" s="78"/>
      <c r="AU363" s="72"/>
      <c r="AV363" s="47">
        <f>IF(AT363-AS363=$A$3,$A$2,AT363-AS363)</f>
        <v>0</v>
      </c>
      <c r="AW363" s="47">
        <f>IFERROR(IF(AU363=$D$4,AV363,AV363/($D$4/AU363)),0)</f>
        <v>0</v>
      </c>
      <c r="AX363" s="78"/>
      <c r="AY363" s="78"/>
      <c r="AZ363" s="72"/>
      <c r="BA363" s="47">
        <f>IF(AY363-AX363=$A$3,$A$2,AY363-AX363)</f>
        <v>0</v>
      </c>
      <c r="BB363" s="47">
        <f>IFERROR(IF(AZ363=$D$4,BA363,BA363/($D$4/AZ363)),0)</f>
        <v>0</v>
      </c>
      <c r="BC363" s="78">
        <v>0.41666666666666669</v>
      </c>
      <c r="BD363" s="78">
        <v>0.45833333333333331</v>
      </c>
      <c r="BE363" s="72">
        <v>4</v>
      </c>
      <c r="BF363" s="47">
        <f>IF(BD363-BC363=$A$3,$A$2,BD363-BC363)</f>
        <v>4.166666666666663E-2</v>
      </c>
      <c r="BG363" s="47">
        <f>IFERROR(IF(BE363=$D$4,BF363,BF363/($D$4/BE363)),0)</f>
        <v>4.166666666666663E-2</v>
      </c>
      <c r="BH363" s="78"/>
      <c r="BI363" s="78"/>
      <c r="BJ363" s="72"/>
      <c r="BK363" s="47">
        <f>IF(BI363-BH363=$A$3,$A$2,BI363-BH363)</f>
        <v>0</v>
      </c>
      <c r="BL363" s="47">
        <f>IFERROR(IF(BJ363=$D$4,BK363,BK363/($D$4/BJ363)),0)</f>
        <v>0</v>
      </c>
      <c r="BM363" s="50"/>
      <c r="BN363" s="22">
        <f t="array" ref="BN363">IF(SUMPRODUCT((O363:O$439=O363)*1)&gt;1,0,1)</f>
        <v>0</v>
      </c>
      <c r="BO363" s="69"/>
      <c r="BP363" s="69"/>
      <c r="BQ363" s="71"/>
      <c r="BR363" s="47">
        <f>IF(BP363-BO363=$A$3,$A$2,BP363-BO363)</f>
        <v>0</v>
      </c>
      <c r="BS363" s="47">
        <f>IFERROR(IF(BQ363=$D$4,BR363,BR363/($D$4/BQ363)),0)</f>
        <v>0</v>
      </c>
      <c r="BT363" s="70">
        <v>0.625</v>
      </c>
      <c r="BU363" s="70">
        <v>0.70833333333333337</v>
      </c>
      <c r="BV363" s="72">
        <v>2</v>
      </c>
      <c r="BW363" s="47">
        <f>IF(BU363-BT363=$A$3,$A$2,BU363-BT363)</f>
        <v>8.333333333333337E-2</v>
      </c>
      <c r="BX363" s="47">
        <f>IFERROR(IF(BV363=$D$4,BW363,BW363/($D$4/BV363)),0)</f>
        <v>4.1666666666666685E-2</v>
      </c>
      <c r="BY363" s="70"/>
      <c r="BZ363" s="70"/>
      <c r="CA363" s="72"/>
      <c r="CB363" s="47">
        <f>IF(BZ363-BY363=$A$3,$A$2,BZ363-BY363)</f>
        <v>0</v>
      </c>
      <c r="CC363" s="47">
        <f>IFERROR(IF(CA363=$D$4,CB363,CB363/($D$4/CA363)),0)</f>
        <v>0</v>
      </c>
      <c r="CD363" s="70"/>
      <c r="CE363" s="70"/>
      <c r="CF363" s="72"/>
      <c r="CG363" s="47">
        <f>IF(CE363-CD363=$A$3,$A$2,CE363-CD363)</f>
        <v>0</v>
      </c>
      <c r="CH363" s="47">
        <f>IFERROR(IF(CF363=$D$4,CG363,CG363/($D$4/CF363)),0)</f>
        <v>0</v>
      </c>
      <c r="CI363" s="70"/>
      <c r="CJ363" s="70"/>
      <c r="CK363" s="72"/>
      <c r="CL363" s="47">
        <f>IF(CJ363-CI363=$A$3,$A$2,CJ363-CI363)</f>
        <v>0</v>
      </c>
      <c r="CM363" s="47">
        <f>IFERROR(IF(CK363=$D$4,CL363,CL363/($D$4/CK363)),0)</f>
        <v>0</v>
      </c>
      <c r="CN363" s="70"/>
      <c r="CO363" s="70"/>
      <c r="CP363" s="72"/>
      <c r="CQ363" s="47">
        <f>IF(CO363-CN363=$A$3,$A$2,CO363-CN363)</f>
        <v>0</v>
      </c>
      <c r="CR363" s="47">
        <f>IFERROR(IF(CP363=$D$4,CQ363,CQ363/($D$4/CP363)),0)</f>
        <v>0</v>
      </c>
      <c r="CS363" s="70"/>
      <c r="CT363" s="70"/>
      <c r="CU363" s="72"/>
      <c r="CV363" s="47">
        <f>IF(CT363-CS363=$A$3,$A$2,CT363-CS363)</f>
        <v>0</v>
      </c>
      <c r="CW363" s="47">
        <f>IFERROR(IF(CU363=$D$4,CV363,CV363/($D$4/CU363)),0)</f>
        <v>0</v>
      </c>
      <c r="CY363" s="18"/>
      <c r="CZ363" s="156"/>
      <c r="DA363" s="156"/>
    </row>
    <row r="364" spans="2:105" ht="13.8" x14ac:dyDescent="0.3">
      <c r="B364" s="39" t="str">
        <f>CONCATENATE(IF(AD364&lt;&gt;"","L",""),IF(AI364&lt;&gt;"","M",""),IF(AN364&lt;&gt;"","W",""),IF(AS364&lt;&gt;"","J",""),IF(AX364&lt;&gt;"","V",""),IF(BC364&lt;&gt;"","S",""),IF(BH364&lt;&gt;"","D",""))</f>
        <v>S</v>
      </c>
      <c r="C364" s="104" t="s">
        <v>1049</v>
      </c>
      <c r="D364" s="40" t="s">
        <v>2045</v>
      </c>
      <c r="E364" s="40" t="s">
        <v>2045</v>
      </c>
      <c r="F364" s="40" t="s">
        <v>2123</v>
      </c>
      <c r="G364" s="36" t="s">
        <v>1237</v>
      </c>
      <c r="H364" s="36" t="s">
        <v>2197</v>
      </c>
      <c r="I364" s="36" t="s">
        <v>2257</v>
      </c>
      <c r="J364" s="36" t="s">
        <v>2125</v>
      </c>
      <c r="K364" s="36" t="s">
        <v>2263</v>
      </c>
      <c r="L364" s="100" t="s">
        <v>975</v>
      </c>
      <c r="M364" s="99">
        <f>IF(L364=L363,0,1)</f>
        <v>0</v>
      </c>
      <c r="N364" s="107">
        <v>703507723</v>
      </c>
      <c r="O364" s="106" t="str">
        <f>PROPER(TRIM(UPPER(CONCATENATE(P364," ",Q364))))</f>
        <v>Enrique Mauricio Gavino</v>
      </c>
      <c r="P364" s="106" t="s">
        <v>2477</v>
      </c>
      <c r="Q364" s="106" t="s">
        <v>2486</v>
      </c>
      <c r="R364" s="106" t="s">
        <v>2523</v>
      </c>
      <c r="S364" s="106" t="s">
        <v>2464</v>
      </c>
      <c r="T364" s="106" t="s">
        <v>2466</v>
      </c>
      <c r="U364" s="107" t="s">
        <v>2472</v>
      </c>
      <c r="V364" s="133">
        <v>5928.7952769070862</v>
      </c>
      <c r="W364" s="39">
        <f>COUNTA(AD364,AI364,AN364,AS364,AX364,BH364,BC364)</f>
        <v>1</v>
      </c>
      <c r="X364" s="42">
        <f>Y364/AC364</f>
        <v>2.5000000000000012E-2</v>
      </c>
      <c r="Y364" s="43">
        <f>(AH364+AM364+AR364+AW364+BB364+BL364+BG364)*24</f>
        <v>1.0000000000000004</v>
      </c>
      <c r="Z364" s="44">
        <f>+W364*$D$4</f>
        <v>4</v>
      </c>
      <c r="AA364" s="42">
        <f>AB364/(AC364*$D$4)</f>
        <v>2.5000000000000012E-2</v>
      </c>
      <c r="AB364" s="44">
        <f>((AG364*24)*AF364)+((AL364*24)*AK364)+((AQ364*24)*AP364)+((AV364*24)*AU364)+((BA364*24)*AZ364)+((BF364*24)*BE364)+((BK364*24)*BJ364)</f>
        <v>4.0000000000000018</v>
      </c>
      <c r="AC364" s="45">
        <f>SUMIFS(Y:Y,O:O,O364)</f>
        <v>40</v>
      </c>
      <c r="AD364" s="77"/>
      <c r="AE364" s="77"/>
      <c r="AF364" s="71"/>
      <c r="AG364" s="47">
        <f>IF(AE364-AD364=$A$3,$A$2,AE364-AD364)</f>
        <v>0</v>
      </c>
      <c r="AH364" s="47">
        <f>IFERROR(IF(AF364=$D$4,AG364,AG364/($D$4/AF364)),0)</f>
        <v>0</v>
      </c>
      <c r="AI364" s="78"/>
      <c r="AJ364" s="78"/>
      <c r="AK364" s="72"/>
      <c r="AL364" s="47">
        <f>IF(AJ364-AI364=$A$3,$A$2,AJ364-AI364)</f>
        <v>0</v>
      </c>
      <c r="AM364" s="47">
        <f>IFERROR(IF(AK364=$D$4,AL364,AL364/($D$4/AK364)),0)</f>
        <v>0</v>
      </c>
      <c r="AN364" s="78"/>
      <c r="AO364" s="78"/>
      <c r="AP364" s="72"/>
      <c r="AQ364" s="47">
        <f>IF(AO364-AN364=$A$3,$A$2,AO364-AN364)</f>
        <v>0</v>
      </c>
      <c r="AR364" s="47">
        <f>IFERROR(IF(AP364=$D$4,AQ364,AQ364/($D$4/AP364)),0)</f>
        <v>0</v>
      </c>
      <c r="AS364" s="78"/>
      <c r="AT364" s="78"/>
      <c r="AU364" s="72"/>
      <c r="AV364" s="47">
        <f>IF(AT364-AS364=$A$3,$A$2,AT364-AS364)</f>
        <v>0</v>
      </c>
      <c r="AW364" s="47">
        <f>IFERROR(IF(AU364=$D$4,AV364,AV364/($D$4/AU364)),0)</f>
        <v>0</v>
      </c>
      <c r="AX364" s="78"/>
      <c r="AY364" s="78"/>
      <c r="AZ364" s="72"/>
      <c r="BA364" s="47">
        <f>IF(AY364-AX364=$A$3,$A$2,AY364-AX364)</f>
        <v>0</v>
      </c>
      <c r="BB364" s="47">
        <f>IFERROR(IF(AZ364=$D$4,BA364,BA364/($D$4/AZ364)),0)</f>
        <v>0</v>
      </c>
      <c r="BC364" s="78">
        <v>0.45833333333333331</v>
      </c>
      <c r="BD364" s="78">
        <v>0.5</v>
      </c>
      <c r="BE364" s="72">
        <v>4</v>
      </c>
      <c r="BF364" s="47">
        <f>IF(BD364-BC364=$A$3,$A$2,BD364-BC364)</f>
        <v>4.1666666666666685E-2</v>
      </c>
      <c r="BG364" s="47">
        <f>IFERROR(IF(BE364=$D$4,BF364,BF364/($D$4/BE364)),0)</f>
        <v>4.1666666666666685E-2</v>
      </c>
      <c r="BH364" s="78"/>
      <c r="BI364" s="78"/>
      <c r="BJ364" s="72"/>
      <c r="BK364" s="47">
        <f>IF(BI364-BH364=$A$3,$A$2,BI364-BH364)</f>
        <v>0</v>
      </c>
      <c r="BL364" s="47">
        <f>IFERROR(IF(BJ364=$D$4,BK364,BK364/($D$4/BJ364)),0)</f>
        <v>0</v>
      </c>
      <c r="BM364" s="50"/>
      <c r="BN364" s="22">
        <f t="array" ref="BN364">IF(SUMPRODUCT((O364:O$439=O364)*1)&gt;1,0,1)</f>
        <v>0</v>
      </c>
      <c r="BO364" s="69"/>
      <c r="BP364" s="69"/>
      <c r="BQ364" s="71"/>
      <c r="BR364" s="47">
        <f>IF(BP364-BO364=$A$3,$A$2,BP364-BO364)</f>
        <v>0</v>
      </c>
      <c r="BS364" s="47">
        <f>IFERROR(IF(BQ364=$D$4,BR364,BR364/($D$4/BQ364)),0)</f>
        <v>0</v>
      </c>
      <c r="BT364" s="70">
        <v>0.5</v>
      </c>
      <c r="BU364" s="70">
        <v>0.58333333333333337</v>
      </c>
      <c r="BV364" s="72">
        <v>2</v>
      </c>
      <c r="BW364" s="47">
        <f>IF(BU364-BT364=$A$3,$A$2,BU364-BT364)</f>
        <v>8.333333333333337E-2</v>
      </c>
      <c r="BX364" s="47">
        <f>IFERROR(IF(BV364=$D$4,BW364,BW364/($D$4/BV364)),0)</f>
        <v>4.1666666666666685E-2</v>
      </c>
      <c r="BY364" s="70"/>
      <c r="BZ364" s="70"/>
      <c r="CA364" s="72"/>
      <c r="CB364" s="47">
        <f>IF(BZ364-BY364=$A$3,$A$2,BZ364-BY364)</f>
        <v>0</v>
      </c>
      <c r="CC364" s="47">
        <f>IFERROR(IF(CA364=$D$4,CB364,CB364/($D$4/CA364)),0)</f>
        <v>0</v>
      </c>
      <c r="CD364" s="70"/>
      <c r="CE364" s="70"/>
      <c r="CF364" s="72"/>
      <c r="CG364" s="47">
        <f>IF(CE364-CD364=$A$3,$A$2,CE364-CD364)</f>
        <v>0</v>
      </c>
      <c r="CH364" s="47">
        <f>IFERROR(IF(CF364=$D$4,CG364,CG364/($D$4/CF364)),0)</f>
        <v>0</v>
      </c>
      <c r="CI364" s="70"/>
      <c r="CJ364" s="70"/>
      <c r="CK364" s="72"/>
      <c r="CL364" s="47">
        <f>IF(CJ364-CI364=$A$3,$A$2,CJ364-CI364)</f>
        <v>0</v>
      </c>
      <c r="CM364" s="47">
        <f>IFERROR(IF(CK364=$D$4,CL364,CL364/($D$4/CK364)),0)</f>
        <v>0</v>
      </c>
      <c r="CN364" s="70"/>
      <c r="CO364" s="70"/>
      <c r="CP364" s="72"/>
      <c r="CQ364" s="47">
        <f>IF(CO364-CN364=$A$3,$A$2,CO364-CN364)</f>
        <v>0</v>
      </c>
      <c r="CR364" s="47">
        <f>IFERROR(IF(CP364=$D$4,CQ364,CQ364/($D$4/CP364)),0)</f>
        <v>0</v>
      </c>
      <c r="CS364" s="70"/>
      <c r="CT364" s="70"/>
      <c r="CU364" s="72"/>
      <c r="CV364" s="47">
        <f>IF(CT364-CS364=$A$3,$A$2,CT364-CS364)</f>
        <v>0</v>
      </c>
      <c r="CW364" s="47">
        <f>IFERROR(IF(CU364=$D$4,CV364,CV364/($D$4/CU364)),0)</f>
        <v>0</v>
      </c>
      <c r="CY364" s="18"/>
      <c r="CZ364" s="156"/>
      <c r="DA364" s="156"/>
    </row>
    <row r="365" spans="2:105" ht="13.8" x14ac:dyDescent="0.3">
      <c r="B365" s="39" t="str">
        <f>CONCATENATE(IF(AD365&lt;&gt;"","L",""),IF(AI365&lt;&gt;"","M",""),IF(AN365&lt;&gt;"","W",""),IF(AS365&lt;&gt;"","J",""),IF(AX365&lt;&gt;"","V",""),IF(BC365&lt;&gt;"","S",""),IF(BH365&lt;&gt;"","D",""))</f>
        <v>S</v>
      </c>
      <c r="C365" s="104" t="s">
        <v>1049</v>
      </c>
      <c r="D365" s="40" t="s">
        <v>2046</v>
      </c>
      <c r="E365" s="40" t="s">
        <v>2046</v>
      </c>
      <c r="F365" s="40" t="s">
        <v>2123</v>
      </c>
      <c r="G365" s="36" t="s">
        <v>1237</v>
      </c>
      <c r="H365" s="36" t="s">
        <v>2197</v>
      </c>
      <c r="I365" s="36" t="s">
        <v>2257</v>
      </c>
      <c r="J365" s="36" t="s">
        <v>2125</v>
      </c>
      <c r="K365" s="36" t="s">
        <v>2263</v>
      </c>
      <c r="L365" s="100" t="s">
        <v>975</v>
      </c>
      <c r="M365" s="99">
        <f>IF(L365=L364,0,1)</f>
        <v>0</v>
      </c>
      <c r="N365" s="107">
        <v>703507723</v>
      </c>
      <c r="O365" s="106" t="str">
        <f>PROPER(TRIM(UPPER(CONCATENATE(P365," ",Q365))))</f>
        <v>Enrique Mauricio Gavino</v>
      </c>
      <c r="P365" s="106" t="s">
        <v>2477</v>
      </c>
      <c r="Q365" s="106" t="s">
        <v>2486</v>
      </c>
      <c r="R365" s="106" t="s">
        <v>2523</v>
      </c>
      <c r="S365" s="106" t="s">
        <v>2464</v>
      </c>
      <c r="T365" s="106" t="s">
        <v>2466</v>
      </c>
      <c r="U365" s="107" t="s">
        <v>2472</v>
      </c>
      <c r="V365" s="133">
        <v>5231.2899502121345</v>
      </c>
      <c r="W365" s="39">
        <f>COUNTA(AD365,AI365,AN365,AS365,AX365,BH365,BC365)</f>
        <v>1</v>
      </c>
      <c r="X365" s="42">
        <f>Y365/AC365</f>
        <v>2.4999999999999977E-2</v>
      </c>
      <c r="Y365" s="43">
        <f>(AH365+AM365+AR365+AW365+BB365+BL365+BG365)*24</f>
        <v>0.99999999999999911</v>
      </c>
      <c r="Z365" s="44">
        <f>+W365*$D$4</f>
        <v>4</v>
      </c>
      <c r="AA365" s="42">
        <f>AB365/(AC365*$D$4)</f>
        <v>2.4999999999999977E-2</v>
      </c>
      <c r="AB365" s="44">
        <f>((AG365*24)*AF365)+((AL365*24)*AK365)+((AQ365*24)*AP365)+((AV365*24)*AU365)+((BA365*24)*AZ365)+((BF365*24)*BE365)+((BK365*24)*BJ365)</f>
        <v>3.9999999999999964</v>
      </c>
      <c r="AC365" s="45">
        <f>SUMIFS(Y:Y,O:O,O365)</f>
        <v>40</v>
      </c>
      <c r="AD365" s="77"/>
      <c r="AE365" s="77"/>
      <c r="AF365" s="71"/>
      <c r="AG365" s="47">
        <f>IF(AE365-AD365=$A$3,$A$2,AE365-AD365)</f>
        <v>0</v>
      </c>
      <c r="AH365" s="47">
        <f>IFERROR(IF(AF365=$D$4,AG365,AG365/($D$4/AF365)),0)</f>
        <v>0</v>
      </c>
      <c r="AI365" s="78"/>
      <c r="AJ365" s="78"/>
      <c r="AK365" s="72"/>
      <c r="AL365" s="47">
        <f>IF(AJ365-AI365=$A$3,$A$2,AJ365-AI365)</f>
        <v>0</v>
      </c>
      <c r="AM365" s="47">
        <f>IFERROR(IF(AK365=$D$4,AL365,AL365/($D$4/AK365)),0)</f>
        <v>0</v>
      </c>
      <c r="AN365" s="78"/>
      <c r="AO365" s="78"/>
      <c r="AP365" s="72"/>
      <c r="AQ365" s="47">
        <f>IF(AO365-AN365=$A$3,$A$2,AO365-AN365)</f>
        <v>0</v>
      </c>
      <c r="AR365" s="47">
        <f>IFERROR(IF(AP365=$D$4,AQ365,AQ365/($D$4/AP365)),0)</f>
        <v>0</v>
      </c>
      <c r="AS365" s="78"/>
      <c r="AT365" s="78"/>
      <c r="AU365" s="72"/>
      <c r="AV365" s="47">
        <f>IF(AT365-AS365=$A$3,$A$2,AT365-AS365)</f>
        <v>0</v>
      </c>
      <c r="AW365" s="47">
        <f>IFERROR(IF(AU365=$D$4,AV365,AV365/($D$4/AU365)),0)</f>
        <v>0</v>
      </c>
      <c r="AX365" s="78"/>
      <c r="AY365" s="78"/>
      <c r="AZ365" s="72"/>
      <c r="BA365" s="47">
        <f>IF(AY365-AX365=$A$3,$A$2,AY365-AX365)</f>
        <v>0</v>
      </c>
      <c r="BB365" s="47">
        <f>IFERROR(IF(AZ365=$D$4,BA365,BA365/($D$4/AZ365)),0)</f>
        <v>0</v>
      </c>
      <c r="BC365" s="78">
        <v>0.5</v>
      </c>
      <c r="BD365" s="78">
        <v>0.54166666666666663</v>
      </c>
      <c r="BE365" s="72">
        <v>4</v>
      </c>
      <c r="BF365" s="47">
        <f>IF(BD365-BC365=$A$3,$A$2,BD365-BC365)</f>
        <v>4.166666666666663E-2</v>
      </c>
      <c r="BG365" s="47">
        <f>IFERROR(IF(BE365=$D$4,BF365,BF365/($D$4/BE365)),0)</f>
        <v>4.166666666666663E-2</v>
      </c>
      <c r="BH365" s="78"/>
      <c r="BI365" s="78"/>
      <c r="BJ365" s="72"/>
      <c r="BK365" s="47">
        <f>IF(BI365-BH365=$A$3,$A$2,BI365-BH365)</f>
        <v>0</v>
      </c>
      <c r="BL365" s="47">
        <f>IFERROR(IF(BJ365=$D$4,BK365,BK365/($D$4/BJ365)),0)</f>
        <v>0</v>
      </c>
      <c r="BM365" s="50"/>
      <c r="BN365" s="22">
        <f t="array" ref="BN365">IF(SUMPRODUCT((O365:O$439=O365)*1)&gt;1,0,1)</f>
        <v>0</v>
      </c>
      <c r="BO365" s="69"/>
      <c r="BP365" s="69"/>
      <c r="BQ365" s="71"/>
      <c r="BR365" s="47">
        <f>IF(BP365-BO365=$A$3,$A$2,BP365-BO365)</f>
        <v>0</v>
      </c>
      <c r="BS365" s="47">
        <f>IFERROR(IF(BQ365=$D$4,BR365,BR365/($D$4/BQ365)),0)</f>
        <v>0</v>
      </c>
      <c r="BT365" s="70">
        <v>0.41666666666666669</v>
      </c>
      <c r="BU365" s="70">
        <v>0.5</v>
      </c>
      <c r="BV365" s="72">
        <v>2</v>
      </c>
      <c r="BW365" s="47">
        <f>IF(BU365-BT365=$A$3,$A$2,BU365-BT365)</f>
        <v>8.3333333333333315E-2</v>
      </c>
      <c r="BX365" s="47">
        <f>IFERROR(IF(BV365=$D$4,BW365,BW365/($D$4/BV365)),0)</f>
        <v>4.1666666666666657E-2</v>
      </c>
      <c r="BY365" s="70"/>
      <c r="BZ365" s="70"/>
      <c r="CA365" s="72"/>
      <c r="CB365" s="47">
        <f>IF(BZ365-BY365=$A$3,$A$2,BZ365-BY365)</f>
        <v>0</v>
      </c>
      <c r="CC365" s="47">
        <f>IFERROR(IF(CA365=$D$4,CB365,CB365/($D$4/CA365)),0)</f>
        <v>0</v>
      </c>
      <c r="CD365" s="70"/>
      <c r="CE365" s="70"/>
      <c r="CF365" s="72"/>
      <c r="CG365" s="47">
        <f>IF(CE365-CD365=$A$3,$A$2,CE365-CD365)</f>
        <v>0</v>
      </c>
      <c r="CH365" s="47">
        <f>IFERROR(IF(CF365=$D$4,CG365,CG365/($D$4/CF365)),0)</f>
        <v>0</v>
      </c>
      <c r="CI365" s="70"/>
      <c r="CJ365" s="70"/>
      <c r="CK365" s="72"/>
      <c r="CL365" s="47">
        <f>IF(CJ365-CI365=$A$3,$A$2,CJ365-CI365)</f>
        <v>0</v>
      </c>
      <c r="CM365" s="47">
        <f>IFERROR(IF(CK365=$D$4,CL365,CL365/($D$4/CK365)),0)</f>
        <v>0</v>
      </c>
      <c r="CN365" s="70"/>
      <c r="CO365" s="70"/>
      <c r="CP365" s="72"/>
      <c r="CQ365" s="47">
        <f>IF(CO365-CN365=$A$3,$A$2,CO365-CN365)</f>
        <v>0</v>
      </c>
      <c r="CR365" s="47">
        <f>IFERROR(IF(CP365=$D$4,CQ365,CQ365/($D$4/CP365)),0)</f>
        <v>0</v>
      </c>
      <c r="CS365" s="70"/>
      <c r="CT365" s="70"/>
      <c r="CU365" s="72"/>
      <c r="CV365" s="47">
        <f>IF(CT365-CS365=$A$3,$A$2,CT365-CS365)</f>
        <v>0</v>
      </c>
      <c r="CW365" s="47">
        <f>IFERROR(IF(CU365=$D$4,CV365,CV365/($D$4/CU365)),0)</f>
        <v>0</v>
      </c>
      <c r="CY365" s="18"/>
      <c r="CZ365" s="156"/>
      <c r="DA365" s="156"/>
    </row>
    <row r="366" spans="2:105" ht="13.8" x14ac:dyDescent="0.3">
      <c r="B366" s="39" t="str">
        <f>CONCATENATE(IF(AD366&lt;&gt;"","L",""),IF(AI366&lt;&gt;"","M",""),IF(AN366&lt;&gt;"","W",""),IF(AS366&lt;&gt;"","J",""),IF(AX366&lt;&gt;"","V",""),IF(BC366&lt;&gt;"","S",""),IF(BH366&lt;&gt;"","D",""))</f>
        <v>S</v>
      </c>
      <c r="C366" s="76">
        <v>69</v>
      </c>
      <c r="D366" s="40" t="s">
        <v>2047</v>
      </c>
      <c r="E366" s="40" t="s">
        <v>1519</v>
      </c>
      <c r="F366" s="40" t="s">
        <v>2123</v>
      </c>
      <c r="G366" s="36" t="s">
        <v>1238</v>
      </c>
      <c r="H366" s="36" t="s">
        <v>2197</v>
      </c>
      <c r="I366" s="36" t="s">
        <v>2257</v>
      </c>
      <c r="J366" s="36" t="s">
        <v>2125</v>
      </c>
      <c r="K366" s="36" t="s">
        <v>2263</v>
      </c>
      <c r="L366" s="100" t="s">
        <v>975</v>
      </c>
      <c r="M366" s="99">
        <f>IF(L366=L365,0,1)</f>
        <v>0</v>
      </c>
      <c r="N366" s="107">
        <v>703507723</v>
      </c>
      <c r="O366" s="106" t="str">
        <f>PROPER(TRIM(UPPER(CONCATENATE(P366," ",Q366))))</f>
        <v>Enrique Mauricio Gavino</v>
      </c>
      <c r="P366" s="106" t="s">
        <v>2477</v>
      </c>
      <c r="Q366" s="106" t="s">
        <v>2486</v>
      </c>
      <c r="R366" s="106" t="s">
        <v>2523</v>
      </c>
      <c r="S366" s="106" t="s">
        <v>2464</v>
      </c>
      <c r="T366" s="106" t="s">
        <v>2469</v>
      </c>
      <c r="U366" s="107" t="s">
        <v>2472</v>
      </c>
      <c r="V366" s="133">
        <v>13273.684354620587</v>
      </c>
      <c r="W366" s="39">
        <f>COUNTA(AD366,AI366,AN366,AS366,AX366,BH366,BC366)</f>
        <v>1</v>
      </c>
      <c r="X366" s="42">
        <f>Y366/AC366</f>
        <v>2.4999999999999977E-2</v>
      </c>
      <c r="Y366" s="43">
        <f>(AH366+AM366+AR366+AW366+BB366+BL366+BG366)*24</f>
        <v>0.99999999999999911</v>
      </c>
      <c r="Z366" s="44">
        <f>+W366*$D$4</f>
        <v>4</v>
      </c>
      <c r="AA366" s="42">
        <f>AB366/(AC366*$D$4)</f>
        <v>2.4999999999999977E-2</v>
      </c>
      <c r="AB366" s="44">
        <f>((AG366*24)*AF366)+((AL366*24)*AK366)+((AQ366*24)*AP366)+((AV366*24)*AU366)+((BA366*24)*AZ366)+((BF366*24)*BE366)+((BK366*24)*BJ366)</f>
        <v>3.9999999999999964</v>
      </c>
      <c r="AC366" s="45">
        <f>SUMIFS(Y:Y,O:O,O366)</f>
        <v>40</v>
      </c>
      <c r="AD366" s="77"/>
      <c r="AE366" s="77"/>
      <c r="AF366" s="71"/>
      <c r="AG366" s="47">
        <f>IF(AE366-AD366=$A$3,$A$2,AE366-AD366)</f>
        <v>0</v>
      </c>
      <c r="AH366" s="47">
        <f>IFERROR(IF(AF366=$D$4,AG366,AG366/($D$4/AF366)),0)</f>
        <v>0</v>
      </c>
      <c r="AI366" s="78"/>
      <c r="AJ366" s="78"/>
      <c r="AK366" s="72"/>
      <c r="AL366" s="47">
        <f>IF(AJ366-AI366=$A$3,$A$2,AJ366-AI366)</f>
        <v>0</v>
      </c>
      <c r="AM366" s="47">
        <f>IFERROR(IF(AK366=$D$4,AL366,AL366/($D$4/AK366)),0)</f>
        <v>0</v>
      </c>
      <c r="AN366" s="78"/>
      <c r="AO366" s="78"/>
      <c r="AP366" s="72"/>
      <c r="AQ366" s="47">
        <f>IF(AO366-AN366=$A$3,$A$2,AO366-AN366)</f>
        <v>0</v>
      </c>
      <c r="AR366" s="47">
        <f>IFERROR(IF(AP366=$D$4,AQ366,AQ366/($D$4/AP366)),0)</f>
        <v>0</v>
      </c>
      <c r="AS366" s="78"/>
      <c r="AT366" s="78"/>
      <c r="AU366" s="72"/>
      <c r="AV366" s="47">
        <f>IF(AT366-AS366=$A$3,$A$2,AT366-AS366)</f>
        <v>0</v>
      </c>
      <c r="AW366" s="47">
        <f>IFERROR(IF(AU366=$D$4,AV366,AV366/($D$4/AU366)),0)</f>
        <v>0</v>
      </c>
      <c r="AX366" s="78"/>
      <c r="AY366" s="78"/>
      <c r="AZ366" s="72"/>
      <c r="BA366" s="47">
        <f>IF(AY366-AX366=$A$3,$A$2,AY366-AX366)</f>
        <v>0</v>
      </c>
      <c r="BB366" s="47">
        <f>IFERROR(IF(AZ366=$D$4,BA366,BA366/($D$4/AZ366)),0)</f>
        <v>0</v>
      </c>
      <c r="BC366" s="78">
        <v>0.58333333333333337</v>
      </c>
      <c r="BD366" s="78">
        <v>0.625</v>
      </c>
      <c r="BE366" s="72">
        <v>4</v>
      </c>
      <c r="BF366" s="47">
        <f>IF(BD366-BC366=$A$3,$A$2,BD366-BC366)</f>
        <v>4.166666666666663E-2</v>
      </c>
      <c r="BG366" s="47">
        <f>IFERROR(IF(BE366=$D$4,BF366,BF366/($D$4/BE366)),0)</f>
        <v>4.166666666666663E-2</v>
      </c>
      <c r="BH366" s="78"/>
      <c r="BI366" s="78"/>
      <c r="BJ366" s="72"/>
      <c r="BK366" s="47">
        <f>IF(BI366-BH366=$A$3,$A$2,BI366-BH366)</f>
        <v>0</v>
      </c>
      <c r="BL366" s="47">
        <f>IFERROR(IF(BJ366=$D$4,BK366,BK366/($D$4/BJ366)),0)</f>
        <v>0</v>
      </c>
      <c r="BM366" s="50"/>
      <c r="BN366" s="22">
        <f t="array" ref="BN366">IF(SUMPRODUCT((O366:O$439=O366)*1)&gt;1,0,1)</f>
        <v>0</v>
      </c>
      <c r="BO366" s="69"/>
      <c r="BP366" s="69"/>
      <c r="BQ366" s="71"/>
      <c r="BR366" s="47">
        <f>IF(BP366-BO366=$A$3,$A$2,BP366-BO366)</f>
        <v>0</v>
      </c>
      <c r="BS366" s="47">
        <f>IFERROR(IF(BQ366=$D$4,BR366,BR366/($D$4/BQ366)),0)</f>
        <v>0</v>
      </c>
      <c r="BT366" s="70">
        <v>0.41666666666666669</v>
      </c>
      <c r="BU366" s="70">
        <v>0.5</v>
      </c>
      <c r="BV366" s="72">
        <v>2</v>
      </c>
      <c r="BW366" s="47">
        <f>IF(BU366-BT366=$A$3,$A$2,BU366-BT366)</f>
        <v>8.3333333333333315E-2</v>
      </c>
      <c r="BX366" s="47">
        <f>IFERROR(IF(BV366=$D$4,BW366,BW366/($D$4/BV366)),0)</f>
        <v>4.1666666666666657E-2</v>
      </c>
      <c r="BY366" s="70"/>
      <c r="BZ366" s="70"/>
      <c r="CA366" s="72"/>
      <c r="CB366" s="47">
        <f>IF(BZ366-BY366=$A$3,$A$2,BZ366-BY366)</f>
        <v>0</v>
      </c>
      <c r="CC366" s="47">
        <f>IFERROR(IF(CA366=$D$4,CB366,CB366/($D$4/CA366)),0)</f>
        <v>0</v>
      </c>
      <c r="CD366" s="70"/>
      <c r="CE366" s="70"/>
      <c r="CF366" s="72"/>
      <c r="CG366" s="47">
        <f>IF(CE366-CD366=$A$3,$A$2,CE366-CD366)</f>
        <v>0</v>
      </c>
      <c r="CH366" s="47">
        <f>IFERROR(IF(CF366=$D$4,CG366,CG366/($D$4/CF366)),0)</f>
        <v>0</v>
      </c>
      <c r="CI366" s="70"/>
      <c r="CJ366" s="70"/>
      <c r="CK366" s="72"/>
      <c r="CL366" s="47">
        <f>IF(CJ366-CI366=$A$3,$A$2,CJ366-CI366)</f>
        <v>0</v>
      </c>
      <c r="CM366" s="47">
        <f>IFERROR(IF(CK366=$D$4,CL366,CL366/($D$4/CK366)),0)</f>
        <v>0</v>
      </c>
      <c r="CN366" s="70"/>
      <c r="CO366" s="70"/>
      <c r="CP366" s="72"/>
      <c r="CQ366" s="47">
        <f>IF(CO366-CN366=$A$3,$A$2,CO366-CN366)</f>
        <v>0</v>
      </c>
      <c r="CR366" s="47">
        <f>IFERROR(IF(CP366=$D$4,CQ366,CQ366/($D$4/CP366)),0)</f>
        <v>0</v>
      </c>
      <c r="CS366" s="70"/>
      <c r="CT366" s="70"/>
      <c r="CU366" s="72"/>
      <c r="CV366" s="47">
        <f>IF(CT366-CS366=$A$3,$A$2,CT366-CS366)</f>
        <v>0</v>
      </c>
      <c r="CW366" s="47">
        <f>IFERROR(IF(CU366=$D$4,CV366,CV366/($D$4/CU366)),0)</f>
        <v>0</v>
      </c>
      <c r="CY366" s="18"/>
      <c r="CZ366" s="156"/>
      <c r="DA366" s="156"/>
    </row>
    <row r="367" spans="2:105" ht="13.8" x14ac:dyDescent="0.3">
      <c r="B367" s="39" t="str">
        <f>CONCATENATE(IF(AD367&lt;&gt;"","L",""),IF(AI367&lt;&gt;"","M",""),IF(AN367&lt;&gt;"","W",""),IF(AS367&lt;&gt;"","J",""),IF(AX367&lt;&gt;"","V",""),IF(BC367&lt;&gt;"","S",""),IF(BH367&lt;&gt;"","D",""))</f>
        <v>S</v>
      </c>
      <c r="C367" s="76">
        <v>32</v>
      </c>
      <c r="D367" s="40" t="s">
        <v>2048</v>
      </c>
      <c r="E367" s="40" t="s">
        <v>1520</v>
      </c>
      <c r="F367" s="40" t="s">
        <v>2123</v>
      </c>
      <c r="G367" s="36" t="s">
        <v>1239</v>
      </c>
      <c r="H367" s="36" t="s">
        <v>2197</v>
      </c>
      <c r="I367" s="36" t="s">
        <v>2257</v>
      </c>
      <c r="J367" s="36" t="s">
        <v>2125</v>
      </c>
      <c r="K367" s="36" t="s">
        <v>2263</v>
      </c>
      <c r="L367" s="100" t="s">
        <v>975</v>
      </c>
      <c r="M367" s="99">
        <f>IF(L367=L366,0,1)</f>
        <v>0</v>
      </c>
      <c r="N367" s="107">
        <v>703507723</v>
      </c>
      <c r="O367" s="106" t="str">
        <f>PROPER(TRIM(UPPER(CONCATENATE(P367," ",Q367))))</f>
        <v>Enrique Mauricio Gavino</v>
      </c>
      <c r="P367" s="106" t="s">
        <v>2477</v>
      </c>
      <c r="Q367" s="106" t="s">
        <v>2486</v>
      </c>
      <c r="R367" s="106" t="s">
        <v>2523</v>
      </c>
      <c r="S367" s="106" t="s">
        <v>2464</v>
      </c>
      <c r="T367" s="106" t="s">
        <v>2465</v>
      </c>
      <c r="U367" s="107" t="s">
        <v>2472</v>
      </c>
      <c r="V367" s="133">
        <v>13895.573609999998</v>
      </c>
      <c r="W367" s="39">
        <f>COUNTA(AD367,AI367,AN367,AS367,AX367,BH367,BC367)</f>
        <v>1</v>
      </c>
      <c r="X367" s="42">
        <f>Y367/AC367</f>
        <v>2.4999999999999977E-2</v>
      </c>
      <c r="Y367" s="43">
        <f>(AH367+AM367+AR367+AW367+BB367+BL367+BG367)*24</f>
        <v>0.99999999999999911</v>
      </c>
      <c r="Z367" s="44">
        <f>+W367*$D$4</f>
        <v>4</v>
      </c>
      <c r="AA367" s="42">
        <f>AB367/(AC367*$D$4)</f>
        <v>2.4999999999999977E-2</v>
      </c>
      <c r="AB367" s="44">
        <f>((AG367*24)*AF367)+((AL367*24)*AK367)+((AQ367*24)*AP367)+((AV367*24)*AU367)+((BA367*24)*AZ367)+((BF367*24)*BE367)+((BK367*24)*BJ367)</f>
        <v>3.9999999999999964</v>
      </c>
      <c r="AC367" s="45">
        <f>SUMIFS(Y:Y,O:O,O367)</f>
        <v>40</v>
      </c>
      <c r="AD367" s="77"/>
      <c r="AE367" s="77"/>
      <c r="AF367" s="71"/>
      <c r="AG367" s="47">
        <f>IF(AE367-AD367=$A$3,$A$2,AE367-AD367)</f>
        <v>0</v>
      </c>
      <c r="AH367" s="47">
        <f>IFERROR(IF(AF367=$D$4,AG367,AG367/($D$4/AF367)),0)</f>
        <v>0</v>
      </c>
      <c r="AI367" s="78"/>
      <c r="AJ367" s="78"/>
      <c r="AK367" s="72"/>
      <c r="AL367" s="47">
        <f>IF(AJ367-AI367=$A$3,$A$2,AJ367-AI367)</f>
        <v>0</v>
      </c>
      <c r="AM367" s="47">
        <f>IFERROR(IF(AK367=$D$4,AL367,AL367/($D$4/AK367)),0)</f>
        <v>0</v>
      </c>
      <c r="AN367" s="78"/>
      <c r="AO367" s="78"/>
      <c r="AP367" s="72"/>
      <c r="AQ367" s="47">
        <f>IF(AO367-AN367=$A$3,$A$2,AO367-AN367)</f>
        <v>0</v>
      </c>
      <c r="AR367" s="47">
        <f>IFERROR(IF(AP367=$D$4,AQ367,AQ367/($D$4/AP367)),0)</f>
        <v>0</v>
      </c>
      <c r="AS367" s="78"/>
      <c r="AT367" s="78"/>
      <c r="AU367" s="72"/>
      <c r="AV367" s="47">
        <f>IF(AT367-AS367=$A$3,$A$2,AT367-AS367)</f>
        <v>0</v>
      </c>
      <c r="AW367" s="47">
        <f>IFERROR(IF(AU367=$D$4,AV367,AV367/($D$4/AU367)),0)</f>
        <v>0</v>
      </c>
      <c r="AX367" s="78"/>
      <c r="AY367" s="78"/>
      <c r="AZ367" s="72"/>
      <c r="BA367" s="47">
        <f>IF(AY367-AX367=$A$3,$A$2,AY367-AX367)</f>
        <v>0</v>
      </c>
      <c r="BB367" s="47">
        <f>IFERROR(IF(AZ367=$D$4,BA367,BA367/($D$4/AZ367)),0)</f>
        <v>0</v>
      </c>
      <c r="BC367" s="78">
        <v>0.625</v>
      </c>
      <c r="BD367" s="78">
        <v>0.66666666666666663</v>
      </c>
      <c r="BE367" s="72">
        <v>4</v>
      </c>
      <c r="BF367" s="47">
        <f>IF(BD367-BC367=$A$3,$A$2,BD367-BC367)</f>
        <v>4.166666666666663E-2</v>
      </c>
      <c r="BG367" s="47">
        <f>IFERROR(IF(BE367=$D$4,BF367,BF367/($D$4/BE367)),0)</f>
        <v>4.166666666666663E-2</v>
      </c>
      <c r="BH367" s="78"/>
      <c r="BI367" s="78"/>
      <c r="BJ367" s="72"/>
      <c r="BK367" s="47">
        <f>IF(BI367-BH367=$A$3,$A$2,BI367-BH367)</f>
        <v>0</v>
      </c>
      <c r="BL367" s="47">
        <f>IFERROR(IF(BJ367=$D$4,BK367,BK367/($D$4/BJ367)),0)</f>
        <v>0</v>
      </c>
      <c r="BM367" s="50"/>
      <c r="BN367" s="22">
        <f t="array" ref="BN367">IF(SUMPRODUCT((O367:O$439=O367)*1)&gt;1,0,1)</f>
        <v>0</v>
      </c>
      <c r="BO367" s="69"/>
      <c r="BP367" s="69"/>
      <c r="BQ367" s="71"/>
      <c r="BR367" s="47">
        <f>IF(BP367-BO367=$A$3,$A$2,BP367-BO367)</f>
        <v>0</v>
      </c>
      <c r="BS367" s="47">
        <f>IFERROR(IF(BQ367=$D$4,BR367,BR367/($D$4/BQ367)),0)</f>
        <v>0</v>
      </c>
      <c r="BT367" s="70">
        <v>0.54166666666666663</v>
      </c>
      <c r="BU367" s="70">
        <v>0.625</v>
      </c>
      <c r="BV367" s="72">
        <v>2</v>
      </c>
      <c r="BW367" s="47">
        <f>IF(BU367-BT367=$A$3,$A$2,BU367-BT367)</f>
        <v>8.333333333333337E-2</v>
      </c>
      <c r="BX367" s="47">
        <f>IFERROR(IF(BV367=$D$4,BW367,BW367/($D$4/BV367)),0)</f>
        <v>4.1666666666666685E-2</v>
      </c>
      <c r="BY367" s="70"/>
      <c r="BZ367" s="70"/>
      <c r="CA367" s="72"/>
      <c r="CB367" s="47">
        <f>IF(BZ367-BY367=$A$3,$A$2,BZ367-BY367)</f>
        <v>0</v>
      </c>
      <c r="CC367" s="47">
        <f>IFERROR(IF(CA367=$D$4,CB367,CB367/($D$4/CA367)),0)</f>
        <v>0</v>
      </c>
      <c r="CD367" s="70"/>
      <c r="CE367" s="70"/>
      <c r="CF367" s="72"/>
      <c r="CG367" s="47">
        <f>IF(CE367-CD367=$A$3,$A$2,CE367-CD367)</f>
        <v>0</v>
      </c>
      <c r="CH367" s="47">
        <f>IFERROR(IF(CF367=$D$4,CG367,CG367/($D$4/CF367)),0)</f>
        <v>0</v>
      </c>
      <c r="CI367" s="70"/>
      <c r="CJ367" s="70"/>
      <c r="CK367" s="72"/>
      <c r="CL367" s="47">
        <f>IF(CJ367-CI367=$A$3,$A$2,CJ367-CI367)</f>
        <v>0</v>
      </c>
      <c r="CM367" s="47">
        <f>IFERROR(IF(CK367=$D$4,CL367,CL367/($D$4/CK367)),0)</f>
        <v>0</v>
      </c>
      <c r="CN367" s="70"/>
      <c r="CO367" s="70"/>
      <c r="CP367" s="72"/>
      <c r="CQ367" s="47">
        <f>IF(CO367-CN367=$A$3,$A$2,CO367-CN367)</f>
        <v>0</v>
      </c>
      <c r="CR367" s="47">
        <f>IFERROR(IF(CP367=$D$4,CQ367,CQ367/($D$4/CP367)),0)</f>
        <v>0</v>
      </c>
      <c r="CS367" s="70"/>
      <c r="CT367" s="70"/>
      <c r="CU367" s="72"/>
      <c r="CV367" s="47">
        <f>IF(CT367-CS367=$A$3,$A$2,CT367-CS367)</f>
        <v>0</v>
      </c>
      <c r="CW367" s="47">
        <f>IFERROR(IF(CU367=$D$4,CV367,CV367/($D$4/CU367)),0)</f>
        <v>0</v>
      </c>
      <c r="CY367" s="18"/>
      <c r="CZ367" s="156"/>
      <c r="DA367" s="156"/>
    </row>
    <row r="368" spans="2:105" ht="13.8" x14ac:dyDescent="0.3">
      <c r="B368" s="39" t="str">
        <f>CONCATENATE(IF(AD368&lt;&gt;"","L",""),IF(AI368&lt;&gt;"","M",""),IF(AN368&lt;&gt;"","W",""),IF(AS368&lt;&gt;"","J",""),IF(AX368&lt;&gt;"","V",""),IF(BC368&lt;&gt;"","S",""),IF(BH368&lt;&gt;"","D",""))</f>
        <v>S</v>
      </c>
      <c r="C368" s="76">
        <v>65</v>
      </c>
      <c r="D368" s="40" t="s">
        <v>2049</v>
      </c>
      <c r="E368" s="40" t="s">
        <v>1521</v>
      </c>
      <c r="F368" s="40" t="s">
        <v>2123</v>
      </c>
      <c r="G368" s="36" t="s">
        <v>1236</v>
      </c>
      <c r="H368" s="36" t="s">
        <v>2197</v>
      </c>
      <c r="I368" s="36" t="s">
        <v>2257</v>
      </c>
      <c r="J368" s="36" t="s">
        <v>2125</v>
      </c>
      <c r="K368" s="36" t="s">
        <v>2263</v>
      </c>
      <c r="L368" s="100" t="s">
        <v>975</v>
      </c>
      <c r="M368" s="99">
        <f>IF(L368=L367,0,1)</f>
        <v>0</v>
      </c>
      <c r="N368" s="107">
        <v>703507723</v>
      </c>
      <c r="O368" s="106" t="str">
        <f>PROPER(TRIM(UPPER(CONCATENATE(P368," ",Q368))))</f>
        <v>Enrique Mauricio Gavino</v>
      </c>
      <c r="P368" s="106" t="s">
        <v>2477</v>
      </c>
      <c r="Q368" s="106" t="s">
        <v>2486</v>
      </c>
      <c r="R368" s="106" t="s">
        <v>2523</v>
      </c>
      <c r="S368" s="106" t="s">
        <v>2464</v>
      </c>
      <c r="T368" s="106" t="s">
        <v>2467</v>
      </c>
      <c r="U368" s="107" t="s">
        <v>2472</v>
      </c>
      <c r="V368" s="133">
        <v>12711.233333333334</v>
      </c>
      <c r="W368" s="39">
        <f>COUNTA(AD368,AI368,AN368,AS368,AX368,BH368,BC368)</f>
        <v>1</v>
      </c>
      <c r="X368" s="42">
        <f>Y368/AC368</f>
        <v>2.5000000000000043E-2</v>
      </c>
      <c r="Y368" s="43">
        <f>(AH368+AM368+AR368+AW368+BB368+BL368+BG368)*24</f>
        <v>1.0000000000000018</v>
      </c>
      <c r="Z368" s="44">
        <f>+W368*$D$4</f>
        <v>4</v>
      </c>
      <c r="AA368" s="42">
        <f>AB368/(AC368*$D$4)</f>
        <v>2.5000000000000043E-2</v>
      </c>
      <c r="AB368" s="44">
        <f>((AG368*24)*AF368)+((AL368*24)*AK368)+((AQ368*24)*AP368)+((AV368*24)*AU368)+((BA368*24)*AZ368)+((BF368*24)*BE368)+((BK368*24)*BJ368)</f>
        <v>4.0000000000000071</v>
      </c>
      <c r="AC368" s="45">
        <f>SUMIFS(Y:Y,O:O,O368)</f>
        <v>40</v>
      </c>
      <c r="AD368" s="77"/>
      <c r="AE368" s="77"/>
      <c r="AF368" s="71"/>
      <c r="AG368" s="47">
        <f>IF(AE368-AD368=$A$3,$A$2,AE368-AD368)</f>
        <v>0</v>
      </c>
      <c r="AH368" s="47">
        <f>IFERROR(IF(AF368=$D$4,AG368,AG368/($D$4/AF368)),0)</f>
        <v>0</v>
      </c>
      <c r="AI368" s="78"/>
      <c r="AJ368" s="78"/>
      <c r="AK368" s="72"/>
      <c r="AL368" s="47">
        <f>IF(AJ368-AI368=$A$3,$A$2,AJ368-AI368)</f>
        <v>0</v>
      </c>
      <c r="AM368" s="47">
        <f>IFERROR(IF(AK368=$D$4,AL368,AL368/($D$4/AK368)),0)</f>
        <v>0</v>
      </c>
      <c r="AN368" s="78"/>
      <c r="AO368" s="78"/>
      <c r="AP368" s="72"/>
      <c r="AQ368" s="47">
        <f>IF(AO368-AN368=$A$3,$A$2,AO368-AN368)</f>
        <v>0</v>
      </c>
      <c r="AR368" s="47">
        <f>IFERROR(IF(AP368=$D$4,AQ368,AQ368/($D$4/AP368)),0)</f>
        <v>0</v>
      </c>
      <c r="AS368" s="78"/>
      <c r="AT368" s="78"/>
      <c r="AU368" s="72"/>
      <c r="AV368" s="47">
        <f>IF(AT368-AS368=$A$3,$A$2,AT368-AS368)</f>
        <v>0</v>
      </c>
      <c r="AW368" s="47">
        <f>IFERROR(IF(AU368=$D$4,AV368,AV368/($D$4/AU368)),0)</f>
        <v>0</v>
      </c>
      <c r="AX368" s="78"/>
      <c r="AY368" s="78"/>
      <c r="AZ368" s="72"/>
      <c r="BA368" s="47">
        <f>IF(AY368-AX368=$A$3,$A$2,AY368-AX368)</f>
        <v>0</v>
      </c>
      <c r="BB368" s="47">
        <f>IFERROR(IF(AZ368=$D$4,BA368,BA368/($D$4/AZ368)),0)</f>
        <v>0</v>
      </c>
      <c r="BC368" s="78">
        <v>0.66666666666666663</v>
      </c>
      <c r="BD368" s="78">
        <v>0.70833333333333337</v>
      </c>
      <c r="BE368" s="72">
        <v>4</v>
      </c>
      <c r="BF368" s="47">
        <f>IF(BD368-BC368=$A$3,$A$2,BD368-BC368)</f>
        <v>4.1666666666666741E-2</v>
      </c>
      <c r="BG368" s="47">
        <f>IFERROR(IF(BE368=$D$4,BF368,BF368/($D$4/BE368)),0)</f>
        <v>4.1666666666666741E-2</v>
      </c>
      <c r="BH368" s="78"/>
      <c r="BI368" s="78"/>
      <c r="BJ368" s="72"/>
      <c r="BK368" s="47">
        <f>IF(BI368-BH368=$A$3,$A$2,BI368-BH368)</f>
        <v>0</v>
      </c>
      <c r="BL368" s="47">
        <f>IFERROR(IF(BJ368=$D$4,BK368,BK368/($D$4/BJ368)),0)</f>
        <v>0</v>
      </c>
      <c r="BM368" s="50"/>
      <c r="BN368" s="22">
        <f t="array" ref="BN368">IF(SUMPRODUCT((O368:O$439=O368)*1)&gt;1,0,1)</f>
        <v>0</v>
      </c>
      <c r="BO368" s="69"/>
      <c r="BP368" s="69"/>
      <c r="BQ368" s="71"/>
      <c r="BR368" s="47">
        <f>IF(BP368-BO368=$A$3,$A$2,BP368-BO368)</f>
        <v>0</v>
      </c>
      <c r="BS368" s="47">
        <f>IFERROR(IF(BQ368=$D$4,BR368,BR368/($D$4/BQ368)),0)</f>
        <v>0</v>
      </c>
      <c r="BT368" s="70">
        <v>0.625</v>
      </c>
      <c r="BU368" s="70">
        <v>0.70833333333333337</v>
      </c>
      <c r="BV368" s="72">
        <v>2</v>
      </c>
      <c r="BW368" s="47">
        <f>IF(BU368-BT368=$A$3,$A$2,BU368-BT368)</f>
        <v>8.333333333333337E-2</v>
      </c>
      <c r="BX368" s="47">
        <f>IFERROR(IF(BV368=$D$4,BW368,BW368/($D$4/BV368)),0)</f>
        <v>4.1666666666666685E-2</v>
      </c>
      <c r="BY368" s="70"/>
      <c r="BZ368" s="70"/>
      <c r="CA368" s="72"/>
      <c r="CB368" s="47">
        <f>IF(BZ368-BY368=$A$3,$A$2,BZ368-BY368)</f>
        <v>0</v>
      </c>
      <c r="CC368" s="47">
        <f>IFERROR(IF(CA368=$D$4,CB368,CB368/($D$4/CA368)),0)</f>
        <v>0</v>
      </c>
      <c r="CD368" s="70"/>
      <c r="CE368" s="70"/>
      <c r="CF368" s="72"/>
      <c r="CG368" s="47">
        <f>IF(CE368-CD368=$A$3,$A$2,CE368-CD368)</f>
        <v>0</v>
      </c>
      <c r="CH368" s="47">
        <f>IFERROR(IF(CF368=$D$4,CG368,CG368/($D$4/CF368)),0)</f>
        <v>0</v>
      </c>
      <c r="CI368" s="70"/>
      <c r="CJ368" s="70"/>
      <c r="CK368" s="72"/>
      <c r="CL368" s="47">
        <f>IF(CJ368-CI368=$A$3,$A$2,CJ368-CI368)</f>
        <v>0</v>
      </c>
      <c r="CM368" s="47">
        <f>IFERROR(IF(CK368=$D$4,CL368,CL368/($D$4/CK368)),0)</f>
        <v>0</v>
      </c>
      <c r="CN368" s="70"/>
      <c r="CO368" s="70"/>
      <c r="CP368" s="72"/>
      <c r="CQ368" s="47">
        <f>IF(CO368-CN368=$A$3,$A$2,CO368-CN368)</f>
        <v>0</v>
      </c>
      <c r="CR368" s="47">
        <f>IFERROR(IF(CP368=$D$4,CQ368,CQ368/($D$4/CP368)),0)</f>
        <v>0</v>
      </c>
      <c r="CS368" s="70"/>
      <c r="CT368" s="70"/>
      <c r="CU368" s="72"/>
      <c r="CV368" s="47">
        <f>IF(CT368-CS368=$A$3,$A$2,CT368-CS368)</f>
        <v>0</v>
      </c>
      <c r="CW368" s="47">
        <f>IFERROR(IF(CU368=$D$4,CV368,CV368/($D$4/CU368)),0)</f>
        <v>0</v>
      </c>
      <c r="CY368" s="18"/>
      <c r="CZ368" s="156"/>
      <c r="DA368" s="156"/>
    </row>
    <row r="369" spans="2:105" ht="13.8" x14ac:dyDescent="0.3">
      <c r="B369" s="39" t="str">
        <f>CONCATENATE(IF(AD369&lt;&gt;"","L",""),IF(AI369&lt;&gt;"","M",""),IF(AN369&lt;&gt;"","W",""),IF(AS369&lt;&gt;"","J",""),IF(AX369&lt;&gt;"","V",""),IF(BC369&lt;&gt;"","S",""),IF(BH369&lt;&gt;"","D",""))</f>
        <v>S</v>
      </c>
      <c r="C369" s="76">
        <v>151</v>
      </c>
      <c r="D369" s="40" t="s">
        <v>2050</v>
      </c>
      <c r="E369" s="40" t="s">
        <v>1522</v>
      </c>
      <c r="F369" s="40" t="s">
        <v>2122</v>
      </c>
      <c r="G369" s="36" t="s">
        <v>1242</v>
      </c>
      <c r="H369" s="36" t="s">
        <v>2197</v>
      </c>
      <c r="I369" s="36" t="s">
        <v>2257</v>
      </c>
      <c r="J369" s="36" t="s">
        <v>2125</v>
      </c>
      <c r="K369" s="36" t="s">
        <v>2263</v>
      </c>
      <c r="L369" s="100" t="s">
        <v>975</v>
      </c>
      <c r="M369" s="99">
        <f>IF(L369=L368,0,1)</f>
        <v>0</v>
      </c>
      <c r="N369" s="107">
        <v>703507723</v>
      </c>
      <c r="O369" s="106" t="str">
        <f>PROPER(TRIM(UPPER(CONCATENATE(P369," ",Q369))))</f>
        <v>Enrique Mauricio Gavino</v>
      </c>
      <c r="P369" s="106" t="s">
        <v>2477</v>
      </c>
      <c r="Q369" s="106" t="s">
        <v>2486</v>
      </c>
      <c r="R369" s="106" t="s">
        <v>2523</v>
      </c>
      <c r="S369" s="106" t="s">
        <v>2464</v>
      </c>
      <c r="T369" s="106" t="s">
        <v>2467</v>
      </c>
      <c r="U369" s="107" t="s">
        <v>2472</v>
      </c>
      <c r="V369" s="133">
        <v>11129.913363978292</v>
      </c>
      <c r="W369" s="39">
        <f>COUNTA(AD369,AI369,AN369,AS369,AX369,BH369,BC369)</f>
        <v>1</v>
      </c>
      <c r="X369" s="42">
        <f>Y369/AC369</f>
        <v>2.4999999999999977E-2</v>
      </c>
      <c r="Y369" s="43">
        <f>(AH369+AM369+AR369+AW369+BB369+BL369+BG369)*24</f>
        <v>0.99999999999999911</v>
      </c>
      <c r="Z369" s="44">
        <f>+W369*$D$4</f>
        <v>4</v>
      </c>
      <c r="AA369" s="42">
        <f>AB369/(AC369*$D$4)</f>
        <v>2.4999999999999977E-2</v>
      </c>
      <c r="AB369" s="44">
        <f>((AG369*24)*AF369)+((AL369*24)*AK369)+((AQ369*24)*AP369)+((AV369*24)*AU369)+((BA369*24)*AZ369)+((BF369*24)*BE369)+((BK369*24)*BJ369)</f>
        <v>3.9999999999999964</v>
      </c>
      <c r="AC369" s="45">
        <f>SUMIFS(Y:Y,O:O,O369)</f>
        <v>40</v>
      </c>
      <c r="AD369" s="77"/>
      <c r="AE369" s="77"/>
      <c r="AF369" s="71"/>
      <c r="AG369" s="47">
        <f>IF(AE369-AD369=$A$3,$A$2,AE369-AD369)</f>
        <v>0</v>
      </c>
      <c r="AH369" s="47">
        <f>IFERROR(IF(AF369=$D$4,AG369,AG369/($D$4/AF369)),0)</f>
        <v>0</v>
      </c>
      <c r="AI369" s="78"/>
      <c r="AJ369" s="78"/>
      <c r="AK369" s="72"/>
      <c r="AL369" s="47">
        <f>IF(AJ369-AI369=$A$3,$A$2,AJ369-AI369)</f>
        <v>0</v>
      </c>
      <c r="AM369" s="47">
        <f>IFERROR(IF(AK369=$D$4,AL369,AL369/($D$4/AK369)),0)</f>
        <v>0</v>
      </c>
      <c r="AN369" s="78"/>
      <c r="AO369" s="78"/>
      <c r="AP369" s="72"/>
      <c r="AQ369" s="47">
        <f>IF(AO369-AN369=$A$3,$A$2,AO369-AN369)</f>
        <v>0</v>
      </c>
      <c r="AR369" s="47">
        <f>IFERROR(IF(AP369=$D$4,AQ369,AQ369/($D$4/AP369)),0)</f>
        <v>0</v>
      </c>
      <c r="AS369" s="78"/>
      <c r="AT369" s="78"/>
      <c r="AU369" s="72"/>
      <c r="AV369" s="47">
        <f>IF(AT369-AS369=$A$3,$A$2,AT369-AS369)</f>
        <v>0</v>
      </c>
      <c r="AW369" s="47">
        <f>IFERROR(IF(AU369=$D$4,AV369,AV369/($D$4/AU369)),0)</f>
        <v>0</v>
      </c>
      <c r="AX369" s="78"/>
      <c r="AY369" s="78"/>
      <c r="AZ369" s="72"/>
      <c r="BA369" s="47">
        <f>IF(AY369-AX369=$A$3,$A$2,AY369-AX369)</f>
        <v>0</v>
      </c>
      <c r="BB369" s="47">
        <f>IFERROR(IF(AZ369=$D$4,BA369,BA369/($D$4/AZ369)),0)</f>
        <v>0</v>
      </c>
      <c r="BC369" s="78">
        <v>0.70833333333333337</v>
      </c>
      <c r="BD369" s="78">
        <v>0.75</v>
      </c>
      <c r="BE369" s="72">
        <v>4</v>
      </c>
      <c r="BF369" s="47">
        <f>IF(BD369-BC369=$A$3,$A$2,BD369-BC369)</f>
        <v>4.166666666666663E-2</v>
      </c>
      <c r="BG369" s="47">
        <f>IFERROR(IF(BE369=$D$4,BF369,BF369/($D$4/BE369)),0)</f>
        <v>4.166666666666663E-2</v>
      </c>
      <c r="BH369" s="78"/>
      <c r="BI369" s="78"/>
      <c r="BJ369" s="72"/>
      <c r="BK369" s="47">
        <f>IF(BI369-BH369=$A$3,$A$2,BI369-BH369)</f>
        <v>0</v>
      </c>
      <c r="BL369" s="47">
        <f>IFERROR(IF(BJ369=$D$4,BK369,BK369/($D$4/BJ369)),0)</f>
        <v>0</v>
      </c>
      <c r="BM369" s="50"/>
      <c r="BN369" s="22">
        <f t="array" ref="BN369">IF(SUMPRODUCT((O369:O$439=O369)*1)&gt;1,0,1)</f>
        <v>0</v>
      </c>
      <c r="BO369" s="69"/>
      <c r="BP369" s="69"/>
      <c r="BQ369" s="71"/>
      <c r="BR369" s="47">
        <f>IF(BP369-BO369=$A$3,$A$2,BP369-BO369)</f>
        <v>0</v>
      </c>
      <c r="BS369" s="47">
        <f>IFERROR(IF(BQ369=$D$4,BR369,BR369/($D$4/BQ369)),0)</f>
        <v>0</v>
      </c>
      <c r="BT369" s="70">
        <v>0.70833333333333337</v>
      </c>
      <c r="BU369" s="70">
        <v>0.79166666666666663</v>
      </c>
      <c r="BV369" s="72">
        <v>2</v>
      </c>
      <c r="BW369" s="47">
        <f>IF(BU369-BT369=$A$3,$A$2,BU369-BT369)</f>
        <v>8.3333333333333259E-2</v>
      </c>
      <c r="BX369" s="47">
        <f>IFERROR(IF(BV369=$D$4,BW369,BW369/($D$4/BV369)),0)</f>
        <v>4.166666666666663E-2</v>
      </c>
      <c r="BY369" s="70"/>
      <c r="BZ369" s="70"/>
      <c r="CA369" s="72"/>
      <c r="CB369" s="47">
        <f>IF(BZ369-BY369=$A$3,$A$2,BZ369-BY369)</f>
        <v>0</v>
      </c>
      <c r="CC369" s="47">
        <f>IFERROR(IF(CA369=$D$4,CB369,CB369/($D$4/CA369)),0)</f>
        <v>0</v>
      </c>
      <c r="CD369" s="70"/>
      <c r="CE369" s="70"/>
      <c r="CF369" s="72"/>
      <c r="CG369" s="47">
        <f>IF(CE369-CD369=$A$3,$A$2,CE369-CD369)</f>
        <v>0</v>
      </c>
      <c r="CH369" s="47">
        <f>IFERROR(IF(CF369=$D$4,CG369,CG369/($D$4/CF369)),0)</f>
        <v>0</v>
      </c>
      <c r="CI369" s="70"/>
      <c r="CJ369" s="70"/>
      <c r="CK369" s="72"/>
      <c r="CL369" s="47">
        <f>IF(CJ369-CI369=$A$3,$A$2,CJ369-CI369)</f>
        <v>0</v>
      </c>
      <c r="CM369" s="47">
        <f>IFERROR(IF(CK369=$D$4,CL369,CL369/($D$4/CK369)),0)</f>
        <v>0</v>
      </c>
      <c r="CN369" s="70"/>
      <c r="CO369" s="70"/>
      <c r="CP369" s="72"/>
      <c r="CQ369" s="47">
        <f>IF(CO369-CN369=$A$3,$A$2,CO369-CN369)</f>
        <v>0</v>
      </c>
      <c r="CR369" s="47">
        <f>IFERROR(IF(CP369=$D$4,CQ369,CQ369/($D$4/CP369)),0)</f>
        <v>0</v>
      </c>
      <c r="CS369" s="70"/>
      <c r="CT369" s="70"/>
      <c r="CU369" s="72"/>
      <c r="CV369" s="47">
        <f>IF(CT369-CS369=$A$3,$A$2,CT369-CS369)</f>
        <v>0</v>
      </c>
      <c r="CW369" s="47">
        <f>IFERROR(IF(CU369=$D$4,CV369,CV369/($D$4/CU369)),0)</f>
        <v>0</v>
      </c>
      <c r="CY369" s="18"/>
      <c r="CZ369" s="156"/>
      <c r="DA369" s="156"/>
    </row>
    <row r="370" spans="2:105" ht="13.8" x14ac:dyDescent="0.3">
      <c r="B370" s="39" t="str">
        <f>CONCATENATE(IF(AD370&lt;&gt;"","L",""),IF(AI370&lt;&gt;"","M",""),IF(AN370&lt;&gt;"","W",""),IF(AS370&lt;&gt;"","J",""),IF(AX370&lt;&gt;"","V",""),IF(BC370&lt;&gt;"","S",""),IF(BH370&lt;&gt;"","D",""))</f>
        <v>W</v>
      </c>
      <c r="C370" s="76">
        <v>36</v>
      </c>
      <c r="D370" s="40" t="s">
        <v>2051</v>
      </c>
      <c r="E370" s="40" t="s">
        <v>1523</v>
      </c>
      <c r="F370" s="40" t="s">
        <v>2122</v>
      </c>
      <c r="G370" s="36" t="s">
        <v>1239</v>
      </c>
      <c r="H370" s="36" t="s">
        <v>2198</v>
      </c>
      <c r="I370" s="36" t="s">
        <v>2257</v>
      </c>
      <c r="J370" s="36" t="s">
        <v>2125</v>
      </c>
      <c r="K370" s="36" t="s">
        <v>2263</v>
      </c>
      <c r="L370" s="100" t="s">
        <v>975</v>
      </c>
      <c r="M370" s="99">
        <f>IF(L370=L369,0,1)</f>
        <v>0</v>
      </c>
      <c r="N370" s="107">
        <v>703507723</v>
      </c>
      <c r="O370" s="106" t="str">
        <f>PROPER(TRIM(UPPER(CONCATENATE(P370," ",Q370))))</f>
        <v>Enrique Mauricio Gavino</v>
      </c>
      <c r="P370" s="106" t="s">
        <v>2477</v>
      </c>
      <c r="Q370" s="106" t="s">
        <v>2486</v>
      </c>
      <c r="R370" s="106" t="s">
        <v>2523</v>
      </c>
      <c r="S370" s="106" t="s">
        <v>2464</v>
      </c>
      <c r="T370" s="106" t="s">
        <v>2465</v>
      </c>
      <c r="U370" s="107" t="s">
        <v>2472</v>
      </c>
      <c r="V370" s="133">
        <v>3417.4728599999999</v>
      </c>
      <c r="W370" s="39">
        <f>COUNTA(AD370,AI370,AN370,AS370,AX370,BH370,BC370)</f>
        <v>1</v>
      </c>
      <c r="X370" s="42">
        <f>Y370/AC370</f>
        <v>2.5000000000000012E-2</v>
      </c>
      <c r="Y370" s="43">
        <f>(AH370+AM370+AR370+AW370+BB370+BL370+BG370)*24</f>
        <v>1.0000000000000004</v>
      </c>
      <c r="Z370" s="44">
        <f>+W370*$D$4</f>
        <v>4</v>
      </c>
      <c r="AA370" s="42">
        <f>AB370/(AC370*$D$4)</f>
        <v>2.5000000000000012E-2</v>
      </c>
      <c r="AB370" s="44">
        <f>((AG370*24)*AF370)+((AL370*24)*AK370)+((AQ370*24)*AP370)+((AV370*24)*AU370)+((BA370*24)*AZ370)+((BF370*24)*BE370)+((BK370*24)*BJ370)</f>
        <v>4.0000000000000018</v>
      </c>
      <c r="AC370" s="45">
        <f>SUMIFS(Y:Y,O:O,O370)</f>
        <v>40</v>
      </c>
      <c r="AD370" s="77"/>
      <c r="AE370" s="77"/>
      <c r="AF370" s="71"/>
      <c r="AG370" s="47">
        <f>IF(AE370-AD370=$A$3,$A$2,AE370-AD370)</f>
        <v>0</v>
      </c>
      <c r="AH370" s="47">
        <f>IFERROR(IF(AF370=$D$4,AG370,AG370/($D$4/AF370)),0)</f>
        <v>0</v>
      </c>
      <c r="AI370" s="78"/>
      <c r="AJ370" s="78"/>
      <c r="AK370" s="72"/>
      <c r="AL370" s="47">
        <f>IF(AJ370-AI370=$A$3,$A$2,AJ370-AI370)</f>
        <v>0</v>
      </c>
      <c r="AM370" s="47">
        <f>IFERROR(IF(AK370=$D$4,AL370,AL370/($D$4/AK370)),0)</f>
        <v>0</v>
      </c>
      <c r="AN370" s="78">
        <v>0.375</v>
      </c>
      <c r="AO370" s="78">
        <v>0.41666666666666669</v>
      </c>
      <c r="AP370" s="72">
        <v>4</v>
      </c>
      <c r="AQ370" s="47">
        <f>IF(AO370-AN370=$A$3,$A$2,AO370-AN370)</f>
        <v>4.1666666666666685E-2</v>
      </c>
      <c r="AR370" s="47">
        <f>IFERROR(IF(AP370=$D$4,AQ370,AQ370/($D$4/AP370)),0)</f>
        <v>4.1666666666666685E-2</v>
      </c>
      <c r="AS370" s="78"/>
      <c r="AT370" s="78"/>
      <c r="AU370" s="72"/>
      <c r="AV370" s="47">
        <f>IF(AT370-AS370=$A$3,$A$2,AT370-AS370)</f>
        <v>0</v>
      </c>
      <c r="AW370" s="47">
        <f>IFERROR(IF(AU370=$D$4,AV370,AV370/($D$4/AU370)),0)</f>
        <v>0</v>
      </c>
      <c r="AX370" s="78"/>
      <c r="AY370" s="78"/>
      <c r="AZ370" s="72"/>
      <c r="BA370" s="47">
        <f>IF(AY370-AX370=$A$3,$A$2,AY370-AX370)</f>
        <v>0</v>
      </c>
      <c r="BB370" s="47">
        <f>IFERROR(IF(AZ370=$D$4,BA370,BA370/($D$4/AZ370)),0)</f>
        <v>0</v>
      </c>
      <c r="BC370" s="78"/>
      <c r="BD370" s="78"/>
      <c r="BE370" s="72"/>
      <c r="BF370" s="47">
        <f>IF(BD370-BC370=$A$3,$A$2,BD370-BC370)</f>
        <v>0</v>
      </c>
      <c r="BG370" s="47">
        <f>IFERROR(IF(BE370=$D$4,BF370,BF370/($D$4/BE370)),0)</f>
        <v>0</v>
      </c>
      <c r="BH370" s="78"/>
      <c r="BI370" s="78"/>
      <c r="BJ370" s="72"/>
      <c r="BK370" s="47">
        <f>IF(BI370-BH370=$A$3,$A$2,BI370-BH370)</f>
        <v>0</v>
      </c>
      <c r="BL370" s="47">
        <f>IFERROR(IF(BJ370=$D$4,BK370,BK370/($D$4/BJ370)),0)</f>
        <v>0</v>
      </c>
      <c r="BM370" s="50"/>
      <c r="BN370" s="22">
        <f t="array" ref="BN370">IF(SUMPRODUCT((O370:O$439=O370)*1)&gt;1,0,1)</f>
        <v>0</v>
      </c>
      <c r="BO370" s="69"/>
      <c r="BP370" s="69"/>
      <c r="BQ370" s="71"/>
      <c r="BR370" s="47">
        <f>IF(BP370-BO370=$A$3,$A$2,BP370-BO370)</f>
        <v>0</v>
      </c>
      <c r="BS370" s="47">
        <f>IFERROR(IF(BQ370=$D$4,BR370,BR370/($D$4/BQ370)),0)</f>
        <v>0</v>
      </c>
      <c r="BT370" s="70"/>
      <c r="BU370" s="70"/>
      <c r="BV370" s="72"/>
      <c r="BW370" s="47">
        <f>IF(BU370-BT370=$A$3,$A$2,BU370-BT370)</f>
        <v>0</v>
      </c>
      <c r="BX370" s="47">
        <f>IFERROR(IF(BV370=$D$4,BW370,BW370/($D$4/BV370)),0)</f>
        <v>0</v>
      </c>
      <c r="BY370" s="70">
        <v>0.375</v>
      </c>
      <c r="BZ370" s="70">
        <v>0.5</v>
      </c>
      <c r="CA370" s="72">
        <v>2</v>
      </c>
      <c r="CB370" s="47">
        <f>IF(BZ370-BY370=$A$3,$A$2,BZ370-BY370)</f>
        <v>0.125</v>
      </c>
      <c r="CC370" s="47">
        <f>IFERROR(IF(CA370=$D$4,CB370,CB370/($D$4/CA370)),0)</f>
        <v>6.25E-2</v>
      </c>
      <c r="CD370" s="70"/>
      <c r="CE370" s="70"/>
      <c r="CF370" s="72"/>
      <c r="CG370" s="47">
        <f>IF(CE370-CD370=$A$3,$A$2,CE370-CD370)</f>
        <v>0</v>
      </c>
      <c r="CH370" s="47">
        <f>IFERROR(IF(CF370=$D$4,CG370,CG370/($D$4/CF370)),0)</f>
        <v>0</v>
      </c>
      <c r="CI370" s="70"/>
      <c r="CJ370" s="70"/>
      <c r="CK370" s="72"/>
      <c r="CL370" s="47">
        <f>IF(CJ370-CI370=$A$3,$A$2,CJ370-CI370)</f>
        <v>0</v>
      </c>
      <c r="CM370" s="47">
        <f>IFERROR(IF(CK370=$D$4,CL370,CL370/($D$4/CK370)),0)</f>
        <v>0</v>
      </c>
      <c r="CN370" s="70"/>
      <c r="CO370" s="70"/>
      <c r="CP370" s="72"/>
      <c r="CQ370" s="47">
        <f>IF(CO370-CN370=$A$3,$A$2,CO370-CN370)</f>
        <v>0</v>
      </c>
      <c r="CR370" s="47">
        <f>IFERROR(IF(CP370=$D$4,CQ370,CQ370/($D$4/CP370)),0)</f>
        <v>0</v>
      </c>
      <c r="CS370" s="70"/>
      <c r="CT370" s="70"/>
      <c r="CU370" s="72"/>
      <c r="CV370" s="47">
        <f>IF(CT370-CS370=$A$3,$A$2,CT370-CS370)</f>
        <v>0</v>
      </c>
      <c r="CW370" s="47">
        <f>IFERROR(IF(CU370=$D$4,CV370,CV370/($D$4/CU370)),0)</f>
        <v>0</v>
      </c>
      <c r="CY370" s="18"/>
      <c r="CZ370" s="156"/>
      <c r="DA370" s="156"/>
    </row>
    <row r="371" spans="2:105" ht="13.8" x14ac:dyDescent="0.3">
      <c r="B371" s="39" t="str">
        <f>CONCATENATE(IF(AD371&lt;&gt;"","L",""),IF(AI371&lt;&gt;"","M",""),IF(AN371&lt;&gt;"","W",""),IF(AS371&lt;&gt;"","J",""),IF(AX371&lt;&gt;"","V",""),IF(BC371&lt;&gt;"","S",""),IF(BH371&lt;&gt;"","D",""))</f>
        <v>V</v>
      </c>
      <c r="C371" s="76">
        <v>83</v>
      </c>
      <c r="D371" s="40" t="s">
        <v>2052</v>
      </c>
      <c r="E371" s="40" t="s">
        <v>1524</v>
      </c>
      <c r="F371" s="40" t="s">
        <v>2123</v>
      </c>
      <c r="G371" s="36" t="s">
        <v>1237</v>
      </c>
      <c r="H371" s="36" t="s">
        <v>2195</v>
      </c>
      <c r="I371" s="36" t="s">
        <v>2257</v>
      </c>
      <c r="J371" s="36" t="s">
        <v>2125</v>
      </c>
      <c r="K371" s="36" t="s">
        <v>2263</v>
      </c>
      <c r="L371" s="100" t="s">
        <v>975</v>
      </c>
      <c r="M371" s="99">
        <f>IF(L371=L370,0,1)</f>
        <v>0</v>
      </c>
      <c r="N371" s="107">
        <v>703507723</v>
      </c>
      <c r="O371" s="106" t="str">
        <f>PROPER(TRIM(UPPER(CONCATENATE(P371," ",Q371))))</f>
        <v>Enrique Mauricio Gavino</v>
      </c>
      <c r="P371" s="106" t="s">
        <v>2477</v>
      </c>
      <c r="Q371" s="106" t="s">
        <v>2486</v>
      </c>
      <c r="R371" s="106" t="s">
        <v>2523</v>
      </c>
      <c r="S371" s="106" t="s">
        <v>2464</v>
      </c>
      <c r="T371" s="106" t="s">
        <v>2466</v>
      </c>
      <c r="U371" s="107" t="s">
        <v>2472</v>
      </c>
      <c r="V371" s="133">
        <v>1758.3171559427087</v>
      </c>
      <c r="W371" s="39">
        <f>COUNTA(AD371,AI371,AN371,AS371,AX371,BH371,BC371)</f>
        <v>1</v>
      </c>
      <c r="X371" s="42">
        <f>Y371/AC371</f>
        <v>2.4999999999999977E-2</v>
      </c>
      <c r="Y371" s="43">
        <f>(AH371+AM371+AR371+AW371+BB371+BL371+BG371)*24</f>
        <v>0.99999999999999911</v>
      </c>
      <c r="Z371" s="44">
        <f>+W371*$D$4</f>
        <v>4</v>
      </c>
      <c r="AA371" s="42">
        <f>AB371/(AC371*$D$4)</f>
        <v>2.4999999999999977E-2</v>
      </c>
      <c r="AB371" s="44">
        <f>((AG371*24)*AF371)+((AL371*24)*AK371)+((AQ371*24)*AP371)+((AV371*24)*AU371)+((BA371*24)*AZ371)+((BF371*24)*BE371)+((BK371*24)*BJ371)</f>
        <v>3.9999999999999964</v>
      </c>
      <c r="AC371" s="45">
        <f>SUMIFS(Y:Y,O:O,O371)</f>
        <v>40</v>
      </c>
      <c r="AD371" s="77"/>
      <c r="AE371" s="77"/>
      <c r="AF371" s="71"/>
      <c r="AG371" s="47">
        <f>IF(AE371-AD371=$A$3,$A$2,AE371-AD371)</f>
        <v>0</v>
      </c>
      <c r="AH371" s="47">
        <f>IFERROR(IF(AF371=$D$4,AG371,AG371/($D$4/AF371)),0)</f>
        <v>0</v>
      </c>
      <c r="AI371" s="78"/>
      <c r="AJ371" s="78"/>
      <c r="AK371" s="72"/>
      <c r="AL371" s="47">
        <f>IF(AJ371-AI371=$A$3,$A$2,AJ371-AI371)</f>
        <v>0</v>
      </c>
      <c r="AM371" s="47">
        <f>IFERROR(IF(AK371=$D$4,AL371,AL371/($D$4/AK371)),0)</f>
        <v>0</v>
      </c>
      <c r="AN371" s="78"/>
      <c r="AO371" s="78"/>
      <c r="AP371" s="72"/>
      <c r="AQ371" s="47">
        <f>IF(AO371-AN371=$A$3,$A$2,AO371-AN371)</f>
        <v>0</v>
      </c>
      <c r="AR371" s="47">
        <f>IFERROR(IF(AP371=$D$4,AQ371,AQ371/($D$4/AP371)),0)</f>
        <v>0</v>
      </c>
      <c r="AS371" s="78"/>
      <c r="AT371" s="78"/>
      <c r="AU371" s="72"/>
      <c r="AV371" s="47">
        <f>IF(AT371-AS371=$A$3,$A$2,AT371-AS371)</f>
        <v>0</v>
      </c>
      <c r="AW371" s="47">
        <f>IFERROR(IF(AU371=$D$4,AV371,AV371/($D$4/AU371)),0)</f>
        <v>0</v>
      </c>
      <c r="AX371" s="78">
        <v>0.70833333333333337</v>
      </c>
      <c r="AY371" s="78">
        <v>0.75</v>
      </c>
      <c r="AZ371" s="72">
        <v>4</v>
      </c>
      <c r="BA371" s="47">
        <f>IF(AY371-AX371=$A$3,$A$2,AY371-AX371)</f>
        <v>4.166666666666663E-2</v>
      </c>
      <c r="BB371" s="47">
        <f>IFERROR(IF(AZ371=$D$4,BA371,BA371/($D$4/AZ371)),0)</f>
        <v>4.166666666666663E-2</v>
      </c>
      <c r="BC371" s="78"/>
      <c r="BD371" s="78"/>
      <c r="BE371" s="72"/>
      <c r="BF371" s="47">
        <f>IF(BD371-BC371=$A$3,$A$2,BD371-BC371)</f>
        <v>0</v>
      </c>
      <c r="BG371" s="47">
        <f>IFERROR(IF(BE371=$D$4,BF371,BF371/($D$4/BE371)),0)</f>
        <v>0</v>
      </c>
      <c r="BH371" s="78"/>
      <c r="BI371" s="78"/>
      <c r="BJ371" s="72"/>
      <c r="BK371" s="47">
        <f>IF(BI371-BH371=$A$3,$A$2,BI371-BH371)</f>
        <v>0</v>
      </c>
      <c r="BL371" s="47">
        <f>IFERROR(IF(BJ371=$D$4,BK371,BK371/($D$4/BJ371)),0)</f>
        <v>0</v>
      </c>
      <c r="BM371" s="50"/>
      <c r="BN371" s="22">
        <f t="array" ref="BN371">IF(SUMPRODUCT((O371:O$439=O371)*1)&gt;1,0,1)</f>
        <v>0</v>
      </c>
      <c r="BO371" s="69"/>
      <c r="BP371" s="69"/>
      <c r="BQ371" s="71"/>
      <c r="BR371" s="47">
        <f>IF(BP371-BO371=$A$3,$A$2,BP371-BO371)</f>
        <v>0</v>
      </c>
      <c r="BS371" s="47">
        <f>IFERROR(IF(BQ371=$D$4,BR371,BR371/($D$4/BQ371)),0)</f>
        <v>0</v>
      </c>
      <c r="BT371" s="70"/>
      <c r="BU371" s="70"/>
      <c r="BV371" s="72"/>
      <c r="BW371" s="47">
        <f>IF(BU371-BT371=$A$3,$A$2,BU371-BT371)</f>
        <v>0</v>
      </c>
      <c r="BX371" s="47">
        <f>IFERROR(IF(BV371=$D$4,BW371,BW371/($D$4/BV371)),0)</f>
        <v>0</v>
      </c>
      <c r="BY371" s="70"/>
      <c r="BZ371" s="70"/>
      <c r="CA371" s="72"/>
      <c r="CB371" s="47">
        <f>IF(BZ371-BY371=$A$3,$A$2,BZ371-BY371)</f>
        <v>0</v>
      </c>
      <c r="CC371" s="47">
        <f>IFERROR(IF(CA371=$D$4,CB371,CB371/($D$4/CA371)),0)</f>
        <v>0</v>
      </c>
      <c r="CD371" s="70">
        <v>0.41666666666666669</v>
      </c>
      <c r="CE371" s="70">
        <v>0.5</v>
      </c>
      <c r="CF371" s="72">
        <v>2</v>
      </c>
      <c r="CG371" s="47">
        <f>IF(CE371-CD371=$A$3,$A$2,CE371-CD371)</f>
        <v>8.3333333333333315E-2</v>
      </c>
      <c r="CH371" s="47">
        <f>IFERROR(IF(CF371=$D$4,CG371,CG371/($D$4/CF371)),0)</f>
        <v>4.1666666666666657E-2</v>
      </c>
      <c r="CI371" s="70"/>
      <c r="CJ371" s="70"/>
      <c r="CK371" s="72"/>
      <c r="CL371" s="47">
        <f>IF(CJ371-CI371=$A$3,$A$2,CJ371-CI371)</f>
        <v>0</v>
      </c>
      <c r="CM371" s="47">
        <f>IFERROR(IF(CK371=$D$4,CL371,CL371/($D$4/CK371)),0)</f>
        <v>0</v>
      </c>
      <c r="CN371" s="70"/>
      <c r="CO371" s="70"/>
      <c r="CP371" s="72"/>
      <c r="CQ371" s="47">
        <f>IF(CO371-CN371=$A$3,$A$2,CO371-CN371)</f>
        <v>0</v>
      </c>
      <c r="CR371" s="47">
        <f>IFERROR(IF(CP371=$D$4,CQ371,CQ371/($D$4/CP371)),0)</f>
        <v>0</v>
      </c>
      <c r="CS371" s="70"/>
      <c r="CT371" s="70"/>
      <c r="CU371" s="72"/>
      <c r="CV371" s="47">
        <f>IF(CT371-CS371=$A$3,$A$2,CT371-CS371)</f>
        <v>0</v>
      </c>
      <c r="CW371" s="47">
        <f>IFERROR(IF(CU371=$D$4,CV371,CV371/($D$4/CU371)),0)</f>
        <v>0</v>
      </c>
      <c r="CY371" s="18"/>
      <c r="CZ371" s="156"/>
      <c r="DA371" s="156"/>
    </row>
    <row r="372" spans="2:105" ht="13.8" x14ac:dyDescent="0.3">
      <c r="B372" s="39" t="str">
        <f>CONCATENATE(IF(AD372&lt;&gt;"","L",""),IF(AI372&lt;&gt;"","M",""),IF(AN372&lt;&gt;"","W",""),IF(AS372&lt;&gt;"","J",""),IF(AX372&lt;&gt;"","V",""),IF(BC372&lt;&gt;"","S",""),IF(BH372&lt;&gt;"","D",""))</f>
        <v>M</v>
      </c>
      <c r="C372" s="76">
        <v>1807</v>
      </c>
      <c r="D372" s="137" t="s">
        <v>2053</v>
      </c>
      <c r="E372" s="40" t="s">
        <v>1043</v>
      </c>
      <c r="F372" s="40" t="s">
        <v>2123</v>
      </c>
      <c r="G372" s="36" t="s">
        <v>1241</v>
      </c>
      <c r="H372" s="36" t="s">
        <v>2199</v>
      </c>
      <c r="I372" s="36" t="s">
        <v>2257</v>
      </c>
      <c r="J372" s="36" t="s">
        <v>2125</v>
      </c>
      <c r="K372" s="36" t="s">
        <v>2263</v>
      </c>
      <c r="L372" s="100" t="s">
        <v>975</v>
      </c>
      <c r="M372" s="99">
        <f>IF(L372=L371,0,1)</f>
        <v>0</v>
      </c>
      <c r="N372" s="107">
        <v>703507723</v>
      </c>
      <c r="O372" s="106" t="str">
        <f>PROPER(TRIM(UPPER(CONCATENATE(P372," ",Q372))))</f>
        <v>Enrique Mauricio Gavino</v>
      </c>
      <c r="P372" s="106" t="s">
        <v>2477</v>
      </c>
      <c r="Q372" s="106" t="s">
        <v>2486</v>
      </c>
      <c r="R372" s="106" t="s">
        <v>2523</v>
      </c>
      <c r="S372" s="106" t="s">
        <v>2464</v>
      </c>
      <c r="T372" s="106" t="s">
        <v>2468</v>
      </c>
      <c r="U372" s="107" t="s">
        <v>2472</v>
      </c>
      <c r="V372" s="133">
        <v>5928.7952769070862</v>
      </c>
      <c r="W372" s="39">
        <f>COUNTA(AD372,AI372,AN372,AS372,AX372,BH372,BC372)</f>
        <v>1</v>
      </c>
      <c r="X372" s="42">
        <f>Y372/AC372</f>
        <v>2.4999999999999977E-2</v>
      </c>
      <c r="Y372" s="43">
        <f>(AH372+AM372+AR372+AW372+BB372+BL372+BG372)*24</f>
        <v>0.99999999999999911</v>
      </c>
      <c r="Z372" s="44">
        <f>+W372*$D$4</f>
        <v>4</v>
      </c>
      <c r="AA372" s="42">
        <f>AB372/(AC372*$D$4)</f>
        <v>2.4999999999999977E-2</v>
      </c>
      <c r="AB372" s="44">
        <f>((AG372*24)*AF372)+((AL372*24)*AK372)+((AQ372*24)*AP372)+((AV372*24)*AU372)+((BA372*24)*AZ372)+((BF372*24)*BE372)+((BK372*24)*BJ372)</f>
        <v>3.9999999999999964</v>
      </c>
      <c r="AC372" s="45">
        <f>SUMIFS(Y:Y,O:O,O372)</f>
        <v>40</v>
      </c>
      <c r="AD372" s="77"/>
      <c r="AE372" s="77"/>
      <c r="AF372" s="71"/>
      <c r="AG372" s="47">
        <f>IF(AE372-AD372=$A$3,$A$2,AE372-AD372)</f>
        <v>0</v>
      </c>
      <c r="AH372" s="47">
        <f>IFERROR(IF(AF372=$D$4,AG372,AG372/($D$4/AF372)),0)</f>
        <v>0</v>
      </c>
      <c r="AI372" s="78">
        <v>0.41666666666666669</v>
      </c>
      <c r="AJ372" s="78">
        <v>0.45833333333333331</v>
      </c>
      <c r="AK372" s="72">
        <v>4</v>
      </c>
      <c r="AL372" s="47">
        <f>IF(AJ372-AI372=$A$3,$A$2,AJ372-AI372)</f>
        <v>4.166666666666663E-2</v>
      </c>
      <c r="AM372" s="47">
        <f>IFERROR(IF(AK372=$D$4,AL372,AL372/($D$4/AK372)),0)</f>
        <v>4.166666666666663E-2</v>
      </c>
      <c r="AN372" s="78"/>
      <c r="AO372" s="78"/>
      <c r="AP372" s="72"/>
      <c r="AQ372" s="47">
        <f>IF(AO372-AN372=$A$3,$A$2,AO372-AN372)</f>
        <v>0</v>
      </c>
      <c r="AR372" s="47">
        <f>IFERROR(IF(AP372=$D$4,AQ372,AQ372/($D$4/AP372)),0)</f>
        <v>0</v>
      </c>
      <c r="AS372" s="78"/>
      <c r="AT372" s="78"/>
      <c r="AU372" s="72"/>
      <c r="AV372" s="47">
        <f>IF(AT372-AS372=$A$3,$A$2,AT372-AS372)</f>
        <v>0</v>
      </c>
      <c r="AW372" s="47">
        <f>IFERROR(IF(AU372=$D$4,AV372,AV372/($D$4/AU372)),0)</f>
        <v>0</v>
      </c>
      <c r="AX372" s="78"/>
      <c r="AY372" s="78"/>
      <c r="AZ372" s="72"/>
      <c r="BA372" s="47">
        <f>IF(AY372-AX372=$A$3,$A$2,AY372-AX372)</f>
        <v>0</v>
      </c>
      <c r="BB372" s="47">
        <f>IFERROR(IF(AZ372=$D$4,BA372,BA372/($D$4/AZ372)),0)</f>
        <v>0</v>
      </c>
      <c r="BC372" s="78"/>
      <c r="BD372" s="78"/>
      <c r="BE372" s="72"/>
      <c r="BF372" s="47">
        <f>IF(BD372-BC372=$A$3,$A$2,BD372-BC372)</f>
        <v>0</v>
      </c>
      <c r="BG372" s="47">
        <f>IFERROR(IF(BE372=$D$4,BF372,BF372/($D$4/BE372)),0)</f>
        <v>0</v>
      </c>
      <c r="BH372" s="78"/>
      <c r="BI372" s="78"/>
      <c r="BJ372" s="72"/>
      <c r="BK372" s="47">
        <f>IF(BI372-BH372=$A$3,$A$2,BI372-BH372)</f>
        <v>0</v>
      </c>
      <c r="BL372" s="47">
        <f>IFERROR(IF(BJ372=$D$4,BK372,BK372/($D$4/BJ372)),0)</f>
        <v>0</v>
      </c>
      <c r="BM372" s="50"/>
      <c r="BN372" s="22">
        <f t="array" ref="BN372">IF(SUMPRODUCT((O372:O$439=O372)*1)&gt;1,0,1)</f>
        <v>0</v>
      </c>
      <c r="BO372" s="69"/>
      <c r="BP372" s="69"/>
      <c r="BQ372" s="71"/>
      <c r="BR372" s="47">
        <f>IF(BP372-BO372=$A$3,$A$2,BP372-BO372)</f>
        <v>0</v>
      </c>
      <c r="BS372" s="47">
        <f>IFERROR(IF(BQ372=$D$4,BR372,BR372/($D$4/BQ372)),0)</f>
        <v>0</v>
      </c>
      <c r="BT372" s="70"/>
      <c r="BU372" s="70"/>
      <c r="BV372" s="72"/>
      <c r="BW372" s="47">
        <f>IF(BU372-BT372=$A$3,$A$2,BU372-BT372)</f>
        <v>0</v>
      </c>
      <c r="BX372" s="47">
        <f>IFERROR(IF(BV372=$D$4,BW372,BW372/($D$4/BV372)),0)</f>
        <v>0</v>
      </c>
      <c r="BY372" s="70"/>
      <c r="BZ372" s="70"/>
      <c r="CA372" s="72"/>
      <c r="CB372" s="47">
        <f>IF(BZ372-BY372=$A$3,$A$2,BZ372-BY372)</f>
        <v>0</v>
      </c>
      <c r="CC372" s="47">
        <f>IFERROR(IF(CA372=$D$4,CB372,CB372/($D$4/CA372)),0)</f>
        <v>0</v>
      </c>
      <c r="CD372" s="70"/>
      <c r="CE372" s="70"/>
      <c r="CF372" s="72"/>
      <c r="CG372" s="47">
        <f>IF(CE372-CD372=$A$3,$A$2,CE372-CD372)</f>
        <v>0</v>
      </c>
      <c r="CH372" s="47">
        <f>IFERROR(IF(CF372=$D$4,CG372,CG372/($D$4/CF372)),0)</f>
        <v>0</v>
      </c>
      <c r="CI372" s="70"/>
      <c r="CJ372" s="70"/>
      <c r="CK372" s="72"/>
      <c r="CL372" s="47">
        <f>IF(CJ372-CI372=$A$3,$A$2,CJ372-CI372)</f>
        <v>0</v>
      </c>
      <c r="CM372" s="47">
        <f>IFERROR(IF(CK372=$D$4,CL372,CL372/($D$4/CK372)),0)</f>
        <v>0</v>
      </c>
      <c r="CN372" s="70">
        <v>0.54166666666666663</v>
      </c>
      <c r="CO372" s="70">
        <v>0.66666666666666663</v>
      </c>
      <c r="CP372" s="72">
        <v>2</v>
      </c>
      <c r="CQ372" s="47">
        <f>IF(CO372-CN372=$A$3,$A$2,CO372-CN372)</f>
        <v>0.125</v>
      </c>
      <c r="CR372" s="47">
        <f>IFERROR(IF(CP372=$D$4,CQ372,CQ372/($D$4/CP372)),0)</f>
        <v>6.25E-2</v>
      </c>
      <c r="CS372" s="70"/>
      <c r="CT372" s="70"/>
      <c r="CU372" s="72"/>
      <c r="CV372" s="47">
        <f>IF(CT372-CS372=$A$3,$A$2,CT372-CS372)</f>
        <v>0</v>
      </c>
      <c r="CW372" s="47">
        <f>IFERROR(IF(CU372=$D$4,CV372,CV372/($D$4/CU372)),0)</f>
        <v>0</v>
      </c>
      <c r="CY372" s="18"/>
      <c r="CZ372" s="156"/>
      <c r="DA372" s="156"/>
    </row>
    <row r="373" spans="2:105" ht="13.8" x14ac:dyDescent="0.3">
      <c r="B373" s="39" t="str">
        <f>CONCATENATE(IF(AD373&lt;&gt;"","L",""),IF(AI373&lt;&gt;"","M",""),IF(AN373&lt;&gt;"","W",""),IF(AS373&lt;&gt;"","J",""),IF(AX373&lt;&gt;"","V",""),IF(BC373&lt;&gt;"","S",""),IF(BH373&lt;&gt;"","D",""))</f>
        <v>M</v>
      </c>
      <c r="C373" s="104" t="s">
        <v>1049</v>
      </c>
      <c r="D373" s="40" t="s">
        <v>2054</v>
      </c>
      <c r="E373" s="40" t="s">
        <v>2054</v>
      </c>
      <c r="F373" s="40" t="s">
        <v>2123</v>
      </c>
      <c r="G373" s="36" t="s">
        <v>1237</v>
      </c>
      <c r="H373" s="36" t="s">
        <v>2199</v>
      </c>
      <c r="I373" s="36" t="s">
        <v>2257</v>
      </c>
      <c r="J373" s="36" t="s">
        <v>2125</v>
      </c>
      <c r="K373" s="36" t="s">
        <v>2263</v>
      </c>
      <c r="L373" s="100" t="s">
        <v>975</v>
      </c>
      <c r="M373" s="99">
        <f>IF(L373=L372,0,1)</f>
        <v>0</v>
      </c>
      <c r="N373" s="107">
        <v>703507723</v>
      </c>
      <c r="O373" s="106" t="str">
        <f>PROPER(TRIM(UPPER(CONCATENATE(P373," ",Q373))))</f>
        <v>Enrique Mauricio Gavino</v>
      </c>
      <c r="P373" s="106" t="s">
        <v>2477</v>
      </c>
      <c r="Q373" s="106" t="s">
        <v>2486</v>
      </c>
      <c r="R373" s="106" t="s">
        <v>2523</v>
      </c>
      <c r="S373" s="106" t="s">
        <v>2464</v>
      </c>
      <c r="T373" s="106" t="s">
        <v>2466</v>
      </c>
      <c r="U373" s="107" t="s">
        <v>2472</v>
      </c>
      <c r="V373" s="133">
        <v>10113.827237076792</v>
      </c>
      <c r="W373" s="39">
        <f>COUNTA(AD373,AI373,AN373,AS373,AX373,BH373,BC373)</f>
        <v>1</v>
      </c>
      <c r="X373" s="42">
        <f>Y373/AC373</f>
        <v>2.5000000000000012E-2</v>
      </c>
      <c r="Y373" s="43">
        <f>(AH373+AM373+AR373+AW373+BB373+BL373+BG373)*24</f>
        <v>1.0000000000000004</v>
      </c>
      <c r="Z373" s="44">
        <f>+W373*$D$4</f>
        <v>4</v>
      </c>
      <c r="AA373" s="42">
        <f>AB373/(AC373*$D$4)</f>
        <v>2.5000000000000012E-2</v>
      </c>
      <c r="AB373" s="44">
        <f>((AG373*24)*AF373)+((AL373*24)*AK373)+((AQ373*24)*AP373)+((AV373*24)*AU373)+((BA373*24)*AZ373)+((BF373*24)*BE373)+((BK373*24)*BJ373)</f>
        <v>4.0000000000000018</v>
      </c>
      <c r="AC373" s="45">
        <f>SUMIFS(Y:Y,O:O,O373)</f>
        <v>40</v>
      </c>
      <c r="AD373" s="77"/>
      <c r="AE373" s="77"/>
      <c r="AF373" s="71"/>
      <c r="AG373" s="47">
        <f>IF(AE373-AD373=$A$3,$A$2,AE373-AD373)</f>
        <v>0</v>
      </c>
      <c r="AH373" s="47">
        <f>IFERROR(IF(AF373=$D$4,AG373,AG373/($D$4/AF373)),0)</f>
        <v>0</v>
      </c>
      <c r="AI373" s="78">
        <v>0.45833333333333331</v>
      </c>
      <c r="AJ373" s="78">
        <v>0.5</v>
      </c>
      <c r="AK373" s="72">
        <v>4</v>
      </c>
      <c r="AL373" s="47">
        <f>IF(AJ373-AI373=$A$3,$A$2,AJ373-AI373)</f>
        <v>4.1666666666666685E-2</v>
      </c>
      <c r="AM373" s="47">
        <f>IFERROR(IF(AK373=$D$4,AL373,AL373/($D$4/AK373)),0)</f>
        <v>4.1666666666666685E-2</v>
      </c>
      <c r="AN373" s="78"/>
      <c r="AO373" s="78"/>
      <c r="AP373" s="72"/>
      <c r="AQ373" s="47">
        <f>IF(AO373-AN373=$A$3,$A$2,AO373-AN373)</f>
        <v>0</v>
      </c>
      <c r="AR373" s="47">
        <f>IFERROR(IF(AP373=$D$4,AQ373,AQ373/($D$4/AP373)),0)</f>
        <v>0</v>
      </c>
      <c r="AS373" s="78"/>
      <c r="AT373" s="78"/>
      <c r="AU373" s="72"/>
      <c r="AV373" s="47">
        <f>IF(AT373-AS373=$A$3,$A$2,AT373-AS373)</f>
        <v>0</v>
      </c>
      <c r="AW373" s="47">
        <f>IFERROR(IF(AU373=$D$4,AV373,AV373/($D$4/AU373)),0)</f>
        <v>0</v>
      </c>
      <c r="AX373" s="78"/>
      <c r="AY373" s="78"/>
      <c r="AZ373" s="72"/>
      <c r="BA373" s="47">
        <f>IF(AY373-AX373=$A$3,$A$2,AY373-AX373)</f>
        <v>0</v>
      </c>
      <c r="BB373" s="47">
        <f>IFERROR(IF(AZ373=$D$4,BA373,BA373/($D$4/AZ373)),0)</f>
        <v>0</v>
      </c>
      <c r="BC373" s="78"/>
      <c r="BD373" s="78"/>
      <c r="BE373" s="72"/>
      <c r="BF373" s="47">
        <f>IF(BD373-BC373=$A$3,$A$2,BD373-BC373)</f>
        <v>0</v>
      </c>
      <c r="BG373" s="47">
        <f>IFERROR(IF(BE373=$D$4,BF373,BF373/($D$4/BE373)),0)</f>
        <v>0</v>
      </c>
      <c r="BH373" s="78"/>
      <c r="BI373" s="78"/>
      <c r="BJ373" s="72"/>
      <c r="BK373" s="47">
        <f>IF(BI373-BH373=$A$3,$A$2,BI373-BH373)</f>
        <v>0</v>
      </c>
      <c r="BL373" s="47">
        <f>IFERROR(IF(BJ373=$D$4,BK373,BK373/($D$4/BJ373)),0)</f>
        <v>0</v>
      </c>
      <c r="BM373" s="50"/>
      <c r="BN373" s="22">
        <f t="array" ref="BN373">IF(SUMPRODUCT((O373:O$439=O373)*1)&gt;1,0,1)</f>
        <v>0</v>
      </c>
      <c r="BO373" s="69"/>
      <c r="BP373" s="69"/>
      <c r="BQ373" s="71"/>
      <c r="BR373" s="47">
        <f>IF(BP373-BO373=$A$3,$A$2,BP373-BO373)</f>
        <v>0</v>
      </c>
      <c r="BS373" s="47">
        <f>IFERROR(IF(BQ373=$D$4,BR373,BR373/($D$4/BQ373)),0)</f>
        <v>0</v>
      </c>
      <c r="BT373" s="70"/>
      <c r="BU373" s="70"/>
      <c r="BV373" s="72"/>
      <c r="BW373" s="47">
        <f>IF(BU373-BT373=$A$3,$A$2,BU373-BT373)</f>
        <v>0</v>
      </c>
      <c r="BX373" s="47">
        <f>IFERROR(IF(BV373=$D$4,BW373,BW373/($D$4/BV373)),0)</f>
        <v>0</v>
      </c>
      <c r="BY373" s="70"/>
      <c r="BZ373" s="70"/>
      <c r="CA373" s="72"/>
      <c r="CB373" s="47">
        <f>IF(BZ373-BY373=$A$3,$A$2,BZ373-BY373)</f>
        <v>0</v>
      </c>
      <c r="CC373" s="47">
        <f>IFERROR(IF(CA373=$D$4,CB373,CB373/($D$4/CA373)),0)</f>
        <v>0</v>
      </c>
      <c r="CD373" s="70"/>
      <c r="CE373" s="70"/>
      <c r="CF373" s="72"/>
      <c r="CG373" s="47">
        <f>IF(CE373-CD373=$A$3,$A$2,CE373-CD373)</f>
        <v>0</v>
      </c>
      <c r="CH373" s="47">
        <f>IFERROR(IF(CF373=$D$4,CG373,CG373/($D$4/CF373)),0)</f>
        <v>0</v>
      </c>
      <c r="CI373" s="70"/>
      <c r="CJ373" s="70"/>
      <c r="CK373" s="72"/>
      <c r="CL373" s="47">
        <f>IF(CJ373-CI373=$A$3,$A$2,CJ373-CI373)</f>
        <v>0</v>
      </c>
      <c r="CM373" s="47">
        <f>IFERROR(IF(CK373=$D$4,CL373,CL373/($D$4/CK373)),0)</f>
        <v>0</v>
      </c>
      <c r="CN373" s="70">
        <v>0.41666666666666669</v>
      </c>
      <c r="CO373" s="70">
        <v>0.5</v>
      </c>
      <c r="CP373" s="72">
        <v>2</v>
      </c>
      <c r="CQ373" s="47">
        <f>IF(CO373-CN373=$A$3,$A$2,CO373-CN373)</f>
        <v>8.3333333333333315E-2</v>
      </c>
      <c r="CR373" s="47">
        <f>IFERROR(IF(CP373=$D$4,CQ373,CQ373/($D$4/CP373)),0)</f>
        <v>4.1666666666666657E-2</v>
      </c>
      <c r="CS373" s="70"/>
      <c r="CT373" s="70"/>
      <c r="CU373" s="72"/>
      <c r="CV373" s="47">
        <f>IF(CT373-CS373=$A$3,$A$2,CT373-CS373)</f>
        <v>0</v>
      </c>
      <c r="CW373" s="47">
        <f>IFERROR(IF(CU373=$D$4,CV373,CV373/($D$4/CU373)),0)</f>
        <v>0</v>
      </c>
      <c r="CY373" s="18"/>
      <c r="CZ373" s="156"/>
      <c r="DA373" s="156"/>
    </row>
    <row r="374" spans="2:105" ht="13.8" x14ac:dyDescent="0.3">
      <c r="B374" s="39" t="str">
        <f>CONCATENATE(IF(AD374&lt;&gt;"","L",""),IF(AI374&lt;&gt;"","M",""),IF(AN374&lt;&gt;"","W",""),IF(AS374&lt;&gt;"","J",""),IF(AX374&lt;&gt;"","V",""),IF(BC374&lt;&gt;"","S",""),IF(BH374&lt;&gt;"","D",""))</f>
        <v>M</v>
      </c>
      <c r="C374" s="76">
        <v>44</v>
      </c>
      <c r="D374" s="40" t="s">
        <v>2055</v>
      </c>
      <c r="E374" s="40" t="s">
        <v>1047</v>
      </c>
      <c r="F374" s="40" t="s">
        <v>2122</v>
      </c>
      <c r="G374" s="36" t="s">
        <v>1239</v>
      </c>
      <c r="H374" s="36" t="s">
        <v>2199</v>
      </c>
      <c r="I374" s="36" t="s">
        <v>2257</v>
      </c>
      <c r="J374" s="36" t="s">
        <v>2125</v>
      </c>
      <c r="K374" s="36" t="s">
        <v>2263</v>
      </c>
      <c r="L374" s="100" t="s">
        <v>975</v>
      </c>
      <c r="M374" s="99">
        <f>IF(L374=L373,0,1)</f>
        <v>0</v>
      </c>
      <c r="N374" s="107">
        <v>703507723</v>
      </c>
      <c r="O374" s="106" t="str">
        <f>PROPER(TRIM(UPPER(CONCATENATE(P374," ",Q374))))</f>
        <v>Enrique Mauricio Gavino</v>
      </c>
      <c r="P374" s="106" t="s">
        <v>2477</v>
      </c>
      <c r="Q374" s="106" t="s">
        <v>2486</v>
      </c>
      <c r="R374" s="106" t="s">
        <v>2523</v>
      </c>
      <c r="S374" s="106" t="s">
        <v>2464</v>
      </c>
      <c r="T374" s="106" t="s">
        <v>2465</v>
      </c>
      <c r="U374" s="107" t="s">
        <v>2472</v>
      </c>
      <c r="V374" s="133">
        <v>8021.3112569919394</v>
      </c>
      <c r="W374" s="39">
        <f>COUNTA(AD374,AI374,AN374,AS374,AX374,BH374,BC374)</f>
        <v>1</v>
      </c>
      <c r="X374" s="42">
        <f>Y374/AC374</f>
        <v>2.5000000000000012E-2</v>
      </c>
      <c r="Y374" s="43">
        <f>(AH374+AM374+AR374+AW374+BB374+BL374+BG374)*24</f>
        <v>1.0000000000000004</v>
      </c>
      <c r="Z374" s="44">
        <f>+W374*$D$4</f>
        <v>4</v>
      </c>
      <c r="AA374" s="42">
        <f>AB374/(AC374*$D$4)</f>
        <v>2.5000000000000012E-2</v>
      </c>
      <c r="AB374" s="44">
        <f>((AG374*24)*AF374)+((AL374*24)*AK374)+((AQ374*24)*AP374)+((AV374*24)*AU374)+((BA374*24)*AZ374)+((BF374*24)*BE374)+((BK374*24)*BJ374)</f>
        <v>4.0000000000000018</v>
      </c>
      <c r="AC374" s="45">
        <f>SUMIFS(Y:Y,O:O,O374)</f>
        <v>40</v>
      </c>
      <c r="AD374" s="77"/>
      <c r="AE374" s="77"/>
      <c r="AF374" s="71"/>
      <c r="AG374" s="47">
        <f>IF(AE374-AD374=$A$3,$A$2,AE374-AD374)</f>
        <v>0</v>
      </c>
      <c r="AH374" s="47">
        <f>IFERROR(IF(AF374=$D$4,AG374,AG374/($D$4/AF374)),0)</f>
        <v>0</v>
      </c>
      <c r="AI374" s="78">
        <v>0.375</v>
      </c>
      <c r="AJ374" s="78">
        <v>0.41666666666666669</v>
      </c>
      <c r="AK374" s="72">
        <v>4</v>
      </c>
      <c r="AL374" s="47">
        <f>IF(AJ374-AI374=$A$3,$A$2,AJ374-AI374)</f>
        <v>4.1666666666666685E-2</v>
      </c>
      <c r="AM374" s="47">
        <f>IFERROR(IF(AK374=$D$4,AL374,AL374/($D$4/AK374)),0)</f>
        <v>4.1666666666666685E-2</v>
      </c>
      <c r="AN374" s="78"/>
      <c r="AO374" s="78"/>
      <c r="AP374" s="72"/>
      <c r="AQ374" s="47">
        <f>IF(AO374-AN374=$A$3,$A$2,AO374-AN374)</f>
        <v>0</v>
      </c>
      <c r="AR374" s="47">
        <f>IFERROR(IF(AP374=$D$4,AQ374,AQ374/($D$4/AP374)),0)</f>
        <v>0</v>
      </c>
      <c r="AS374" s="78"/>
      <c r="AT374" s="78"/>
      <c r="AU374" s="72"/>
      <c r="AV374" s="47">
        <f>IF(AT374-AS374=$A$3,$A$2,AT374-AS374)</f>
        <v>0</v>
      </c>
      <c r="AW374" s="47">
        <f>IFERROR(IF(AU374=$D$4,AV374,AV374/($D$4/AU374)),0)</f>
        <v>0</v>
      </c>
      <c r="AX374" s="78"/>
      <c r="AY374" s="78"/>
      <c r="AZ374" s="72"/>
      <c r="BA374" s="47">
        <f>IF(AY374-AX374=$A$3,$A$2,AY374-AX374)</f>
        <v>0</v>
      </c>
      <c r="BB374" s="47">
        <f>IFERROR(IF(AZ374=$D$4,BA374,BA374/($D$4/AZ374)),0)</f>
        <v>0</v>
      </c>
      <c r="BC374" s="78"/>
      <c r="BD374" s="78"/>
      <c r="BE374" s="72"/>
      <c r="BF374" s="47">
        <f>IF(BD374-BC374=$A$3,$A$2,BD374-BC374)</f>
        <v>0</v>
      </c>
      <c r="BG374" s="47">
        <f>IFERROR(IF(BE374=$D$4,BF374,BF374/($D$4/BE374)),0)</f>
        <v>0</v>
      </c>
      <c r="BH374" s="78"/>
      <c r="BI374" s="78"/>
      <c r="BJ374" s="72"/>
      <c r="BK374" s="47">
        <f>IF(BI374-BH374=$A$3,$A$2,BI374-BH374)</f>
        <v>0</v>
      </c>
      <c r="BL374" s="47">
        <f>IFERROR(IF(BJ374=$D$4,BK374,BK374/($D$4/BJ374)),0)</f>
        <v>0</v>
      </c>
      <c r="BM374" s="50"/>
      <c r="BN374" s="22">
        <f t="array" ref="BN374">IF(SUMPRODUCT((O374:O$439=O374)*1)&gt;1,0,1)</f>
        <v>0</v>
      </c>
      <c r="BO374" s="69"/>
      <c r="BP374" s="69"/>
      <c r="BQ374" s="71"/>
      <c r="BR374" s="47">
        <f>IF(BP374-BO374=$A$3,$A$2,BP374-BO374)</f>
        <v>0</v>
      </c>
      <c r="BS374" s="47">
        <f>IFERROR(IF(BQ374=$D$4,BR374,BR374/($D$4/BQ374)),0)</f>
        <v>0</v>
      </c>
      <c r="BT374" s="70"/>
      <c r="BU374" s="70"/>
      <c r="BV374" s="72"/>
      <c r="BW374" s="47">
        <f>IF(BU374-BT374=$A$3,$A$2,BU374-BT374)</f>
        <v>0</v>
      </c>
      <c r="BX374" s="47">
        <f>IFERROR(IF(BV374=$D$4,BW374,BW374/($D$4/BV374)),0)</f>
        <v>0</v>
      </c>
      <c r="BY374" s="70"/>
      <c r="BZ374" s="70"/>
      <c r="CA374" s="72"/>
      <c r="CB374" s="47">
        <f>IF(BZ374-BY374=$A$3,$A$2,BZ374-BY374)</f>
        <v>0</v>
      </c>
      <c r="CC374" s="47">
        <f>IFERROR(IF(CA374=$D$4,CB374,CB374/($D$4/CA374)),0)</f>
        <v>0</v>
      </c>
      <c r="CD374" s="70"/>
      <c r="CE374" s="70"/>
      <c r="CF374" s="72"/>
      <c r="CG374" s="47">
        <f>IF(CE374-CD374=$A$3,$A$2,CE374-CD374)</f>
        <v>0</v>
      </c>
      <c r="CH374" s="47">
        <f>IFERROR(IF(CF374=$D$4,CG374,CG374/($D$4/CF374)),0)</f>
        <v>0</v>
      </c>
      <c r="CI374" s="70"/>
      <c r="CJ374" s="70"/>
      <c r="CK374" s="72"/>
      <c r="CL374" s="47">
        <f>IF(CJ374-CI374=$A$3,$A$2,CJ374-CI374)</f>
        <v>0</v>
      </c>
      <c r="CM374" s="47">
        <f>IFERROR(IF(CK374=$D$4,CL374,CL374/($D$4/CK374)),0)</f>
        <v>0</v>
      </c>
      <c r="CN374" s="70">
        <v>0.66666666666666663</v>
      </c>
      <c r="CO374" s="70">
        <v>0.79166666666666663</v>
      </c>
      <c r="CP374" s="72">
        <v>2</v>
      </c>
      <c r="CQ374" s="47">
        <f>IF(CO374-CN374=$A$3,$A$2,CO374-CN374)</f>
        <v>0.125</v>
      </c>
      <c r="CR374" s="47">
        <f>IFERROR(IF(CP374=$D$4,CQ374,CQ374/($D$4/CP374)),0)</f>
        <v>6.25E-2</v>
      </c>
      <c r="CS374" s="70"/>
      <c r="CT374" s="70"/>
      <c r="CU374" s="72"/>
      <c r="CV374" s="47">
        <f>IF(CT374-CS374=$A$3,$A$2,CT374-CS374)</f>
        <v>0</v>
      </c>
      <c r="CW374" s="47">
        <f>IFERROR(IF(CU374=$D$4,CV374,CV374/($D$4/CU374)),0)</f>
        <v>0</v>
      </c>
      <c r="CY374" s="18"/>
      <c r="CZ374" s="156"/>
      <c r="DA374" s="156"/>
    </row>
    <row r="375" spans="2:105" ht="13.8" x14ac:dyDescent="0.3">
      <c r="B375" s="39" t="str">
        <f>CONCATENATE(IF(AD375&lt;&gt;"","L",""),IF(AI375&lt;&gt;"","M",""),IF(AN375&lt;&gt;"","W",""),IF(AS375&lt;&gt;"","J",""),IF(AX375&lt;&gt;"","V",""),IF(BC375&lt;&gt;"","S",""),IF(BH375&lt;&gt;"","D",""))</f>
        <v>W</v>
      </c>
      <c r="C375" s="76">
        <v>28</v>
      </c>
      <c r="D375" s="40" t="s">
        <v>2056</v>
      </c>
      <c r="E375" s="40" t="s">
        <v>1525</v>
      </c>
      <c r="F375" s="40" t="s">
        <v>2122</v>
      </c>
      <c r="G375" s="36" t="s">
        <v>1239</v>
      </c>
      <c r="H375" s="36" t="s">
        <v>2200</v>
      </c>
      <c r="I375" s="36" t="s">
        <v>2257</v>
      </c>
      <c r="J375" s="36" t="s">
        <v>2125</v>
      </c>
      <c r="K375" s="36" t="s">
        <v>2263</v>
      </c>
      <c r="L375" s="100" t="s">
        <v>975</v>
      </c>
      <c r="M375" s="99">
        <f>IF(L375=L374,0,1)</f>
        <v>0</v>
      </c>
      <c r="N375" s="107">
        <v>703507723</v>
      </c>
      <c r="O375" s="106" t="str">
        <f>PROPER(TRIM(UPPER(CONCATENATE(P375," ",Q375))))</f>
        <v>Enrique Mauricio Gavino</v>
      </c>
      <c r="P375" s="106" t="s">
        <v>2477</v>
      </c>
      <c r="Q375" s="106" t="s">
        <v>2486</v>
      </c>
      <c r="R375" s="106" t="s">
        <v>2523</v>
      </c>
      <c r="S375" s="106" t="s">
        <v>2464</v>
      </c>
      <c r="T375" s="106" t="s">
        <v>2465</v>
      </c>
      <c r="U375" s="107" t="s">
        <v>2472</v>
      </c>
      <c r="V375" s="133">
        <v>3772.1162700000004</v>
      </c>
      <c r="W375" s="39">
        <f>COUNTA(AD375,AI375,AN375,AS375,AX375,BH375,BC375)</f>
        <v>1</v>
      </c>
      <c r="X375" s="42">
        <f>Y375/AC375</f>
        <v>3.7499999999999999E-2</v>
      </c>
      <c r="Y375" s="43">
        <f>(AH375+AM375+AR375+AW375+BB375+BL375+BG375)*24</f>
        <v>1.5</v>
      </c>
      <c r="Z375" s="44">
        <f>+W375*$D$4</f>
        <v>4</v>
      </c>
      <c r="AA375" s="42">
        <f>AB375/(AC375*$D$4)</f>
        <v>3.7499999999999999E-2</v>
      </c>
      <c r="AB375" s="44">
        <f>((AG375*24)*AF375)+((AL375*24)*AK375)+((AQ375*24)*AP375)+((AV375*24)*AU375)+((BA375*24)*AZ375)+((BF375*24)*BE375)+((BK375*24)*BJ375)</f>
        <v>6</v>
      </c>
      <c r="AC375" s="45">
        <f>SUMIFS(Y:Y,O:O,O375)</f>
        <v>40</v>
      </c>
      <c r="AD375" s="77"/>
      <c r="AE375" s="77"/>
      <c r="AF375" s="71"/>
      <c r="AG375" s="47">
        <f>IF(AE375-AD375=$A$3,$A$2,AE375-AD375)</f>
        <v>0</v>
      </c>
      <c r="AH375" s="47">
        <f>IFERROR(IF(AF375=$D$4,AG375,AG375/($D$4/AF375)),0)</f>
        <v>0</v>
      </c>
      <c r="AI375" s="78"/>
      <c r="AJ375" s="78"/>
      <c r="AK375" s="72"/>
      <c r="AL375" s="47">
        <f>IF(AJ375-AI375=$A$3,$A$2,AJ375-AI375)</f>
        <v>0</v>
      </c>
      <c r="AM375" s="47">
        <f>IFERROR(IF(AK375=$D$4,AL375,AL375/($D$4/AK375)),0)</f>
        <v>0</v>
      </c>
      <c r="AN375" s="78">
        <v>0.41666666666666669</v>
      </c>
      <c r="AO375" s="78">
        <v>0.47916666666666669</v>
      </c>
      <c r="AP375" s="72">
        <v>4</v>
      </c>
      <c r="AQ375" s="47">
        <f>IF(AO375-AN375=$A$3,$A$2,AO375-AN375)</f>
        <v>6.25E-2</v>
      </c>
      <c r="AR375" s="47">
        <f>IFERROR(IF(AP375=$D$4,AQ375,AQ375/($D$4/AP375)),0)</f>
        <v>6.25E-2</v>
      </c>
      <c r="AS375" s="78"/>
      <c r="AT375" s="78"/>
      <c r="AU375" s="72"/>
      <c r="AV375" s="47">
        <f>IF(AT375-AS375=$A$3,$A$2,AT375-AS375)</f>
        <v>0</v>
      </c>
      <c r="AW375" s="47">
        <f>IFERROR(IF(AU375=$D$4,AV375,AV375/($D$4/AU375)),0)</f>
        <v>0</v>
      </c>
      <c r="AX375" s="78"/>
      <c r="AY375" s="78"/>
      <c r="AZ375" s="72"/>
      <c r="BA375" s="47">
        <f>IF(AY375-AX375=$A$3,$A$2,AY375-AX375)</f>
        <v>0</v>
      </c>
      <c r="BB375" s="47">
        <f>IFERROR(IF(AZ375=$D$4,BA375,BA375/($D$4/AZ375)),0)</f>
        <v>0</v>
      </c>
      <c r="BC375" s="78"/>
      <c r="BD375" s="78"/>
      <c r="BE375" s="72"/>
      <c r="BF375" s="47">
        <f>IF(BD375-BC375=$A$3,$A$2,BD375-BC375)</f>
        <v>0</v>
      </c>
      <c r="BG375" s="47">
        <f>IFERROR(IF(BE375=$D$4,BF375,BF375/($D$4/BE375)),0)</f>
        <v>0</v>
      </c>
      <c r="BH375" s="78"/>
      <c r="BI375" s="78"/>
      <c r="BJ375" s="72"/>
      <c r="BK375" s="47">
        <f>IF(BI375-BH375=$A$3,$A$2,BI375-BH375)</f>
        <v>0</v>
      </c>
      <c r="BL375" s="47">
        <f>IFERROR(IF(BJ375=$D$4,BK375,BK375/($D$4/BJ375)),0)</f>
        <v>0</v>
      </c>
      <c r="BM375" s="50"/>
      <c r="BN375" s="22">
        <f t="array" ref="BN375">IF(SUMPRODUCT((O375:O$439=O375)*1)&gt;1,0,1)</f>
        <v>0</v>
      </c>
      <c r="BO375" s="69"/>
      <c r="BP375" s="69"/>
      <c r="BQ375" s="71"/>
      <c r="BR375" s="47">
        <f>IF(BP375-BO375=$A$3,$A$2,BP375-BO375)</f>
        <v>0</v>
      </c>
      <c r="BS375" s="47">
        <f>IFERROR(IF(BQ375=$D$4,BR375,BR375/($D$4/BQ375)),0)</f>
        <v>0</v>
      </c>
      <c r="BT375" s="70"/>
      <c r="BU375" s="70"/>
      <c r="BV375" s="72"/>
      <c r="BW375" s="47">
        <f>IF(BU375-BT375=$A$3,$A$2,BU375-BT375)</f>
        <v>0</v>
      </c>
      <c r="BX375" s="47">
        <f>IFERROR(IF(BV375=$D$4,BW375,BW375/($D$4/BV375)),0)</f>
        <v>0</v>
      </c>
      <c r="BY375" s="70">
        <v>0.54166666666666663</v>
      </c>
      <c r="BZ375" s="70">
        <v>0.66666666666666663</v>
      </c>
      <c r="CA375" s="72">
        <v>2</v>
      </c>
      <c r="CB375" s="47">
        <f>IF(BZ375-BY375=$A$3,$A$2,BZ375-BY375)</f>
        <v>0.125</v>
      </c>
      <c r="CC375" s="47">
        <f>IFERROR(IF(CA375=$D$4,CB375,CB375/($D$4/CA375)),0)</f>
        <v>6.25E-2</v>
      </c>
      <c r="CD375" s="70"/>
      <c r="CE375" s="70"/>
      <c r="CF375" s="72"/>
      <c r="CG375" s="47">
        <f>IF(CE375-CD375=$A$3,$A$2,CE375-CD375)</f>
        <v>0</v>
      </c>
      <c r="CH375" s="47">
        <f>IFERROR(IF(CF375=$D$4,CG375,CG375/($D$4/CF375)),0)</f>
        <v>0</v>
      </c>
      <c r="CI375" s="70"/>
      <c r="CJ375" s="70"/>
      <c r="CK375" s="72"/>
      <c r="CL375" s="47">
        <f>IF(CJ375-CI375=$A$3,$A$2,CJ375-CI375)</f>
        <v>0</v>
      </c>
      <c r="CM375" s="47">
        <f>IFERROR(IF(CK375=$D$4,CL375,CL375/($D$4/CK375)),0)</f>
        <v>0</v>
      </c>
      <c r="CN375" s="70"/>
      <c r="CO375" s="70"/>
      <c r="CP375" s="72"/>
      <c r="CQ375" s="47">
        <f>IF(CO375-CN375=$A$3,$A$2,CO375-CN375)</f>
        <v>0</v>
      </c>
      <c r="CR375" s="47">
        <f>IFERROR(IF(CP375=$D$4,CQ375,CQ375/($D$4/CP375)),0)</f>
        <v>0</v>
      </c>
      <c r="CS375" s="70"/>
      <c r="CT375" s="70"/>
      <c r="CU375" s="72"/>
      <c r="CV375" s="47">
        <f>IF(CT375-CS375=$A$3,$A$2,CT375-CS375)</f>
        <v>0</v>
      </c>
      <c r="CW375" s="47">
        <f>IFERROR(IF(CU375=$D$4,CV375,CV375/($D$4/CU375)),0)</f>
        <v>0</v>
      </c>
      <c r="CY375" s="18"/>
      <c r="CZ375" s="156"/>
      <c r="DA375" s="156"/>
    </row>
    <row r="376" spans="2:105" ht="13.8" x14ac:dyDescent="0.3">
      <c r="B376" s="39" t="str">
        <f>CONCATENATE(IF(AD376&lt;&gt;"","L",""),IF(AI376&lt;&gt;"","M",""),IF(AN376&lt;&gt;"","W",""),IF(AS376&lt;&gt;"","J",""),IF(AX376&lt;&gt;"","V",""),IF(BC376&lt;&gt;"","S",""),IF(BH376&lt;&gt;"","D",""))</f>
        <v>W</v>
      </c>
      <c r="C376" s="76">
        <v>94337</v>
      </c>
      <c r="D376" s="40" t="s">
        <v>2057</v>
      </c>
      <c r="E376" s="40" t="s">
        <v>1046</v>
      </c>
      <c r="F376" s="40" t="s">
        <v>2123</v>
      </c>
      <c r="G376" s="36" t="s">
        <v>1237</v>
      </c>
      <c r="H376" s="36" t="s">
        <v>2201</v>
      </c>
      <c r="I376" s="36" t="s">
        <v>2257</v>
      </c>
      <c r="J376" s="36" t="s">
        <v>2125</v>
      </c>
      <c r="K376" s="36" t="s">
        <v>2263</v>
      </c>
      <c r="L376" s="100" t="s">
        <v>975</v>
      </c>
      <c r="M376" s="99">
        <f>IF(L376=L375,0,1)</f>
        <v>0</v>
      </c>
      <c r="N376" s="107">
        <v>703507723</v>
      </c>
      <c r="O376" s="106" t="str">
        <f>PROPER(TRIM(UPPER(CONCATENATE(P376," ",Q376))))</f>
        <v>Enrique Mauricio Gavino</v>
      </c>
      <c r="P376" s="106" t="s">
        <v>2477</v>
      </c>
      <c r="Q376" s="106" t="s">
        <v>2486</v>
      </c>
      <c r="R376" s="106" t="s">
        <v>2523</v>
      </c>
      <c r="S376" s="106" t="s">
        <v>2464</v>
      </c>
      <c r="T376" s="106" t="s">
        <v>2466</v>
      </c>
      <c r="U376" s="107" t="s">
        <v>2472</v>
      </c>
      <c r="V376" s="133">
        <v>3138.7739701272803</v>
      </c>
      <c r="W376" s="39">
        <f>COUNTA(AD376,AI376,AN376,AS376,AX376,BH376,BC376)</f>
        <v>1</v>
      </c>
      <c r="X376" s="42">
        <f>Y376/AC376</f>
        <v>2.4999999999999977E-2</v>
      </c>
      <c r="Y376" s="43">
        <f>(AH376+AM376+AR376+AW376+BB376+BL376+BG376)*24</f>
        <v>0.99999999999999911</v>
      </c>
      <c r="Z376" s="44">
        <f>+W376*$D$4</f>
        <v>4</v>
      </c>
      <c r="AA376" s="42">
        <f>AB376/(AC376*$D$4)</f>
        <v>2.4999999999999977E-2</v>
      </c>
      <c r="AB376" s="44">
        <f>((AG376*24)*AF376)+((AL376*24)*AK376)+((AQ376*24)*AP376)+((AV376*24)*AU376)+((BA376*24)*AZ376)+((BF376*24)*BE376)+((BK376*24)*BJ376)</f>
        <v>3.9999999999999964</v>
      </c>
      <c r="AC376" s="45">
        <f>SUMIFS(Y:Y,O:O,O376)</f>
        <v>40</v>
      </c>
      <c r="AD376" s="77"/>
      <c r="AE376" s="77"/>
      <c r="AF376" s="71"/>
      <c r="AG376" s="47">
        <f>IF(AE376-AD376=$A$3,$A$2,AE376-AD376)</f>
        <v>0</v>
      </c>
      <c r="AH376" s="47">
        <f>IFERROR(IF(AF376=$D$4,AG376,AG376/($D$4/AF376)),0)</f>
        <v>0</v>
      </c>
      <c r="AI376" s="78"/>
      <c r="AJ376" s="78"/>
      <c r="AK376" s="72"/>
      <c r="AL376" s="47">
        <f>IF(AJ376-AI376=$A$3,$A$2,AJ376-AI376)</f>
        <v>0</v>
      </c>
      <c r="AM376" s="47">
        <f>IFERROR(IF(AK376=$D$4,AL376,AL376/($D$4/AK376)),0)</f>
        <v>0</v>
      </c>
      <c r="AN376" s="78">
        <v>0.5625</v>
      </c>
      <c r="AO376" s="78">
        <v>0.60416666666666663</v>
      </c>
      <c r="AP376" s="72">
        <v>4</v>
      </c>
      <c r="AQ376" s="47">
        <f>IF(AO376-AN376=$A$3,$A$2,AO376-AN376)</f>
        <v>4.166666666666663E-2</v>
      </c>
      <c r="AR376" s="47">
        <f>IFERROR(IF(AP376=$D$4,AQ376,AQ376/($D$4/AP376)),0)</f>
        <v>4.166666666666663E-2</v>
      </c>
      <c r="AS376" s="78"/>
      <c r="AT376" s="78"/>
      <c r="AU376" s="72"/>
      <c r="AV376" s="47">
        <f>IF(AT376-AS376=$A$3,$A$2,AT376-AS376)</f>
        <v>0</v>
      </c>
      <c r="AW376" s="47">
        <f>IFERROR(IF(AU376=$D$4,AV376,AV376/($D$4/AU376)),0)</f>
        <v>0</v>
      </c>
      <c r="AX376" s="78"/>
      <c r="AY376" s="78"/>
      <c r="AZ376" s="72"/>
      <c r="BA376" s="47">
        <f>IF(AY376-AX376=$A$3,$A$2,AY376-AX376)</f>
        <v>0</v>
      </c>
      <c r="BB376" s="47">
        <f>IFERROR(IF(AZ376=$D$4,BA376,BA376/($D$4/AZ376)),0)</f>
        <v>0</v>
      </c>
      <c r="BC376" s="78"/>
      <c r="BD376" s="78"/>
      <c r="BE376" s="72"/>
      <c r="BF376" s="47">
        <f>IF(BD376-BC376=$A$3,$A$2,BD376-BC376)</f>
        <v>0</v>
      </c>
      <c r="BG376" s="47">
        <f>IFERROR(IF(BE376=$D$4,BF376,BF376/($D$4/BE376)),0)</f>
        <v>0</v>
      </c>
      <c r="BH376" s="78"/>
      <c r="BI376" s="78"/>
      <c r="BJ376" s="72"/>
      <c r="BK376" s="47">
        <f>IF(BI376-BH376=$A$3,$A$2,BI376-BH376)</f>
        <v>0</v>
      </c>
      <c r="BL376" s="47">
        <f>IFERROR(IF(BJ376=$D$4,BK376,BK376/($D$4/BJ376)),0)</f>
        <v>0</v>
      </c>
      <c r="BM376" s="50"/>
      <c r="BN376" s="22">
        <f t="array" ref="BN376">IF(SUMPRODUCT((O376:O$439=O376)*1)&gt;1,0,1)</f>
        <v>0</v>
      </c>
      <c r="BO376" s="69"/>
      <c r="BP376" s="69"/>
      <c r="BQ376" s="71"/>
      <c r="BR376" s="47">
        <f>IF(BP376-BO376=$A$3,$A$2,BP376-BO376)</f>
        <v>0</v>
      </c>
      <c r="BS376" s="47">
        <f>IFERROR(IF(BQ376=$D$4,BR376,BR376/($D$4/BQ376)),0)</f>
        <v>0</v>
      </c>
      <c r="BT376" s="70"/>
      <c r="BU376" s="70"/>
      <c r="BV376" s="72"/>
      <c r="BW376" s="47">
        <f>IF(BU376-BT376=$A$3,$A$2,BU376-BT376)</f>
        <v>0</v>
      </c>
      <c r="BX376" s="47">
        <f>IFERROR(IF(BV376=$D$4,BW376,BW376/($D$4/BV376)),0)</f>
        <v>0</v>
      </c>
      <c r="BY376" s="70">
        <v>0.66666666666666663</v>
      </c>
      <c r="BZ376" s="70">
        <v>0.75</v>
      </c>
      <c r="CA376" s="72">
        <v>2</v>
      </c>
      <c r="CB376" s="47">
        <f>IF(BZ376-BY376=$A$3,$A$2,BZ376-BY376)</f>
        <v>8.333333333333337E-2</v>
      </c>
      <c r="CC376" s="47">
        <f>IFERROR(IF(CA376=$D$4,CB376,CB376/($D$4/CA376)),0)</f>
        <v>4.1666666666666685E-2</v>
      </c>
      <c r="CD376" s="70"/>
      <c r="CE376" s="70"/>
      <c r="CF376" s="72"/>
      <c r="CG376" s="47">
        <f>IF(CE376-CD376=$A$3,$A$2,CE376-CD376)</f>
        <v>0</v>
      </c>
      <c r="CH376" s="47">
        <f>IFERROR(IF(CF376=$D$4,CG376,CG376/($D$4/CF376)),0)</f>
        <v>0</v>
      </c>
      <c r="CI376" s="70"/>
      <c r="CJ376" s="70"/>
      <c r="CK376" s="72"/>
      <c r="CL376" s="47">
        <f>IF(CJ376-CI376=$A$3,$A$2,CJ376-CI376)</f>
        <v>0</v>
      </c>
      <c r="CM376" s="47">
        <f>IFERROR(IF(CK376=$D$4,CL376,CL376/($D$4/CK376)),0)</f>
        <v>0</v>
      </c>
      <c r="CN376" s="70"/>
      <c r="CO376" s="70"/>
      <c r="CP376" s="72"/>
      <c r="CQ376" s="47">
        <f>IF(CO376-CN376=$A$3,$A$2,CO376-CN376)</f>
        <v>0</v>
      </c>
      <c r="CR376" s="47">
        <f>IFERROR(IF(CP376=$D$4,CQ376,CQ376/($D$4/CP376)),0)</f>
        <v>0</v>
      </c>
      <c r="CS376" s="70"/>
      <c r="CT376" s="70"/>
      <c r="CU376" s="72"/>
      <c r="CV376" s="47">
        <f>IF(CT376-CS376=$A$3,$A$2,CT376-CS376)</f>
        <v>0</v>
      </c>
      <c r="CW376" s="47">
        <f>IFERROR(IF(CU376=$D$4,CV376,CV376/($D$4/CU376)),0)</f>
        <v>0</v>
      </c>
      <c r="CY376" s="18"/>
      <c r="CZ376" s="156"/>
      <c r="DA376" s="156"/>
    </row>
    <row r="377" spans="2:105" ht="13.8" x14ac:dyDescent="0.3">
      <c r="B377" s="39" t="str">
        <f>CONCATENATE(IF(AD377&lt;&gt;"","L",""),IF(AI377&lt;&gt;"","M",""),IF(AN377&lt;&gt;"","W",""),IF(AS377&lt;&gt;"","J",""),IF(AX377&lt;&gt;"","V",""),IF(BC377&lt;&gt;"","S",""),IF(BH377&lt;&gt;"","D",""))</f>
        <v>W</v>
      </c>
      <c r="C377" s="104" t="s">
        <v>1049</v>
      </c>
      <c r="D377" s="40" t="s">
        <v>2058</v>
      </c>
      <c r="E377" s="40" t="s">
        <v>2058</v>
      </c>
      <c r="F377" s="40" t="s">
        <v>2123</v>
      </c>
      <c r="G377" s="36" t="s">
        <v>1237</v>
      </c>
      <c r="H377" s="36" t="s">
        <v>2201</v>
      </c>
      <c r="I377" s="36" t="s">
        <v>2257</v>
      </c>
      <c r="J377" s="36" t="s">
        <v>2125</v>
      </c>
      <c r="K377" s="36" t="s">
        <v>2263</v>
      </c>
      <c r="L377" s="100" t="s">
        <v>975</v>
      </c>
      <c r="M377" s="99">
        <f>IF(L377=L376,0,1)</f>
        <v>0</v>
      </c>
      <c r="N377" s="107">
        <v>703507723</v>
      </c>
      <c r="O377" s="106" t="str">
        <f>PROPER(TRIM(UPPER(CONCATENATE(P377," ",Q377))))</f>
        <v>Enrique Mauricio Gavino</v>
      </c>
      <c r="P377" s="106" t="s">
        <v>2477</v>
      </c>
      <c r="Q377" s="106" t="s">
        <v>2486</v>
      </c>
      <c r="R377" s="106" t="s">
        <v>2523</v>
      </c>
      <c r="S377" s="106" t="s">
        <v>2464</v>
      </c>
      <c r="T377" s="106" t="s">
        <v>2466</v>
      </c>
      <c r="U377" s="107" t="s">
        <v>2472</v>
      </c>
      <c r="V377" s="133">
        <v>7672.5585936444631</v>
      </c>
      <c r="W377" s="39">
        <f>COUNTA(AD377,AI377,AN377,AS377,AX377,BH377,BC377)</f>
        <v>1</v>
      </c>
      <c r="X377" s="42">
        <f>Y377/AC377</f>
        <v>2.5000000000000012E-2</v>
      </c>
      <c r="Y377" s="43">
        <f>(AH377+AM377+AR377+AW377+BB377+BL377+BG377)*24</f>
        <v>1.0000000000000004</v>
      </c>
      <c r="Z377" s="44">
        <f>+W377*$D$4</f>
        <v>4</v>
      </c>
      <c r="AA377" s="42">
        <f>AB377/(AC377*$D$4)</f>
        <v>2.5000000000000012E-2</v>
      </c>
      <c r="AB377" s="44">
        <f>((AG377*24)*AF377)+((AL377*24)*AK377)+((AQ377*24)*AP377)+((AV377*24)*AU377)+((BA377*24)*AZ377)+((BF377*24)*BE377)+((BK377*24)*BJ377)</f>
        <v>4.0000000000000018</v>
      </c>
      <c r="AC377" s="45">
        <f>SUMIFS(Y:Y,O:O,O377)</f>
        <v>40</v>
      </c>
      <c r="AD377" s="77"/>
      <c r="AE377" s="77"/>
      <c r="AF377" s="71"/>
      <c r="AG377" s="47">
        <f>IF(AE377-AD377=$A$3,$A$2,AE377-AD377)</f>
        <v>0</v>
      </c>
      <c r="AH377" s="47">
        <f>IFERROR(IF(AF377=$D$4,AG377,AG377/($D$4/AF377)),0)</f>
        <v>0</v>
      </c>
      <c r="AI377" s="78"/>
      <c r="AJ377" s="78"/>
      <c r="AK377" s="72"/>
      <c r="AL377" s="47">
        <f>IF(AJ377-AI377=$A$3,$A$2,AJ377-AI377)</f>
        <v>0</v>
      </c>
      <c r="AM377" s="47">
        <f>IFERROR(IF(AK377=$D$4,AL377,AL377/($D$4/AK377)),0)</f>
        <v>0</v>
      </c>
      <c r="AN377" s="78">
        <v>0.47916666666666669</v>
      </c>
      <c r="AO377" s="78">
        <v>0.52083333333333337</v>
      </c>
      <c r="AP377" s="72">
        <v>4</v>
      </c>
      <c r="AQ377" s="47">
        <f>IF(AO377-AN377=$A$3,$A$2,AO377-AN377)</f>
        <v>4.1666666666666685E-2</v>
      </c>
      <c r="AR377" s="47">
        <f>IFERROR(IF(AP377=$D$4,AQ377,AQ377/($D$4/AP377)),0)</f>
        <v>4.1666666666666685E-2</v>
      </c>
      <c r="AS377" s="78"/>
      <c r="AT377" s="78"/>
      <c r="AU377" s="72"/>
      <c r="AV377" s="47">
        <f>IF(AT377-AS377=$A$3,$A$2,AT377-AS377)</f>
        <v>0</v>
      </c>
      <c r="AW377" s="47">
        <f>IFERROR(IF(AU377=$D$4,AV377,AV377/($D$4/AU377)),0)</f>
        <v>0</v>
      </c>
      <c r="AX377" s="78"/>
      <c r="AY377" s="78"/>
      <c r="AZ377" s="72"/>
      <c r="BA377" s="47">
        <f>IF(AY377-AX377=$A$3,$A$2,AY377-AX377)</f>
        <v>0</v>
      </c>
      <c r="BB377" s="47">
        <f>IFERROR(IF(AZ377=$D$4,BA377,BA377/($D$4/AZ377)),0)</f>
        <v>0</v>
      </c>
      <c r="BC377" s="78"/>
      <c r="BD377" s="78"/>
      <c r="BE377" s="72"/>
      <c r="BF377" s="47">
        <f>IF(BD377-BC377=$A$3,$A$2,BD377-BC377)</f>
        <v>0</v>
      </c>
      <c r="BG377" s="47">
        <f>IFERROR(IF(BE377=$D$4,BF377,BF377/($D$4/BE377)),0)</f>
        <v>0</v>
      </c>
      <c r="BH377" s="78"/>
      <c r="BI377" s="78"/>
      <c r="BJ377" s="72"/>
      <c r="BK377" s="47">
        <f>IF(BI377-BH377=$A$3,$A$2,BI377-BH377)</f>
        <v>0</v>
      </c>
      <c r="BL377" s="47">
        <f>IFERROR(IF(BJ377=$D$4,BK377,BK377/($D$4/BJ377)),0)</f>
        <v>0</v>
      </c>
      <c r="BM377" s="50"/>
      <c r="BN377" s="22">
        <f t="array" ref="BN377">IF(SUMPRODUCT((O377:O$439=O377)*1)&gt;1,0,1)</f>
        <v>0</v>
      </c>
      <c r="BO377" s="69"/>
      <c r="BP377" s="69"/>
      <c r="BQ377" s="71"/>
      <c r="BR377" s="47">
        <f>IF(BP377-BO377=$A$3,$A$2,BP377-BO377)</f>
        <v>0</v>
      </c>
      <c r="BS377" s="47">
        <f>IFERROR(IF(BQ377=$D$4,BR377,BR377/($D$4/BQ377)),0)</f>
        <v>0</v>
      </c>
      <c r="BT377" s="70"/>
      <c r="BU377" s="70"/>
      <c r="BV377" s="72"/>
      <c r="BW377" s="47">
        <f>IF(BU377-BT377=$A$3,$A$2,BU377-BT377)</f>
        <v>0</v>
      </c>
      <c r="BX377" s="47">
        <f>IFERROR(IF(BV377=$D$4,BW377,BW377/($D$4/BV377)),0)</f>
        <v>0</v>
      </c>
      <c r="BY377" s="70">
        <v>0.375</v>
      </c>
      <c r="BZ377" s="70">
        <v>0.45833333333333331</v>
      </c>
      <c r="CA377" s="72">
        <v>2</v>
      </c>
      <c r="CB377" s="47">
        <f>IF(BZ377-BY377=$A$3,$A$2,BZ377-BY377)</f>
        <v>8.3333333333333315E-2</v>
      </c>
      <c r="CC377" s="47">
        <f>IFERROR(IF(CA377=$D$4,CB377,CB377/($D$4/CA377)),0)</f>
        <v>4.1666666666666657E-2</v>
      </c>
      <c r="CD377" s="70"/>
      <c r="CE377" s="70"/>
      <c r="CF377" s="72"/>
      <c r="CG377" s="47">
        <f>IF(CE377-CD377=$A$3,$A$2,CE377-CD377)</f>
        <v>0</v>
      </c>
      <c r="CH377" s="47">
        <f>IFERROR(IF(CF377=$D$4,CG377,CG377/($D$4/CF377)),0)</f>
        <v>0</v>
      </c>
      <c r="CI377" s="70"/>
      <c r="CJ377" s="70"/>
      <c r="CK377" s="72"/>
      <c r="CL377" s="47">
        <f>IF(CJ377-CI377=$A$3,$A$2,CJ377-CI377)</f>
        <v>0</v>
      </c>
      <c r="CM377" s="47">
        <f>IFERROR(IF(CK377=$D$4,CL377,CL377/($D$4/CK377)),0)</f>
        <v>0</v>
      </c>
      <c r="CN377" s="70"/>
      <c r="CO377" s="70"/>
      <c r="CP377" s="72"/>
      <c r="CQ377" s="47">
        <f>IF(CO377-CN377=$A$3,$A$2,CO377-CN377)</f>
        <v>0</v>
      </c>
      <c r="CR377" s="47">
        <f>IFERROR(IF(CP377=$D$4,CQ377,CQ377/($D$4/CP377)),0)</f>
        <v>0</v>
      </c>
      <c r="CS377" s="70"/>
      <c r="CT377" s="70"/>
      <c r="CU377" s="72"/>
      <c r="CV377" s="47">
        <f>IF(CT377-CS377=$A$3,$A$2,CT377-CS377)</f>
        <v>0</v>
      </c>
      <c r="CW377" s="47">
        <f>IFERROR(IF(CU377=$D$4,CV377,CV377/($D$4/CU377)),0)</f>
        <v>0</v>
      </c>
      <c r="CY377" s="18"/>
      <c r="CZ377" s="156"/>
      <c r="DA377" s="156"/>
    </row>
    <row r="378" spans="2:105" ht="13.8" x14ac:dyDescent="0.3">
      <c r="B378" s="39" t="str">
        <f>CONCATENATE(IF(AD378&lt;&gt;"","L",""),IF(AI378&lt;&gt;"","M",""),IF(AN378&lt;&gt;"","W",""),IF(AS378&lt;&gt;"","J",""),IF(AX378&lt;&gt;"","V",""),IF(BC378&lt;&gt;"","S",""),IF(BH378&lt;&gt;"","D",""))</f>
        <v>W</v>
      </c>
      <c r="C378" s="76">
        <v>34</v>
      </c>
      <c r="D378" s="40" t="s">
        <v>2059</v>
      </c>
      <c r="E378" s="40" t="s">
        <v>1526</v>
      </c>
      <c r="F378" s="40" t="s">
        <v>2123</v>
      </c>
      <c r="G378" s="36" t="s">
        <v>1239</v>
      </c>
      <c r="H378" s="36" t="s">
        <v>2201</v>
      </c>
      <c r="I378" s="36" t="s">
        <v>2257</v>
      </c>
      <c r="J378" s="36" t="s">
        <v>2125</v>
      </c>
      <c r="K378" s="36" t="s">
        <v>2263</v>
      </c>
      <c r="L378" s="100" t="s">
        <v>975</v>
      </c>
      <c r="M378" s="99">
        <f>IF(L378=L377,0,1)</f>
        <v>0</v>
      </c>
      <c r="N378" s="107">
        <v>703507723</v>
      </c>
      <c r="O378" s="106" t="str">
        <f>PROPER(TRIM(UPPER(CONCATENATE(P378," ",Q378))))</f>
        <v>Enrique Mauricio Gavino</v>
      </c>
      <c r="P378" s="106" t="s">
        <v>2477</v>
      </c>
      <c r="Q378" s="106" t="s">
        <v>2486</v>
      </c>
      <c r="R378" s="106" t="s">
        <v>2523</v>
      </c>
      <c r="S378" s="106" t="s">
        <v>2464</v>
      </c>
      <c r="T378" s="106" t="s">
        <v>2465</v>
      </c>
      <c r="U378" s="107" t="s">
        <v>2472</v>
      </c>
      <c r="V378" s="133">
        <v>5803.2557999999999</v>
      </c>
      <c r="W378" s="39">
        <f>COUNTA(AD378,AI378,AN378,AS378,AX378,BH378,BC378)</f>
        <v>1</v>
      </c>
      <c r="X378" s="42">
        <f>Y378/AC378</f>
        <v>3.7499999999999999E-2</v>
      </c>
      <c r="Y378" s="43">
        <f>(AH378+AM378+AR378+AW378+BB378+BL378+BG378)*24</f>
        <v>1.5</v>
      </c>
      <c r="Z378" s="44">
        <f>+W378*$D$4</f>
        <v>4</v>
      </c>
      <c r="AA378" s="42">
        <f>AB378/(AC378*$D$4)</f>
        <v>3.7499999999999999E-2</v>
      </c>
      <c r="AB378" s="44">
        <f>((AG378*24)*AF378)+((AL378*24)*AK378)+((AQ378*24)*AP378)+((AV378*24)*AU378)+((BA378*24)*AZ378)+((BF378*24)*BE378)+((BK378*24)*BJ378)</f>
        <v>6</v>
      </c>
      <c r="AC378" s="45">
        <f>SUMIFS(Y:Y,O:O,O378)</f>
        <v>40</v>
      </c>
      <c r="AD378" s="77"/>
      <c r="AE378" s="77"/>
      <c r="AF378" s="71"/>
      <c r="AG378" s="47">
        <f>IF(AE378-AD378=$A$3,$A$2,AE378-AD378)</f>
        <v>0</v>
      </c>
      <c r="AH378" s="47">
        <f>IFERROR(IF(AF378=$D$4,AG378,AG378/($D$4/AF378)),0)</f>
        <v>0</v>
      </c>
      <c r="AI378" s="78"/>
      <c r="AJ378" s="78"/>
      <c r="AK378" s="72"/>
      <c r="AL378" s="47">
        <f>IF(AJ378-AI378=$A$3,$A$2,AJ378-AI378)</f>
        <v>0</v>
      </c>
      <c r="AM378" s="47">
        <f>IFERROR(IF(AK378=$D$4,AL378,AL378/($D$4/AK378)),0)</f>
        <v>0</v>
      </c>
      <c r="AN378" s="78">
        <v>0.60416666666666663</v>
      </c>
      <c r="AO378" s="78">
        <v>0.66666666666666663</v>
      </c>
      <c r="AP378" s="72">
        <v>4</v>
      </c>
      <c r="AQ378" s="47">
        <f>IF(AO378-AN378=$A$3,$A$2,AO378-AN378)</f>
        <v>6.25E-2</v>
      </c>
      <c r="AR378" s="47">
        <f>IFERROR(IF(AP378=$D$4,AQ378,AQ378/($D$4/AP378)),0)</f>
        <v>6.25E-2</v>
      </c>
      <c r="AS378" s="78"/>
      <c r="AT378" s="78"/>
      <c r="AU378" s="72"/>
      <c r="AV378" s="47">
        <f>IF(AT378-AS378=$A$3,$A$2,AT378-AS378)</f>
        <v>0</v>
      </c>
      <c r="AW378" s="47">
        <f>IFERROR(IF(AU378=$D$4,AV378,AV378/($D$4/AU378)),0)</f>
        <v>0</v>
      </c>
      <c r="AX378" s="78"/>
      <c r="AY378" s="78"/>
      <c r="AZ378" s="72"/>
      <c r="BA378" s="47">
        <f>IF(AY378-AX378=$A$3,$A$2,AY378-AX378)</f>
        <v>0</v>
      </c>
      <c r="BB378" s="47">
        <f>IFERROR(IF(AZ378=$D$4,BA378,BA378/($D$4/AZ378)),0)</f>
        <v>0</v>
      </c>
      <c r="BC378" s="78"/>
      <c r="BD378" s="78"/>
      <c r="BE378" s="72"/>
      <c r="BF378" s="47">
        <f>IF(BD378-BC378=$A$3,$A$2,BD378-BC378)</f>
        <v>0</v>
      </c>
      <c r="BG378" s="47">
        <f>IFERROR(IF(BE378=$D$4,BF378,BF378/($D$4/BE378)),0)</f>
        <v>0</v>
      </c>
      <c r="BH378" s="78"/>
      <c r="BI378" s="78"/>
      <c r="BJ378" s="72"/>
      <c r="BK378" s="47">
        <f>IF(BI378-BH378=$A$3,$A$2,BI378-BH378)</f>
        <v>0</v>
      </c>
      <c r="BL378" s="47">
        <f>IFERROR(IF(BJ378=$D$4,BK378,BK378/($D$4/BJ378)),0)</f>
        <v>0</v>
      </c>
      <c r="BM378" s="50"/>
      <c r="BN378" s="22">
        <f t="array" ref="BN378">IF(SUMPRODUCT((O378:O$439=O378)*1)&gt;1,0,1)</f>
        <v>0</v>
      </c>
      <c r="BO378" s="69"/>
      <c r="BP378" s="69"/>
      <c r="BQ378" s="71"/>
      <c r="BR378" s="47">
        <f>IF(BP378-BO378=$A$3,$A$2,BP378-BO378)</f>
        <v>0</v>
      </c>
      <c r="BS378" s="47">
        <f>IFERROR(IF(BQ378=$D$4,BR378,BR378/($D$4/BQ378)),0)</f>
        <v>0</v>
      </c>
      <c r="BT378" s="70"/>
      <c r="BU378" s="70"/>
      <c r="BV378" s="72"/>
      <c r="BW378" s="47">
        <f>IF(BU378-BT378=$A$3,$A$2,BU378-BT378)</f>
        <v>0</v>
      </c>
      <c r="BX378" s="47">
        <f>IFERROR(IF(BV378=$D$4,BW378,BW378/($D$4/BV378)),0)</f>
        <v>0</v>
      </c>
      <c r="BY378" s="70">
        <v>0.625</v>
      </c>
      <c r="BZ378" s="70">
        <v>0.75</v>
      </c>
      <c r="CA378" s="72">
        <v>2</v>
      </c>
      <c r="CB378" s="47">
        <f>IF(BZ378-BY378=$A$3,$A$2,BZ378-BY378)</f>
        <v>0.125</v>
      </c>
      <c r="CC378" s="47">
        <f>IFERROR(IF(CA378=$D$4,CB378,CB378/($D$4/CA378)),0)</f>
        <v>6.25E-2</v>
      </c>
      <c r="CD378" s="70"/>
      <c r="CE378" s="70"/>
      <c r="CF378" s="72"/>
      <c r="CG378" s="47">
        <f>IF(CE378-CD378=$A$3,$A$2,CE378-CD378)</f>
        <v>0</v>
      </c>
      <c r="CH378" s="47">
        <f>IFERROR(IF(CF378=$D$4,CG378,CG378/($D$4/CF378)),0)</f>
        <v>0</v>
      </c>
      <c r="CI378" s="70"/>
      <c r="CJ378" s="70"/>
      <c r="CK378" s="72"/>
      <c r="CL378" s="47">
        <f>IF(CJ378-CI378=$A$3,$A$2,CJ378-CI378)</f>
        <v>0</v>
      </c>
      <c r="CM378" s="47">
        <f>IFERROR(IF(CK378=$D$4,CL378,CL378/($D$4/CK378)),0)</f>
        <v>0</v>
      </c>
      <c r="CN378" s="70"/>
      <c r="CO378" s="70"/>
      <c r="CP378" s="72"/>
      <c r="CQ378" s="47">
        <f>IF(CO378-CN378=$A$3,$A$2,CO378-CN378)</f>
        <v>0</v>
      </c>
      <c r="CR378" s="47">
        <f>IFERROR(IF(CP378=$D$4,CQ378,CQ378/($D$4/CP378)),0)</f>
        <v>0</v>
      </c>
      <c r="CS378" s="70"/>
      <c r="CT378" s="70"/>
      <c r="CU378" s="72"/>
      <c r="CV378" s="47">
        <f>IF(CT378-CS378=$A$3,$A$2,CT378-CS378)</f>
        <v>0</v>
      </c>
      <c r="CW378" s="47">
        <f>IFERROR(IF(CU378=$D$4,CV378,CV378/($D$4/CU378)),0)</f>
        <v>0</v>
      </c>
      <c r="CY378" s="18"/>
      <c r="CZ378" s="156"/>
      <c r="DA378" s="156"/>
    </row>
    <row r="379" spans="2:105" ht="13.8" x14ac:dyDescent="0.3">
      <c r="B379" s="39" t="str">
        <f>CONCATENATE(IF(AD379&lt;&gt;"","L",""),IF(AI379&lt;&gt;"","M",""),IF(AN379&lt;&gt;"","W",""),IF(AS379&lt;&gt;"","J",""),IF(AX379&lt;&gt;"","V",""),IF(BC379&lt;&gt;"","S",""),IF(BH379&lt;&gt;"","D",""))</f>
        <v>W</v>
      </c>
      <c r="C379" s="76">
        <v>387</v>
      </c>
      <c r="D379" s="40" t="s">
        <v>2060</v>
      </c>
      <c r="E379" s="40" t="s">
        <v>1527</v>
      </c>
      <c r="F379" s="40" t="s">
        <v>2122</v>
      </c>
      <c r="G379" s="36" t="s">
        <v>1242</v>
      </c>
      <c r="H379" s="36" t="s">
        <v>2201</v>
      </c>
      <c r="I379" s="36" t="s">
        <v>2257</v>
      </c>
      <c r="J379" s="36" t="s">
        <v>2125</v>
      </c>
      <c r="K379" s="36" t="s">
        <v>2263</v>
      </c>
      <c r="L379" s="100" t="s">
        <v>975</v>
      </c>
      <c r="M379" s="99">
        <f>IF(L379=L378,0,1)</f>
        <v>0</v>
      </c>
      <c r="N379" s="107">
        <v>703507723</v>
      </c>
      <c r="O379" s="106" t="str">
        <f>PROPER(TRIM(UPPER(CONCATENATE(P379," ",Q379))))</f>
        <v>Enrique Mauricio Gavino</v>
      </c>
      <c r="P379" s="106" t="s">
        <v>2477</v>
      </c>
      <c r="Q379" s="106" t="s">
        <v>2486</v>
      </c>
      <c r="R379" s="106" t="s">
        <v>2523</v>
      </c>
      <c r="S379" s="106" t="s">
        <v>2464</v>
      </c>
      <c r="T379" s="106" t="s">
        <v>2467</v>
      </c>
      <c r="U379" s="107" t="s">
        <v>2472</v>
      </c>
      <c r="V379" s="133">
        <v>17302.224730484268</v>
      </c>
      <c r="W379" s="39">
        <f>COUNTA(AD379,AI379,AN379,AS379,AX379,BH379,BC379)</f>
        <v>1</v>
      </c>
      <c r="X379" s="42">
        <f>Y379/AC379</f>
        <v>5.0000000000000024E-2</v>
      </c>
      <c r="Y379" s="43">
        <f>(AH379+AM379+AR379+AW379+BB379+BL379+BG379)*24</f>
        <v>2.0000000000000009</v>
      </c>
      <c r="Z379" s="44">
        <f>+W379*$D$4</f>
        <v>4</v>
      </c>
      <c r="AA379" s="42">
        <f>AB379/(AC379*$D$4)</f>
        <v>5.0000000000000024E-2</v>
      </c>
      <c r="AB379" s="44">
        <f>((AG379*24)*AF379)+((AL379*24)*AK379)+((AQ379*24)*AP379)+((AV379*24)*AU379)+((BA379*24)*AZ379)+((BF379*24)*BE379)+((BK379*24)*BJ379)</f>
        <v>8.0000000000000036</v>
      </c>
      <c r="AC379" s="45">
        <f>SUMIFS(Y:Y,O:O,O379)</f>
        <v>40</v>
      </c>
      <c r="AD379" s="77"/>
      <c r="AE379" s="77"/>
      <c r="AF379" s="71"/>
      <c r="AG379" s="47">
        <f>IF(AE379-AD379=$A$3,$A$2,AE379-AD379)</f>
        <v>0</v>
      </c>
      <c r="AH379" s="47">
        <f>IFERROR(IF(AF379=$D$4,AG379,AG379/($D$4/AF379)),0)</f>
        <v>0</v>
      </c>
      <c r="AI379" s="78"/>
      <c r="AJ379" s="78"/>
      <c r="AK379" s="72"/>
      <c r="AL379" s="47">
        <f>IF(AJ379-AI379=$A$3,$A$2,AJ379-AI379)</f>
        <v>0</v>
      </c>
      <c r="AM379" s="47">
        <f>IFERROR(IF(AK379=$D$4,AL379,AL379/($D$4/AK379)),0)</f>
        <v>0</v>
      </c>
      <c r="AN379" s="78">
        <v>0.66666666666666663</v>
      </c>
      <c r="AO379" s="78">
        <v>0.75</v>
      </c>
      <c r="AP379" s="72">
        <v>4</v>
      </c>
      <c r="AQ379" s="47">
        <f>IF(AO379-AN379=$A$3,$A$2,AO379-AN379)</f>
        <v>8.333333333333337E-2</v>
      </c>
      <c r="AR379" s="47">
        <f>IFERROR(IF(AP379=$D$4,AQ379,AQ379/($D$4/AP379)),0)</f>
        <v>8.333333333333337E-2</v>
      </c>
      <c r="AS379" s="78"/>
      <c r="AT379" s="78"/>
      <c r="AU379" s="72"/>
      <c r="AV379" s="47">
        <f>IF(AT379-AS379=$A$3,$A$2,AT379-AS379)</f>
        <v>0</v>
      </c>
      <c r="AW379" s="47">
        <f>IFERROR(IF(AU379=$D$4,AV379,AV379/($D$4/AU379)),0)</f>
        <v>0</v>
      </c>
      <c r="AX379" s="78"/>
      <c r="AY379" s="78"/>
      <c r="AZ379" s="72"/>
      <c r="BA379" s="47">
        <f>IF(AY379-AX379=$A$3,$A$2,AY379-AX379)</f>
        <v>0</v>
      </c>
      <c r="BB379" s="47">
        <f>IFERROR(IF(AZ379=$D$4,BA379,BA379/($D$4/AZ379)),0)</f>
        <v>0</v>
      </c>
      <c r="BC379" s="78"/>
      <c r="BD379" s="78"/>
      <c r="BE379" s="72"/>
      <c r="BF379" s="47">
        <f>IF(BD379-BC379=$A$3,$A$2,BD379-BC379)</f>
        <v>0</v>
      </c>
      <c r="BG379" s="47">
        <f>IFERROR(IF(BE379=$D$4,BF379,BF379/($D$4/BE379)),0)</f>
        <v>0</v>
      </c>
      <c r="BH379" s="78"/>
      <c r="BI379" s="78"/>
      <c r="BJ379" s="72"/>
      <c r="BK379" s="47">
        <f>IF(BI379-BH379=$A$3,$A$2,BI379-BH379)</f>
        <v>0</v>
      </c>
      <c r="BL379" s="47">
        <f>IFERROR(IF(BJ379=$D$4,BK379,BK379/($D$4/BJ379)),0)</f>
        <v>0</v>
      </c>
      <c r="BM379" s="50"/>
      <c r="BN379" s="22">
        <f t="array" ref="BN379">IF(SUMPRODUCT((O379:O$439=O379)*1)&gt;1,0,1)</f>
        <v>0</v>
      </c>
      <c r="BO379" s="69"/>
      <c r="BP379" s="69"/>
      <c r="BQ379" s="71"/>
      <c r="BR379" s="47">
        <f>IF(BP379-BO379=$A$3,$A$2,BP379-BO379)</f>
        <v>0</v>
      </c>
      <c r="BS379" s="47">
        <f>IFERROR(IF(BQ379=$D$4,BR379,BR379/($D$4/BQ379)),0)</f>
        <v>0</v>
      </c>
      <c r="BT379" s="70"/>
      <c r="BU379" s="70"/>
      <c r="BV379" s="72"/>
      <c r="BW379" s="47">
        <f>IF(BU379-BT379=$A$3,$A$2,BU379-BT379)</f>
        <v>0</v>
      </c>
      <c r="BX379" s="47">
        <f>IFERROR(IF(BV379=$D$4,BW379,BW379/($D$4/BV379)),0)</f>
        <v>0</v>
      </c>
      <c r="BY379" s="70">
        <v>0.45833333333333331</v>
      </c>
      <c r="BZ379" s="70">
        <v>0.58333333333333337</v>
      </c>
      <c r="CA379" s="72">
        <v>2</v>
      </c>
      <c r="CB379" s="47">
        <f>IF(BZ379-BY379=$A$3,$A$2,BZ379-BY379)</f>
        <v>0.12500000000000006</v>
      </c>
      <c r="CC379" s="47">
        <f>IFERROR(IF(CA379=$D$4,CB379,CB379/($D$4/CA379)),0)</f>
        <v>6.2500000000000028E-2</v>
      </c>
      <c r="CD379" s="70"/>
      <c r="CE379" s="70"/>
      <c r="CF379" s="72"/>
      <c r="CG379" s="47">
        <f>IF(CE379-CD379=$A$3,$A$2,CE379-CD379)</f>
        <v>0</v>
      </c>
      <c r="CH379" s="47">
        <f>IFERROR(IF(CF379=$D$4,CG379,CG379/($D$4/CF379)),0)</f>
        <v>0</v>
      </c>
      <c r="CI379" s="70"/>
      <c r="CJ379" s="70"/>
      <c r="CK379" s="72"/>
      <c r="CL379" s="47">
        <f>IF(CJ379-CI379=$A$3,$A$2,CJ379-CI379)</f>
        <v>0</v>
      </c>
      <c r="CM379" s="47">
        <f>IFERROR(IF(CK379=$D$4,CL379,CL379/($D$4/CK379)),0)</f>
        <v>0</v>
      </c>
      <c r="CN379" s="70"/>
      <c r="CO379" s="70"/>
      <c r="CP379" s="72"/>
      <c r="CQ379" s="47">
        <f>IF(CO379-CN379=$A$3,$A$2,CO379-CN379)</f>
        <v>0</v>
      </c>
      <c r="CR379" s="47">
        <f>IFERROR(IF(CP379=$D$4,CQ379,CQ379/($D$4/CP379)),0)</f>
        <v>0</v>
      </c>
      <c r="CS379" s="70"/>
      <c r="CT379" s="70"/>
      <c r="CU379" s="72"/>
      <c r="CV379" s="47">
        <f>IF(CT379-CS379=$A$3,$A$2,CT379-CS379)</f>
        <v>0</v>
      </c>
      <c r="CW379" s="47">
        <f>IFERROR(IF(CU379=$D$4,CV379,CV379/($D$4/CU379)),0)</f>
        <v>0</v>
      </c>
      <c r="CY379" s="18"/>
      <c r="CZ379" s="156"/>
      <c r="DA379" s="156"/>
    </row>
    <row r="380" spans="2:105" ht="13.8" x14ac:dyDescent="0.3">
      <c r="B380" s="39" t="str">
        <f>CONCATENATE(IF(AD380&lt;&gt;"","L",""),IF(AI380&lt;&gt;"","M",""),IF(AN380&lt;&gt;"","W",""),IF(AS380&lt;&gt;"","J",""),IF(AX380&lt;&gt;"","V",""),IF(BC380&lt;&gt;"","S",""),IF(BH380&lt;&gt;"","D",""))</f>
        <v>M</v>
      </c>
      <c r="C380" s="76">
        <v>94338</v>
      </c>
      <c r="D380" s="40" t="s">
        <v>2061</v>
      </c>
      <c r="E380" s="40" t="s">
        <v>1528</v>
      </c>
      <c r="F380" s="40" t="s">
        <v>2123</v>
      </c>
      <c r="G380" s="36" t="s">
        <v>1237</v>
      </c>
      <c r="H380" s="36" t="s">
        <v>2202</v>
      </c>
      <c r="I380" s="36" t="s">
        <v>2257</v>
      </c>
      <c r="J380" s="36" t="s">
        <v>2125</v>
      </c>
      <c r="K380" s="36" t="s">
        <v>2263</v>
      </c>
      <c r="L380" s="100" t="s">
        <v>975</v>
      </c>
      <c r="M380" s="99">
        <f>IF(L380=L379,0,1)</f>
        <v>0</v>
      </c>
      <c r="N380" s="107">
        <v>703507723</v>
      </c>
      <c r="O380" s="106" t="str">
        <f>PROPER(TRIM(UPPER(CONCATENATE(P380," ",Q380))))</f>
        <v>Enrique Mauricio Gavino</v>
      </c>
      <c r="P380" s="106" t="s">
        <v>2477</v>
      </c>
      <c r="Q380" s="106" t="s">
        <v>2486</v>
      </c>
      <c r="R380" s="106" t="s">
        <v>2523</v>
      </c>
      <c r="S380" s="106" t="s">
        <v>2464</v>
      </c>
      <c r="T380" s="106" t="s">
        <v>2466</v>
      </c>
      <c r="U380" s="107" t="s">
        <v>2472</v>
      </c>
      <c r="V380" s="133">
        <v>7483.2644835855572</v>
      </c>
      <c r="W380" s="39">
        <f>COUNTA(AD380,AI380,AN380,AS380,AX380,BH380,BC380)</f>
        <v>1</v>
      </c>
      <c r="X380" s="42">
        <f>Y380/AC380</f>
        <v>2.5000000000000043E-2</v>
      </c>
      <c r="Y380" s="43">
        <f>(AH380+AM380+AR380+AW380+BB380+BL380+BG380)*24</f>
        <v>1.0000000000000018</v>
      </c>
      <c r="Z380" s="44">
        <f>+W380*$D$4</f>
        <v>4</v>
      </c>
      <c r="AA380" s="42">
        <f>AB380/(AC380*$D$4)</f>
        <v>2.5000000000000043E-2</v>
      </c>
      <c r="AB380" s="44">
        <f>((AG380*24)*AF380)+((AL380*24)*AK380)+((AQ380*24)*AP380)+((AV380*24)*AU380)+((BA380*24)*AZ380)+((BF380*24)*BE380)+((BK380*24)*BJ380)</f>
        <v>4.0000000000000071</v>
      </c>
      <c r="AC380" s="45">
        <f>SUMIFS(Y:Y,O:O,O380)</f>
        <v>40</v>
      </c>
      <c r="AD380" s="77"/>
      <c r="AE380" s="77"/>
      <c r="AF380" s="71"/>
      <c r="AG380" s="47">
        <f>IF(AE380-AD380=$A$3,$A$2,AE380-AD380)</f>
        <v>0</v>
      </c>
      <c r="AH380" s="47">
        <f>IFERROR(IF(AF380=$D$4,AG380,AG380/($D$4/AF380)),0)</f>
        <v>0</v>
      </c>
      <c r="AI380" s="78">
        <v>0.54166666666666663</v>
      </c>
      <c r="AJ380" s="78">
        <v>0.58333333333333337</v>
      </c>
      <c r="AK380" s="72">
        <v>4</v>
      </c>
      <c r="AL380" s="47">
        <f>IF(AJ380-AI380=$A$3,$A$2,AJ380-AI380)</f>
        <v>4.1666666666666741E-2</v>
      </c>
      <c r="AM380" s="47">
        <f>IFERROR(IF(AK380=$D$4,AL380,AL380/($D$4/AK380)),0)</f>
        <v>4.1666666666666741E-2</v>
      </c>
      <c r="AN380" s="78"/>
      <c r="AO380" s="78"/>
      <c r="AP380" s="72"/>
      <c r="AQ380" s="47">
        <f>IF(AO380-AN380=$A$3,$A$2,AO380-AN380)</f>
        <v>0</v>
      </c>
      <c r="AR380" s="47">
        <f>IFERROR(IF(AP380=$D$4,AQ380,AQ380/($D$4/AP380)),0)</f>
        <v>0</v>
      </c>
      <c r="AS380" s="78"/>
      <c r="AT380" s="78"/>
      <c r="AU380" s="72"/>
      <c r="AV380" s="47">
        <f>IF(AT380-AS380=$A$3,$A$2,AT380-AS380)</f>
        <v>0</v>
      </c>
      <c r="AW380" s="47">
        <f>IFERROR(IF(AU380=$D$4,AV380,AV380/($D$4/AU380)),0)</f>
        <v>0</v>
      </c>
      <c r="AX380" s="78"/>
      <c r="AY380" s="78"/>
      <c r="AZ380" s="72"/>
      <c r="BA380" s="47">
        <f>IF(AY380-AX380=$A$3,$A$2,AY380-AX380)</f>
        <v>0</v>
      </c>
      <c r="BB380" s="47">
        <f>IFERROR(IF(AZ380=$D$4,BA380,BA380/($D$4/AZ380)),0)</f>
        <v>0</v>
      </c>
      <c r="BC380" s="78"/>
      <c r="BD380" s="78"/>
      <c r="BE380" s="72"/>
      <c r="BF380" s="47">
        <f>IF(BD380-BC380=$A$3,$A$2,BD380-BC380)</f>
        <v>0</v>
      </c>
      <c r="BG380" s="47">
        <f>IFERROR(IF(BE380=$D$4,BF380,BF380/($D$4/BE380)),0)</f>
        <v>0</v>
      </c>
      <c r="BH380" s="78"/>
      <c r="BI380" s="78"/>
      <c r="BJ380" s="72"/>
      <c r="BK380" s="47">
        <f>IF(BI380-BH380=$A$3,$A$2,BI380-BH380)</f>
        <v>0</v>
      </c>
      <c r="BL380" s="47">
        <f>IFERROR(IF(BJ380=$D$4,BK380,BK380/($D$4/BJ380)),0)</f>
        <v>0</v>
      </c>
      <c r="BM380" s="50"/>
      <c r="BN380" s="22">
        <f t="array" ref="BN380">IF(SUMPRODUCT((O380:O$439=O380)*1)&gt;1,0,1)</f>
        <v>0</v>
      </c>
      <c r="BO380" s="69"/>
      <c r="BP380" s="69"/>
      <c r="BQ380" s="71"/>
      <c r="BR380" s="47">
        <f>IF(BP380-BO380=$A$3,$A$2,BP380-BO380)</f>
        <v>0</v>
      </c>
      <c r="BS380" s="47">
        <f>IFERROR(IF(BQ380=$D$4,BR380,BR380/($D$4/BQ380)),0)</f>
        <v>0</v>
      </c>
      <c r="BT380" s="70"/>
      <c r="BU380" s="70"/>
      <c r="BV380" s="72"/>
      <c r="BW380" s="47">
        <f>IF(BU380-BT380=$A$3,$A$2,BU380-BT380)</f>
        <v>0</v>
      </c>
      <c r="BX380" s="47">
        <f>IFERROR(IF(BV380=$D$4,BW380,BW380/($D$4/BV380)),0)</f>
        <v>0</v>
      </c>
      <c r="BY380" s="70"/>
      <c r="BZ380" s="70"/>
      <c r="CA380" s="72"/>
      <c r="CB380" s="47">
        <f>IF(BZ380-BY380=$A$3,$A$2,BZ380-BY380)</f>
        <v>0</v>
      </c>
      <c r="CC380" s="47">
        <f>IFERROR(IF(CA380=$D$4,CB380,CB380/($D$4/CA380)),0)</f>
        <v>0</v>
      </c>
      <c r="CD380" s="70"/>
      <c r="CE380" s="70"/>
      <c r="CF380" s="72"/>
      <c r="CG380" s="47">
        <f>IF(CE380-CD380=$A$3,$A$2,CE380-CD380)</f>
        <v>0</v>
      </c>
      <c r="CH380" s="47">
        <f>IFERROR(IF(CF380=$D$4,CG380,CG380/($D$4/CF380)),0)</f>
        <v>0</v>
      </c>
      <c r="CI380" s="70"/>
      <c r="CJ380" s="70"/>
      <c r="CK380" s="72"/>
      <c r="CL380" s="47">
        <f>IF(CJ380-CI380=$A$3,$A$2,CJ380-CI380)</f>
        <v>0</v>
      </c>
      <c r="CM380" s="47">
        <f>IFERROR(IF(CK380=$D$4,CL380,CL380/($D$4/CK380)),0)</f>
        <v>0</v>
      </c>
      <c r="CN380" s="70">
        <v>0.41666666666666669</v>
      </c>
      <c r="CO380" s="70">
        <v>0.5</v>
      </c>
      <c r="CP380" s="72">
        <v>2</v>
      </c>
      <c r="CQ380" s="47">
        <f>IF(CO380-CN380=$A$3,$A$2,CO380-CN380)</f>
        <v>8.3333333333333315E-2</v>
      </c>
      <c r="CR380" s="47">
        <f>IFERROR(IF(CP380=$D$4,CQ380,CQ380/($D$4/CP380)),0)</f>
        <v>4.1666666666666657E-2</v>
      </c>
      <c r="CS380" s="70"/>
      <c r="CT380" s="70"/>
      <c r="CU380" s="72"/>
      <c r="CV380" s="47">
        <f>IF(CT380-CS380=$A$3,$A$2,CT380-CS380)</f>
        <v>0</v>
      </c>
      <c r="CW380" s="47">
        <f>IFERROR(IF(CU380=$D$4,CV380,CV380/($D$4/CU380)),0)</f>
        <v>0</v>
      </c>
      <c r="CY380" s="18"/>
      <c r="CZ380" s="156"/>
      <c r="DA380" s="156"/>
    </row>
    <row r="381" spans="2:105" ht="13.8" x14ac:dyDescent="0.3">
      <c r="B381" s="39" t="str">
        <f>CONCATENATE(IF(AD381&lt;&gt;"","L",""),IF(AI381&lt;&gt;"","M",""),IF(AN381&lt;&gt;"","W",""),IF(AS381&lt;&gt;"","J",""),IF(AX381&lt;&gt;"","V",""),IF(BC381&lt;&gt;"","S",""),IF(BH381&lt;&gt;"","D",""))</f>
        <v>M</v>
      </c>
      <c r="C381" s="76">
        <v>91</v>
      </c>
      <c r="D381" s="40" t="s">
        <v>2062</v>
      </c>
      <c r="E381" s="40" t="s">
        <v>1529</v>
      </c>
      <c r="F381" s="40" t="s">
        <v>2123</v>
      </c>
      <c r="G381" s="36" t="s">
        <v>1237</v>
      </c>
      <c r="H381" s="36" t="s">
        <v>2202</v>
      </c>
      <c r="I381" s="36" t="s">
        <v>2257</v>
      </c>
      <c r="J381" s="36" t="s">
        <v>2125</v>
      </c>
      <c r="K381" s="36" t="s">
        <v>2263</v>
      </c>
      <c r="L381" s="100" t="s">
        <v>975</v>
      </c>
      <c r="M381" s="99">
        <f>IF(L381=L380,0,1)</f>
        <v>0</v>
      </c>
      <c r="N381" s="107">
        <v>703507723</v>
      </c>
      <c r="O381" s="106" t="str">
        <f>PROPER(TRIM(UPPER(CONCATENATE(P381," ",Q381))))</f>
        <v>Enrique Mauricio Gavino</v>
      </c>
      <c r="P381" s="106" t="s">
        <v>2477</v>
      </c>
      <c r="Q381" s="106" t="s">
        <v>2486</v>
      </c>
      <c r="R381" s="106" t="s">
        <v>2523</v>
      </c>
      <c r="S381" s="106" t="s">
        <v>2464</v>
      </c>
      <c r="T381" s="106" t="s">
        <v>2466</v>
      </c>
      <c r="U381" s="107" t="s">
        <v>2472</v>
      </c>
      <c r="V381" s="133">
        <v>1918.1641701193189</v>
      </c>
      <c r="W381" s="39">
        <f>COUNTA(AD381,AI381,AN381,AS381,AX381,BH381,BC381)</f>
        <v>1</v>
      </c>
      <c r="X381" s="42">
        <f>Y381/AC381</f>
        <v>2.4999999999999977E-2</v>
      </c>
      <c r="Y381" s="43">
        <f>(AH381+AM381+AR381+AW381+BB381+BL381+BG381)*24</f>
        <v>0.99999999999999911</v>
      </c>
      <c r="Z381" s="44">
        <f>+W381*$D$4</f>
        <v>4</v>
      </c>
      <c r="AA381" s="42">
        <f>AB381/(AC381*$D$4)</f>
        <v>2.4999999999999977E-2</v>
      </c>
      <c r="AB381" s="44">
        <f>((AG381*24)*AF381)+((AL381*24)*AK381)+((AQ381*24)*AP381)+((AV381*24)*AU381)+((BA381*24)*AZ381)+((BF381*24)*BE381)+((BK381*24)*BJ381)</f>
        <v>3.9999999999999964</v>
      </c>
      <c r="AC381" s="45">
        <f>SUMIFS(Y:Y,O:O,O381)</f>
        <v>40</v>
      </c>
      <c r="AD381" s="77"/>
      <c r="AE381" s="77"/>
      <c r="AF381" s="71"/>
      <c r="AG381" s="47">
        <f>IF(AE381-AD381=$A$3,$A$2,AE381-AD381)</f>
        <v>0</v>
      </c>
      <c r="AH381" s="47">
        <f>IFERROR(IF(AF381=$D$4,AG381,AG381/($D$4/AF381)),0)</f>
        <v>0</v>
      </c>
      <c r="AI381" s="78">
        <v>0.58333333333333337</v>
      </c>
      <c r="AJ381" s="78">
        <v>0.625</v>
      </c>
      <c r="AK381" s="72">
        <v>4</v>
      </c>
      <c r="AL381" s="47">
        <f>IF(AJ381-AI381=$A$3,$A$2,AJ381-AI381)</f>
        <v>4.166666666666663E-2</v>
      </c>
      <c r="AM381" s="47">
        <f>IFERROR(IF(AK381=$D$4,AL381,AL381/($D$4/AK381)),0)</f>
        <v>4.166666666666663E-2</v>
      </c>
      <c r="AN381" s="78"/>
      <c r="AO381" s="78"/>
      <c r="AP381" s="72"/>
      <c r="AQ381" s="47">
        <f>IF(AO381-AN381=$A$3,$A$2,AO381-AN381)</f>
        <v>0</v>
      </c>
      <c r="AR381" s="47">
        <f>IFERROR(IF(AP381=$D$4,AQ381,AQ381/($D$4/AP381)),0)</f>
        <v>0</v>
      </c>
      <c r="AS381" s="78"/>
      <c r="AT381" s="78"/>
      <c r="AU381" s="72"/>
      <c r="AV381" s="47">
        <f>IF(AT381-AS381=$A$3,$A$2,AT381-AS381)</f>
        <v>0</v>
      </c>
      <c r="AW381" s="47">
        <f>IFERROR(IF(AU381=$D$4,AV381,AV381/($D$4/AU381)),0)</f>
        <v>0</v>
      </c>
      <c r="AX381" s="78"/>
      <c r="AY381" s="78"/>
      <c r="AZ381" s="72"/>
      <c r="BA381" s="47">
        <f>IF(AY381-AX381=$A$3,$A$2,AY381-AX381)</f>
        <v>0</v>
      </c>
      <c r="BB381" s="47">
        <f>IFERROR(IF(AZ381=$D$4,BA381,BA381/($D$4/AZ381)),0)</f>
        <v>0</v>
      </c>
      <c r="BC381" s="78"/>
      <c r="BD381" s="78"/>
      <c r="BE381" s="72"/>
      <c r="BF381" s="47">
        <f>IF(BD381-BC381=$A$3,$A$2,BD381-BC381)</f>
        <v>0</v>
      </c>
      <c r="BG381" s="47">
        <f>IFERROR(IF(BE381=$D$4,BF381,BF381/($D$4/BE381)),0)</f>
        <v>0</v>
      </c>
      <c r="BH381" s="78"/>
      <c r="BI381" s="78"/>
      <c r="BJ381" s="72"/>
      <c r="BK381" s="47">
        <f>IF(BI381-BH381=$A$3,$A$2,BI381-BH381)</f>
        <v>0</v>
      </c>
      <c r="BL381" s="47">
        <f>IFERROR(IF(BJ381=$D$4,BK381,BK381/($D$4/BJ381)),0)</f>
        <v>0</v>
      </c>
      <c r="BM381" s="50"/>
      <c r="BN381" s="22">
        <f t="array" ref="BN381">IF(SUMPRODUCT((O381:O$439=O381)*1)&gt;1,0,1)</f>
        <v>0</v>
      </c>
      <c r="BO381" s="69"/>
      <c r="BP381" s="69"/>
      <c r="BQ381" s="71"/>
      <c r="BR381" s="47">
        <f>IF(BP381-BO381=$A$3,$A$2,BP381-BO381)</f>
        <v>0</v>
      </c>
      <c r="BS381" s="47">
        <f>IFERROR(IF(BQ381=$D$4,BR381,BR381/($D$4/BQ381)),0)</f>
        <v>0</v>
      </c>
      <c r="BT381" s="70"/>
      <c r="BU381" s="70"/>
      <c r="BV381" s="72"/>
      <c r="BW381" s="47">
        <f>IF(BU381-BT381=$A$3,$A$2,BU381-BT381)</f>
        <v>0</v>
      </c>
      <c r="BX381" s="47">
        <f>IFERROR(IF(BV381=$D$4,BW381,BW381/($D$4/BV381)),0)</f>
        <v>0</v>
      </c>
      <c r="BY381" s="70"/>
      <c r="BZ381" s="70"/>
      <c r="CA381" s="72"/>
      <c r="CB381" s="47">
        <f>IF(BZ381-BY381=$A$3,$A$2,BZ381-BY381)</f>
        <v>0</v>
      </c>
      <c r="CC381" s="47">
        <f>IFERROR(IF(CA381=$D$4,CB381,CB381/($D$4/CA381)),0)</f>
        <v>0</v>
      </c>
      <c r="CD381" s="70"/>
      <c r="CE381" s="70"/>
      <c r="CF381" s="72"/>
      <c r="CG381" s="47">
        <f>IF(CE381-CD381=$A$3,$A$2,CE381-CD381)</f>
        <v>0</v>
      </c>
      <c r="CH381" s="47">
        <f>IFERROR(IF(CF381=$D$4,CG381,CG381/($D$4/CF381)),0)</f>
        <v>0</v>
      </c>
      <c r="CI381" s="70"/>
      <c r="CJ381" s="70"/>
      <c r="CK381" s="72"/>
      <c r="CL381" s="47">
        <f>IF(CJ381-CI381=$A$3,$A$2,CJ381-CI381)</f>
        <v>0</v>
      </c>
      <c r="CM381" s="47">
        <f>IFERROR(IF(CK381=$D$4,CL381,CL381/($D$4/CK381)),0)</f>
        <v>0</v>
      </c>
      <c r="CN381" s="70">
        <v>0.625</v>
      </c>
      <c r="CO381" s="70">
        <v>0.79166666666666663</v>
      </c>
      <c r="CP381" s="72">
        <v>2</v>
      </c>
      <c r="CQ381" s="47">
        <f>IF(CO381-CN381=$A$3,$A$2,CO381-CN381)</f>
        <v>0.16666666666666663</v>
      </c>
      <c r="CR381" s="47">
        <f>IFERROR(IF(CP381=$D$4,CQ381,CQ381/($D$4/CP381)),0)</f>
        <v>8.3333333333333315E-2</v>
      </c>
      <c r="CS381" s="70"/>
      <c r="CT381" s="70"/>
      <c r="CU381" s="72"/>
      <c r="CV381" s="47">
        <f>IF(CT381-CS381=$A$3,$A$2,CT381-CS381)</f>
        <v>0</v>
      </c>
      <c r="CW381" s="47">
        <f>IFERROR(IF(CU381=$D$4,CV381,CV381/($D$4/CU381)),0)</f>
        <v>0</v>
      </c>
      <c r="CY381" s="18"/>
      <c r="CZ381" s="156"/>
      <c r="DA381" s="156"/>
    </row>
    <row r="382" spans="2:105" ht="13.8" x14ac:dyDescent="0.3">
      <c r="B382" s="39" t="str">
        <f>CONCATENATE(IF(AD382&lt;&gt;"","L",""),IF(AI382&lt;&gt;"","M",""),IF(AN382&lt;&gt;"","W",""),IF(AS382&lt;&gt;"","J",""),IF(AX382&lt;&gt;"","V",""),IF(BC382&lt;&gt;"","S",""),IF(BH382&lt;&gt;"","D",""))</f>
        <v>M</v>
      </c>
      <c r="C382" s="76">
        <v>62</v>
      </c>
      <c r="D382" s="40" t="s">
        <v>2063</v>
      </c>
      <c r="E382" s="40" t="s">
        <v>1530</v>
      </c>
      <c r="F382" s="40" t="s">
        <v>2155</v>
      </c>
      <c r="G382" s="36" t="s">
        <v>1236</v>
      </c>
      <c r="H382" s="36" t="s">
        <v>2202</v>
      </c>
      <c r="I382" s="36" t="s">
        <v>2257</v>
      </c>
      <c r="J382" s="36" t="s">
        <v>2125</v>
      </c>
      <c r="K382" s="36" t="s">
        <v>2263</v>
      </c>
      <c r="L382" s="100" t="s">
        <v>975</v>
      </c>
      <c r="M382" s="99">
        <f>IF(L382=L381,0,1)</f>
        <v>0</v>
      </c>
      <c r="N382" s="107">
        <v>703507723</v>
      </c>
      <c r="O382" s="106" t="str">
        <f>PROPER(TRIM(UPPER(CONCATENATE(P382," ",Q382))))</f>
        <v>Enrique Mauricio Gavino</v>
      </c>
      <c r="P382" s="106" t="s">
        <v>2477</v>
      </c>
      <c r="Q382" s="106" t="s">
        <v>2486</v>
      </c>
      <c r="R382" s="106" t="s">
        <v>2523</v>
      </c>
      <c r="S382" s="106" t="s">
        <v>2464</v>
      </c>
      <c r="T382" s="106" t="s">
        <v>2467</v>
      </c>
      <c r="U382" s="107" t="s">
        <v>2472</v>
      </c>
      <c r="V382" s="133">
        <v>26578.033333333336</v>
      </c>
      <c r="W382" s="39">
        <f>COUNTA(AD382,AI382,AN382,AS382,AX382,BH382,BC382)</f>
        <v>1</v>
      </c>
      <c r="X382" s="42">
        <f>Y382/AC382</f>
        <v>7.4999999999999997E-2</v>
      </c>
      <c r="Y382" s="43">
        <f>(AH382+AM382+AR382+AW382+BB382+BL382+BG382)*24</f>
        <v>3</v>
      </c>
      <c r="Z382" s="44">
        <f>+W382*$D$4</f>
        <v>4</v>
      </c>
      <c r="AA382" s="42">
        <f>AB382/(AC382*$D$4)</f>
        <v>7.4999999999999997E-2</v>
      </c>
      <c r="AB382" s="44">
        <f>((AG382*24)*AF382)+((AL382*24)*AK382)+((AQ382*24)*AP382)+((AV382*24)*AU382)+((BA382*24)*AZ382)+((BF382*24)*BE382)+((BK382*24)*BJ382)</f>
        <v>12</v>
      </c>
      <c r="AC382" s="45">
        <f>SUMIFS(Y:Y,O:O,O382)</f>
        <v>40</v>
      </c>
      <c r="AD382" s="77"/>
      <c r="AE382" s="77"/>
      <c r="AF382" s="71"/>
      <c r="AG382" s="47">
        <f>IF(AE382-AD382=$A$3,$A$2,AE382-AD382)</f>
        <v>0</v>
      </c>
      <c r="AH382" s="47">
        <f>IFERROR(IF(AF382=$D$4,AG382,AG382/($D$4/AF382)),0)</f>
        <v>0</v>
      </c>
      <c r="AI382" s="78">
        <v>0.625</v>
      </c>
      <c r="AJ382" s="78">
        <v>0.75</v>
      </c>
      <c r="AK382" s="72">
        <v>4</v>
      </c>
      <c r="AL382" s="47">
        <f>IF(AJ382-AI382=$A$3,$A$2,AJ382-AI382)</f>
        <v>0.125</v>
      </c>
      <c r="AM382" s="47">
        <f>IFERROR(IF(AK382=$D$4,AL382,AL382/($D$4/AK382)),0)</f>
        <v>0.125</v>
      </c>
      <c r="AN382" s="78"/>
      <c r="AO382" s="78"/>
      <c r="AP382" s="72"/>
      <c r="AQ382" s="47">
        <f>IF(AO382-AN382=$A$3,$A$2,AO382-AN382)</f>
        <v>0</v>
      </c>
      <c r="AR382" s="47">
        <f>IFERROR(IF(AP382=$D$4,AQ382,AQ382/($D$4/AP382)),0)</f>
        <v>0</v>
      </c>
      <c r="AS382" s="78"/>
      <c r="AT382" s="78"/>
      <c r="AU382" s="72"/>
      <c r="AV382" s="47">
        <f>IF(AT382-AS382=$A$3,$A$2,AT382-AS382)</f>
        <v>0</v>
      </c>
      <c r="AW382" s="47">
        <f>IFERROR(IF(AU382=$D$4,AV382,AV382/($D$4/AU382)),0)</f>
        <v>0</v>
      </c>
      <c r="AX382" s="78"/>
      <c r="AY382" s="78"/>
      <c r="AZ382" s="72"/>
      <c r="BA382" s="47">
        <f>IF(AY382-AX382=$A$3,$A$2,AY382-AX382)</f>
        <v>0</v>
      </c>
      <c r="BB382" s="47">
        <f>IFERROR(IF(AZ382=$D$4,BA382,BA382/($D$4/AZ382)),0)</f>
        <v>0</v>
      </c>
      <c r="BC382" s="78"/>
      <c r="BD382" s="78"/>
      <c r="BE382" s="72"/>
      <c r="BF382" s="47">
        <f>IF(BD382-BC382=$A$3,$A$2,BD382-BC382)</f>
        <v>0</v>
      </c>
      <c r="BG382" s="47">
        <f>IFERROR(IF(BE382=$D$4,BF382,BF382/($D$4/BE382)),0)</f>
        <v>0</v>
      </c>
      <c r="BH382" s="78"/>
      <c r="BI382" s="78"/>
      <c r="BJ382" s="72"/>
      <c r="BK382" s="47">
        <f>IF(BI382-BH382=$A$3,$A$2,BI382-BH382)</f>
        <v>0</v>
      </c>
      <c r="BL382" s="47">
        <f>IFERROR(IF(BJ382=$D$4,BK382,BK382/($D$4/BJ382)),0)</f>
        <v>0</v>
      </c>
      <c r="BM382" s="50"/>
      <c r="BN382" s="22">
        <f t="array" ref="BN382">IF(SUMPRODUCT((O382:O$439=O382)*1)&gt;1,0,1)</f>
        <v>1</v>
      </c>
      <c r="BO382" s="69"/>
      <c r="BP382" s="69"/>
      <c r="BQ382" s="71"/>
      <c r="BR382" s="47">
        <f>IF(BP382-BO382=$A$3,$A$2,BP382-BO382)</f>
        <v>0</v>
      </c>
      <c r="BS382" s="47">
        <f>IFERROR(IF(BQ382=$D$4,BR382,BR382/($D$4/BQ382)),0)</f>
        <v>0</v>
      </c>
      <c r="BT382" s="70"/>
      <c r="BU382" s="70"/>
      <c r="BV382" s="72"/>
      <c r="BW382" s="47">
        <f>IF(BU382-BT382=$A$3,$A$2,BU382-BT382)</f>
        <v>0</v>
      </c>
      <c r="BX382" s="47">
        <f>IFERROR(IF(BV382=$D$4,BW382,BW382/($D$4/BV382)),0)</f>
        <v>0</v>
      </c>
      <c r="BY382" s="70"/>
      <c r="BZ382" s="70"/>
      <c r="CA382" s="72"/>
      <c r="CB382" s="47">
        <f>IF(BZ382-BY382=$A$3,$A$2,BZ382-BY382)</f>
        <v>0</v>
      </c>
      <c r="CC382" s="47">
        <f>IFERROR(IF(CA382=$D$4,CB382,CB382/($D$4/CA382)),0)</f>
        <v>0</v>
      </c>
      <c r="CD382" s="70"/>
      <c r="CE382" s="70"/>
      <c r="CF382" s="72"/>
      <c r="CG382" s="47">
        <f>IF(CE382-CD382=$A$3,$A$2,CE382-CD382)</f>
        <v>0</v>
      </c>
      <c r="CH382" s="47">
        <f>IFERROR(IF(CF382=$D$4,CG382,CG382/($D$4/CF382)),0)</f>
        <v>0</v>
      </c>
      <c r="CI382" s="70"/>
      <c r="CJ382" s="70"/>
      <c r="CK382" s="72"/>
      <c r="CL382" s="47">
        <f>IF(CJ382-CI382=$A$3,$A$2,CJ382-CI382)</f>
        <v>0</v>
      </c>
      <c r="CM382" s="47">
        <f>IFERROR(IF(CK382=$D$4,CL382,CL382/($D$4/CK382)),0)</f>
        <v>0</v>
      </c>
      <c r="CN382" s="70">
        <v>0.54166666666666663</v>
      </c>
      <c r="CO382" s="70">
        <v>0.625</v>
      </c>
      <c r="CP382" s="72">
        <v>2</v>
      </c>
      <c r="CQ382" s="47">
        <f>IF(CO382-CN382=$A$3,$A$2,CO382-CN382)</f>
        <v>8.333333333333337E-2</v>
      </c>
      <c r="CR382" s="47">
        <f>IFERROR(IF(CP382=$D$4,CQ382,CQ382/($D$4/CP382)),0)</f>
        <v>4.1666666666666685E-2</v>
      </c>
      <c r="CS382" s="70"/>
      <c r="CT382" s="70"/>
      <c r="CU382" s="72"/>
      <c r="CV382" s="47">
        <f>IF(CT382-CS382=$A$3,$A$2,CT382-CS382)</f>
        <v>0</v>
      </c>
      <c r="CW382" s="47">
        <f>IFERROR(IF(CU382=$D$4,CV382,CV382/($D$4/CU382)),0)</f>
        <v>0</v>
      </c>
      <c r="CY382" s="18"/>
      <c r="CZ382" s="156"/>
      <c r="DA382" s="156"/>
    </row>
    <row r="383" spans="2:105" ht="13.8" x14ac:dyDescent="0.3">
      <c r="B383" s="39" t="str">
        <f>CONCATENATE(IF(AD383&lt;&gt;"","L",""),IF(AI383&lt;&gt;"","M",""),IF(AN383&lt;&gt;"","W",""),IF(AS383&lt;&gt;"","J",""),IF(AX383&lt;&gt;"","V",""),IF(BC383&lt;&gt;"","S",""),IF(BH383&lt;&gt;"","D",""))</f>
        <v>MWJVS</v>
      </c>
      <c r="C383" s="104">
        <v>813</v>
      </c>
      <c r="D383" s="40" t="s">
        <v>1777</v>
      </c>
      <c r="E383" s="40" t="s">
        <v>1325</v>
      </c>
      <c r="F383" s="40" t="s">
        <v>2156</v>
      </c>
      <c r="G383" s="36" t="s">
        <v>1235</v>
      </c>
      <c r="H383" s="36" t="s">
        <v>2204</v>
      </c>
      <c r="I383" s="36" t="s">
        <v>2204</v>
      </c>
      <c r="J383" s="36" t="s">
        <v>2125</v>
      </c>
      <c r="K383" s="36" t="s">
        <v>2262</v>
      </c>
      <c r="L383" s="99" t="s">
        <v>925</v>
      </c>
      <c r="M383" s="99">
        <f>IF(L383=L382,0,1)</f>
        <v>1</v>
      </c>
      <c r="N383" s="107">
        <v>150477016</v>
      </c>
      <c r="O383" s="106" t="str">
        <f>PROPER(TRIM(UPPER(CONCATENATE(P383," ",Q383))))</f>
        <v>Gladys Marlene Cumbe</v>
      </c>
      <c r="P383" s="106" t="s">
        <v>2270</v>
      </c>
      <c r="Q383" s="106" t="s">
        <v>2346</v>
      </c>
      <c r="R383" s="106" t="s">
        <v>2408</v>
      </c>
      <c r="S383" s="106" t="s">
        <v>2464</v>
      </c>
      <c r="T383" s="106" t="s">
        <v>2469</v>
      </c>
      <c r="U383" s="107" t="s">
        <v>2472</v>
      </c>
      <c r="V383" s="133">
        <v>36631.463333333333</v>
      </c>
      <c r="W383" s="39">
        <f>COUNTA(AD383,AI383,AN383,AS383,AX383,BH383,BC383)</f>
        <v>5</v>
      </c>
      <c r="X383" s="42">
        <f>Y383/AC383</f>
        <v>0.50000000000000011</v>
      </c>
      <c r="Y383" s="43">
        <f>(AH383+AM383+AR383+AW383+BB383+BL383+BG383)*24</f>
        <v>20.000000000000004</v>
      </c>
      <c r="Z383" s="44">
        <f>+W383*$D$4</f>
        <v>20</v>
      </c>
      <c r="AA383" s="42">
        <f>AB383/(AC383*$D$4)</f>
        <v>0.50000000000000011</v>
      </c>
      <c r="AB383" s="44">
        <f>((AG383*24)*AF383)+((AL383*24)*AK383)+((AQ383*24)*AP383)+((AV383*24)*AU383)+((BA383*24)*AZ383)+((BF383*24)*BE383)+((BK383*24)*BJ383)</f>
        <v>80.000000000000014</v>
      </c>
      <c r="AC383" s="45">
        <f>SUMIFS(Y:Y,O:O,O383)</f>
        <v>40</v>
      </c>
      <c r="AD383" s="127"/>
      <c r="AE383" s="127"/>
      <c r="AF383" s="107"/>
      <c r="AG383" s="47">
        <f>IF(AE383-AD383=$A$3,$A$2,AE383-AD383)</f>
        <v>0</v>
      </c>
      <c r="AH383" s="47">
        <f>IFERROR(IF(AF383=$D$4,AG383,AG383/($D$4/AF383)),0)</f>
        <v>0</v>
      </c>
      <c r="AI383" s="49">
        <v>0.4375</v>
      </c>
      <c r="AJ383" s="49">
        <v>0.58333333333333337</v>
      </c>
      <c r="AK383" s="41">
        <v>4</v>
      </c>
      <c r="AL383" s="47">
        <f>IF(AJ383-AI383=$A$3,$A$2,AJ383-AI383)</f>
        <v>0.14583333333333337</v>
      </c>
      <c r="AM383" s="47">
        <f>IFERROR(IF(AK383=$D$4,AL383,AL383/($D$4/AK383)),0)</f>
        <v>0.14583333333333337</v>
      </c>
      <c r="AN383" s="49">
        <v>0.375</v>
      </c>
      <c r="AO383" s="49">
        <v>0.5</v>
      </c>
      <c r="AP383" s="41">
        <v>4</v>
      </c>
      <c r="AQ383" s="47">
        <f>IF(AO383-AN383=$A$3,$A$2,AO383-AN383)</f>
        <v>0.125</v>
      </c>
      <c r="AR383" s="47">
        <f>IFERROR(IF(AP383=$D$4,AQ383,AQ383/($D$4/AP383)),0)</f>
        <v>0.125</v>
      </c>
      <c r="AS383" s="49">
        <v>0.4375</v>
      </c>
      <c r="AT383" s="49">
        <v>0.58333333333333337</v>
      </c>
      <c r="AU383" s="41">
        <v>4</v>
      </c>
      <c r="AV383" s="47">
        <f>IF(AT383-AS383=$A$3,$A$2,AT383-AS383)</f>
        <v>0.14583333333333337</v>
      </c>
      <c r="AW383" s="47">
        <f>IFERROR(IF(AU383=$D$4,AV383,AV383/($D$4/AU383)),0)</f>
        <v>0.14583333333333337</v>
      </c>
      <c r="AX383" s="49">
        <v>0.375</v>
      </c>
      <c r="AY383" s="49">
        <v>0.58333333333333337</v>
      </c>
      <c r="AZ383" s="41">
        <v>4</v>
      </c>
      <c r="BA383" s="47">
        <f>IF(AY383-AX383=$A$3,$A$2,AY383-AX383)</f>
        <v>0.20833333333333337</v>
      </c>
      <c r="BB383" s="47">
        <f>IFERROR(IF(AZ383=$D$4,BA383,BA383/($D$4/AZ383)),0)</f>
        <v>0.20833333333333337</v>
      </c>
      <c r="BC383" s="49">
        <v>0.375</v>
      </c>
      <c r="BD383" s="49">
        <v>0.58333333333333337</v>
      </c>
      <c r="BE383" s="41">
        <v>4</v>
      </c>
      <c r="BF383" s="47">
        <f>IF(BD383-BC383=$A$3,$A$2,BD383-BC383)</f>
        <v>0.20833333333333337</v>
      </c>
      <c r="BG383" s="47">
        <f>IFERROR(IF(BE383=$D$4,BF383,BF383/($D$4/BE383)),0)</f>
        <v>0.20833333333333337</v>
      </c>
      <c r="BH383" s="49"/>
      <c r="BI383" s="49"/>
      <c r="BJ383" s="41"/>
      <c r="BK383" s="47">
        <f>IF(BI383-BH383=$A$3,$A$2,BI383-BH383)</f>
        <v>0</v>
      </c>
      <c r="BL383" s="47">
        <f>IFERROR(IF(BJ383=$D$4,BK383,BK383/($D$4/BJ383)),0)</f>
        <v>0</v>
      </c>
      <c r="BM383" s="50"/>
      <c r="BN383" s="22">
        <f t="array" ref="BN383">IF(SUMPRODUCT((O383:O$439=O383)*1)&gt;1,0,1)</f>
        <v>0</v>
      </c>
      <c r="BO383" s="46"/>
      <c r="BP383" s="46"/>
      <c r="BQ383" s="107"/>
      <c r="BR383" s="47">
        <f>IF(BP383-BO383=$A$3,$A$2,BP383-BO383)</f>
        <v>0</v>
      </c>
      <c r="BS383" s="47">
        <f>IFERROR(IF(BQ383=$D$4,BR383,BR383/($D$4/BQ383)),0)</f>
        <v>0</v>
      </c>
      <c r="BT383" s="48">
        <v>0.625</v>
      </c>
      <c r="BU383" s="48">
        <v>0.75</v>
      </c>
      <c r="BV383" s="41">
        <v>4</v>
      </c>
      <c r="BW383" s="47">
        <f>IF(BU383-BT383=$A$3,$A$2,BU383-BT383)</f>
        <v>0.125</v>
      </c>
      <c r="BX383" s="47">
        <f>IFERROR(IF(BV383=$D$4,BW383,BW383/($D$4/BV383)),0)</f>
        <v>0.125</v>
      </c>
      <c r="BY383" s="48">
        <v>0.54166666666666663</v>
      </c>
      <c r="BZ383" s="48">
        <v>0.75</v>
      </c>
      <c r="CA383" s="41">
        <v>4</v>
      </c>
      <c r="CB383" s="47">
        <f>IF(BZ383-BY383=$A$3,$A$2,BZ383-BY383)</f>
        <v>0.20833333333333337</v>
      </c>
      <c r="CC383" s="47">
        <f>IFERROR(IF(CA383=$D$4,CB383,CB383/($D$4/CA383)),0)</f>
        <v>0.20833333333333337</v>
      </c>
      <c r="CD383" s="48">
        <v>0.45833333333333331</v>
      </c>
      <c r="CE383" s="49">
        <v>0.58333333333333337</v>
      </c>
      <c r="CF383" s="41">
        <v>4</v>
      </c>
      <c r="CG383" s="47">
        <f>IF(CE383-CD383=$A$3,$A$2,CE383-CD383)</f>
        <v>0.12500000000000006</v>
      </c>
      <c r="CH383" s="47">
        <f>IFERROR(IF(CF383=$D$4,CG383,CG383/($D$4/CF383)),0)</f>
        <v>0.12500000000000006</v>
      </c>
      <c r="CI383" s="48">
        <v>0.375</v>
      </c>
      <c r="CJ383" s="48">
        <v>0.54166666666666663</v>
      </c>
      <c r="CK383" s="41">
        <v>4</v>
      </c>
      <c r="CL383" s="47">
        <f>IF(CJ383-CI383=$A$3,$A$2,CJ383-CI383)</f>
        <v>0.16666666666666663</v>
      </c>
      <c r="CM383" s="47">
        <f>IFERROR(IF(CK383=$D$4,CL383,CL383/($D$4/CK383)),0)</f>
        <v>0.16666666666666663</v>
      </c>
      <c r="CN383" s="48">
        <v>0.375</v>
      </c>
      <c r="CO383" s="49">
        <v>0.54166666666666663</v>
      </c>
      <c r="CP383" s="41">
        <v>4</v>
      </c>
      <c r="CQ383" s="47">
        <f>IF(CO383-CN383=$A$3,$A$2,CO383-CN383)</f>
        <v>0.16666666666666663</v>
      </c>
      <c r="CR383" s="47">
        <f>IFERROR(IF(CP383=$D$4,CQ383,CQ383/($D$4/CP383)),0)</f>
        <v>0.16666666666666663</v>
      </c>
      <c r="CS383" s="48"/>
      <c r="CT383" s="48"/>
      <c r="CU383" s="41"/>
      <c r="CV383" s="47">
        <f>IF(CT383-CS383=$A$3,$A$2,CT383-CS383)</f>
        <v>0</v>
      </c>
      <c r="CW383" s="47">
        <f>IFERROR(IF(CU383=$D$4,CV383,CV383/($D$4/CU383)),0)</f>
        <v>0</v>
      </c>
      <c r="CX383" s="18"/>
      <c r="CY383" s="18"/>
      <c r="CZ383" s="156"/>
      <c r="DA383" s="156"/>
    </row>
    <row r="384" spans="2:105" ht="13.8" x14ac:dyDescent="0.3">
      <c r="B384" s="39" t="str">
        <f>CONCATENATE(IF(AD384&lt;&gt;"","L",""),IF(AI384&lt;&gt;"","M",""),IF(AN384&lt;&gt;"","W",""),IF(AS384&lt;&gt;"","J",""),IF(AX384&lt;&gt;"","V",""),IF(BC384&lt;&gt;"","S",""),IF(BH384&lt;&gt;"","D",""))</f>
        <v>MWJVS</v>
      </c>
      <c r="C384" s="104">
        <v>819</v>
      </c>
      <c r="D384" s="40" t="s">
        <v>1779</v>
      </c>
      <c r="E384" s="40" t="s">
        <v>1048</v>
      </c>
      <c r="F384" s="40" t="s">
        <v>2157</v>
      </c>
      <c r="G384" s="36" t="s">
        <v>1247</v>
      </c>
      <c r="H384" s="36" t="s">
        <v>2204</v>
      </c>
      <c r="I384" s="36" t="s">
        <v>2204</v>
      </c>
      <c r="J384" s="36" t="s">
        <v>1647</v>
      </c>
      <c r="K384" s="36" t="s">
        <v>2262</v>
      </c>
      <c r="L384" s="99" t="s">
        <v>925</v>
      </c>
      <c r="M384" s="99">
        <f>IF(L384=L383,0,1)</f>
        <v>0</v>
      </c>
      <c r="N384" s="107">
        <v>150477016</v>
      </c>
      <c r="O384" s="106" t="str">
        <f>PROPER(TRIM(UPPER(CONCATENATE(P384," ",Q384))))</f>
        <v>Gladys Marlene Cumbe</v>
      </c>
      <c r="P384" s="106" t="s">
        <v>2270</v>
      </c>
      <c r="Q384" s="106" t="s">
        <v>2346</v>
      </c>
      <c r="R384" s="106" t="s">
        <v>2408</v>
      </c>
      <c r="S384" s="106" t="s">
        <v>2464</v>
      </c>
      <c r="T384" s="106" t="s">
        <v>2469</v>
      </c>
      <c r="U384" s="107" t="s">
        <v>2472</v>
      </c>
      <c r="V384" s="133">
        <v>0</v>
      </c>
      <c r="W384" s="39">
        <f>COUNTA(AD384,AI384,AN384,AS384,AX384,BH384,BC384)</f>
        <v>5</v>
      </c>
      <c r="X384" s="42">
        <f>Y384/AC384</f>
        <v>0.375</v>
      </c>
      <c r="Y384" s="43">
        <f>(AH384+AM384+AR384+AW384+BB384+BL384+BG384)*24</f>
        <v>15</v>
      </c>
      <c r="Z384" s="44">
        <f>+W384*$D$4</f>
        <v>20</v>
      </c>
      <c r="AA384" s="42">
        <f>AB384/(AC384*$D$4)</f>
        <v>0.375</v>
      </c>
      <c r="AB384" s="44">
        <f>((AG384*24)*AF384)+((AL384*24)*AK384)+((AQ384*24)*AP384)+((AV384*24)*AU384)+((BA384*24)*AZ384)+((BF384*24)*BE384)+((BK384*24)*BJ384)</f>
        <v>60</v>
      </c>
      <c r="AC384" s="45">
        <f>SUMIFS(Y:Y,O:O,O384)</f>
        <v>40</v>
      </c>
      <c r="AD384" s="127"/>
      <c r="AE384" s="127"/>
      <c r="AF384" s="107"/>
      <c r="AG384" s="47">
        <f>IF(AE384-AD384=$A$3,$A$2,AE384-AD384)</f>
        <v>0</v>
      </c>
      <c r="AH384" s="47">
        <f>IFERROR(IF(AF384=$D$4,AG384,AG384/($D$4/AF384)),0)</f>
        <v>0</v>
      </c>
      <c r="AI384" s="49">
        <v>0.625</v>
      </c>
      <c r="AJ384" s="49">
        <v>0.75</v>
      </c>
      <c r="AK384" s="41">
        <v>4</v>
      </c>
      <c r="AL384" s="47">
        <f>IF(AJ384-AI384=$A$3,$A$2,AJ384-AI384)</f>
        <v>0.125</v>
      </c>
      <c r="AM384" s="47">
        <f>IFERROR(IF(AK384=$D$4,AL384,AL384/($D$4/AK384)),0)</f>
        <v>0.125</v>
      </c>
      <c r="AN384" s="49">
        <v>0.625</v>
      </c>
      <c r="AO384" s="49">
        <v>0.75</v>
      </c>
      <c r="AP384" s="41">
        <v>4</v>
      </c>
      <c r="AQ384" s="47">
        <f>IF(AO384-AN384=$A$3,$A$2,AO384-AN384)</f>
        <v>0.125</v>
      </c>
      <c r="AR384" s="47">
        <f>IFERROR(IF(AP384=$D$4,AQ384,AQ384/($D$4/AP384)),0)</f>
        <v>0.125</v>
      </c>
      <c r="AS384" s="49">
        <v>0.625</v>
      </c>
      <c r="AT384" s="49">
        <v>0.75</v>
      </c>
      <c r="AU384" s="41">
        <v>4</v>
      </c>
      <c r="AV384" s="47">
        <f>IF(AT384-AS384=$A$3,$A$2,AT384-AS384)</f>
        <v>0.125</v>
      </c>
      <c r="AW384" s="47">
        <f>IFERROR(IF(AU384=$D$4,AV384,AV384/($D$4/AU384)),0)</f>
        <v>0.125</v>
      </c>
      <c r="AX384" s="49">
        <v>0.625</v>
      </c>
      <c r="AY384" s="49">
        <v>0.75</v>
      </c>
      <c r="AZ384" s="41">
        <v>4</v>
      </c>
      <c r="BA384" s="47">
        <f>IF(AY384-AX384=$A$3,$A$2,AY384-AX384)</f>
        <v>0.125</v>
      </c>
      <c r="BB384" s="47">
        <f>IFERROR(IF(AZ384=$D$4,BA384,BA384/($D$4/AZ384)),0)</f>
        <v>0.125</v>
      </c>
      <c r="BC384" s="49">
        <v>0.625</v>
      </c>
      <c r="BD384" s="49">
        <v>0.75</v>
      </c>
      <c r="BE384" s="41">
        <v>4</v>
      </c>
      <c r="BF384" s="47">
        <f>IF(BD384-BC384=$A$3,$A$2,BD384-BC384)</f>
        <v>0.125</v>
      </c>
      <c r="BG384" s="47">
        <f>IFERROR(IF(BE384=$D$4,BF384,BF384/($D$4/BE384)),0)</f>
        <v>0.125</v>
      </c>
      <c r="BH384" s="49"/>
      <c r="BI384" s="49"/>
      <c r="BJ384" s="41"/>
      <c r="BK384" s="47">
        <f>IF(BI384-BH384=$A$3,$A$2,BI384-BH384)</f>
        <v>0</v>
      </c>
      <c r="BL384" s="47">
        <f>IFERROR(IF(BJ384=$D$4,BK384,BK384/($D$4/BJ384)),0)</f>
        <v>0</v>
      </c>
      <c r="BM384" s="50"/>
      <c r="BN384" s="22">
        <f t="array" ref="BN384">IF(SUMPRODUCT((O384:O$439=O384)*1)&gt;1,0,1)</f>
        <v>0</v>
      </c>
      <c r="BO384" s="46"/>
      <c r="BP384" s="46"/>
      <c r="BQ384" s="107"/>
      <c r="BR384" s="47">
        <f>IF(BP384-BO384=$A$3,$A$2,BP384-BO384)</f>
        <v>0</v>
      </c>
      <c r="BS384" s="47">
        <f>IFERROR(IF(BQ384=$D$4,BR384,BR384/($D$4/BQ384)),0)</f>
        <v>0</v>
      </c>
      <c r="BT384" s="48">
        <v>0.54166666666666663</v>
      </c>
      <c r="BU384" s="48">
        <v>0.625</v>
      </c>
      <c r="BV384" s="41">
        <v>4</v>
      </c>
      <c r="BW384" s="47">
        <f>IF(BU384-BT384=$A$3,$A$2,BU384-BT384)</f>
        <v>8.333333333333337E-2</v>
      </c>
      <c r="BX384" s="47">
        <f>IFERROR(IF(BV384=$D$4,BW384,BW384/($D$4/BV384)),0)</f>
        <v>8.333333333333337E-2</v>
      </c>
      <c r="BY384" s="48">
        <v>0.375</v>
      </c>
      <c r="BZ384" s="48">
        <v>0.5</v>
      </c>
      <c r="CA384" s="41">
        <v>4</v>
      </c>
      <c r="CB384" s="47">
        <f>IF(BZ384-BY384=$A$3,$A$2,BZ384-BY384)</f>
        <v>0.125</v>
      </c>
      <c r="CC384" s="47">
        <f>IFERROR(IF(CA384=$D$4,CB384,CB384/($D$4/CA384)),0)</f>
        <v>0.125</v>
      </c>
      <c r="CD384" s="48">
        <v>0.625</v>
      </c>
      <c r="CE384" s="49">
        <v>0.75</v>
      </c>
      <c r="CF384" s="41">
        <v>4</v>
      </c>
      <c r="CG384" s="47">
        <f>IF(CE384-CD384=$A$3,$A$2,CE384-CD384)</f>
        <v>0.125</v>
      </c>
      <c r="CH384" s="47">
        <f>IFERROR(IF(CF384=$D$4,CG384,CG384/($D$4/CF384)),0)</f>
        <v>0.125</v>
      </c>
      <c r="CI384" s="48">
        <v>0.58333333333333337</v>
      </c>
      <c r="CJ384" s="48">
        <v>0.75</v>
      </c>
      <c r="CK384" s="41">
        <v>4</v>
      </c>
      <c r="CL384" s="47">
        <f>IF(CJ384-CI384=$A$3,$A$2,CJ384-CI384)</f>
        <v>0.16666666666666663</v>
      </c>
      <c r="CM384" s="47">
        <f>IFERROR(IF(CK384=$D$4,CL384,CL384/($D$4/CK384)),0)</f>
        <v>0.16666666666666663</v>
      </c>
      <c r="CN384" s="48">
        <v>0.58333333333333337</v>
      </c>
      <c r="CO384" s="49">
        <v>0.75</v>
      </c>
      <c r="CP384" s="41">
        <v>4</v>
      </c>
      <c r="CQ384" s="47">
        <f>IF(CO384-CN384=$A$3,$A$2,CO384-CN384)</f>
        <v>0.16666666666666663</v>
      </c>
      <c r="CR384" s="47">
        <f>IFERROR(IF(CP384=$D$4,CQ384,CQ384/($D$4/CP384)),0)</f>
        <v>0.16666666666666663</v>
      </c>
      <c r="CS384" s="48"/>
      <c r="CT384" s="48"/>
      <c r="CU384" s="41"/>
      <c r="CV384" s="47">
        <f>IF(CT384-CS384=$A$3,$A$2,CT384-CS384)</f>
        <v>0</v>
      </c>
      <c r="CW384" s="47">
        <f>IFERROR(IF(CU384=$D$4,CV384,CV384/($D$4/CU384)),0)</f>
        <v>0</v>
      </c>
      <c r="CX384" s="18"/>
      <c r="CY384" s="18"/>
      <c r="CZ384" s="156"/>
      <c r="DA384" s="156"/>
    </row>
    <row r="385" spans="2:105" ht="13.8" x14ac:dyDescent="0.3">
      <c r="B385" s="39" t="str">
        <f>CONCATENATE(IF(AD385&lt;&gt;"","L",""),IF(AI385&lt;&gt;"","M",""),IF(AN385&lt;&gt;"","W",""),IF(AS385&lt;&gt;"","J",""),IF(AX385&lt;&gt;"","V",""),IF(BC385&lt;&gt;"","S",""),IF(BH385&lt;&gt;"","D",""))</f>
        <v>W</v>
      </c>
      <c r="C385" s="104">
        <v>776</v>
      </c>
      <c r="D385" s="40" t="s">
        <v>1788</v>
      </c>
      <c r="E385" s="40" t="s">
        <v>887</v>
      </c>
      <c r="F385" s="40" t="s">
        <v>2122</v>
      </c>
      <c r="G385" s="36" t="s">
        <v>1235</v>
      </c>
      <c r="H385" s="36" t="s">
        <v>2204</v>
      </c>
      <c r="I385" s="36" t="s">
        <v>2204</v>
      </c>
      <c r="J385" s="36" t="s">
        <v>2125</v>
      </c>
      <c r="K385" s="36" t="s">
        <v>2262</v>
      </c>
      <c r="L385" s="99" t="s">
        <v>925</v>
      </c>
      <c r="M385" s="99">
        <f>IF(L385=L384,0,1)</f>
        <v>0</v>
      </c>
      <c r="N385" s="107">
        <v>150477016</v>
      </c>
      <c r="O385" s="106" t="str">
        <f>PROPER(TRIM(UPPER(CONCATENATE(P385," ",Q385))))</f>
        <v>Gladys Marlene Cumbe</v>
      </c>
      <c r="P385" s="106" t="s">
        <v>2270</v>
      </c>
      <c r="Q385" s="106" t="s">
        <v>2346</v>
      </c>
      <c r="R385" s="106" t="s">
        <v>2408</v>
      </c>
      <c r="S385" s="106" t="s">
        <v>2464</v>
      </c>
      <c r="T385" s="106" t="s">
        <v>2469</v>
      </c>
      <c r="U385" s="107" t="s">
        <v>2472</v>
      </c>
      <c r="V385" s="133">
        <v>11584.555833333334</v>
      </c>
      <c r="W385" s="39">
        <f>COUNTA(AD385,AI385,AN385,AS385,AX385,BH385,BC385)</f>
        <v>1</v>
      </c>
      <c r="X385" s="42">
        <f>Y385/AC385</f>
        <v>5.0000000000000024E-2</v>
      </c>
      <c r="Y385" s="43">
        <f>(AH385+AM385+AR385+AW385+BB385+BL385+BG385)*24</f>
        <v>2.0000000000000009</v>
      </c>
      <c r="Z385" s="44">
        <f>+W385*$D$4</f>
        <v>4</v>
      </c>
      <c r="AA385" s="42">
        <f>AB385/(AC385*$D$4)</f>
        <v>5.0000000000000024E-2</v>
      </c>
      <c r="AB385" s="44">
        <f>((AG385*24)*AF385)+((AL385*24)*AK385)+((AQ385*24)*AP385)+((AV385*24)*AU385)+((BA385*24)*AZ385)+((BF385*24)*BE385)+((BK385*24)*BJ385)</f>
        <v>8.0000000000000036</v>
      </c>
      <c r="AC385" s="45">
        <f>SUMIFS(Y:Y,O:O,O385)</f>
        <v>40</v>
      </c>
      <c r="AD385" s="127"/>
      <c r="AE385" s="127"/>
      <c r="AF385" s="107"/>
      <c r="AG385" s="47">
        <f>IF(AE385-AD385=$A$3,$A$2,AE385-AD385)</f>
        <v>0</v>
      </c>
      <c r="AH385" s="47">
        <f>IFERROR(IF(AF385=$D$4,AG385,AG385/($D$4/AF385)),0)</f>
        <v>0</v>
      </c>
      <c r="AI385" s="49"/>
      <c r="AJ385" s="49"/>
      <c r="AK385" s="41"/>
      <c r="AL385" s="47">
        <f>IF(AJ385-AI385=$A$3,$A$2,AJ385-AI385)</f>
        <v>0</v>
      </c>
      <c r="AM385" s="47">
        <f>IFERROR(IF(AK385=$D$4,AL385,AL385/($D$4/AK385)),0)</f>
        <v>0</v>
      </c>
      <c r="AN385" s="49">
        <v>0.54166666666666663</v>
      </c>
      <c r="AO385" s="49">
        <v>0.625</v>
      </c>
      <c r="AP385" s="41">
        <v>4</v>
      </c>
      <c r="AQ385" s="47">
        <f>IF(AO385-AN385=$A$3,$A$2,AO385-AN385)</f>
        <v>8.333333333333337E-2</v>
      </c>
      <c r="AR385" s="47">
        <f>IFERROR(IF(AP385=$D$4,AQ385,AQ385/($D$4/AP385)),0)</f>
        <v>8.333333333333337E-2</v>
      </c>
      <c r="AS385" s="49"/>
      <c r="AT385" s="49"/>
      <c r="AU385" s="41"/>
      <c r="AV385" s="47">
        <f>IF(AT385-AS385=$A$3,$A$2,AT385-AS385)</f>
        <v>0</v>
      </c>
      <c r="AW385" s="47">
        <f>IFERROR(IF(AU385=$D$4,AV385,AV385/($D$4/AU385)),0)</f>
        <v>0</v>
      </c>
      <c r="AX385" s="49"/>
      <c r="AY385" s="49"/>
      <c r="AZ385" s="41"/>
      <c r="BA385" s="47">
        <f>IF(AY385-AX385=$A$3,$A$2,AY385-AX385)</f>
        <v>0</v>
      </c>
      <c r="BB385" s="47">
        <f>IFERROR(IF(AZ385=$D$4,BA385,BA385/($D$4/AZ385)),0)</f>
        <v>0</v>
      </c>
      <c r="BC385" s="49"/>
      <c r="BD385" s="49"/>
      <c r="BE385" s="41"/>
      <c r="BF385" s="47">
        <f>IF(BD385-BC385=$A$3,$A$2,BD385-BC385)</f>
        <v>0</v>
      </c>
      <c r="BG385" s="47">
        <f>IFERROR(IF(BE385=$D$4,BF385,BF385/($D$4/BE385)),0)</f>
        <v>0</v>
      </c>
      <c r="BH385" s="49"/>
      <c r="BI385" s="49"/>
      <c r="BJ385" s="41"/>
      <c r="BK385" s="47">
        <f>IF(BI385-BH385=$A$3,$A$2,BI385-BH385)</f>
        <v>0</v>
      </c>
      <c r="BL385" s="47">
        <f>IFERROR(IF(BJ385=$D$4,BK385,BK385/($D$4/BJ385)),0)</f>
        <v>0</v>
      </c>
      <c r="BM385" s="50"/>
      <c r="BN385" s="22">
        <f t="array" ref="BN385">IF(SUMPRODUCT((O385:O$439=O385)*1)&gt;1,0,1)</f>
        <v>0</v>
      </c>
      <c r="BO385" s="46"/>
      <c r="BP385" s="46"/>
      <c r="BQ385" s="107"/>
      <c r="BR385" s="47">
        <f>IF(BP385-BO385=$A$3,$A$2,BP385-BO385)</f>
        <v>0</v>
      </c>
      <c r="BS385" s="47">
        <f>IFERROR(IF(BQ385=$D$4,BR385,BR385/($D$4/BQ385)),0)</f>
        <v>0</v>
      </c>
      <c r="BT385" s="48"/>
      <c r="BU385" s="48"/>
      <c r="BV385" s="41"/>
      <c r="BW385" s="47">
        <f>IF(BU385-BT385=$A$3,$A$2,BU385-BT385)</f>
        <v>0</v>
      </c>
      <c r="BX385" s="47">
        <f>IFERROR(IF(BV385=$D$4,BW385,BW385/($D$4/BV385)),0)</f>
        <v>0</v>
      </c>
      <c r="BY385" s="48">
        <v>0.45833333333333331</v>
      </c>
      <c r="BZ385" s="48">
        <v>0.54166666666666663</v>
      </c>
      <c r="CA385" s="41">
        <v>4</v>
      </c>
      <c r="CB385" s="47">
        <f>IF(BZ385-BY385=$A$3,$A$2,BZ385-BY385)</f>
        <v>8.3333333333333315E-2</v>
      </c>
      <c r="CC385" s="47">
        <f>IFERROR(IF(CA385=$D$4,CB385,CB385/($D$4/CA385)),0)</f>
        <v>8.3333333333333315E-2</v>
      </c>
      <c r="CD385" s="48"/>
      <c r="CE385" s="49"/>
      <c r="CF385" s="41"/>
      <c r="CG385" s="47">
        <f>IF(CE385-CD385=$A$3,$A$2,CE385-CD385)</f>
        <v>0</v>
      </c>
      <c r="CH385" s="47">
        <f>IFERROR(IF(CF385=$D$4,CG385,CG385/($D$4/CF385)),0)</f>
        <v>0</v>
      </c>
      <c r="CI385" s="48"/>
      <c r="CJ385" s="49"/>
      <c r="CK385" s="41"/>
      <c r="CL385" s="47">
        <f>IF(CJ385-CI385=$A$3,$A$2,CJ385-CI385)</f>
        <v>0</v>
      </c>
      <c r="CM385" s="47">
        <f>IFERROR(IF(CK385=$D$4,CL385,CL385/($D$4/CK385)),0)</f>
        <v>0</v>
      </c>
      <c r="CN385" s="48"/>
      <c r="CO385" s="48"/>
      <c r="CP385" s="41"/>
      <c r="CQ385" s="47">
        <f>IF(CO385-CN385=$A$3,$A$2,CO385-CN385)</f>
        <v>0</v>
      </c>
      <c r="CR385" s="47">
        <f>IFERROR(IF(CP385=$D$4,CQ385,CQ385/($D$4/CP385)),0)</f>
        <v>0</v>
      </c>
      <c r="CS385" s="48"/>
      <c r="CT385" s="48"/>
      <c r="CU385" s="41"/>
      <c r="CV385" s="47">
        <f>IF(CT385-CS385=$A$3,$A$2,CT385-CS385)</f>
        <v>0</v>
      </c>
      <c r="CW385" s="47">
        <f>IFERROR(IF(CU385=$D$4,CV385,CV385/($D$4/CU385)),0)</f>
        <v>0</v>
      </c>
      <c r="CX385" s="18"/>
      <c r="CY385" s="18"/>
      <c r="CZ385" s="156"/>
      <c r="DA385" s="156"/>
    </row>
    <row r="386" spans="2:105" ht="13.8" x14ac:dyDescent="0.3">
      <c r="B386" s="39" t="str">
        <f>CONCATENATE(IF(AD386&lt;&gt;"","L",""),IF(AI386&lt;&gt;"","M",""),IF(AN386&lt;&gt;"","W",""),IF(AS386&lt;&gt;"","J",""),IF(AX386&lt;&gt;"","V",""),IF(BC386&lt;&gt;"","S",""),IF(BH386&lt;&gt;"","D",""))</f>
        <v>MJ</v>
      </c>
      <c r="C386" s="104">
        <v>531</v>
      </c>
      <c r="D386" s="40" t="s">
        <v>1791</v>
      </c>
      <c r="E386" s="40" t="s">
        <v>1335</v>
      </c>
      <c r="F386" s="40" t="s">
        <v>2123</v>
      </c>
      <c r="G386" s="36" t="s">
        <v>1239</v>
      </c>
      <c r="H386" s="36" t="s">
        <v>2204</v>
      </c>
      <c r="I386" s="36" t="s">
        <v>2204</v>
      </c>
      <c r="J386" s="36" t="s">
        <v>2125</v>
      </c>
      <c r="K386" s="36" t="s">
        <v>2262</v>
      </c>
      <c r="L386" s="99" t="s">
        <v>925</v>
      </c>
      <c r="M386" s="99">
        <f>IF(L386=L385,0,1)</f>
        <v>0</v>
      </c>
      <c r="N386" s="107">
        <v>150477016</v>
      </c>
      <c r="O386" s="106" t="str">
        <f>PROPER(TRIM(UPPER(CONCATENATE(P386," ",Q386))))</f>
        <v>Gladys Marlene Cumbe</v>
      </c>
      <c r="P386" s="106" t="s">
        <v>2270</v>
      </c>
      <c r="Q386" s="106" t="s">
        <v>2346</v>
      </c>
      <c r="R386" s="106" t="s">
        <v>2408</v>
      </c>
      <c r="S386" s="106" t="s">
        <v>2464</v>
      </c>
      <c r="T386" s="106" t="s">
        <v>2465</v>
      </c>
      <c r="U386" s="107" t="s">
        <v>2472</v>
      </c>
      <c r="V386" s="133">
        <v>9446.4108300000007</v>
      </c>
      <c r="W386" s="39">
        <f>COUNTA(AD386,AI386,AN386,AS386,AX386,BH386,BC386)</f>
        <v>2</v>
      </c>
      <c r="X386" s="42">
        <f>Y386/AC386</f>
        <v>7.4999999999999997E-2</v>
      </c>
      <c r="Y386" s="43">
        <f>(AH386+AM386+AR386+AW386+BB386+BL386+BG386)*24</f>
        <v>3</v>
      </c>
      <c r="Z386" s="44">
        <f>+W386*$D$4</f>
        <v>8</v>
      </c>
      <c r="AA386" s="42">
        <f>AB386/(AC386*$D$4)</f>
        <v>7.4999999999999997E-2</v>
      </c>
      <c r="AB386" s="44">
        <f>((AG386*24)*AF386)+((AL386*24)*AK386)+((AQ386*24)*AP386)+((AV386*24)*AU386)+((BA386*24)*AZ386)+((BF386*24)*BE386)+((BK386*24)*BJ386)</f>
        <v>12</v>
      </c>
      <c r="AC386" s="45">
        <f>SUMIFS(Y:Y,O:O,O386)</f>
        <v>40</v>
      </c>
      <c r="AD386" s="127"/>
      <c r="AE386" s="127"/>
      <c r="AF386" s="107"/>
      <c r="AG386" s="47">
        <f>IF(AE386-AD386=$A$3,$A$2,AE386-AD386)</f>
        <v>0</v>
      </c>
      <c r="AH386" s="47">
        <f>IFERROR(IF(AF386=$D$4,AG386,AG386/($D$4/AF386)),0)</f>
        <v>0</v>
      </c>
      <c r="AI386" s="49">
        <v>0.375</v>
      </c>
      <c r="AJ386" s="49">
        <v>0.4375</v>
      </c>
      <c r="AK386" s="41">
        <v>4</v>
      </c>
      <c r="AL386" s="47">
        <f>IF(AJ386-AI386=$A$3,$A$2,AJ386-AI386)</f>
        <v>6.25E-2</v>
      </c>
      <c r="AM386" s="47">
        <f>IFERROR(IF(AK386=$D$4,AL386,AL386/($D$4/AK386)),0)</f>
        <v>6.25E-2</v>
      </c>
      <c r="AN386" s="49"/>
      <c r="AO386" s="49"/>
      <c r="AP386" s="41"/>
      <c r="AQ386" s="47">
        <f>IF(AO386-AN386=$A$3,$A$2,AO386-AN386)</f>
        <v>0</v>
      </c>
      <c r="AR386" s="47">
        <f>IFERROR(IF(AP386=$D$4,AQ386,AQ386/($D$4/AP386)),0)</f>
        <v>0</v>
      </c>
      <c r="AS386" s="49">
        <v>0.375</v>
      </c>
      <c r="AT386" s="49">
        <v>0.4375</v>
      </c>
      <c r="AU386" s="41">
        <v>4</v>
      </c>
      <c r="AV386" s="47">
        <f>IF(AT386-AS386=$A$3,$A$2,AT386-AS386)</f>
        <v>6.25E-2</v>
      </c>
      <c r="AW386" s="47">
        <f>IFERROR(IF(AU386=$D$4,AV386,AV386/($D$4/AU386)),0)</f>
        <v>6.25E-2</v>
      </c>
      <c r="AX386" s="49"/>
      <c r="AY386" s="49"/>
      <c r="AZ386" s="41"/>
      <c r="BA386" s="47">
        <f>IF(AY386-AX386=$A$3,$A$2,AY386-AX386)</f>
        <v>0</v>
      </c>
      <c r="BB386" s="47">
        <f>IFERROR(IF(AZ386=$D$4,BA386,BA386/($D$4/AZ386)),0)</f>
        <v>0</v>
      </c>
      <c r="BC386" s="49"/>
      <c r="BD386" s="49"/>
      <c r="BE386" s="41"/>
      <c r="BF386" s="47">
        <f>IF(BD386-BC386=$A$3,$A$2,BD386-BC386)</f>
        <v>0</v>
      </c>
      <c r="BG386" s="47">
        <f>IFERROR(IF(BE386=$D$4,BF386,BF386/($D$4/BE386)),0)</f>
        <v>0</v>
      </c>
      <c r="BH386" s="49"/>
      <c r="BI386" s="49"/>
      <c r="BJ386" s="41"/>
      <c r="BK386" s="47">
        <f>IF(BI386-BH386=$A$3,$A$2,BI386-BH386)</f>
        <v>0</v>
      </c>
      <c r="BL386" s="47">
        <f>IFERROR(IF(BJ386=$D$4,BK386,BK386/($D$4/BJ386)),0)</f>
        <v>0</v>
      </c>
      <c r="BM386" s="50"/>
      <c r="BN386" s="22">
        <f t="array" ref="BN386">IF(SUMPRODUCT((O386:O$439=O386)*1)&gt;1,0,1)</f>
        <v>1</v>
      </c>
      <c r="BO386" s="46"/>
      <c r="BP386" s="46"/>
      <c r="BQ386" s="107"/>
      <c r="BR386" s="47">
        <f>IF(BP386-BO386=$A$3,$A$2,BP386-BO386)</f>
        <v>0</v>
      </c>
      <c r="BS386" s="47">
        <f>IFERROR(IF(BQ386=$D$4,BR386,BR386/($D$4/BQ386)),0)</f>
        <v>0</v>
      </c>
      <c r="BT386" s="48">
        <v>0.375</v>
      </c>
      <c r="BU386" s="48">
        <v>0.5</v>
      </c>
      <c r="BV386" s="41">
        <v>4</v>
      </c>
      <c r="BW386" s="47">
        <f>IF(BU386-BT386=$A$3,$A$2,BU386-BT386)</f>
        <v>0.125</v>
      </c>
      <c r="BX386" s="47">
        <f>IFERROR(IF(BV386=$D$4,BW386,BW386/($D$4/BV386)),0)</f>
        <v>0.125</v>
      </c>
      <c r="BY386" s="48"/>
      <c r="BZ386" s="48"/>
      <c r="CA386" s="41"/>
      <c r="CB386" s="47">
        <f>IF(BZ386-BY386=$A$3,$A$2,BZ386-BY386)</f>
        <v>0</v>
      </c>
      <c r="CC386" s="47">
        <f>IFERROR(IF(CA386=$D$4,CB386,CB386/($D$4/CA386)),0)</f>
        <v>0</v>
      </c>
      <c r="CD386" s="48">
        <v>0.375</v>
      </c>
      <c r="CE386" s="49">
        <v>0.45833333333333331</v>
      </c>
      <c r="CF386" s="41">
        <v>4</v>
      </c>
      <c r="CG386" s="47">
        <f>IF(CE386-CD386=$A$3,$A$2,CE386-CD386)</f>
        <v>8.3333333333333315E-2</v>
      </c>
      <c r="CH386" s="47">
        <f>IFERROR(IF(CF386=$D$4,CG386,CG386/($D$4/CF386)),0)</f>
        <v>8.3333333333333315E-2</v>
      </c>
      <c r="CI386" s="48"/>
      <c r="CJ386" s="48"/>
      <c r="CK386" s="41"/>
      <c r="CL386" s="47">
        <f>IF(CJ386-CI386=$A$3,$A$2,CJ386-CI386)</f>
        <v>0</v>
      </c>
      <c r="CM386" s="47">
        <f>IFERROR(IF(CK386=$D$4,CL386,CL386/($D$4/CK386)),0)</f>
        <v>0</v>
      </c>
      <c r="CN386" s="48"/>
      <c r="CO386" s="49"/>
      <c r="CP386" s="41"/>
      <c r="CQ386" s="47">
        <f>IF(CO386-CN386=$A$3,$A$2,CO386-CN386)</f>
        <v>0</v>
      </c>
      <c r="CR386" s="47">
        <f>IFERROR(IF(CP386=$D$4,CQ386,CQ386/($D$4/CP386)),0)</f>
        <v>0</v>
      </c>
      <c r="CS386" s="48"/>
      <c r="CT386" s="48"/>
      <c r="CU386" s="41"/>
      <c r="CV386" s="47">
        <f>IF(CT386-CS386=$A$3,$A$2,CT386-CS386)</f>
        <v>0</v>
      </c>
      <c r="CW386" s="47">
        <f>IFERROR(IF(CU386=$D$4,CV386,CV386/($D$4/CU386)),0)</f>
        <v>0</v>
      </c>
      <c r="CX386" s="18"/>
      <c r="CY386" s="18"/>
      <c r="CZ386" s="156"/>
      <c r="DA386" s="156"/>
    </row>
    <row r="387" spans="2:105" ht="13.8" x14ac:dyDescent="0.3">
      <c r="B387" s="39" t="str">
        <f>CONCATENATE(IF(AD387&lt;&gt;"","L",""),IF(AI387&lt;&gt;"","M",""),IF(AN387&lt;&gt;"","W",""),IF(AS387&lt;&gt;"","J",""),IF(AX387&lt;&gt;"","V",""),IF(BC387&lt;&gt;"","S",""),IF(BH387&lt;&gt;"","D",""))</f>
        <v>MWJVS</v>
      </c>
      <c r="C387" s="104">
        <v>781</v>
      </c>
      <c r="D387" s="40" t="s">
        <v>1781</v>
      </c>
      <c r="E387" s="40" t="s">
        <v>1328</v>
      </c>
      <c r="F387" s="40" t="s">
        <v>2156</v>
      </c>
      <c r="G387" s="36" t="s">
        <v>1235</v>
      </c>
      <c r="H387" s="36" t="s">
        <v>2204</v>
      </c>
      <c r="I387" s="36" t="s">
        <v>2204</v>
      </c>
      <c r="J387" s="36" t="s">
        <v>2125</v>
      </c>
      <c r="K387" s="36" t="s">
        <v>2264</v>
      </c>
      <c r="L387" s="99" t="s">
        <v>928</v>
      </c>
      <c r="M387" s="99">
        <f>IF(L387=L386,0,1)</f>
        <v>1</v>
      </c>
      <c r="N387" s="107">
        <v>107113722</v>
      </c>
      <c r="O387" s="106" t="str">
        <f>PROPER(TRIM(UPPER(CONCATENATE(P387," ",Q387))))</f>
        <v>Mayra Liliana Mendia</v>
      </c>
      <c r="P387" s="106" t="s">
        <v>2271</v>
      </c>
      <c r="Q387" s="106" t="s">
        <v>2347</v>
      </c>
      <c r="R387" s="106" t="s">
        <v>2347</v>
      </c>
      <c r="S387" s="106" t="s">
        <v>2464</v>
      </c>
      <c r="T387" s="106" t="s">
        <v>2469</v>
      </c>
      <c r="U387" s="107" t="s">
        <v>2472</v>
      </c>
      <c r="V387" s="133">
        <v>19731.300833333335</v>
      </c>
      <c r="W387" s="39">
        <f>COUNTA(AD387,AI387,AN387,AS387,AX387,BH387,BC387)</f>
        <v>5</v>
      </c>
      <c r="X387" s="42">
        <f>Y387/AC387</f>
        <v>0.5</v>
      </c>
      <c r="Y387" s="43">
        <f>(AH387+AM387+AR387+AW387+BB387+BL387+BG387)*24</f>
        <v>20</v>
      </c>
      <c r="Z387" s="44">
        <f>+W387*$D$4</f>
        <v>20</v>
      </c>
      <c r="AA387" s="42">
        <f>AB387/(AC387*$D$4)</f>
        <v>0.5</v>
      </c>
      <c r="AB387" s="44">
        <f>((AG387*24)*AF387)+((AL387*24)*AK387)+((AQ387*24)*AP387)+((AV387*24)*AU387)+((BA387*24)*AZ387)+((BF387*24)*BE387)+((BK387*24)*BJ387)</f>
        <v>80</v>
      </c>
      <c r="AC387" s="45">
        <f>SUMIFS(Y:Y,O:O,O387)</f>
        <v>40</v>
      </c>
      <c r="AD387" s="127"/>
      <c r="AE387" s="127"/>
      <c r="AF387" s="107"/>
      <c r="AG387" s="47">
        <f>IF(AE387-AD387=$A$3,$A$2,AE387-AD387)</f>
        <v>0</v>
      </c>
      <c r="AH387" s="47">
        <f>IFERROR(IF(AF387=$D$4,AG387,AG387/($D$4/AF387)),0)</f>
        <v>0</v>
      </c>
      <c r="AI387" s="49">
        <v>0.375</v>
      </c>
      <c r="AJ387" s="49">
        <v>0.58333333333333337</v>
      </c>
      <c r="AK387" s="41">
        <v>4</v>
      </c>
      <c r="AL387" s="47">
        <f>IF(AJ387-AI387=$A$3,$A$2,AJ387-AI387)</f>
        <v>0.20833333333333337</v>
      </c>
      <c r="AM387" s="47">
        <f>IFERROR(IF(AK387=$D$4,AL387,AL387/($D$4/AK387)),0)</f>
        <v>0.20833333333333337</v>
      </c>
      <c r="AN387" s="49">
        <v>0.45833333333333331</v>
      </c>
      <c r="AO387" s="49">
        <v>0.54166666666666663</v>
      </c>
      <c r="AP387" s="41">
        <v>4</v>
      </c>
      <c r="AQ387" s="47">
        <f>IF(AO387-AN387=$A$3,$A$2,AO387-AN387)</f>
        <v>8.3333333333333315E-2</v>
      </c>
      <c r="AR387" s="47">
        <f>IFERROR(IF(AP387=$D$4,AQ387,AQ387/($D$4/AP387)),0)</f>
        <v>8.3333333333333315E-2</v>
      </c>
      <c r="AS387" s="49">
        <v>0.58333333333333337</v>
      </c>
      <c r="AT387" s="49">
        <v>0.75</v>
      </c>
      <c r="AU387" s="41">
        <v>4</v>
      </c>
      <c r="AV387" s="47">
        <f>IF(AT387-AS387=$A$3,$A$2,AT387-AS387)</f>
        <v>0.16666666666666663</v>
      </c>
      <c r="AW387" s="47">
        <f>IFERROR(IF(AU387=$D$4,AV387,AV387/($D$4/AU387)),0)</f>
        <v>0.16666666666666663</v>
      </c>
      <c r="AX387" s="49">
        <v>0.58333333333333337</v>
      </c>
      <c r="AY387" s="49">
        <v>0.75</v>
      </c>
      <c r="AZ387" s="41">
        <v>4</v>
      </c>
      <c r="BA387" s="47">
        <f>IF(AY387-AX387=$A$3,$A$2,AY387-AX387)</f>
        <v>0.16666666666666663</v>
      </c>
      <c r="BB387" s="47">
        <f>IFERROR(IF(AZ387=$D$4,BA387,BA387/($D$4/AZ387)),0)</f>
        <v>0.16666666666666663</v>
      </c>
      <c r="BC387" s="49">
        <v>0.54166666666666663</v>
      </c>
      <c r="BD387" s="49">
        <v>0.75</v>
      </c>
      <c r="BE387" s="41">
        <v>4</v>
      </c>
      <c r="BF387" s="47">
        <f>IF(BD387-BC387=$A$3,$A$2,BD387-BC387)</f>
        <v>0.20833333333333337</v>
      </c>
      <c r="BG387" s="47">
        <f>IFERROR(IF(BE387=$D$4,BF387,BF387/($D$4/BE387)),0)</f>
        <v>0.20833333333333337</v>
      </c>
      <c r="BH387" s="49"/>
      <c r="BI387" s="49"/>
      <c r="BJ387" s="41"/>
      <c r="BK387" s="47">
        <f>IF(BI387-BH387=$A$3,$A$2,BI387-BH387)</f>
        <v>0</v>
      </c>
      <c r="BL387" s="47">
        <f>IFERROR(IF(BJ387=$D$4,BK387,BK387/($D$4/BJ387)),0)</f>
        <v>0</v>
      </c>
      <c r="BM387" s="50"/>
      <c r="BN387" s="22">
        <f t="array" ref="BN387">IF(SUMPRODUCT((O387:O$439=O387)*1)&gt;1,0,1)</f>
        <v>0</v>
      </c>
      <c r="BO387" s="46"/>
      <c r="BP387" s="46"/>
      <c r="BQ387" s="107"/>
      <c r="BR387" s="47">
        <f>IF(BP387-BO387=$A$3,$A$2,BP387-BO387)</f>
        <v>0</v>
      </c>
      <c r="BS387" s="47">
        <f>IFERROR(IF(BQ387=$D$4,BR387,BR387/($D$4/BQ387)),0)</f>
        <v>0</v>
      </c>
      <c r="BT387" s="48">
        <v>0.375</v>
      </c>
      <c r="BU387" s="48">
        <v>0.58333333333333337</v>
      </c>
      <c r="BV387" s="41">
        <v>4</v>
      </c>
      <c r="BW387" s="47">
        <f>IF(BU387-BT387=$A$3,$A$2,BU387-BT387)</f>
        <v>0.20833333333333337</v>
      </c>
      <c r="BX387" s="47">
        <f>IFERROR(IF(BV387=$D$4,BW387,BW387/($D$4/BV387)),0)</f>
        <v>0.20833333333333337</v>
      </c>
      <c r="BY387" s="48"/>
      <c r="BZ387" s="48"/>
      <c r="CA387" s="41"/>
      <c r="CB387" s="47">
        <f>IF(BZ387-BY387=$A$3,$A$2,BZ387-BY387)</f>
        <v>0</v>
      </c>
      <c r="CC387" s="47">
        <f>IFERROR(IF(CA387=$D$4,CB387,CB387/($D$4/CA387)),0)</f>
        <v>0</v>
      </c>
      <c r="CD387" s="48">
        <v>0.54166666666666663</v>
      </c>
      <c r="CE387" s="49">
        <v>0.75</v>
      </c>
      <c r="CF387" s="41">
        <v>4</v>
      </c>
      <c r="CG387" s="47">
        <f>IF(CE387-CD387=$A$3,$A$2,CE387-CD387)</f>
        <v>0.20833333333333337</v>
      </c>
      <c r="CH387" s="47">
        <f>IFERROR(IF(CF387=$D$4,CG387,CG387/($D$4/CF387)),0)</f>
        <v>0.20833333333333337</v>
      </c>
      <c r="CI387" s="48">
        <v>0.54166666666666663</v>
      </c>
      <c r="CJ387" s="49">
        <v>0.75</v>
      </c>
      <c r="CK387" s="41">
        <v>4</v>
      </c>
      <c r="CL387" s="47">
        <f>IF(CJ387-CI387=$A$3,$A$2,CJ387-CI387)</f>
        <v>0.20833333333333337</v>
      </c>
      <c r="CM387" s="47">
        <f>IFERROR(IF(CK387=$D$4,CL387,CL387/($D$4/CK387)),0)</f>
        <v>0.20833333333333337</v>
      </c>
      <c r="CN387" s="48">
        <v>0.54166666666666663</v>
      </c>
      <c r="CO387" s="49">
        <v>0.75</v>
      </c>
      <c r="CP387" s="41">
        <v>4</v>
      </c>
      <c r="CQ387" s="47">
        <f>IF(CO387-CN387=$A$3,$A$2,CO387-CN387)</f>
        <v>0.20833333333333337</v>
      </c>
      <c r="CR387" s="47">
        <f>IFERROR(IF(CP387=$D$4,CQ387,CQ387/($D$4/CP387)),0)</f>
        <v>0.20833333333333337</v>
      </c>
      <c r="CS387" s="48"/>
      <c r="CT387" s="48"/>
      <c r="CU387" s="41"/>
      <c r="CV387" s="47">
        <f>IF(CT387-CS387=$A$3,$A$2,CT387-CS387)</f>
        <v>0</v>
      </c>
      <c r="CW387" s="47">
        <f>IFERROR(IF(CU387=$D$4,CV387,CV387/($D$4/CU387)),0)</f>
        <v>0</v>
      </c>
      <c r="CX387" s="18"/>
      <c r="CY387" s="18"/>
      <c r="CZ387" s="156"/>
      <c r="DA387" s="156"/>
    </row>
    <row r="388" spans="2:105" ht="13.8" x14ac:dyDescent="0.3">
      <c r="B388" s="39" t="str">
        <f>CONCATENATE(IF(AD388&lt;&gt;"","L",""),IF(AI388&lt;&gt;"","M",""),IF(AN388&lt;&gt;"","W",""),IF(AS388&lt;&gt;"","J",""),IF(AX388&lt;&gt;"","V",""),IF(BC388&lt;&gt;"","S",""),IF(BH388&lt;&gt;"","D",""))</f>
        <v>WJV</v>
      </c>
      <c r="C388" s="104">
        <v>603</v>
      </c>
      <c r="D388" s="40" t="s">
        <v>1786</v>
      </c>
      <c r="E388" s="40" t="s">
        <v>1333</v>
      </c>
      <c r="F388" s="40" t="s">
        <v>2155</v>
      </c>
      <c r="G388" s="36" t="s">
        <v>1238</v>
      </c>
      <c r="H388" s="36" t="s">
        <v>2204</v>
      </c>
      <c r="I388" s="36" t="s">
        <v>2204</v>
      </c>
      <c r="J388" s="36" t="s">
        <v>2125</v>
      </c>
      <c r="K388" s="36" t="s">
        <v>2264</v>
      </c>
      <c r="L388" s="99" t="s">
        <v>928</v>
      </c>
      <c r="M388" s="99">
        <f>IF(L388=L387,0,1)</f>
        <v>0</v>
      </c>
      <c r="N388" s="107">
        <v>107113722</v>
      </c>
      <c r="O388" s="106" t="str">
        <f>PROPER(TRIM(UPPER(CONCATENATE(P388," ",Q388))))</f>
        <v>Mayra Liliana Mendia</v>
      </c>
      <c r="P388" s="106" t="s">
        <v>2271</v>
      </c>
      <c r="Q388" s="106" t="s">
        <v>2347</v>
      </c>
      <c r="R388" s="106" t="s">
        <v>2347</v>
      </c>
      <c r="S388" s="106" t="s">
        <v>2464</v>
      </c>
      <c r="T388" s="106" t="s">
        <v>2469</v>
      </c>
      <c r="U388" s="107" t="s">
        <v>2472</v>
      </c>
      <c r="V388" s="133">
        <v>94475.233203534517</v>
      </c>
      <c r="W388" s="39">
        <f>COUNTA(AD388,AI388,AN388,AS388,AX388,BH388,BC388)</f>
        <v>3</v>
      </c>
      <c r="X388" s="42">
        <f>Y388/AC388</f>
        <v>0.15</v>
      </c>
      <c r="Y388" s="43">
        <f>(AH388+AM388+AR388+AW388+BB388+BL388+BG388)*24</f>
        <v>6</v>
      </c>
      <c r="Z388" s="44">
        <f>+W388*$D$4</f>
        <v>12</v>
      </c>
      <c r="AA388" s="42">
        <f>AB388/(AC388*$D$4)</f>
        <v>0.15</v>
      </c>
      <c r="AB388" s="44">
        <f>((AG388*24)*AF388)+((AL388*24)*AK388)+((AQ388*24)*AP388)+((AV388*24)*AU388)+((BA388*24)*AZ388)+((BF388*24)*BE388)+((BK388*24)*BJ388)</f>
        <v>24</v>
      </c>
      <c r="AC388" s="45">
        <f>SUMIFS(Y:Y,O:O,O388)</f>
        <v>40</v>
      </c>
      <c r="AD388" s="127"/>
      <c r="AE388" s="127"/>
      <c r="AF388" s="107"/>
      <c r="AG388" s="47">
        <f>IF(AE388-AD388=$A$3,$A$2,AE388-AD388)</f>
        <v>0</v>
      </c>
      <c r="AH388" s="47">
        <f>IFERROR(IF(AF388=$D$4,AG388,AG388/($D$4/AF388)),0)</f>
        <v>0</v>
      </c>
      <c r="AI388" s="49"/>
      <c r="AJ388" s="49"/>
      <c r="AK388" s="41"/>
      <c r="AL388" s="47">
        <f>IF(AJ388-AI388=$A$3,$A$2,AJ388-AI388)</f>
        <v>0</v>
      </c>
      <c r="AM388" s="47">
        <f>IFERROR(IF(AK388=$D$4,AL388,AL388/($D$4/AK388)),0)</f>
        <v>0</v>
      </c>
      <c r="AN388" s="49">
        <v>0.66666666666666663</v>
      </c>
      <c r="AO388" s="49">
        <v>0.75</v>
      </c>
      <c r="AP388" s="41">
        <v>4</v>
      </c>
      <c r="AQ388" s="47">
        <f>IF(AO388-AN388=$A$3,$A$2,AO388-AN388)</f>
        <v>8.333333333333337E-2</v>
      </c>
      <c r="AR388" s="47">
        <f>IFERROR(IF(AP388=$D$4,AQ388,AQ388/($D$4/AP388)),0)</f>
        <v>8.333333333333337E-2</v>
      </c>
      <c r="AS388" s="49">
        <v>0.45833333333333331</v>
      </c>
      <c r="AT388" s="49">
        <v>0.54166666666666663</v>
      </c>
      <c r="AU388" s="41">
        <v>4</v>
      </c>
      <c r="AV388" s="47">
        <f>IF(AT388-AS388=$A$3,$A$2,AT388-AS388)</f>
        <v>8.3333333333333315E-2</v>
      </c>
      <c r="AW388" s="47">
        <f>IFERROR(IF(AU388=$D$4,AV388,AV388/($D$4/AU388)),0)</f>
        <v>8.3333333333333315E-2</v>
      </c>
      <c r="AX388" s="49">
        <v>0.45833333333333331</v>
      </c>
      <c r="AY388" s="49">
        <v>0.54166666666666663</v>
      </c>
      <c r="AZ388" s="41">
        <v>4</v>
      </c>
      <c r="BA388" s="47">
        <f>IF(AY388-AX388=$A$3,$A$2,AY388-AX388)</f>
        <v>8.3333333333333315E-2</v>
      </c>
      <c r="BB388" s="47">
        <f>IFERROR(IF(AZ388=$D$4,BA388,BA388/($D$4/AZ388)),0)</f>
        <v>8.3333333333333315E-2</v>
      </c>
      <c r="BC388" s="49"/>
      <c r="BD388" s="49"/>
      <c r="BE388" s="41"/>
      <c r="BF388" s="47">
        <f>IF(BD388-BC388=$A$3,$A$2,BD388-BC388)</f>
        <v>0</v>
      </c>
      <c r="BG388" s="47">
        <f>IFERROR(IF(BE388=$D$4,BF388,BF388/($D$4/BE388)),0)</f>
        <v>0</v>
      </c>
      <c r="BH388" s="49"/>
      <c r="BI388" s="49"/>
      <c r="BJ388" s="41"/>
      <c r="BK388" s="47">
        <f>IF(BI388-BH388=$A$3,$A$2,BI388-BH388)</f>
        <v>0</v>
      </c>
      <c r="BL388" s="47">
        <f>IFERROR(IF(BJ388=$D$4,BK388,BK388/($D$4/BJ388)),0)</f>
        <v>0</v>
      </c>
      <c r="BM388" s="50"/>
      <c r="BN388" s="22">
        <f t="array" ref="BN388">IF(SUMPRODUCT((O388:O$439=O388)*1)&gt;1,0,1)</f>
        <v>0</v>
      </c>
      <c r="BO388" s="46"/>
      <c r="BP388" s="46"/>
      <c r="BQ388" s="107"/>
      <c r="BR388" s="47">
        <f>IF(BP388-BO388=$A$3,$A$2,BP388-BO388)</f>
        <v>0</v>
      </c>
      <c r="BS388" s="47">
        <f>IFERROR(IF(BQ388=$D$4,BR388,BR388/($D$4/BQ388)),0)</f>
        <v>0</v>
      </c>
      <c r="BT388" s="48"/>
      <c r="BU388" s="48"/>
      <c r="BV388" s="41"/>
      <c r="BW388" s="47">
        <f>IF(BU388-BT388=$A$3,$A$2,BU388-BT388)</f>
        <v>0</v>
      </c>
      <c r="BX388" s="47">
        <f>IFERROR(IF(BV388=$D$4,BW388,BW388/($D$4/BV388)),0)</f>
        <v>0</v>
      </c>
      <c r="BY388" s="48">
        <v>0.66666666666666663</v>
      </c>
      <c r="BZ388" s="48">
        <v>0.75</v>
      </c>
      <c r="CA388" s="41">
        <v>4</v>
      </c>
      <c r="CB388" s="47">
        <f>IF(BZ388-BY388=$A$3,$A$2,BZ388-BY388)</f>
        <v>8.333333333333337E-2</v>
      </c>
      <c r="CC388" s="47">
        <f>IFERROR(IF(CA388=$D$4,CB388,CB388/($D$4/CA388)),0)</f>
        <v>8.333333333333337E-2</v>
      </c>
      <c r="CD388" s="48"/>
      <c r="CE388" s="49"/>
      <c r="CF388" s="41"/>
      <c r="CG388" s="47">
        <f>IF(CE388-CD388=$A$3,$A$2,CE388-CD388)</f>
        <v>0</v>
      </c>
      <c r="CH388" s="47">
        <f>IFERROR(IF(CF388=$D$4,CG388,CG388/($D$4/CF388)),0)</f>
        <v>0</v>
      </c>
      <c r="CI388" s="48"/>
      <c r="CJ388" s="49"/>
      <c r="CK388" s="41"/>
      <c r="CL388" s="47">
        <f>IF(CJ388-CI388=$A$3,$A$2,CJ388-CI388)</f>
        <v>0</v>
      </c>
      <c r="CM388" s="47">
        <f>IFERROR(IF(CK388=$D$4,CL388,CL388/($D$4/CK388)),0)</f>
        <v>0</v>
      </c>
      <c r="CN388" s="48"/>
      <c r="CO388" s="48"/>
      <c r="CP388" s="41"/>
      <c r="CQ388" s="47">
        <f>IF(CO388-CN388=$A$3,$A$2,CO388-CN388)</f>
        <v>0</v>
      </c>
      <c r="CR388" s="47">
        <f>IFERROR(IF(CP388=$D$4,CQ388,CQ388/($D$4/CP388)),0)</f>
        <v>0</v>
      </c>
      <c r="CS388" s="48"/>
      <c r="CT388" s="48"/>
      <c r="CU388" s="41"/>
      <c r="CV388" s="47">
        <f>IF(CT388-CS388=$A$3,$A$2,CT388-CS388)</f>
        <v>0</v>
      </c>
      <c r="CW388" s="47">
        <f>IFERROR(IF(CU388=$D$4,CV388,CV388/($D$4/CU388)),0)</f>
        <v>0</v>
      </c>
      <c r="CX388" s="18"/>
      <c r="CY388" s="18"/>
      <c r="CZ388" s="156"/>
      <c r="DA388" s="156"/>
    </row>
    <row r="389" spans="2:105" ht="13.8" x14ac:dyDescent="0.3">
      <c r="B389" s="39" t="str">
        <f>CONCATENATE(IF(AD389&lt;&gt;"","L",""),IF(AI389&lt;&gt;"","M",""),IF(AN389&lt;&gt;"","W",""),IF(AS389&lt;&gt;"","J",""),IF(AX389&lt;&gt;"","V",""),IF(BC389&lt;&gt;"","S",""),IF(BH389&lt;&gt;"","D",""))</f>
        <v>W</v>
      </c>
      <c r="C389" s="104">
        <v>602</v>
      </c>
      <c r="D389" s="40" t="s">
        <v>1789</v>
      </c>
      <c r="E389" s="40" t="s">
        <v>1334</v>
      </c>
      <c r="F389" s="40" t="s">
        <v>2155</v>
      </c>
      <c r="G389" s="36" t="s">
        <v>1238</v>
      </c>
      <c r="H389" s="36" t="s">
        <v>2204</v>
      </c>
      <c r="I389" s="36" t="s">
        <v>2204</v>
      </c>
      <c r="J389" s="36" t="s">
        <v>2125</v>
      </c>
      <c r="K389" s="36" t="s">
        <v>2264</v>
      </c>
      <c r="L389" s="99" t="s">
        <v>928</v>
      </c>
      <c r="M389" s="99">
        <f>IF(L389=L388,0,1)</f>
        <v>0</v>
      </c>
      <c r="N389" s="107">
        <v>107113722</v>
      </c>
      <c r="O389" s="106" t="str">
        <f>PROPER(TRIM(UPPER(CONCATENATE(P389," ",Q389))))</f>
        <v>Mayra Liliana Mendia</v>
      </c>
      <c r="P389" s="106" t="s">
        <v>2271</v>
      </c>
      <c r="Q389" s="106" t="s">
        <v>2347</v>
      </c>
      <c r="R389" s="106" t="s">
        <v>2347</v>
      </c>
      <c r="S389" s="106" t="s">
        <v>2464</v>
      </c>
      <c r="T389" s="106" t="s">
        <v>2469</v>
      </c>
      <c r="U389" s="107" t="s">
        <v>2472</v>
      </c>
      <c r="V389" s="133">
        <v>44193.189051636436</v>
      </c>
      <c r="W389" s="39">
        <f>COUNTA(AD389,AI389,AN389,AS389,AX389,BH389,BC389)</f>
        <v>1</v>
      </c>
      <c r="X389" s="42">
        <f>Y389/AC389</f>
        <v>4.9999999999999954E-2</v>
      </c>
      <c r="Y389" s="43">
        <f>(AH389+AM389+AR389+AW389+BB389+BL389+BG389)*24</f>
        <v>1.9999999999999982</v>
      </c>
      <c r="Z389" s="44">
        <f>+W389*$D$4</f>
        <v>4</v>
      </c>
      <c r="AA389" s="42">
        <f>AB389/(AC389*$D$4)</f>
        <v>4.9999999999999954E-2</v>
      </c>
      <c r="AB389" s="44">
        <f>((AG389*24)*AF389)+((AL389*24)*AK389)+((AQ389*24)*AP389)+((AV389*24)*AU389)+((BA389*24)*AZ389)+((BF389*24)*BE389)+((BK389*24)*BJ389)</f>
        <v>7.9999999999999929</v>
      </c>
      <c r="AC389" s="45">
        <f>SUMIFS(Y:Y,O:O,O389)</f>
        <v>40</v>
      </c>
      <c r="AD389" s="127"/>
      <c r="AE389" s="127"/>
      <c r="AF389" s="107"/>
      <c r="AG389" s="47">
        <f>IF(AE389-AD389=$A$3,$A$2,AE389-AD389)</f>
        <v>0</v>
      </c>
      <c r="AH389" s="47">
        <f>IFERROR(IF(AF389=$D$4,AG389,AG389/($D$4/AF389)),0)</f>
        <v>0</v>
      </c>
      <c r="AI389" s="49"/>
      <c r="AJ389" s="49"/>
      <c r="AK389" s="41"/>
      <c r="AL389" s="47">
        <f>IF(AJ389-AI389=$A$3,$A$2,AJ389-AI389)</f>
        <v>0</v>
      </c>
      <c r="AM389" s="47">
        <f>IFERROR(IF(AK389=$D$4,AL389,AL389/($D$4/AK389)),0)</f>
        <v>0</v>
      </c>
      <c r="AN389" s="49">
        <v>0.58333333333333337</v>
      </c>
      <c r="AO389" s="49">
        <v>0.66666666666666663</v>
      </c>
      <c r="AP389" s="41">
        <v>4</v>
      </c>
      <c r="AQ389" s="47">
        <f>IF(AO389-AN389=$A$3,$A$2,AO389-AN389)</f>
        <v>8.3333333333333259E-2</v>
      </c>
      <c r="AR389" s="47">
        <f>IFERROR(IF(AP389=$D$4,AQ389,AQ389/($D$4/AP389)),0)</f>
        <v>8.3333333333333259E-2</v>
      </c>
      <c r="AS389" s="49"/>
      <c r="AT389" s="49"/>
      <c r="AU389" s="41"/>
      <c r="AV389" s="47">
        <f>IF(AT389-AS389=$A$3,$A$2,AT389-AS389)</f>
        <v>0</v>
      </c>
      <c r="AW389" s="47">
        <f>IFERROR(IF(AU389=$D$4,AV389,AV389/($D$4/AU389)),0)</f>
        <v>0</v>
      </c>
      <c r="AX389" s="49"/>
      <c r="AY389" s="49"/>
      <c r="AZ389" s="41"/>
      <c r="BA389" s="47">
        <f>IF(AY389-AX389=$A$3,$A$2,AY389-AX389)</f>
        <v>0</v>
      </c>
      <c r="BB389" s="47">
        <f>IFERROR(IF(AZ389=$D$4,BA389,BA389/($D$4/AZ389)),0)</f>
        <v>0</v>
      </c>
      <c r="BC389" s="49"/>
      <c r="BD389" s="49"/>
      <c r="BE389" s="41"/>
      <c r="BF389" s="47">
        <f>IF(BD389-BC389=$A$3,$A$2,BD389-BC389)</f>
        <v>0</v>
      </c>
      <c r="BG389" s="47">
        <f>IFERROR(IF(BE389=$D$4,BF389,BF389/($D$4/BE389)),0)</f>
        <v>0</v>
      </c>
      <c r="BH389" s="49"/>
      <c r="BI389" s="49"/>
      <c r="BJ389" s="41"/>
      <c r="BK389" s="47">
        <f>IF(BI389-BH389=$A$3,$A$2,BI389-BH389)</f>
        <v>0</v>
      </c>
      <c r="BL389" s="47">
        <f>IFERROR(IF(BJ389=$D$4,BK389,BK389/($D$4/BJ389)),0)</f>
        <v>0</v>
      </c>
      <c r="BM389" s="50"/>
      <c r="BN389" s="22">
        <f t="array" ref="BN389">IF(SUMPRODUCT((O389:O$439=O389)*1)&gt;1,0,1)</f>
        <v>0</v>
      </c>
      <c r="BO389" s="46"/>
      <c r="BP389" s="46"/>
      <c r="BQ389" s="107"/>
      <c r="BR389" s="47">
        <f>IF(BP389-BO389=$A$3,$A$2,BP389-BO389)</f>
        <v>0</v>
      </c>
      <c r="BS389" s="47">
        <f>IFERROR(IF(BQ389=$D$4,BR389,BR389/($D$4/BQ389)),0)</f>
        <v>0</v>
      </c>
      <c r="BT389" s="48"/>
      <c r="BU389" s="48"/>
      <c r="BV389" s="41"/>
      <c r="BW389" s="47">
        <f>IF(BU389-BT389=$A$3,$A$2,BU389-BT389)</f>
        <v>0</v>
      </c>
      <c r="BX389" s="47">
        <f>IFERROR(IF(BV389=$D$4,BW389,BW389/($D$4/BV389)),0)</f>
        <v>0</v>
      </c>
      <c r="BY389" s="48">
        <v>0.58333333333333337</v>
      </c>
      <c r="BZ389" s="48">
        <v>0.66666666666666663</v>
      </c>
      <c r="CA389" s="41">
        <v>4</v>
      </c>
      <c r="CB389" s="47">
        <f>IF(BZ389-BY389=$A$3,$A$2,BZ389-BY389)</f>
        <v>8.3333333333333259E-2</v>
      </c>
      <c r="CC389" s="47">
        <f>IFERROR(IF(CA389=$D$4,CB389,CB389/($D$4/CA389)),0)</f>
        <v>8.3333333333333259E-2</v>
      </c>
      <c r="CD389" s="48"/>
      <c r="CE389" s="49"/>
      <c r="CF389" s="41"/>
      <c r="CG389" s="47">
        <f>IF(CE389-CD389=$A$3,$A$2,CE389-CD389)</f>
        <v>0</v>
      </c>
      <c r="CH389" s="47">
        <f>IFERROR(IF(CF389=$D$4,CG389,CG389/($D$4/CF389)),0)</f>
        <v>0</v>
      </c>
      <c r="CI389" s="48"/>
      <c r="CJ389" s="49"/>
      <c r="CK389" s="41"/>
      <c r="CL389" s="47">
        <f>IF(CJ389-CI389=$A$3,$A$2,CJ389-CI389)</f>
        <v>0</v>
      </c>
      <c r="CM389" s="47">
        <f>IFERROR(IF(CK389=$D$4,CL389,CL389/($D$4/CK389)),0)</f>
        <v>0</v>
      </c>
      <c r="CN389" s="48"/>
      <c r="CO389" s="48"/>
      <c r="CP389" s="41"/>
      <c r="CQ389" s="47">
        <f>IF(CO389-CN389=$A$3,$A$2,CO389-CN389)</f>
        <v>0</v>
      </c>
      <c r="CR389" s="47">
        <f>IFERROR(IF(CP389=$D$4,CQ389,CQ389/($D$4/CP389)),0)</f>
        <v>0</v>
      </c>
      <c r="CS389" s="48"/>
      <c r="CT389" s="48"/>
      <c r="CU389" s="41"/>
      <c r="CV389" s="47">
        <f>IF(CT389-CS389=$A$3,$A$2,CT389-CS389)</f>
        <v>0</v>
      </c>
      <c r="CW389" s="47">
        <f>IFERROR(IF(CU389=$D$4,CV389,CV389/($D$4/CU389)),0)</f>
        <v>0</v>
      </c>
      <c r="CX389" s="18"/>
      <c r="CY389" s="18"/>
      <c r="CZ389" s="156"/>
      <c r="DA389" s="156"/>
    </row>
    <row r="390" spans="2:105" ht="13.8" x14ac:dyDescent="0.3">
      <c r="B390" s="39" t="str">
        <f>CONCATENATE(IF(AD390&lt;&gt;"","L",""),IF(AI390&lt;&gt;"","M",""),IF(AN390&lt;&gt;"","W",""),IF(AS390&lt;&gt;"","J",""),IF(AX390&lt;&gt;"","V",""),IF(BC390&lt;&gt;"","S",""),IF(BH390&lt;&gt;"","D",""))</f>
        <v>MWJVS</v>
      </c>
      <c r="C390" s="104">
        <v>420</v>
      </c>
      <c r="D390" s="40" t="s">
        <v>1792</v>
      </c>
      <c r="E390" s="40" t="s">
        <v>1336</v>
      </c>
      <c r="F390" s="40" t="s">
        <v>2155</v>
      </c>
      <c r="G390" s="36" t="s">
        <v>1241</v>
      </c>
      <c r="H390" s="36" t="s">
        <v>2204</v>
      </c>
      <c r="I390" s="36" t="s">
        <v>2204</v>
      </c>
      <c r="J390" s="36" t="s">
        <v>2125</v>
      </c>
      <c r="K390" s="36" t="s">
        <v>2264</v>
      </c>
      <c r="L390" s="99" t="s">
        <v>928</v>
      </c>
      <c r="M390" s="99">
        <f>IF(L390=L389,0,1)</f>
        <v>0</v>
      </c>
      <c r="N390" s="107">
        <v>107113722</v>
      </c>
      <c r="O390" s="106" t="str">
        <f>PROPER(TRIM(UPPER(CONCATENATE(P390," ",Q390))))</f>
        <v>Mayra Liliana Mendia</v>
      </c>
      <c r="P390" s="106" t="s">
        <v>2271</v>
      </c>
      <c r="Q390" s="106" t="s">
        <v>2347</v>
      </c>
      <c r="R390" s="106" t="s">
        <v>2347</v>
      </c>
      <c r="S390" s="106" t="s">
        <v>2464</v>
      </c>
      <c r="T390" s="106" t="s">
        <v>2468</v>
      </c>
      <c r="U390" s="107" t="s">
        <v>2472</v>
      </c>
      <c r="V390" s="133">
        <v>20295.952727272728</v>
      </c>
      <c r="W390" s="39">
        <f>COUNTA(AD390,AI390,AN390,AS390,AX390,BH390,BC390)</f>
        <v>5</v>
      </c>
      <c r="X390" s="42">
        <f>Y390/AC390</f>
        <v>0.29999999999999993</v>
      </c>
      <c r="Y390" s="43">
        <f>(AH390+AM390+AR390+AW390+BB390+BL390+BG390)*24</f>
        <v>11.999999999999998</v>
      </c>
      <c r="Z390" s="44">
        <f>+W390*$D$4</f>
        <v>20</v>
      </c>
      <c r="AA390" s="42">
        <f>AB390/(AC390*$D$4)</f>
        <v>0.3</v>
      </c>
      <c r="AB390" s="44">
        <f>((AG390*24)*AF390)+((AL390*24)*AK390)+((AQ390*24)*AP390)+((AV390*24)*AU390)+((BA390*24)*AZ390)+((BF390*24)*BE390)+((BK390*24)*BJ390)</f>
        <v>48</v>
      </c>
      <c r="AC390" s="45">
        <f>SUMIFS(Y:Y,O:O,O390)</f>
        <v>40</v>
      </c>
      <c r="AD390" s="127"/>
      <c r="AE390" s="127"/>
      <c r="AF390" s="107"/>
      <c r="AG390" s="47">
        <f>IF(AE390-AD390=$A$3,$A$2,AE390-AD390)</f>
        <v>0</v>
      </c>
      <c r="AH390" s="47">
        <f>IFERROR(IF(AF390=$D$4,AG390,AG390/($D$4/AF390)),0)</f>
        <v>0</v>
      </c>
      <c r="AI390" s="49">
        <v>0.625</v>
      </c>
      <c r="AJ390" s="49">
        <v>0.75</v>
      </c>
      <c r="AK390" s="41">
        <v>4</v>
      </c>
      <c r="AL390" s="47">
        <f>IF(AJ390-AI390=$A$3,$A$2,AJ390-AI390)</f>
        <v>0.125</v>
      </c>
      <c r="AM390" s="47">
        <f>IFERROR(IF(AK390=$D$4,AL390,AL390/($D$4/AK390)),0)</f>
        <v>0.125</v>
      </c>
      <c r="AN390" s="49">
        <v>0.375</v>
      </c>
      <c r="AO390" s="49">
        <v>0.45833333333333331</v>
      </c>
      <c r="AP390" s="41">
        <v>4</v>
      </c>
      <c r="AQ390" s="47">
        <f>IF(AO390-AN390=$A$3,$A$2,AO390-AN390)</f>
        <v>8.3333333333333315E-2</v>
      </c>
      <c r="AR390" s="47">
        <f>IFERROR(IF(AP390=$D$4,AQ390,AQ390/($D$4/AP390)),0)</f>
        <v>8.3333333333333315E-2</v>
      </c>
      <c r="AS390" s="49">
        <v>0.375</v>
      </c>
      <c r="AT390" s="49">
        <v>0.45833333333333331</v>
      </c>
      <c r="AU390" s="41">
        <v>4</v>
      </c>
      <c r="AV390" s="47">
        <f>IF(AT390-AS390=$A$3,$A$2,AT390-AS390)</f>
        <v>8.3333333333333315E-2</v>
      </c>
      <c r="AW390" s="47">
        <f>IFERROR(IF(AU390=$D$4,AV390,AV390/($D$4/AU390)),0)</f>
        <v>8.3333333333333315E-2</v>
      </c>
      <c r="AX390" s="49">
        <v>0.375</v>
      </c>
      <c r="AY390" s="49">
        <v>0.45833333333333331</v>
      </c>
      <c r="AZ390" s="41">
        <v>4</v>
      </c>
      <c r="BA390" s="47">
        <f>IF(AY390-AX390=$A$3,$A$2,AY390-AX390)</f>
        <v>8.3333333333333315E-2</v>
      </c>
      <c r="BB390" s="47">
        <f>IFERROR(IF(AZ390=$D$4,BA390,BA390/($D$4/AZ390)),0)</f>
        <v>8.3333333333333315E-2</v>
      </c>
      <c r="BC390" s="49">
        <v>0.375</v>
      </c>
      <c r="BD390" s="49">
        <v>0.5</v>
      </c>
      <c r="BE390" s="41">
        <v>4</v>
      </c>
      <c r="BF390" s="47">
        <f>IF(BD390-BC390=$A$3,$A$2,BD390-BC390)</f>
        <v>0.125</v>
      </c>
      <c r="BG390" s="47">
        <f>IFERROR(IF(BE390=$D$4,BF390,BF390/($D$4/BE390)),0)</f>
        <v>0.125</v>
      </c>
      <c r="BH390" s="49"/>
      <c r="BI390" s="49"/>
      <c r="BJ390" s="41"/>
      <c r="BK390" s="47">
        <f>IF(BI390-BH390=$A$3,$A$2,BI390-BH390)</f>
        <v>0</v>
      </c>
      <c r="BL390" s="47">
        <f>IFERROR(IF(BJ390=$D$4,BK390,BK390/($D$4/BJ390)),0)</f>
        <v>0</v>
      </c>
      <c r="BM390" s="50"/>
      <c r="BN390" s="22">
        <f t="array" ref="BN390">IF(SUMPRODUCT((O390:O$439=O390)*1)&gt;1,0,1)</f>
        <v>1</v>
      </c>
      <c r="BO390" s="46"/>
      <c r="BP390" s="46"/>
      <c r="BQ390" s="107"/>
      <c r="BR390" s="47">
        <f>IF(BP390-BO390=$A$3,$A$2,BP390-BO390)</f>
        <v>0</v>
      </c>
      <c r="BS390" s="47">
        <f>IFERROR(IF(BQ390=$D$4,BR390,BR390/($D$4/BQ390)),0)</f>
        <v>0</v>
      </c>
      <c r="BT390" s="48">
        <v>0.625</v>
      </c>
      <c r="BU390" s="48">
        <v>0.75</v>
      </c>
      <c r="BV390" s="41">
        <v>4</v>
      </c>
      <c r="BW390" s="47">
        <f>IF(BU390-BT390=$A$3,$A$2,BU390-BT390)</f>
        <v>0.125</v>
      </c>
      <c r="BX390" s="47">
        <f>IFERROR(IF(BV390=$D$4,BW390,BW390/($D$4/BV390)),0)</f>
        <v>0.125</v>
      </c>
      <c r="BY390" s="48"/>
      <c r="BZ390" s="48"/>
      <c r="CA390" s="41"/>
      <c r="CB390" s="47">
        <f>IF(BZ390-BY390=$A$3,$A$2,BZ390-BY390)</f>
        <v>0</v>
      </c>
      <c r="CC390" s="47">
        <f>IFERROR(IF(CA390=$D$4,CB390,CB390/($D$4/CA390)),0)</f>
        <v>0</v>
      </c>
      <c r="CD390" s="48">
        <v>0.375</v>
      </c>
      <c r="CE390" s="49">
        <v>0.5</v>
      </c>
      <c r="CF390" s="41">
        <v>4</v>
      </c>
      <c r="CG390" s="47">
        <f>IF(CE390-CD390=$A$3,$A$2,CE390-CD390)</f>
        <v>0.125</v>
      </c>
      <c r="CH390" s="47">
        <f>IFERROR(IF(CF390=$D$4,CG390,CG390/($D$4/CF390)),0)</f>
        <v>0.125</v>
      </c>
      <c r="CI390" s="48">
        <v>0.375</v>
      </c>
      <c r="CJ390" s="49">
        <v>0.5</v>
      </c>
      <c r="CK390" s="41">
        <v>4</v>
      </c>
      <c r="CL390" s="47">
        <f>IF(CJ390-CI390=$A$3,$A$2,CJ390-CI390)</f>
        <v>0.125</v>
      </c>
      <c r="CM390" s="47">
        <f>IFERROR(IF(CK390=$D$4,CL390,CL390/($D$4/CK390)),0)</f>
        <v>0.125</v>
      </c>
      <c r="CN390" s="48">
        <v>0.375</v>
      </c>
      <c r="CO390" s="49">
        <v>0.5</v>
      </c>
      <c r="CP390" s="41">
        <v>4</v>
      </c>
      <c r="CQ390" s="47">
        <f>IF(CO390-CN390=$A$3,$A$2,CO390-CN390)</f>
        <v>0.125</v>
      </c>
      <c r="CR390" s="47">
        <f>IFERROR(IF(CP390=$D$4,CQ390,CQ390/($D$4/CP390)),0)</f>
        <v>0.125</v>
      </c>
      <c r="CS390" s="48"/>
      <c r="CT390" s="48"/>
      <c r="CU390" s="41"/>
      <c r="CV390" s="47">
        <f>IF(CT390-CS390=$A$3,$A$2,CT390-CS390)</f>
        <v>0</v>
      </c>
      <c r="CW390" s="47">
        <f>IFERROR(IF(CU390=$D$4,CV390,CV390/($D$4/CU390)),0)</f>
        <v>0</v>
      </c>
      <c r="CX390" s="18"/>
      <c r="CY390" s="18"/>
      <c r="CZ390" s="156"/>
      <c r="DA390" s="156"/>
    </row>
    <row r="391" spans="2:105" ht="13.8" x14ac:dyDescent="0.3">
      <c r="B391" s="39" t="str">
        <f>CONCATENATE(IF(AD391&lt;&gt;"","L",""),IF(AI391&lt;&gt;"","M",""),IF(AN391&lt;&gt;"","W",""),IF(AS391&lt;&gt;"","J",""),IF(AX391&lt;&gt;"","V",""),IF(BC391&lt;&gt;"","S",""),IF(BH391&lt;&gt;"","D",""))</f>
        <v>MWJVS</v>
      </c>
      <c r="C391" s="104">
        <v>808</v>
      </c>
      <c r="D391" s="40" t="s">
        <v>1780</v>
      </c>
      <c r="E391" s="40" t="s">
        <v>1327</v>
      </c>
      <c r="F391" s="40" t="s">
        <v>2156</v>
      </c>
      <c r="G391" s="36" t="s">
        <v>1235</v>
      </c>
      <c r="H391" s="36" t="s">
        <v>2204</v>
      </c>
      <c r="I391" s="36" t="s">
        <v>2204</v>
      </c>
      <c r="J391" s="36" t="s">
        <v>2125</v>
      </c>
      <c r="K391" s="36" t="s">
        <v>2262</v>
      </c>
      <c r="L391" s="99" t="s">
        <v>927</v>
      </c>
      <c r="M391" s="99">
        <f>IF(L391=L390,0,1)</f>
        <v>1</v>
      </c>
      <c r="N391" s="107">
        <v>706145406</v>
      </c>
      <c r="O391" s="106" t="str">
        <f>PROPER(TRIM(UPPER(CONCATENATE(P391," ",Q391))))</f>
        <v>Raquel Patricia Cuzco</v>
      </c>
      <c r="P391" s="106" t="s">
        <v>2272</v>
      </c>
      <c r="Q391" s="106" t="s">
        <v>2348</v>
      </c>
      <c r="R391" s="106" t="s">
        <v>2409</v>
      </c>
      <c r="S391" s="106" t="s">
        <v>2464</v>
      </c>
      <c r="T391" s="106" t="s">
        <v>2469</v>
      </c>
      <c r="U391" s="107" t="s">
        <v>2472</v>
      </c>
      <c r="V391" s="133">
        <v>104289.89166666666</v>
      </c>
      <c r="W391" s="39">
        <f>COUNTA(AD391,AI391,AN391,AS391,AX391,BH391,BC391)</f>
        <v>5</v>
      </c>
      <c r="X391" s="42">
        <f>Y391/AC391</f>
        <v>0.67500000000000004</v>
      </c>
      <c r="Y391" s="43">
        <f>(AH391+AM391+AR391+AW391+BB391+BL391+BG391)*24</f>
        <v>27</v>
      </c>
      <c r="Z391" s="44">
        <f>+W391*$D$4</f>
        <v>20</v>
      </c>
      <c r="AA391" s="42">
        <f>AB391/(AC391*$D$4)</f>
        <v>0.67500000000000004</v>
      </c>
      <c r="AB391" s="44">
        <f>((AG391*24)*AF391)+((AL391*24)*AK391)+((AQ391*24)*AP391)+((AV391*24)*AU391)+((BA391*24)*AZ391)+((BF391*24)*BE391)+((BK391*24)*BJ391)</f>
        <v>108.00000000000001</v>
      </c>
      <c r="AC391" s="45">
        <f>SUMIFS(Y:Y,O:O,O391)</f>
        <v>40</v>
      </c>
      <c r="AD391" s="127"/>
      <c r="AE391" s="127"/>
      <c r="AF391" s="107"/>
      <c r="AG391" s="47">
        <f>IF(AE391-AD391=$A$3,$A$2,AE391-AD391)</f>
        <v>0</v>
      </c>
      <c r="AH391" s="47">
        <f>IFERROR(IF(AF391=$D$4,AG391,AG391/($D$4/AF391)),0)</f>
        <v>0</v>
      </c>
      <c r="AI391" s="49">
        <v>0.54166666666666663</v>
      </c>
      <c r="AJ391" s="49">
        <v>0.75</v>
      </c>
      <c r="AK391" s="41">
        <v>4</v>
      </c>
      <c r="AL391" s="47">
        <f>IF(AJ391-AI391=$A$3,$A$2,AJ391-AI391)</f>
        <v>0.20833333333333337</v>
      </c>
      <c r="AM391" s="47">
        <f>IFERROR(IF(AK391=$D$4,AL391,AL391/($D$4/AK391)),0)</f>
        <v>0.20833333333333337</v>
      </c>
      <c r="AN391" s="49">
        <v>0.54166666666666663</v>
      </c>
      <c r="AO391" s="49">
        <v>0.75</v>
      </c>
      <c r="AP391" s="41">
        <v>4</v>
      </c>
      <c r="AQ391" s="47">
        <f>IF(AO391-AN391=$A$3,$A$2,AO391-AN391)</f>
        <v>0.20833333333333337</v>
      </c>
      <c r="AR391" s="47">
        <f>IFERROR(IF(AP391=$D$4,AQ391,AQ391/($D$4/AP391)),0)</f>
        <v>0.20833333333333337</v>
      </c>
      <c r="AS391" s="49">
        <v>0.54166666666666663</v>
      </c>
      <c r="AT391" s="49">
        <v>0.75</v>
      </c>
      <c r="AU391" s="41">
        <v>4</v>
      </c>
      <c r="AV391" s="47">
        <f>IF(AT391-AS391=$A$3,$A$2,AT391-AS391)</f>
        <v>0.20833333333333337</v>
      </c>
      <c r="AW391" s="47">
        <f>IFERROR(IF(AU391=$D$4,AV391,AV391/($D$4/AU391)),0)</f>
        <v>0.20833333333333337</v>
      </c>
      <c r="AX391" s="49">
        <v>0.5</v>
      </c>
      <c r="AY391" s="49">
        <v>0.75</v>
      </c>
      <c r="AZ391" s="41">
        <v>4</v>
      </c>
      <c r="BA391" s="47">
        <f>IF(AY391-AX391=$A$3,$A$2,AY391-AX391)</f>
        <v>0.25</v>
      </c>
      <c r="BB391" s="47">
        <f>IFERROR(IF(AZ391=$D$4,BA391,BA391/($D$4/AZ391)),0)</f>
        <v>0.25</v>
      </c>
      <c r="BC391" s="49">
        <v>0.5</v>
      </c>
      <c r="BD391" s="49">
        <v>0.75</v>
      </c>
      <c r="BE391" s="41">
        <v>4</v>
      </c>
      <c r="BF391" s="47">
        <f>IF(BD391-BC391=$A$3,$A$2,BD391-BC391)</f>
        <v>0.25</v>
      </c>
      <c r="BG391" s="47">
        <f>IFERROR(IF(BE391=$D$4,BF391,BF391/($D$4/BE391)),0)</f>
        <v>0.25</v>
      </c>
      <c r="BH391" s="49"/>
      <c r="BI391" s="49"/>
      <c r="BJ391" s="41"/>
      <c r="BK391" s="47">
        <f>IF(BI391-BH391=$A$3,$A$2,BI391-BH391)</f>
        <v>0</v>
      </c>
      <c r="BL391" s="47">
        <f>IFERROR(IF(BJ391=$D$4,BK391,BK391/($D$4/BJ391)),0)</f>
        <v>0</v>
      </c>
      <c r="BM391" s="50"/>
      <c r="BN391" s="22">
        <f t="array" ref="BN391">IF(SUMPRODUCT((O391:O$439=O391)*1)&gt;1,0,1)</f>
        <v>0</v>
      </c>
      <c r="BO391" s="46"/>
      <c r="BP391" s="46"/>
      <c r="BQ391" s="107"/>
      <c r="BR391" s="47">
        <f>IF(BP391-BO391=$A$3,$A$2,BP391-BO391)</f>
        <v>0</v>
      </c>
      <c r="BS391" s="47">
        <f>IFERROR(IF(BQ391=$D$4,BR391,BR391/($D$4/BQ391)),0)</f>
        <v>0</v>
      </c>
      <c r="BT391" s="48">
        <v>0.5</v>
      </c>
      <c r="BU391" s="48">
        <v>0.75</v>
      </c>
      <c r="BV391" s="41">
        <v>4</v>
      </c>
      <c r="BW391" s="47">
        <f>IF(BU391-BT391=$A$3,$A$2,BU391-BT391)</f>
        <v>0.25</v>
      </c>
      <c r="BX391" s="47">
        <f>IFERROR(IF(BV391=$D$4,BW391,BW391/($D$4/BV391)),0)</f>
        <v>0.25</v>
      </c>
      <c r="BY391" s="48">
        <v>0.5</v>
      </c>
      <c r="BZ391" s="48">
        <v>0.75</v>
      </c>
      <c r="CA391" s="41">
        <v>4</v>
      </c>
      <c r="CB391" s="47">
        <f>IF(BZ391-BY391=$A$3,$A$2,BZ391-BY391)</f>
        <v>0.25</v>
      </c>
      <c r="CC391" s="47">
        <f>IFERROR(IF(CA391=$D$4,CB391,CB391/($D$4/CA391)),0)</f>
        <v>0.25</v>
      </c>
      <c r="CD391" s="48">
        <v>0.5</v>
      </c>
      <c r="CE391" s="48">
        <v>0.75</v>
      </c>
      <c r="CF391" s="41">
        <v>4</v>
      </c>
      <c r="CG391" s="47">
        <f>IF(CE391-CD391=$A$3,$A$2,CE391-CD391)</f>
        <v>0.25</v>
      </c>
      <c r="CH391" s="47">
        <f>IFERROR(IF(CF391=$D$4,CG391,CG391/($D$4/CF391)),0)</f>
        <v>0.25</v>
      </c>
      <c r="CI391" s="48">
        <v>0.5</v>
      </c>
      <c r="CJ391" s="48">
        <v>0.75</v>
      </c>
      <c r="CK391" s="41">
        <v>4</v>
      </c>
      <c r="CL391" s="47">
        <f>IF(CJ391-CI391=$A$3,$A$2,CJ391-CI391)</f>
        <v>0.25</v>
      </c>
      <c r="CM391" s="47">
        <f>IFERROR(IF(CK391=$D$4,CL391,CL391/($D$4/CK391)),0)</f>
        <v>0.25</v>
      </c>
      <c r="CN391" s="48">
        <v>0.5</v>
      </c>
      <c r="CO391" s="48">
        <v>0.75</v>
      </c>
      <c r="CP391" s="41">
        <v>4</v>
      </c>
      <c r="CQ391" s="47">
        <f>IF(CO391-CN391=$A$3,$A$2,CO391-CN391)</f>
        <v>0.25</v>
      </c>
      <c r="CR391" s="47">
        <f>IFERROR(IF(CP391=$D$4,CQ391,CQ391/($D$4/CP391)),0)</f>
        <v>0.25</v>
      </c>
      <c r="CS391" s="48"/>
      <c r="CT391" s="48"/>
      <c r="CU391" s="41"/>
      <c r="CV391" s="47">
        <f>IF(CT391-CS391=$A$3,$A$2,CT391-CS391)</f>
        <v>0</v>
      </c>
      <c r="CW391" s="47">
        <f>IFERROR(IF(CU391=$D$4,CV391,CV391/($D$4/CU391)),0)</f>
        <v>0</v>
      </c>
      <c r="CX391" s="18"/>
      <c r="CY391" s="18"/>
      <c r="CZ391" s="156"/>
      <c r="DA391" s="156"/>
    </row>
    <row r="392" spans="2:105" ht="13.8" x14ac:dyDescent="0.3">
      <c r="B392" s="39" t="str">
        <f>CONCATENATE(IF(AD392&lt;&gt;"","L",""),IF(AI392&lt;&gt;"","M",""),IF(AN392&lt;&gt;"","W",""),IF(AS392&lt;&gt;"","J",""),IF(AX392&lt;&gt;"","V",""),IF(BC392&lt;&gt;"","S",""),IF(BH392&lt;&gt;"","D",""))</f>
        <v>MWJVS</v>
      </c>
      <c r="C392" s="104">
        <v>605</v>
      </c>
      <c r="D392" s="40" t="s">
        <v>1784</v>
      </c>
      <c r="E392" s="40" t="s">
        <v>1331</v>
      </c>
      <c r="F392" s="40" t="s">
        <v>2155</v>
      </c>
      <c r="G392" s="36" t="s">
        <v>1238</v>
      </c>
      <c r="H392" s="36" t="s">
        <v>2204</v>
      </c>
      <c r="I392" s="36" t="s">
        <v>2204</v>
      </c>
      <c r="J392" s="36" t="s">
        <v>2125</v>
      </c>
      <c r="K392" s="36" t="s">
        <v>2262</v>
      </c>
      <c r="L392" s="99" t="s">
        <v>927</v>
      </c>
      <c r="M392" s="99">
        <f>IF(L392=L391,0,1)</f>
        <v>0</v>
      </c>
      <c r="N392" s="107">
        <v>706145406</v>
      </c>
      <c r="O392" s="106" t="str">
        <f>PROPER(TRIM(UPPER(CONCATENATE(P392," ",Q392))))</f>
        <v>Raquel Patricia Cuzco</v>
      </c>
      <c r="P392" s="106" t="s">
        <v>2272</v>
      </c>
      <c r="Q392" s="106" t="s">
        <v>2348</v>
      </c>
      <c r="R392" s="106" t="s">
        <v>2409</v>
      </c>
      <c r="S392" s="106" t="s">
        <v>2464</v>
      </c>
      <c r="T392" s="106" t="s">
        <v>2469</v>
      </c>
      <c r="U392" s="107" t="s">
        <v>2472</v>
      </c>
      <c r="V392" s="133">
        <v>19579.43366696114</v>
      </c>
      <c r="W392" s="39">
        <f>COUNTA(AD392,AI392,AN392,AS392,AX392,BH392,BC392)</f>
        <v>5</v>
      </c>
      <c r="X392" s="42">
        <f>Y392/AC392</f>
        <v>0.1999999999999999</v>
      </c>
      <c r="Y392" s="43">
        <f>(AH392+AM392+AR392+AW392+BB392+BL392+BG392)*24</f>
        <v>7.9999999999999964</v>
      </c>
      <c r="Z392" s="44">
        <f>+W392*$D$4</f>
        <v>20</v>
      </c>
      <c r="AA392" s="42">
        <f>AB392/(AC392*$D$4)</f>
        <v>0.1999999999999999</v>
      </c>
      <c r="AB392" s="44">
        <f>((AG392*24)*AF392)+((AL392*24)*AK392)+((AQ392*24)*AP392)+((AV392*24)*AU392)+((BA392*24)*AZ392)+((BF392*24)*BE392)+((BK392*24)*BJ392)</f>
        <v>31.999999999999986</v>
      </c>
      <c r="AC392" s="45">
        <f>SUMIFS(Y:Y,O:O,O392)</f>
        <v>40</v>
      </c>
      <c r="AD392" s="127"/>
      <c r="AE392" s="127"/>
      <c r="AF392" s="107"/>
      <c r="AG392" s="47">
        <f>IF(AE392-AD392=$A$3,$A$2,AE392-AD392)</f>
        <v>0</v>
      </c>
      <c r="AH392" s="47">
        <f>IFERROR(IF(AF392=$D$4,AG392,AG392/($D$4/AF392)),0)</f>
        <v>0</v>
      </c>
      <c r="AI392" s="49">
        <v>0.41666666666666669</v>
      </c>
      <c r="AJ392" s="49">
        <v>0.5</v>
      </c>
      <c r="AK392" s="41">
        <v>4</v>
      </c>
      <c r="AL392" s="47">
        <f>IF(AJ392-AI392=$A$3,$A$2,AJ392-AI392)</f>
        <v>8.3333333333333315E-2</v>
      </c>
      <c r="AM392" s="47">
        <f>IFERROR(IF(AK392=$D$4,AL392,AL392/($D$4/AK392)),0)</f>
        <v>8.3333333333333315E-2</v>
      </c>
      <c r="AN392" s="49">
        <v>0.41666666666666669</v>
      </c>
      <c r="AO392" s="49">
        <v>0.5</v>
      </c>
      <c r="AP392" s="41">
        <v>4</v>
      </c>
      <c r="AQ392" s="47">
        <f>IF(AO392-AN392=$A$3,$A$2,AO392-AN392)</f>
        <v>8.3333333333333315E-2</v>
      </c>
      <c r="AR392" s="47">
        <f>IFERROR(IF(AP392=$D$4,AQ392,AQ392/($D$4/AP392)),0)</f>
        <v>8.3333333333333315E-2</v>
      </c>
      <c r="AS392" s="49">
        <v>0.41666666666666669</v>
      </c>
      <c r="AT392" s="49">
        <v>0.5</v>
      </c>
      <c r="AU392" s="41">
        <v>4</v>
      </c>
      <c r="AV392" s="47">
        <f>IF(AT392-AS392=$A$3,$A$2,AT392-AS392)</f>
        <v>8.3333333333333315E-2</v>
      </c>
      <c r="AW392" s="47">
        <f>IFERROR(IF(AU392=$D$4,AV392,AV392/($D$4/AU392)),0)</f>
        <v>8.3333333333333315E-2</v>
      </c>
      <c r="AX392" s="49">
        <v>0.41666666666666669</v>
      </c>
      <c r="AY392" s="49">
        <v>0.45833333333333331</v>
      </c>
      <c r="AZ392" s="41">
        <v>4</v>
      </c>
      <c r="BA392" s="47">
        <f>IF(AY392-AX392=$A$3,$A$2,AY392-AX392)</f>
        <v>4.166666666666663E-2</v>
      </c>
      <c r="BB392" s="47">
        <f>IFERROR(IF(AZ392=$D$4,BA392,BA392/($D$4/AZ392)),0)</f>
        <v>4.166666666666663E-2</v>
      </c>
      <c r="BC392" s="49">
        <v>0.41666666666666669</v>
      </c>
      <c r="BD392" s="49">
        <v>0.45833333333333331</v>
      </c>
      <c r="BE392" s="41">
        <v>4</v>
      </c>
      <c r="BF392" s="47">
        <f>IF(BD392-BC392=$A$3,$A$2,BD392-BC392)</f>
        <v>4.166666666666663E-2</v>
      </c>
      <c r="BG392" s="47">
        <f>IFERROR(IF(BE392=$D$4,BF392,BF392/($D$4/BE392)),0)</f>
        <v>4.166666666666663E-2</v>
      </c>
      <c r="BH392" s="49"/>
      <c r="BI392" s="49"/>
      <c r="BJ392" s="41"/>
      <c r="BK392" s="47">
        <f>IF(BI392-BH392=$A$3,$A$2,BI392-BH392)</f>
        <v>0</v>
      </c>
      <c r="BL392" s="47">
        <f>IFERROR(IF(BJ392=$D$4,BK392,BK392/($D$4/BJ392)),0)</f>
        <v>0</v>
      </c>
      <c r="BM392" s="50"/>
      <c r="BN392" s="22">
        <f t="array" ref="BN392">IF(SUMPRODUCT((O392:O$439=O392)*1)&gt;1,0,1)</f>
        <v>0</v>
      </c>
      <c r="BO392" s="46"/>
      <c r="BP392" s="46"/>
      <c r="BQ392" s="107"/>
      <c r="BR392" s="47">
        <f>IF(BP392-BO392=$A$3,$A$2,BP392-BO392)</f>
        <v>0</v>
      </c>
      <c r="BS392" s="47">
        <f>IFERROR(IF(BQ392=$D$4,BR392,BR392/($D$4/BQ392)),0)</f>
        <v>0</v>
      </c>
      <c r="BT392" s="48">
        <v>0.41666666666666669</v>
      </c>
      <c r="BU392" s="48">
        <v>0.45833333333333331</v>
      </c>
      <c r="BV392" s="41">
        <v>4</v>
      </c>
      <c r="BW392" s="47">
        <f>IF(BU392-BT392=$A$3,$A$2,BU392-BT392)</f>
        <v>4.166666666666663E-2</v>
      </c>
      <c r="BX392" s="47">
        <f>IFERROR(IF(BV392=$D$4,BW392,BW392/($D$4/BV392)),0)</f>
        <v>4.166666666666663E-2</v>
      </c>
      <c r="BY392" s="48">
        <v>0.41666666666666669</v>
      </c>
      <c r="BZ392" s="48">
        <v>0.45833333333333331</v>
      </c>
      <c r="CA392" s="41">
        <v>4</v>
      </c>
      <c r="CB392" s="47">
        <f>IF(BZ392-BY392=$A$3,$A$2,BZ392-BY392)</f>
        <v>4.166666666666663E-2</v>
      </c>
      <c r="CC392" s="47">
        <f>IFERROR(IF(CA392=$D$4,CB392,CB392/($D$4/CA392)),0)</f>
        <v>4.166666666666663E-2</v>
      </c>
      <c r="CD392" s="48">
        <v>0.41666666666666669</v>
      </c>
      <c r="CE392" s="48">
        <v>0.45833333333333331</v>
      </c>
      <c r="CF392" s="41">
        <v>4</v>
      </c>
      <c r="CG392" s="47">
        <f>IF(CE392-CD392=$A$3,$A$2,CE392-CD392)</f>
        <v>4.166666666666663E-2</v>
      </c>
      <c r="CH392" s="47">
        <f>IFERROR(IF(CF392=$D$4,CG392,CG392/($D$4/CF392)),0)</f>
        <v>4.166666666666663E-2</v>
      </c>
      <c r="CI392" s="48">
        <v>0.41666666666666669</v>
      </c>
      <c r="CJ392" s="48">
        <v>0.45833333333333331</v>
      </c>
      <c r="CK392" s="41">
        <v>4</v>
      </c>
      <c r="CL392" s="47">
        <f>IF(CJ392-CI392=$A$3,$A$2,CJ392-CI392)</f>
        <v>4.166666666666663E-2</v>
      </c>
      <c r="CM392" s="47">
        <f>IFERROR(IF(CK392=$D$4,CL392,CL392/($D$4/CK392)),0)</f>
        <v>4.166666666666663E-2</v>
      </c>
      <c r="CN392" s="48">
        <v>0.41666666666666669</v>
      </c>
      <c r="CO392" s="48">
        <v>0.45833333333333331</v>
      </c>
      <c r="CP392" s="41">
        <v>4</v>
      </c>
      <c r="CQ392" s="47">
        <f>IF(CO392-CN392=$A$3,$A$2,CO392-CN392)</f>
        <v>4.166666666666663E-2</v>
      </c>
      <c r="CR392" s="47">
        <f>IFERROR(IF(CP392=$D$4,CQ392,CQ392/($D$4/CP392)),0)</f>
        <v>4.166666666666663E-2</v>
      </c>
      <c r="CS392" s="48"/>
      <c r="CT392" s="48"/>
      <c r="CU392" s="41"/>
      <c r="CV392" s="47">
        <f>IF(CT392-CS392=$A$3,$A$2,CT392-CS392)</f>
        <v>0</v>
      </c>
      <c r="CW392" s="47">
        <f>IFERROR(IF(CU392=$D$4,CV392,CV392/($D$4/CU392)),0)</f>
        <v>0</v>
      </c>
      <c r="CX392" s="18"/>
      <c r="CY392" s="18"/>
      <c r="CZ392" s="156"/>
      <c r="DA392" s="156"/>
    </row>
    <row r="393" spans="2:105" ht="13.8" x14ac:dyDescent="0.3">
      <c r="B393" s="39" t="str">
        <f>CONCATENATE(IF(AD393&lt;&gt;"","L",""),IF(AI393&lt;&gt;"","M",""),IF(AN393&lt;&gt;"","W",""),IF(AS393&lt;&gt;"","J",""),IF(AX393&lt;&gt;"","V",""),IF(BC393&lt;&gt;"","S",""),IF(BH393&lt;&gt;"","D",""))</f>
        <v>MWJVS</v>
      </c>
      <c r="C393" s="104">
        <v>418</v>
      </c>
      <c r="D393" s="40" t="s">
        <v>2505</v>
      </c>
      <c r="E393" s="40" t="s">
        <v>2505</v>
      </c>
      <c r="F393" s="40" t="s">
        <v>2157</v>
      </c>
      <c r="G393" s="36" t="s">
        <v>1242</v>
      </c>
      <c r="H393" s="36" t="s">
        <v>2204</v>
      </c>
      <c r="I393" s="36" t="s">
        <v>2204</v>
      </c>
      <c r="J393" s="36" t="s">
        <v>2125</v>
      </c>
      <c r="K393" s="36" t="s">
        <v>2262</v>
      </c>
      <c r="L393" s="99" t="s">
        <v>927</v>
      </c>
      <c r="M393" s="99">
        <f>IF(L393=L392,0,1)</f>
        <v>0</v>
      </c>
      <c r="N393" s="107">
        <v>706145406</v>
      </c>
      <c r="O393" s="106" t="str">
        <f>PROPER(TRIM(UPPER(CONCATENATE(P393," ",Q393))))</f>
        <v>Raquel Patricia Cuzco</v>
      </c>
      <c r="P393" s="106" t="s">
        <v>2272</v>
      </c>
      <c r="Q393" s="106" t="s">
        <v>2348</v>
      </c>
      <c r="R393" s="106" t="s">
        <v>2409</v>
      </c>
      <c r="S393" s="106" t="s">
        <v>2464</v>
      </c>
      <c r="T393" s="106" t="s">
        <v>2468</v>
      </c>
      <c r="U393" s="107" t="s">
        <v>2472</v>
      </c>
      <c r="V393" s="133">
        <v>4533.7846235171828</v>
      </c>
      <c r="W393" s="39">
        <f>COUNTA(AD393,AI393,AN393,AS393,AX393,BH393,BC393)</f>
        <v>5</v>
      </c>
      <c r="X393" s="42">
        <f>Y393/AC393</f>
        <v>0.12500000000000006</v>
      </c>
      <c r="Y393" s="43">
        <f>(AH393+AM393+AR393+AW393+BB393+BL393+BG393)*24</f>
        <v>5.0000000000000018</v>
      </c>
      <c r="Z393" s="44">
        <f>+W393*$D$4</f>
        <v>20</v>
      </c>
      <c r="AA393" s="42">
        <f>AB393/(AC393*$D$4)</f>
        <v>0.12500000000000006</v>
      </c>
      <c r="AB393" s="44">
        <f>((AG393*24)*AF393)+((AL393*24)*AK393)+((AQ393*24)*AP393)+((AV393*24)*AU393)+((BA393*24)*AZ393)+((BF393*24)*BE393)+((BK393*24)*BJ393)</f>
        <v>20.000000000000007</v>
      </c>
      <c r="AC393" s="45">
        <f>SUMIFS(Y:Y,O:O,O393)</f>
        <v>40</v>
      </c>
      <c r="AD393" s="127"/>
      <c r="AE393" s="127"/>
      <c r="AF393" s="107"/>
      <c r="AG393" s="47">
        <f>IF(AE393-AD393=$A$3,$A$2,AE393-AD393)</f>
        <v>0</v>
      </c>
      <c r="AH393" s="47">
        <f>IFERROR(IF(AF393=$D$4,AG393,AG393/($D$4/AF393)),0)</f>
        <v>0</v>
      </c>
      <c r="AI393" s="49">
        <v>0.375</v>
      </c>
      <c r="AJ393" s="49">
        <v>0.41666666666666669</v>
      </c>
      <c r="AK393" s="41">
        <v>4</v>
      </c>
      <c r="AL393" s="47">
        <f>IF(AJ393-AI393=$A$3,$A$2,AJ393-AI393)</f>
        <v>4.1666666666666685E-2</v>
      </c>
      <c r="AM393" s="47">
        <f>IFERROR(IF(AK393=$D$4,AL393,AL393/($D$4/AK393)),0)</f>
        <v>4.1666666666666685E-2</v>
      </c>
      <c r="AN393" s="49">
        <v>0.375</v>
      </c>
      <c r="AO393" s="49">
        <v>0.41666666666666669</v>
      </c>
      <c r="AP393" s="41">
        <v>4</v>
      </c>
      <c r="AQ393" s="47">
        <f>IF(AO393-AN393=$A$3,$A$2,AO393-AN393)</f>
        <v>4.1666666666666685E-2</v>
      </c>
      <c r="AR393" s="47">
        <f>IFERROR(IF(AP393=$D$4,AQ393,AQ393/($D$4/AP393)),0)</f>
        <v>4.1666666666666685E-2</v>
      </c>
      <c r="AS393" s="49">
        <v>0.375</v>
      </c>
      <c r="AT393" s="49">
        <v>0.41666666666666669</v>
      </c>
      <c r="AU393" s="41">
        <v>4</v>
      </c>
      <c r="AV393" s="47">
        <f>IF(AT393-AS393=$A$3,$A$2,AT393-AS393)</f>
        <v>4.1666666666666685E-2</v>
      </c>
      <c r="AW393" s="47">
        <f>IFERROR(IF(AU393=$D$4,AV393,AV393/($D$4/AU393)),0)</f>
        <v>4.1666666666666685E-2</v>
      </c>
      <c r="AX393" s="49">
        <v>0.375</v>
      </c>
      <c r="AY393" s="49">
        <v>0.41666666666666669</v>
      </c>
      <c r="AZ393" s="41">
        <v>4</v>
      </c>
      <c r="BA393" s="47">
        <f>IF(AY393-AX393=$A$3,$A$2,AY393-AX393)</f>
        <v>4.1666666666666685E-2</v>
      </c>
      <c r="BB393" s="47">
        <f>IFERROR(IF(AZ393=$D$4,BA393,BA393/($D$4/AZ393)),0)</f>
        <v>4.1666666666666685E-2</v>
      </c>
      <c r="BC393" s="49">
        <v>0.375</v>
      </c>
      <c r="BD393" s="49">
        <v>0.41666666666666669</v>
      </c>
      <c r="BE393" s="41">
        <v>4</v>
      </c>
      <c r="BF393" s="47">
        <f>IF(BD393-BC393=$A$3,$A$2,BD393-BC393)</f>
        <v>4.1666666666666685E-2</v>
      </c>
      <c r="BG393" s="47">
        <f>IFERROR(IF(BE393=$D$4,BF393,BF393/($D$4/BE393)),0)</f>
        <v>4.1666666666666685E-2</v>
      </c>
      <c r="BH393" s="49"/>
      <c r="BI393" s="49"/>
      <c r="BJ393" s="41"/>
      <c r="BK393" s="47">
        <f>IF(BI393-BH393=$A$3,$A$2,BI393-BH393)</f>
        <v>0</v>
      </c>
      <c r="BL393" s="47">
        <f>IFERROR(IF(BJ393=$D$4,BK393,BK393/($D$4/BJ393)),0)</f>
        <v>0</v>
      </c>
      <c r="BM393" s="50"/>
      <c r="BN393" s="22">
        <f t="array" ref="BN393">IF(SUMPRODUCT((O393:O$439=O393)*1)&gt;1,0,1)</f>
        <v>1</v>
      </c>
      <c r="BO393" s="46"/>
      <c r="BP393" s="46"/>
      <c r="BQ393" s="107"/>
      <c r="BR393" s="47">
        <f>IF(BP393-BO393=$A$3,$A$2,BP393-BO393)</f>
        <v>0</v>
      </c>
      <c r="BS393" s="47">
        <f>IFERROR(IF(BQ393=$D$4,BR393,BR393/($D$4/BQ393)),0)</f>
        <v>0</v>
      </c>
      <c r="BT393" s="48">
        <v>0.375</v>
      </c>
      <c r="BU393" s="48">
        <v>0.41666666666666669</v>
      </c>
      <c r="BV393" s="41">
        <v>4</v>
      </c>
      <c r="BW393" s="47">
        <f>IF(BU393-BT393=$A$3,$A$2,BU393-BT393)</f>
        <v>4.1666666666666685E-2</v>
      </c>
      <c r="BX393" s="47">
        <f>IFERROR(IF(BV393=$D$4,BW393,BW393/($D$4/BV393)),0)</f>
        <v>4.1666666666666685E-2</v>
      </c>
      <c r="BY393" s="48">
        <v>0.375</v>
      </c>
      <c r="BZ393" s="48">
        <v>0.41666666666666669</v>
      </c>
      <c r="CA393" s="41">
        <v>4</v>
      </c>
      <c r="CB393" s="47">
        <f>IF(BZ393-BY393=$A$3,$A$2,BZ393-BY393)</f>
        <v>4.1666666666666685E-2</v>
      </c>
      <c r="CC393" s="47">
        <f>IFERROR(IF(CA393=$D$4,CB393,CB393/($D$4/CA393)),0)</f>
        <v>4.1666666666666685E-2</v>
      </c>
      <c r="CD393" s="48">
        <v>0.375</v>
      </c>
      <c r="CE393" s="48">
        <v>0.41666666666666669</v>
      </c>
      <c r="CF393" s="41">
        <v>4</v>
      </c>
      <c r="CG393" s="47">
        <f>IF(CE393-CD393=$A$3,$A$2,CE393-CD393)</f>
        <v>4.1666666666666685E-2</v>
      </c>
      <c r="CH393" s="47">
        <f>IFERROR(IF(CF393=$D$4,CG393,CG393/($D$4/CF393)),0)</f>
        <v>4.1666666666666685E-2</v>
      </c>
      <c r="CI393" s="48">
        <v>0.375</v>
      </c>
      <c r="CJ393" s="48">
        <v>0.41666666666666669</v>
      </c>
      <c r="CK393" s="41">
        <v>4</v>
      </c>
      <c r="CL393" s="47">
        <f>IF(CJ393-CI393=$A$3,$A$2,CJ393-CI393)</f>
        <v>4.1666666666666685E-2</v>
      </c>
      <c r="CM393" s="47">
        <f>IFERROR(IF(CK393=$D$4,CL393,CL393/($D$4/CK393)),0)</f>
        <v>4.1666666666666685E-2</v>
      </c>
      <c r="CN393" s="48">
        <v>0.375</v>
      </c>
      <c r="CO393" s="48">
        <v>0.41666666666666669</v>
      </c>
      <c r="CP393" s="41">
        <v>4</v>
      </c>
      <c r="CQ393" s="47">
        <f>IF(CO393-CN393=$A$3,$A$2,CO393-CN393)</f>
        <v>4.1666666666666685E-2</v>
      </c>
      <c r="CR393" s="47">
        <f>IFERROR(IF(CP393=$D$4,CQ393,CQ393/($D$4/CP393)),0)</f>
        <v>4.1666666666666685E-2</v>
      </c>
      <c r="CS393" s="48"/>
      <c r="CT393" s="48"/>
      <c r="CU393" s="41"/>
      <c r="CV393" s="47">
        <f>IF(CT393-CS393=$A$3,$A$2,CT393-CS393)</f>
        <v>0</v>
      </c>
      <c r="CW393" s="47">
        <f>IFERROR(IF(CU393=$D$4,CV393,CV393/($D$4/CU393)),0)</f>
        <v>0</v>
      </c>
      <c r="CX393" s="18"/>
      <c r="CY393" s="18"/>
      <c r="CZ393" s="156"/>
      <c r="DA393" s="156"/>
    </row>
    <row r="394" spans="2:105" ht="13.8" x14ac:dyDescent="0.3">
      <c r="B394" s="39" t="str">
        <f>CONCATENATE(IF(AD394&lt;&gt;"","L",""),IF(AI394&lt;&gt;"","M",""),IF(AN394&lt;&gt;"","W",""),IF(AS394&lt;&gt;"","J",""),IF(AX394&lt;&gt;"","V",""),IF(BC394&lt;&gt;"","S",""),IF(BH394&lt;&gt;"","D",""))</f>
        <v>MWJVS</v>
      </c>
      <c r="C394" s="104">
        <v>810</v>
      </c>
      <c r="D394" s="40" t="s">
        <v>1778</v>
      </c>
      <c r="E394" s="40" t="s">
        <v>1326</v>
      </c>
      <c r="F394" s="40" t="s">
        <v>2156</v>
      </c>
      <c r="G394" s="36" t="s">
        <v>1235</v>
      </c>
      <c r="H394" s="36" t="s">
        <v>2204</v>
      </c>
      <c r="I394" s="36" t="s">
        <v>2204</v>
      </c>
      <c r="J394" s="36" t="s">
        <v>2125</v>
      </c>
      <c r="K394" s="36" t="s">
        <v>2262</v>
      </c>
      <c r="L394" s="99" t="s">
        <v>926</v>
      </c>
      <c r="M394" s="99">
        <f>IF(L394=L393,0,1)</f>
        <v>1</v>
      </c>
      <c r="N394" s="107">
        <v>107209157</v>
      </c>
      <c r="O394" s="106" t="str">
        <f>PROPER(TRIM(UPPER(CONCATENATE(P394," ",Q394))))</f>
        <v>Maria Elizabeth Heras</v>
      </c>
      <c r="P394" s="106" t="s">
        <v>2273</v>
      </c>
      <c r="Q394" s="106" t="s">
        <v>2349</v>
      </c>
      <c r="R394" s="106" t="s">
        <v>2410</v>
      </c>
      <c r="S394" s="106" t="s">
        <v>2464</v>
      </c>
      <c r="T394" s="106" t="s">
        <v>2469</v>
      </c>
      <c r="U394" s="107" t="s">
        <v>2472</v>
      </c>
      <c r="V394" s="133">
        <v>51856.054166666676</v>
      </c>
      <c r="W394" s="39">
        <f>COUNTA(AD394,AI394,AN394,AS394,AX394,BH394,BC394)</f>
        <v>5</v>
      </c>
      <c r="X394" s="42">
        <f>Y394/AC394</f>
        <v>0.45</v>
      </c>
      <c r="Y394" s="43">
        <f>(AH394+AM394+AR394+AW394+BB394+BL394+BG394)*24</f>
        <v>17.999999999999996</v>
      </c>
      <c r="Z394" s="44">
        <f>+W394*$D$4</f>
        <v>20</v>
      </c>
      <c r="AA394" s="42">
        <f>AB394/(AC394*$D$4)</f>
        <v>0.45000000000000007</v>
      </c>
      <c r="AB394" s="44">
        <f>((AG394*24)*AF394)+((AL394*24)*AK394)+((AQ394*24)*AP394)+((AV394*24)*AU394)+((BA394*24)*AZ394)+((BF394*24)*BE394)+((BK394*24)*BJ394)</f>
        <v>72</v>
      </c>
      <c r="AC394" s="45">
        <f>SUMIFS(Y:Y,O:O,O394)</f>
        <v>39.999999999999993</v>
      </c>
      <c r="AD394" s="127"/>
      <c r="AE394" s="127"/>
      <c r="AF394" s="107"/>
      <c r="AG394" s="47">
        <f>IF(AE394-AD394=$A$3,$A$2,AE394-AD394)</f>
        <v>0</v>
      </c>
      <c r="AH394" s="47">
        <f>IFERROR(IF(AF394=$D$4,AG394,AG394/($D$4/AF394)),0)</f>
        <v>0</v>
      </c>
      <c r="AI394" s="49">
        <v>0.625</v>
      </c>
      <c r="AJ394" s="49">
        <v>0.75</v>
      </c>
      <c r="AK394" s="41">
        <v>4</v>
      </c>
      <c r="AL394" s="47">
        <f>IF(AJ394-AI394=$A$3,$A$2,AJ394-AI394)</f>
        <v>0.125</v>
      </c>
      <c r="AM394" s="47">
        <f>IFERROR(IF(AK394=$D$4,AL394,AL394/($D$4/AK394)),0)</f>
        <v>0.125</v>
      </c>
      <c r="AN394" s="49">
        <v>0.625</v>
      </c>
      <c r="AO394" s="49">
        <v>0.75</v>
      </c>
      <c r="AP394" s="41">
        <v>4</v>
      </c>
      <c r="AQ394" s="47">
        <f>IF(AO394-AN394=$A$3,$A$2,AO394-AN394)</f>
        <v>0.125</v>
      </c>
      <c r="AR394" s="47">
        <f>IFERROR(IF(AP394=$D$4,AQ394,AQ394/($D$4/AP394)),0)</f>
        <v>0.125</v>
      </c>
      <c r="AS394" s="49">
        <v>0.58333333333333337</v>
      </c>
      <c r="AT394" s="49">
        <v>0.75</v>
      </c>
      <c r="AU394" s="41">
        <v>4</v>
      </c>
      <c r="AV394" s="47">
        <f>IF(AT394-AS394=$A$3,$A$2,AT394-AS394)</f>
        <v>0.16666666666666663</v>
      </c>
      <c r="AW394" s="47">
        <f>IFERROR(IF(AU394=$D$4,AV394,AV394/($D$4/AU394)),0)</f>
        <v>0.16666666666666663</v>
      </c>
      <c r="AX394" s="49">
        <v>0.58333333333333337</v>
      </c>
      <c r="AY394" s="49">
        <v>0.75</v>
      </c>
      <c r="AZ394" s="41">
        <v>4</v>
      </c>
      <c r="BA394" s="47">
        <f>IF(AY394-AX394=$A$3,$A$2,AY394-AX394)</f>
        <v>0.16666666666666663</v>
      </c>
      <c r="BB394" s="47">
        <f>IFERROR(IF(AZ394=$D$4,BA394,BA394/($D$4/AZ394)),0)</f>
        <v>0.16666666666666663</v>
      </c>
      <c r="BC394" s="49">
        <v>0.58333333333333337</v>
      </c>
      <c r="BD394" s="49">
        <v>0.75</v>
      </c>
      <c r="BE394" s="41">
        <v>4</v>
      </c>
      <c r="BF394" s="47">
        <f>IF(BD394-BC394=$A$3,$A$2,BD394-BC394)</f>
        <v>0.16666666666666663</v>
      </c>
      <c r="BG394" s="47">
        <f>IFERROR(IF(BE394=$D$4,BF394,BF394/($D$4/BE394)),0)</f>
        <v>0.16666666666666663</v>
      </c>
      <c r="BH394" s="49"/>
      <c r="BI394" s="49"/>
      <c r="BJ394" s="41"/>
      <c r="BK394" s="47">
        <f>IF(BI394-BH394=$A$3,$A$2,BI394-BH394)</f>
        <v>0</v>
      </c>
      <c r="BL394" s="47">
        <f>IFERROR(IF(BJ394=$D$4,BK394,BK394/($D$4/BJ394)),0)</f>
        <v>0</v>
      </c>
      <c r="BM394" s="50"/>
      <c r="BN394" s="22">
        <f t="array" ref="BN394">IF(SUMPRODUCT((O394:O$439=O394)*1)&gt;1,0,1)</f>
        <v>0</v>
      </c>
      <c r="BO394" s="46"/>
      <c r="BP394" s="46"/>
      <c r="BQ394" s="107"/>
      <c r="BR394" s="47">
        <f>IF(BP394-BO394=$A$3,$A$2,BP394-BO394)</f>
        <v>0</v>
      </c>
      <c r="BS394" s="47">
        <f>IFERROR(IF(BQ394=$D$4,BR394,BR394/($D$4/BQ394)),0)</f>
        <v>0</v>
      </c>
      <c r="BT394" s="48">
        <v>0.58333333333333337</v>
      </c>
      <c r="BU394" s="48">
        <v>0.75</v>
      </c>
      <c r="BV394" s="41">
        <v>4</v>
      </c>
      <c r="BW394" s="47">
        <f>IF(BU394-BT394=$A$3,$A$2,BU394-BT394)</f>
        <v>0.16666666666666663</v>
      </c>
      <c r="BX394" s="47">
        <f>IFERROR(IF(BV394=$D$4,BW394,BW394/($D$4/BV394)),0)</f>
        <v>0.16666666666666663</v>
      </c>
      <c r="BY394" s="48">
        <v>0.58333333333333337</v>
      </c>
      <c r="BZ394" s="48">
        <v>0.75</v>
      </c>
      <c r="CA394" s="41">
        <v>4</v>
      </c>
      <c r="CB394" s="47">
        <f>IF(BZ394-BY394=$A$3,$A$2,BZ394-BY394)</f>
        <v>0.16666666666666663</v>
      </c>
      <c r="CC394" s="47">
        <f>IFERROR(IF(CA394=$D$4,CB394,CB394/($D$4/CA394)),0)</f>
        <v>0.16666666666666663</v>
      </c>
      <c r="CD394" s="48">
        <v>0.58333333333333337</v>
      </c>
      <c r="CE394" s="48">
        <v>0.75</v>
      </c>
      <c r="CF394" s="41">
        <v>4</v>
      </c>
      <c r="CG394" s="47">
        <f>IF(CE394-CD394=$A$3,$A$2,CE394-CD394)</f>
        <v>0.16666666666666663</v>
      </c>
      <c r="CH394" s="47">
        <f>IFERROR(IF(CF394=$D$4,CG394,CG394/($D$4/CF394)),0)</f>
        <v>0.16666666666666663</v>
      </c>
      <c r="CI394" s="48">
        <v>0.58333333333333337</v>
      </c>
      <c r="CJ394" s="48">
        <v>0.75</v>
      </c>
      <c r="CK394" s="41">
        <v>4</v>
      </c>
      <c r="CL394" s="47">
        <f>IF(CJ394-CI394=$A$3,$A$2,CJ394-CI394)</f>
        <v>0.16666666666666663</v>
      </c>
      <c r="CM394" s="47">
        <f>IFERROR(IF(CK394=$D$4,CL394,CL394/($D$4/CK394)),0)</f>
        <v>0.16666666666666663</v>
      </c>
      <c r="CN394" s="48">
        <v>0.58333333333333337</v>
      </c>
      <c r="CO394" s="48">
        <v>0.75</v>
      </c>
      <c r="CP394" s="41">
        <v>4</v>
      </c>
      <c r="CQ394" s="47">
        <f>IF(CO394-CN394=$A$3,$A$2,CO394-CN394)</f>
        <v>0.16666666666666663</v>
      </c>
      <c r="CR394" s="47">
        <f>IFERROR(IF(CP394=$D$4,CQ394,CQ394/($D$4/CP394)),0)</f>
        <v>0.16666666666666663</v>
      </c>
      <c r="CS394" s="48"/>
      <c r="CT394" s="48"/>
      <c r="CU394" s="41"/>
      <c r="CV394" s="47">
        <f>IF(CT394-CS394=$A$3,$A$2,CT394-CS394)</f>
        <v>0</v>
      </c>
      <c r="CW394" s="47">
        <f>IFERROR(IF(CU394=$D$4,CV394,CV394/($D$4/CU394)),0)</f>
        <v>0</v>
      </c>
      <c r="CX394" s="18"/>
      <c r="CY394" s="18"/>
      <c r="CZ394" s="156"/>
      <c r="DA394" s="156"/>
    </row>
    <row r="395" spans="2:105" ht="13.8" x14ac:dyDescent="0.3">
      <c r="B395" s="39" t="str">
        <f>CONCATENATE(IF(AD395&lt;&gt;"","L",""),IF(AI395&lt;&gt;"","M",""),IF(AN395&lt;&gt;"","W",""),IF(AS395&lt;&gt;"","J",""),IF(AX395&lt;&gt;"","V",""),IF(BC395&lt;&gt;"","S",""),IF(BH395&lt;&gt;"","D",""))</f>
        <v>MWJVS</v>
      </c>
      <c r="C395" s="104">
        <v>604</v>
      </c>
      <c r="D395" s="40" t="s">
        <v>1785</v>
      </c>
      <c r="E395" s="40" t="s">
        <v>1332</v>
      </c>
      <c r="F395" s="40" t="s">
        <v>2155</v>
      </c>
      <c r="G395" s="36" t="s">
        <v>1238</v>
      </c>
      <c r="H395" s="36" t="s">
        <v>2204</v>
      </c>
      <c r="I395" s="36" t="s">
        <v>2204</v>
      </c>
      <c r="J395" s="36" t="s">
        <v>2125</v>
      </c>
      <c r="K395" s="36" t="s">
        <v>2262</v>
      </c>
      <c r="L395" s="99" t="s">
        <v>926</v>
      </c>
      <c r="M395" s="99">
        <f>IF(L395=L394,0,1)</f>
        <v>0</v>
      </c>
      <c r="N395" s="107">
        <v>107209157</v>
      </c>
      <c r="O395" s="106" t="str">
        <f>PROPER(TRIM(UPPER(CONCATENATE(P395," ",Q395))))</f>
        <v>Maria Elizabeth Heras</v>
      </c>
      <c r="P395" s="106" t="s">
        <v>2273</v>
      </c>
      <c r="Q395" s="106" t="s">
        <v>2349</v>
      </c>
      <c r="R395" s="106" t="s">
        <v>2410</v>
      </c>
      <c r="S395" s="106" t="s">
        <v>2464</v>
      </c>
      <c r="T395" s="106" t="s">
        <v>2469</v>
      </c>
      <c r="U395" s="107" t="s">
        <v>2472</v>
      </c>
      <c r="V395" s="133">
        <v>45361.866585523443</v>
      </c>
      <c r="W395" s="39">
        <f>COUNTA(AD395,AI395,AN395,AS395,AX395,BH395,BC395)</f>
        <v>5</v>
      </c>
      <c r="X395" s="42">
        <f>Y395/AC395</f>
        <v>0.25</v>
      </c>
      <c r="Y395" s="43">
        <f>(AH395+AM395+AR395+AW395+BB395+BL395+BG395)*24</f>
        <v>9.9999999999999982</v>
      </c>
      <c r="Z395" s="44">
        <f>+W395*$D$4</f>
        <v>20</v>
      </c>
      <c r="AA395" s="42">
        <f>AB395/(AC395*$D$4)</f>
        <v>0.25</v>
      </c>
      <c r="AB395" s="44">
        <f>((AG395*24)*AF395)+((AL395*24)*AK395)+((AQ395*24)*AP395)+((AV395*24)*AU395)+((BA395*24)*AZ395)+((BF395*24)*BE395)+((BK395*24)*BJ395)</f>
        <v>39.999999999999993</v>
      </c>
      <c r="AC395" s="45">
        <f>SUMIFS(Y:Y,O:O,O395)</f>
        <v>39.999999999999993</v>
      </c>
      <c r="AD395" s="127"/>
      <c r="AE395" s="127"/>
      <c r="AF395" s="107"/>
      <c r="AG395" s="47">
        <f>IF(AE395-AD395=$A$3,$A$2,AE395-AD395)</f>
        <v>0</v>
      </c>
      <c r="AH395" s="47">
        <f>IFERROR(IF(AF395=$D$4,AG395,AG395/($D$4/AF395)),0)</f>
        <v>0</v>
      </c>
      <c r="AI395" s="49">
        <v>0.45833333333333331</v>
      </c>
      <c r="AJ395" s="49">
        <v>0.54166666666666663</v>
      </c>
      <c r="AK395" s="41">
        <v>4</v>
      </c>
      <c r="AL395" s="47">
        <f>IF(AJ395-AI395=$A$3,$A$2,AJ395-AI395)</f>
        <v>8.3333333333333315E-2</v>
      </c>
      <c r="AM395" s="47">
        <f>IFERROR(IF(AK395=$D$4,AL395,AL395/($D$4/AK395)),0)</f>
        <v>8.3333333333333315E-2</v>
      </c>
      <c r="AN395" s="49">
        <v>0.45833333333333331</v>
      </c>
      <c r="AO395" s="49">
        <v>0.54166666666666663</v>
      </c>
      <c r="AP395" s="41">
        <v>4</v>
      </c>
      <c r="AQ395" s="47">
        <f>IF(AO395-AN395=$A$3,$A$2,AO395-AN395)</f>
        <v>8.3333333333333315E-2</v>
      </c>
      <c r="AR395" s="47">
        <f>IFERROR(IF(AP395=$D$4,AQ395,AQ395/($D$4/AP395)),0)</f>
        <v>8.3333333333333315E-2</v>
      </c>
      <c r="AS395" s="49">
        <v>0.375</v>
      </c>
      <c r="AT395" s="49">
        <v>0.45833333333333331</v>
      </c>
      <c r="AU395" s="41">
        <v>4</v>
      </c>
      <c r="AV395" s="47">
        <f>IF(AT395-AS395=$A$3,$A$2,AT395-AS395)</f>
        <v>8.3333333333333315E-2</v>
      </c>
      <c r="AW395" s="47">
        <f>IFERROR(IF(AU395=$D$4,AV395,AV395/($D$4/AU395)),0)</f>
        <v>8.3333333333333315E-2</v>
      </c>
      <c r="AX395" s="49">
        <v>0.45833333333333331</v>
      </c>
      <c r="AY395" s="49">
        <v>0.54166666666666663</v>
      </c>
      <c r="AZ395" s="41">
        <v>4</v>
      </c>
      <c r="BA395" s="47">
        <f>IF(AY395-AX395=$A$3,$A$2,AY395-AX395)</f>
        <v>8.3333333333333315E-2</v>
      </c>
      <c r="BB395" s="47">
        <f>IFERROR(IF(AZ395=$D$4,BA395,BA395/($D$4/AZ395)),0)</f>
        <v>8.3333333333333315E-2</v>
      </c>
      <c r="BC395" s="49">
        <v>0.45833333333333331</v>
      </c>
      <c r="BD395" s="49">
        <v>0.54166666666666663</v>
      </c>
      <c r="BE395" s="41">
        <v>4</v>
      </c>
      <c r="BF395" s="47">
        <f>IF(BD395-BC395=$A$3,$A$2,BD395-BC395)</f>
        <v>8.3333333333333315E-2</v>
      </c>
      <c r="BG395" s="47">
        <f>IFERROR(IF(BE395=$D$4,BF395,BF395/($D$4/BE395)),0)</f>
        <v>8.3333333333333315E-2</v>
      </c>
      <c r="BH395" s="49"/>
      <c r="BI395" s="49"/>
      <c r="BJ395" s="41"/>
      <c r="BK395" s="47">
        <f>IF(BI395-BH395=$A$3,$A$2,BI395-BH395)</f>
        <v>0</v>
      </c>
      <c r="BL395" s="47">
        <f>IFERROR(IF(BJ395=$D$4,BK395,BK395/($D$4/BJ395)),0)</f>
        <v>0</v>
      </c>
      <c r="BM395" s="50"/>
      <c r="BN395" s="22">
        <f t="array" ref="BN395">IF(SUMPRODUCT((O395:O$439=O395)*1)&gt;1,0,1)</f>
        <v>0</v>
      </c>
      <c r="BO395" s="46"/>
      <c r="BP395" s="46"/>
      <c r="BQ395" s="107"/>
      <c r="BR395" s="47">
        <f>IF(BP395-BO395=$A$3,$A$2,BP395-BO395)</f>
        <v>0</v>
      </c>
      <c r="BS395" s="47">
        <f>IFERROR(IF(BQ395=$D$4,BR395,BR395/($D$4/BQ395)),0)</f>
        <v>0</v>
      </c>
      <c r="BT395" s="48">
        <v>0.45833333333333331</v>
      </c>
      <c r="BU395" s="48">
        <v>0.54166666666666663</v>
      </c>
      <c r="BV395" s="41">
        <v>4</v>
      </c>
      <c r="BW395" s="47">
        <f>IF(BU395-BT395=$A$3,$A$2,BU395-BT395)</f>
        <v>8.3333333333333315E-2</v>
      </c>
      <c r="BX395" s="47">
        <f>IFERROR(IF(BV395=$D$4,BW395,BW395/($D$4/BV395)),0)</f>
        <v>8.3333333333333315E-2</v>
      </c>
      <c r="BY395" s="48">
        <v>0.45833333333333331</v>
      </c>
      <c r="BZ395" s="48">
        <v>0.54166666666666663</v>
      </c>
      <c r="CA395" s="41">
        <v>4</v>
      </c>
      <c r="CB395" s="47">
        <f>IF(BZ395-BY395=$A$3,$A$2,BZ395-BY395)</f>
        <v>8.3333333333333315E-2</v>
      </c>
      <c r="CC395" s="47">
        <f>IFERROR(IF(CA395=$D$4,CB395,CB395/($D$4/CA395)),0)</f>
        <v>8.3333333333333315E-2</v>
      </c>
      <c r="CD395" s="48">
        <v>0.45833333333333331</v>
      </c>
      <c r="CE395" s="48">
        <v>0.54166666666666663</v>
      </c>
      <c r="CF395" s="41">
        <v>4</v>
      </c>
      <c r="CG395" s="47">
        <f>IF(CE395-CD395=$A$3,$A$2,CE395-CD395)</f>
        <v>8.3333333333333315E-2</v>
      </c>
      <c r="CH395" s="47">
        <f>IFERROR(IF(CF395=$D$4,CG395,CG395/($D$4/CF395)),0)</f>
        <v>8.3333333333333315E-2</v>
      </c>
      <c r="CI395" s="48">
        <v>0.45833333333333331</v>
      </c>
      <c r="CJ395" s="48">
        <v>0.54166666666666663</v>
      </c>
      <c r="CK395" s="41">
        <v>4</v>
      </c>
      <c r="CL395" s="47">
        <f>IF(CJ395-CI395=$A$3,$A$2,CJ395-CI395)</f>
        <v>8.3333333333333315E-2</v>
      </c>
      <c r="CM395" s="47">
        <f>IFERROR(IF(CK395=$D$4,CL395,CL395/($D$4/CK395)),0)</f>
        <v>8.3333333333333315E-2</v>
      </c>
      <c r="CN395" s="48">
        <v>0.45833333333333331</v>
      </c>
      <c r="CO395" s="48">
        <v>0.54166666666666663</v>
      </c>
      <c r="CP395" s="41">
        <v>4</v>
      </c>
      <c r="CQ395" s="47">
        <f>IF(CO395-CN395=$A$3,$A$2,CO395-CN395)</f>
        <v>8.3333333333333315E-2</v>
      </c>
      <c r="CR395" s="47">
        <f>IFERROR(IF(CP395=$D$4,CQ395,CQ395/($D$4/CP395)),0)</f>
        <v>8.3333333333333315E-2</v>
      </c>
      <c r="CS395" s="48"/>
      <c r="CT395" s="48"/>
      <c r="CU395" s="41"/>
      <c r="CV395" s="47">
        <f>IF(CT395-CS395=$A$3,$A$2,CT395-CS395)</f>
        <v>0</v>
      </c>
      <c r="CW395" s="47">
        <f>IFERROR(IF(CU395=$D$4,CV395,CV395/($D$4/CU395)),0)</f>
        <v>0</v>
      </c>
      <c r="CX395" s="18"/>
      <c r="CY395" s="18"/>
      <c r="CZ395" s="156"/>
      <c r="DA395" s="156"/>
    </row>
    <row r="396" spans="2:105" ht="14.4" x14ac:dyDescent="0.3">
      <c r="B396" s="39" t="str">
        <f>CONCATENATE(IF(AD396&lt;&gt;"","L",""),IF(AI396&lt;&gt;"","M",""),IF(AN396&lt;&gt;"","W",""),IF(AS396&lt;&gt;"","J",""),IF(AX396&lt;&gt;"","V",""),IF(BC396&lt;&gt;"","S",""),IF(BH396&lt;&gt;"","D",""))</f>
        <v>MW</v>
      </c>
      <c r="C396" s="104">
        <v>885</v>
      </c>
      <c r="D396" s="137" t="s">
        <v>1790</v>
      </c>
      <c r="E396" s="147" t="s">
        <v>1668</v>
      </c>
      <c r="F396" s="40" t="s">
        <v>2155</v>
      </c>
      <c r="G396" s="36" t="s">
        <v>1236</v>
      </c>
      <c r="H396" s="36" t="s">
        <v>2204</v>
      </c>
      <c r="I396" s="36" t="s">
        <v>2204</v>
      </c>
      <c r="J396" s="36" t="s">
        <v>2125</v>
      </c>
      <c r="K396" s="36" t="s">
        <v>2262</v>
      </c>
      <c r="L396" s="99" t="s">
        <v>926</v>
      </c>
      <c r="M396" s="99">
        <f>IF(L396=L395,0,1)</f>
        <v>0</v>
      </c>
      <c r="N396" s="107">
        <v>107209157</v>
      </c>
      <c r="O396" s="106" t="str">
        <f>PROPER(TRIM(UPPER(CONCATENATE(P396," ",Q396))))</f>
        <v>Maria Elizabeth Heras</v>
      </c>
      <c r="P396" s="106" t="s">
        <v>2273</v>
      </c>
      <c r="Q396" s="106" t="s">
        <v>2349</v>
      </c>
      <c r="R396" s="106" t="s">
        <v>2410</v>
      </c>
      <c r="S396" s="106" t="s">
        <v>2464</v>
      </c>
      <c r="T396" s="106" t="s">
        <v>2467</v>
      </c>
      <c r="U396" s="107" t="s">
        <v>2472</v>
      </c>
      <c r="V396" s="133"/>
      <c r="W396" s="39">
        <f>COUNTA(AD396,AI396,AN396,AS396,AX396,BH396,BC396)</f>
        <v>2</v>
      </c>
      <c r="X396" s="42">
        <f>Y396/AC396</f>
        <v>4.9999999999999961E-2</v>
      </c>
      <c r="Y396" s="43">
        <f>(AH396+AM396+AR396+AW396+BB396+BL396+BG396)*24</f>
        <v>1.9999999999999982</v>
      </c>
      <c r="Z396" s="44">
        <f>+W396*$D$4</f>
        <v>8</v>
      </c>
      <c r="AA396" s="42">
        <f>AB396/(AC396*$D$4)</f>
        <v>4.9999999999999961E-2</v>
      </c>
      <c r="AB396" s="44">
        <f>((AG396*24)*AF396)+((AL396*24)*AK396)+((AQ396*24)*AP396)+((AV396*24)*AU396)+((BA396*24)*AZ396)+((BF396*24)*BE396)+((BK396*24)*BJ396)</f>
        <v>7.9999999999999929</v>
      </c>
      <c r="AC396" s="45">
        <f>SUMIFS(Y:Y,O:O,O396)</f>
        <v>39.999999999999993</v>
      </c>
      <c r="AD396" s="127"/>
      <c r="AE396" s="127"/>
      <c r="AF396" s="107"/>
      <c r="AG396" s="47">
        <f>IF(AE396-AD396=$A$3,$A$2,AE396-AD396)</f>
        <v>0</v>
      </c>
      <c r="AH396" s="47">
        <f>IFERROR(IF(AF396=$D$4,AG396,AG396/($D$4/AF396)),0)</f>
        <v>0</v>
      </c>
      <c r="AI396" s="49">
        <v>0.58333333333333337</v>
      </c>
      <c r="AJ396" s="49">
        <v>0.625</v>
      </c>
      <c r="AK396" s="41">
        <v>4</v>
      </c>
      <c r="AL396" s="47">
        <f>IF(AJ396-AI396=$A$3,$A$2,AJ396-AI396)</f>
        <v>4.166666666666663E-2</v>
      </c>
      <c r="AM396" s="47">
        <f>IFERROR(IF(AK396=$D$4,AL396,AL396/($D$4/AK396)),0)</f>
        <v>4.166666666666663E-2</v>
      </c>
      <c r="AN396" s="49">
        <v>0.58333333333333337</v>
      </c>
      <c r="AO396" s="49">
        <v>0.625</v>
      </c>
      <c r="AP396" s="41">
        <v>4</v>
      </c>
      <c r="AQ396" s="47">
        <f>IF(AO396-AN396=$A$3,$A$2,AO396-AN396)</f>
        <v>4.166666666666663E-2</v>
      </c>
      <c r="AR396" s="47">
        <f>IFERROR(IF(AP396=$D$4,AQ396,AQ396/($D$4/AP396)),0)</f>
        <v>4.166666666666663E-2</v>
      </c>
      <c r="AS396" s="49"/>
      <c r="AT396" s="49"/>
      <c r="AU396" s="41"/>
      <c r="AV396" s="47">
        <f>IF(AT396-AS396=$A$3,$A$2,AT396-AS396)</f>
        <v>0</v>
      </c>
      <c r="AW396" s="47">
        <f>IFERROR(IF(AU396=$D$4,AV396,AV396/($D$4/AU396)),0)</f>
        <v>0</v>
      </c>
      <c r="AX396" s="49"/>
      <c r="AY396" s="49"/>
      <c r="AZ396" s="41"/>
      <c r="BA396" s="47">
        <f>IF(AY396-AX396=$A$3,$A$2,AY396-AX396)</f>
        <v>0</v>
      </c>
      <c r="BB396" s="47">
        <f>IFERROR(IF(AZ396=$D$4,BA396,BA396/($D$4/AZ396)),0)</f>
        <v>0</v>
      </c>
      <c r="BC396" s="49"/>
      <c r="BD396" s="49"/>
      <c r="BE396" s="41"/>
      <c r="BF396" s="47">
        <f>IF(BD396-BC396=$A$3,$A$2,BD396-BC396)</f>
        <v>0</v>
      </c>
      <c r="BG396" s="47">
        <f>IFERROR(IF(BE396=$D$4,BF396,BF396/($D$4/BE396)),0)</f>
        <v>0</v>
      </c>
      <c r="BH396" s="49"/>
      <c r="BI396" s="49"/>
      <c r="BJ396" s="41"/>
      <c r="BK396" s="47">
        <f>IF(BI396-BH396=$A$3,$A$2,BI396-BH396)</f>
        <v>0</v>
      </c>
      <c r="BL396" s="47">
        <f>IFERROR(IF(BJ396=$D$4,BK396,BK396/($D$4/BJ396)),0)</f>
        <v>0</v>
      </c>
      <c r="BM396" s="50"/>
      <c r="BN396" s="22">
        <f t="array" ref="BN396">IF(SUMPRODUCT((O396:O$439=O396)*1)&gt;1,0,1)</f>
        <v>0</v>
      </c>
      <c r="BO396" s="46"/>
      <c r="BP396" s="46"/>
      <c r="BQ396" s="107"/>
      <c r="BR396" s="47">
        <f>IF(BP396-BO396=$A$3,$A$2,BP396-BO396)</f>
        <v>0</v>
      </c>
      <c r="BS396" s="47">
        <f>IFERROR(IF(BQ396=$D$4,BR396,BR396/($D$4/BQ396)),0)</f>
        <v>0</v>
      </c>
      <c r="BT396" s="48"/>
      <c r="BU396" s="48"/>
      <c r="BV396" s="41"/>
      <c r="BW396" s="47">
        <f>IF(BU396-BT396=$A$3,$A$2,BU396-BT396)</f>
        <v>0</v>
      </c>
      <c r="BX396" s="47">
        <f>IFERROR(IF(BV396=$D$4,BW396,BW396/($D$4/BV396)),0)</f>
        <v>0</v>
      </c>
      <c r="BY396" s="48"/>
      <c r="BZ396" s="48"/>
      <c r="CA396" s="41"/>
      <c r="CB396" s="47">
        <f>IF(BZ396-BY396=$A$3,$A$2,BZ396-BY396)</f>
        <v>0</v>
      </c>
      <c r="CC396" s="47">
        <f>IFERROR(IF(CA396=$D$4,CB396,CB396/($D$4/CA396)),0)</f>
        <v>0</v>
      </c>
      <c r="CD396" s="48"/>
      <c r="CE396" s="49"/>
      <c r="CF396" s="41"/>
      <c r="CG396" s="47">
        <f>IF(CE396-CD396=$A$3,$A$2,CE396-CD396)</f>
        <v>0</v>
      </c>
      <c r="CH396" s="47">
        <f>IFERROR(IF(CF396=$D$4,CG396,CG396/($D$4/CF396)),0)</f>
        <v>0</v>
      </c>
      <c r="CI396" s="48"/>
      <c r="CJ396" s="49"/>
      <c r="CK396" s="41"/>
      <c r="CL396" s="47">
        <f>IF(CJ396-CI396=$A$3,$A$2,CJ396-CI396)</f>
        <v>0</v>
      </c>
      <c r="CM396" s="47">
        <f>IFERROR(IF(CK396=$D$4,CL396,CL396/($D$4/CK396)),0)</f>
        <v>0</v>
      </c>
      <c r="CN396" s="48"/>
      <c r="CO396" s="48"/>
      <c r="CP396" s="41"/>
      <c r="CQ396" s="47">
        <f>IF(CO396-CN396=$A$3,$A$2,CO396-CN396)</f>
        <v>0</v>
      </c>
      <c r="CR396" s="47">
        <f>IFERROR(IF(CP396=$D$4,CQ396,CQ396/($D$4/CP396)),0)</f>
        <v>0</v>
      </c>
      <c r="CS396" s="48"/>
      <c r="CT396" s="48"/>
      <c r="CU396" s="41"/>
      <c r="CV396" s="47">
        <f>IF(CT396-CS396=$A$3,$A$2,CT396-CS396)</f>
        <v>0</v>
      </c>
      <c r="CW396" s="47">
        <f>IFERROR(IF(CU396=$D$4,CV396,CV396/($D$4/CU396)),0)</f>
        <v>0</v>
      </c>
      <c r="CX396" s="18"/>
      <c r="CY396" s="18"/>
      <c r="CZ396" s="156"/>
      <c r="DA396" s="156"/>
    </row>
    <row r="397" spans="2:105" ht="13.8" x14ac:dyDescent="0.3">
      <c r="B397" s="39" t="str">
        <f>CONCATENATE(IF(AD397&lt;&gt;"","L",""),IF(AI397&lt;&gt;"","M",""),IF(AN397&lt;&gt;"","W",""),IF(AS397&lt;&gt;"","J",""),IF(AX397&lt;&gt;"","V",""),IF(BC397&lt;&gt;"","S",""),IF(BH397&lt;&gt;"","D",""))</f>
        <v>MWJVS</v>
      </c>
      <c r="C397" s="104">
        <v>529</v>
      </c>
      <c r="D397" s="40" t="s">
        <v>1793</v>
      </c>
      <c r="E397" s="40" t="s">
        <v>1337</v>
      </c>
      <c r="F397" s="40" t="s">
        <v>2122</v>
      </c>
      <c r="G397" s="36" t="s">
        <v>1240</v>
      </c>
      <c r="H397" s="36" t="s">
        <v>2204</v>
      </c>
      <c r="I397" s="36" t="s">
        <v>2204</v>
      </c>
      <c r="J397" s="36" t="s">
        <v>2125</v>
      </c>
      <c r="K397" s="36" t="s">
        <v>2262</v>
      </c>
      <c r="L397" s="99" t="s">
        <v>926</v>
      </c>
      <c r="M397" s="99">
        <f>IF(L397=L396,0,1)</f>
        <v>0</v>
      </c>
      <c r="N397" s="107">
        <v>107209157</v>
      </c>
      <c r="O397" s="106" t="str">
        <f>PROPER(TRIM(UPPER(CONCATENATE(P397," ",Q397))))</f>
        <v>Maria Elizabeth Heras</v>
      </c>
      <c r="P397" s="106" t="s">
        <v>2273</v>
      </c>
      <c r="Q397" s="106" t="s">
        <v>2349</v>
      </c>
      <c r="R397" s="106" t="s">
        <v>2410</v>
      </c>
      <c r="S397" s="106" t="s">
        <v>2464</v>
      </c>
      <c r="T397" s="106" t="s">
        <v>2467</v>
      </c>
      <c r="U397" s="107" t="s">
        <v>2472</v>
      </c>
      <c r="V397" s="133">
        <v>19530.149147458636</v>
      </c>
      <c r="W397" s="39">
        <f>COUNTA(AD397,AI397,AN397,AS397,AX397,BH397,BC397)</f>
        <v>5</v>
      </c>
      <c r="X397" s="42">
        <f>Y397/AC397</f>
        <v>0.25</v>
      </c>
      <c r="Y397" s="43">
        <f>(AH397+AM397+AR397+AW397+BB397+BL397+BG397)*24</f>
        <v>9.9999999999999982</v>
      </c>
      <c r="Z397" s="44">
        <f>+W397*$D$4</f>
        <v>20</v>
      </c>
      <c r="AA397" s="42">
        <f>AB397/(AC397*$D$4)</f>
        <v>0.25</v>
      </c>
      <c r="AB397" s="44">
        <f>((AG397*24)*AF397)+((AL397*24)*AK397)+((AQ397*24)*AP397)+((AV397*24)*AU397)+((BA397*24)*AZ397)+((BF397*24)*BE397)+((BK397*24)*BJ397)</f>
        <v>39.999999999999993</v>
      </c>
      <c r="AC397" s="45">
        <f>SUMIFS(Y:Y,O:O,O397)</f>
        <v>39.999999999999993</v>
      </c>
      <c r="AD397" s="127"/>
      <c r="AE397" s="127"/>
      <c r="AF397" s="107"/>
      <c r="AG397" s="47">
        <f>IF(AE397-AD397=$A$3,$A$2,AE397-AD397)</f>
        <v>0</v>
      </c>
      <c r="AH397" s="47">
        <f>IFERROR(IF(AF397=$D$4,AG397,AG397/($D$4/AF397)),0)</f>
        <v>0</v>
      </c>
      <c r="AI397" s="49">
        <v>0.375</v>
      </c>
      <c r="AJ397" s="49">
        <v>0.45833333333333331</v>
      </c>
      <c r="AK397" s="41">
        <v>4</v>
      </c>
      <c r="AL397" s="47">
        <f>IF(AJ397-AI397=$A$3,$A$2,AJ397-AI397)</f>
        <v>8.3333333333333315E-2</v>
      </c>
      <c r="AM397" s="47">
        <f>IFERROR(IF(AK397=$D$4,AL397,AL397/($D$4/AK397)),0)</f>
        <v>8.3333333333333315E-2</v>
      </c>
      <c r="AN397" s="49">
        <v>0.375</v>
      </c>
      <c r="AO397" s="49">
        <v>0.45833333333333331</v>
      </c>
      <c r="AP397" s="41">
        <v>4</v>
      </c>
      <c r="AQ397" s="47">
        <f>IF(AO397-AN397=$A$3,$A$2,AO397-AN397)</f>
        <v>8.3333333333333315E-2</v>
      </c>
      <c r="AR397" s="47">
        <f>IFERROR(IF(AP397=$D$4,AQ397,AQ397/($D$4/AP397)),0)</f>
        <v>8.3333333333333315E-2</v>
      </c>
      <c r="AS397" s="49">
        <v>0.45833333333333331</v>
      </c>
      <c r="AT397" s="49">
        <v>0.54166666666666663</v>
      </c>
      <c r="AU397" s="41">
        <v>4</v>
      </c>
      <c r="AV397" s="47">
        <f>IF(AT397-AS397=$A$3,$A$2,AT397-AS397)</f>
        <v>8.3333333333333315E-2</v>
      </c>
      <c r="AW397" s="47">
        <f>IFERROR(IF(AU397=$D$4,AV397,AV397/($D$4/AU397)),0)</f>
        <v>8.3333333333333315E-2</v>
      </c>
      <c r="AX397" s="49">
        <v>0.375</v>
      </c>
      <c r="AY397" s="49">
        <v>0.45833333333333331</v>
      </c>
      <c r="AZ397" s="41">
        <v>4</v>
      </c>
      <c r="BA397" s="47">
        <f>IF(AY397-AX397=$A$3,$A$2,AY397-AX397)</f>
        <v>8.3333333333333315E-2</v>
      </c>
      <c r="BB397" s="47">
        <f>IFERROR(IF(AZ397=$D$4,BA397,BA397/($D$4/AZ397)),0)</f>
        <v>8.3333333333333315E-2</v>
      </c>
      <c r="BC397" s="49">
        <v>0.375</v>
      </c>
      <c r="BD397" s="49">
        <v>0.45833333333333331</v>
      </c>
      <c r="BE397" s="41">
        <v>4</v>
      </c>
      <c r="BF397" s="47">
        <f>IF(BD397-BC397=$A$3,$A$2,BD397-BC397)</f>
        <v>8.3333333333333315E-2</v>
      </c>
      <c r="BG397" s="47">
        <f>IFERROR(IF(BE397=$D$4,BF397,BF397/($D$4/BE397)),0)</f>
        <v>8.3333333333333315E-2</v>
      </c>
      <c r="BH397" s="49"/>
      <c r="BI397" s="49"/>
      <c r="BJ397" s="41"/>
      <c r="BK397" s="47">
        <f>IF(BI397-BH397=$A$3,$A$2,BI397-BH397)</f>
        <v>0</v>
      </c>
      <c r="BL397" s="47">
        <f>IFERROR(IF(BJ397=$D$4,BK397,BK397/($D$4/BJ397)),0)</f>
        <v>0</v>
      </c>
      <c r="BM397" s="50"/>
      <c r="BN397" s="22">
        <f t="array" ref="BN397">IF(SUMPRODUCT((O397:O$439=O397)*1)&gt;1,0,1)</f>
        <v>1</v>
      </c>
      <c r="BO397" s="46"/>
      <c r="BP397" s="46"/>
      <c r="BQ397" s="107"/>
      <c r="BR397" s="47">
        <f>IF(BP397-BO397=$A$3,$A$2,BP397-BO397)</f>
        <v>0</v>
      </c>
      <c r="BS397" s="47">
        <f>IFERROR(IF(BQ397=$D$4,BR397,BR397/($D$4/BQ397)),0)</f>
        <v>0</v>
      </c>
      <c r="BT397" s="48">
        <v>0.375</v>
      </c>
      <c r="BU397" s="48">
        <v>0.45833333333333331</v>
      </c>
      <c r="BV397" s="41">
        <v>4</v>
      </c>
      <c r="BW397" s="47">
        <f>IF(BU397-BT397=$A$3,$A$2,BU397-BT397)</f>
        <v>8.3333333333333315E-2</v>
      </c>
      <c r="BX397" s="47">
        <f>IFERROR(IF(BV397=$D$4,BW397,BW397/($D$4/BV397)),0)</f>
        <v>8.3333333333333315E-2</v>
      </c>
      <c r="BY397" s="48">
        <v>0.375</v>
      </c>
      <c r="BZ397" s="48">
        <v>0.45833333333333331</v>
      </c>
      <c r="CA397" s="41">
        <v>4</v>
      </c>
      <c r="CB397" s="47">
        <f>IF(BZ397-BY397=$A$3,$A$2,BZ397-BY397)</f>
        <v>8.3333333333333315E-2</v>
      </c>
      <c r="CC397" s="47">
        <f>IFERROR(IF(CA397=$D$4,CB397,CB397/($D$4/CA397)),0)</f>
        <v>8.3333333333333315E-2</v>
      </c>
      <c r="CD397" s="48">
        <v>0.375</v>
      </c>
      <c r="CE397" s="48">
        <v>0.45833333333333331</v>
      </c>
      <c r="CF397" s="41">
        <v>4</v>
      </c>
      <c r="CG397" s="47">
        <f>IF(CE397-CD397=$A$3,$A$2,CE397-CD397)</f>
        <v>8.3333333333333315E-2</v>
      </c>
      <c r="CH397" s="47">
        <f>IFERROR(IF(CF397=$D$4,CG397,CG397/($D$4/CF397)),0)</f>
        <v>8.3333333333333315E-2</v>
      </c>
      <c r="CI397" s="48">
        <v>0.375</v>
      </c>
      <c r="CJ397" s="48">
        <v>0.45833333333333331</v>
      </c>
      <c r="CK397" s="41">
        <v>4</v>
      </c>
      <c r="CL397" s="47">
        <f>IF(CJ397-CI397=$A$3,$A$2,CJ397-CI397)</f>
        <v>8.3333333333333315E-2</v>
      </c>
      <c r="CM397" s="47">
        <f>IFERROR(IF(CK397=$D$4,CL397,CL397/($D$4/CK397)),0)</f>
        <v>8.3333333333333315E-2</v>
      </c>
      <c r="CN397" s="48">
        <v>0.375</v>
      </c>
      <c r="CO397" s="48">
        <v>0.45833333333333331</v>
      </c>
      <c r="CP397" s="41">
        <v>4</v>
      </c>
      <c r="CQ397" s="47">
        <f>IF(CO397-CN397=$A$3,$A$2,CO397-CN397)</f>
        <v>8.3333333333333315E-2</v>
      </c>
      <c r="CR397" s="47">
        <f>IFERROR(IF(CP397=$D$4,CQ397,CQ397/($D$4/CP397)),0)</f>
        <v>8.3333333333333315E-2</v>
      </c>
      <c r="CS397" s="48"/>
      <c r="CT397" s="48"/>
      <c r="CU397" s="41"/>
      <c r="CV397" s="47">
        <f>IF(CT397-CS397=$A$3,$A$2,CT397-CS397)</f>
        <v>0</v>
      </c>
      <c r="CW397" s="47">
        <f>IFERROR(IF(CU397=$D$4,CV397,CV397/($D$4/CU397)),0)</f>
        <v>0</v>
      </c>
      <c r="CX397" s="18"/>
      <c r="CY397" s="18"/>
      <c r="CZ397" s="156"/>
      <c r="DA397" s="156"/>
    </row>
    <row r="398" spans="2:105" ht="13.8" x14ac:dyDescent="0.3">
      <c r="B398" s="39" t="str">
        <f>CONCATENATE(IF(AD398&lt;&gt;"","L",""),IF(AI398&lt;&gt;"","M",""),IF(AN398&lt;&gt;"","W",""),IF(AS398&lt;&gt;"","J",""),IF(AX398&lt;&gt;"","V",""),IF(BC398&lt;&gt;"","S",""),IF(BH398&lt;&gt;"","D",""))</f>
        <v>MWJVS</v>
      </c>
      <c r="C398" s="104">
        <v>814</v>
      </c>
      <c r="D398" s="40" t="s">
        <v>1776</v>
      </c>
      <c r="E398" s="40" t="s">
        <v>1324</v>
      </c>
      <c r="F398" s="40" t="s">
        <v>2155</v>
      </c>
      <c r="G398" s="36" t="s">
        <v>1235</v>
      </c>
      <c r="H398" s="36" t="s">
        <v>2204</v>
      </c>
      <c r="I398" s="36" t="s">
        <v>2204</v>
      </c>
      <c r="J398" s="36" t="s">
        <v>2125</v>
      </c>
      <c r="K398" s="36" t="s">
        <v>2262</v>
      </c>
      <c r="L398" s="99" t="s">
        <v>924</v>
      </c>
      <c r="M398" s="99">
        <f>IF(L398=L397,0,1)</f>
        <v>1</v>
      </c>
      <c r="N398" s="107"/>
      <c r="O398" s="106" t="str">
        <f>PROPER(TRIM(UPPER(CONCATENATE(P398," ",Q398))))</f>
        <v>Vacante Cuenca 5</v>
      </c>
      <c r="P398" s="106" t="s">
        <v>2524</v>
      </c>
      <c r="Q398" s="106" t="s">
        <v>2525</v>
      </c>
      <c r="R398" s="106"/>
      <c r="S398" s="106" t="s">
        <v>2464</v>
      </c>
      <c r="T398" s="106" t="s">
        <v>2469</v>
      </c>
      <c r="U398" s="107" t="s">
        <v>2472</v>
      </c>
      <c r="V398" s="133">
        <v>20424.640833333335</v>
      </c>
      <c r="W398" s="39">
        <f>COUNTA(AD398,AI398,AN398,AS398,AX398,BH398,BC398)</f>
        <v>5</v>
      </c>
      <c r="X398" s="42">
        <f>Y398/AC398</f>
        <v>0.25000000000000006</v>
      </c>
      <c r="Y398" s="43">
        <f>(AH398+AM398+AR398+AW398+BB398+BL398+BG398)*24</f>
        <v>9.9999999999999982</v>
      </c>
      <c r="Z398" s="44">
        <f>+W398*$D$4</f>
        <v>20</v>
      </c>
      <c r="AA398" s="42">
        <f>AB398/(AC398*$D$4)</f>
        <v>0.25000000000000006</v>
      </c>
      <c r="AB398" s="44">
        <f>((AG398*24)*AF398)+((AL398*24)*AK398)+((AQ398*24)*AP398)+((AV398*24)*AU398)+((BA398*24)*AZ398)+((BF398*24)*BE398)+((BK398*24)*BJ398)</f>
        <v>39.999999999999993</v>
      </c>
      <c r="AC398" s="45">
        <f>SUMIFS(Y:Y,O:O,O398)</f>
        <v>39.999999999999986</v>
      </c>
      <c r="AD398" s="127"/>
      <c r="AE398" s="127"/>
      <c r="AF398" s="107"/>
      <c r="AG398" s="47">
        <f>IF(AE398-AD398=$A$3,$A$2,AE398-AD398)</f>
        <v>0</v>
      </c>
      <c r="AH398" s="47">
        <f>IFERROR(IF(AF398=$D$4,AG398,AG398/($D$4/AF398)),0)</f>
        <v>0</v>
      </c>
      <c r="AI398" s="49">
        <v>0.70833333333333337</v>
      </c>
      <c r="AJ398" s="49">
        <v>0.79166666666666663</v>
      </c>
      <c r="AK398" s="41">
        <v>4</v>
      </c>
      <c r="AL398" s="47">
        <f>IF(AJ398-AI398=$A$3,$A$2,AJ398-AI398)</f>
        <v>8.3333333333333259E-2</v>
      </c>
      <c r="AM398" s="47">
        <f>IFERROR(IF(AK398=$D$4,AL398,AL398/($D$4/AK398)),0)</f>
        <v>8.3333333333333259E-2</v>
      </c>
      <c r="AN398" s="49">
        <v>0.45833333333333331</v>
      </c>
      <c r="AO398" s="49">
        <v>0.54166666666666663</v>
      </c>
      <c r="AP398" s="41">
        <v>4</v>
      </c>
      <c r="AQ398" s="47">
        <f>IF(AO398-AN398=$A$3,$A$2,AO398-AN398)</f>
        <v>8.3333333333333315E-2</v>
      </c>
      <c r="AR398" s="47">
        <f>IFERROR(IF(AP398=$D$4,AQ398,AQ398/($D$4/AP398)),0)</f>
        <v>8.3333333333333315E-2</v>
      </c>
      <c r="AS398" s="49">
        <v>0.66666666666666663</v>
      </c>
      <c r="AT398" s="49">
        <v>0.75</v>
      </c>
      <c r="AU398" s="41">
        <v>4</v>
      </c>
      <c r="AV398" s="47">
        <f>IF(AT398-AS398=$A$3,$A$2,AT398-AS398)</f>
        <v>8.333333333333337E-2</v>
      </c>
      <c r="AW398" s="47">
        <f>IFERROR(IF(AU398=$D$4,AV398,AV398/($D$4/AU398)),0)</f>
        <v>8.333333333333337E-2</v>
      </c>
      <c r="AX398" s="49">
        <v>0.41666666666666669</v>
      </c>
      <c r="AY398" s="49">
        <v>0.5</v>
      </c>
      <c r="AZ398" s="41">
        <v>4</v>
      </c>
      <c r="BA398" s="47">
        <f>IF(AY398-AX398=$A$3,$A$2,AY398-AX398)</f>
        <v>8.3333333333333315E-2</v>
      </c>
      <c r="BB398" s="47">
        <f>IFERROR(IF(AZ398=$D$4,BA398,BA398/($D$4/AZ398)),0)</f>
        <v>8.3333333333333315E-2</v>
      </c>
      <c r="BC398" s="49">
        <v>0.41666666666666669</v>
      </c>
      <c r="BD398" s="49">
        <v>0.5</v>
      </c>
      <c r="BE398" s="41">
        <v>4</v>
      </c>
      <c r="BF398" s="47">
        <f>IF(BD398-BC398=$A$3,$A$2,BD398-BC398)</f>
        <v>8.3333333333333315E-2</v>
      </c>
      <c r="BG398" s="47">
        <f>IFERROR(IF(BE398=$D$4,BF398,BF398/($D$4/BE398)),0)</f>
        <v>8.3333333333333315E-2</v>
      </c>
      <c r="BH398" s="49"/>
      <c r="BI398" s="49"/>
      <c r="BJ398" s="41"/>
      <c r="BK398" s="47">
        <f>IF(BI398-BH398=$A$3,$A$2,BI398-BH398)</f>
        <v>0</v>
      </c>
      <c r="BL398" s="47">
        <f>IFERROR(IF(BJ398=$D$4,BK398,BK398/($D$4/BJ398)),0)</f>
        <v>0</v>
      </c>
      <c r="BM398" s="50"/>
      <c r="BN398" s="22">
        <f t="array" ref="BN398">IF(SUMPRODUCT((O398:O$439=O398)*1)&gt;1,0,1)</f>
        <v>0</v>
      </c>
      <c r="BO398" s="46"/>
      <c r="BP398" s="46"/>
      <c r="BQ398" s="107"/>
      <c r="BR398" s="47">
        <f>IF(BP398-BO398=$A$3,$A$2,BP398-BO398)</f>
        <v>0</v>
      </c>
      <c r="BS398" s="47">
        <f>IFERROR(IF(BQ398=$D$4,BR398,BR398/($D$4/BQ398)),0)</f>
        <v>0</v>
      </c>
      <c r="BT398" s="48">
        <v>0.70833333333333337</v>
      </c>
      <c r="BU398" s="48">
        <v>0.79166666666666663</v>
      </c>
      <c r="BV398" s="41">
        <v>4</v>
      </c>
      <c r="BW398" s="47">
        <f>IF(BU398-BT398=$A$3,$A$2,BU398-BT398)</f>
        <v>8.3333333333333259E-2</v>
      </c>
      <c r="BX398" s="47">
        <f>IFERROR(IF(BV398=$D$4,BW398,BW398/($D$4/BV398)),0)</f>
        <v>8.3333333333333259E-2</v>
      </c>
      <c r="BY398" s="48">
        <v>0.41666666666666669</v>
      </c>
      <c r="BZ398" s="48">
        <v>0.5</v>
      </c>
      <c r="CA398" s="41">
        <v>4</v>
      </c>
      <c r="CB398" s="47">
        <f>IF(BZ398-BY398=$A$3,$A$2,BZ398-BY398)</f>
        <v>8.3333333333333315E-2</v>
      </c>
      <c r="CC398" s="47">
        <f>IFERROR(IF(CA398=$D$4,CB398,CB398/($D$4/CA398)),0)</f>
        <v>8.3333333333333315E-2</v>
      </c>
      <c r="CD398" s="48">
        <v>0.70833333333333337</v>
      </c>
      <c r="CE398" s="49">
        <v>0.79166666666666663</v>
      </c>
      <c r="CF398" s="41">
        <v>4</v>
      </c>
      <c r="CG398" s="47">
        <f>IF(CE398-CD398=$A$3,$A$2,CE398-CD398)</f>
        <v>8.3333333333333259E-2</v>
      </c>
      <c r="CH398" s="47">
        <f>IFERROR(IF(CF398=$D$4,CG398,CG398/($D$4/CF398)),0)</f>
        <v>8.3333333333333259E-2</v>
      </c>
      <c r="CI398" s="48">
        <v>0.41666666666666669</v>
      </c>
      <c r="CJ398" s="48">
        <v>0.5</v>
      </c>
      <c r="CK398" s="41">
        <v>4</v>
      </c>
      <c r="CL398" s="47">
        <f>IF(CJ398-CI398=$A$3,$A$2,CJ398-CI398)</f>
        <v>8.3333333333333315E-2</v>
      </c>
      <c r="CM398" s="47">
        <f>IFERROR(IF(CK398=$D$4,CL398,CL398/($D$4/CK398)),0)</f>
        <v>8.3333333333333315E-2</v>
      </c>
      <c r="CN398" s="48">
        <v>0.41666666666666669</v>
      </c>
      <c r="CO398" s="49">
        <v>0.5</v>
      </c>
      <c r="CP398" s="41">
        <v>4</v>
      </c>
      <c r="CQ398" s="47">
        <f>IF(CO398-CN398=$A$3,$A$2,CO398-CN398)</f>
        <v>8.3333333333333315E-2</v>
      </c>
      <c r="CR398" s="47">
        <f>IFERROR(IF(CP398=$D$4,CQ398,CQ398/($D$4/CP398)),0)</f>
        <v>8.3333333333333315E-2</v>
      </c>
      <c r="CS398" s="48"/>
      <c r="CT398" s="48"/>
      <c r="CU398" s="41"/>
      <c r="CV398" s="47">
        <f>IF(CT398-CS398=$A$3,$A$2,CT398-CS398)</f>
        <v>0</v>
      </c>
      <c r="CW398" s="47">
        <f>IFERROR(IF(CU398=$D$4,CV398,CV398/($D$4/CU398)),0)</f>
        <v>0</v>
      </c>
      <c r="CX398" s="18"/>
      <c r="CY398" s="18"/>
      <c r="CZ398" s="156"/>
      <c r="DA398" s="156"/>
    </row>
    <row r="399" spans="2:105" ht="13.8" x14ac:dyDescent="0.3">
      <c r="B399" s="39" t="str">
        <f>CONCATENATE(IF(AD399&lt;&gt;"","L",""),IF(AI399&lt;&gt;"","M",""),IF(AN399&lt;&gt;"","W",""),IF(AS399&lt;&gt;"","J",""),IF(AX399&lt;&gt;"","V",""),IF(BC399&lt;&gt;"","S",""),IF(BH399&lt;&gt;"","D",""))</f>
        <v>MWJVS</v>
      </c>
      <c r="C399" s="104">
        <v>721</v>
      </c>
      <c r="D399" s="40" t="s">
        <v>1782</v>
      </c>
      <c r="E399" s="40" t="s">
        <v>1329</v>
      </c>
      <c r="F399" s="40" t="s">
        <v>2156</v>
      </c>
      <c r="G399" s="36" t="s">
        <v>1248</v>
      </c>
      <c r="H399" s="36" t="s">
        <v>2204</v>
      </c>
      <c r="I399" s="36" t="s">
        <v>2204</v>
      </c>
      <c r="J399" s="36" t="s">
        <v>2260</v>
      </c>
      <c r="K399" s="36" t="s">
        <v>2262</v>
      </c>
      <c r="L399" s="99" t="s">
        <v>924</v>
      </c>
      <c r="M399" s="99">
        <f>IF(L399=L398,0,1)</f>
        <v>0</v>
      </c>
      <c r="N399" s="107"/>
      <c r="O399" s="106" t="str">
        <f>PROPER(TRIM(UPPER(CONCATENATE(P399," ",Q399))))</f>
        <v>Vacante Cuenca 5</v>
      </c>
      <c r="P399" s="106" t="s">
        <v>2524</v>
      </c>
      <c r="Q399" s="106" t="s">
        <v>2525</v>
      </c>
      <c r="R399" s="106"/>
      <c r="S399" s="106" t="s">
        <v>2464</v>
      </c>
      <c r="T399" s="106" t="s">
        <v>2467</v>
      </c>
      <c r="U399" s="107" t="s">
        <v>2472</v>
      </c>
      <c r="V399" s="133">
        <v>29040.711771649814</v>
      </c>
      <c r="W399" s="39">
        <f>COUNTA(AD399,AI399,AN399,AS399,AX399,BH399,BC399)</f>
        <v>5</v>
      </c>
      <c r="X399" s="42">
        <f>Y399/AC399</f>
        <v>0.32500000000000001</v>
      </c>
      <c r="Y399" s="43">
        <f>(AH399+AM399+AR399+AW399+BB399+BL399+BG399)*24</f>
        <v>12.999999999999996</v>
      </c>
      <c r="Z399" s="44">
        <f>+W399*$D$4</f>
        <v>20</v>
      </c>
      <c r="AA399" s="42">
        <f>AB399/(AC399*$D$4)</f>
        <v>0.32500000000000007</v>
      </c>
      <c r="AB399" s="44">
        <f>((AG399*24)*AF399)+((AL399*24)*AK399)+((AQ399*24)*AP399)+((AV399*24)*AU399)+((BA399*24)*AZ399)+((BF399*24)*BE399)+((BK399*24)*BJ399)</f>
        <v>51.999999999999993</v>
      </c>
      <c r="AC399" s="45">
        <f>SUMIFS(Y:Y,O:O,O399)</f>
        <v>39.999999999999986</v>
      </c>
      <c r="AD399" s="127"/>
      <c r="AE399" s="127"/>
      <c r="AF399" s="107"/>
      <c r="AG399" s="47">
        <f>IF(AE399-AD399=$A$3,$A$2,AE399-AD399)</f>
        <v>0</v>
      </c>
      <c r="AH399" s="47">
        <f>IFERROR(IF(AF399=$D$4,AG399,AG399/($D$4/AF399)),0)</f>
        <v>0</v>
      </c>
      <c r="AI399" s="49">
        <v>0.58333333333333337</v>
      </c>
      <c r="AJ399" s="49">
        <v>0.70833333333333337</v>
      </c>
      <c r="AK399" s="41">
        <v>4</v>
      </c>
      <c r="AL399" s="47">
        <f>IF(AJ399-AI399=$A$3,$A$2,AJ399-AI399)</f>
        <v>0.125</v>
      </c>
      <c r="AM399" s="47">
        <f>IFERROR(IF(AK399=$D$4,AL399,AL399/($D$4/AK399)),0)</f>
        <v>0.125</v>
      </c>
      <c r="AN399" s="49">
        <v>0.58333333333333337</v>
      </c>
      <c r="AO399" s="49">
        <v>0.66666666666666663</v>
      </c>
      <c r="AP399" s="41">
        <v>4</v>
      </c>
      <c r="AQ399" s="47">
        <f>IF(AO399-AN399=$A$3,$A$2,AO399-AN399)</f>
        <v>8.3333333333333259E-2</v>
      </c>
      <c r="AR399" s="47">
        <f>IFERROR(IF(AP399=$D$4,AQ399,AQ399/($D$4/AP399)),0)</f>
        <v>8.3333333333333259E-2</v>
      </c>
      <c r="AS399" s="49">
        <v>0.45833333333333331</v>
      </c>
      <c r="AT399" s="49">
        <v>0.54166666666666663</v>
      </c>
      <c r="AU399" s="41">
        <v>4</v>
      </c>
      <c r="AV399" s="47">
        <f>IF(AT399-AS399=$A$3,$A$2,AT399-AS399)</f>
        <v>8.3333333333333315E-2</v>
      </c>
      <c r="AW399" s="47">
        <f>IFERROR(IF(AU399=$D$4,AV399,AV399/($D$4/AU399)),0)</f>
        <v>8.3333333333333315E-2</v>
      </c>
      <c r="AX399" s="49">
        <v>0.54166666666666663</v>
      </c>
      <c r="AY399" s="49">
        <v>0.66666666666666663</v>
      </c>
      <c r="AZ399" s="41">
        <v>4</v>
      </c>
      <c r="BA399" s="47">
        <f>IF(AY399-AX399=$A$3,$A$2,AY399-AX399)</f>
        <v>0.125</v>
      </c>
      <c r="BB399" s="47">
        <f>IFERROR(IF(AZ399=$D$4,BA399,BA399/($D$4/AZ399)),0)</f>
        <v>0.125</v>
      </c>
      <c r="BC399" s="49">
        <v>0.66666666666666663</v>
      </c>
      <c r="BD399" s="49">
        <v>0.79166666666666663</v>
      </c>
      <c r="BE399" s="41">
        <v>4</v>
      </c>
      <c r="BF399" s="47">
        <f>IF(BD399-BC399=$A$3,$A$2,BD399-BC399)</f>
        <v>0.125</v>
      </c>
      <c r="BG399" s="47">
        <f>IFERROR(IF(BE399=$D$4,BF399,BF399/($D$4/BE399)),0)</f>
        <v>0.125</v>
      </c>
      <c r="BH399" s="49"/>
      <c r="BI399" s="49"/>
      <c r="BJ399" s="41"/>
      <c r="BK399" s="47">
        <f>IF(BI399-BH399=$A$3,$A$2,BI399-BH399)</f>
        <v>0</v>
      </c>
      <c r="BL399" s="47">
        <f>IFERROR(IF(BJ399=$D$4,BK399,BK399/($D$4/BJ399)),0)</f>
        <v>0</v>
      </c>
      <c r="BM399" s="50"/>
      <c r="BN399" s="22">
        <f t="array" ref="BN399">IF(SUMPRODUCT((O399:O$439=O399)*1)&gt;1,0,1)</f>
        <v>0</v>
      </c>
      <c r="BO399" s="46"/>
      <c r="BP399" s="46"/>
      <c r="BQ399" s="107"/>
      <c r="BR399" s="47">
        <f>IF(BP399-BO399=$A$3,$A$2,BP399-BO399)</f>
        <v>0</v>
      </c>
      <c r="BS399" s="47">
        <f>IFERROR(IF(BQ399=$D$4,BR399,BR399/($D$4/BQ399)),0)</f>
        <v>0</v>
      </c>
      <c r="BT399" s="48">
        <v>0.58333333333333337</v>
      </c>
      <c r="BU399" s="48">
        <v>0.70833333333333337</v>
      </c>
      <c r="BV399" s="41">
        <v>4</v>
      </c>
      <c r="BW399" s="47">
        <f>IF(BU399-BT399=$A$3,$A$2,BU399-BT399)</f>
        <v>0.125</v>
      </c>
      <c r="BX399" s="47">
        <f>IFERROR(IF(BV399=$D$4,BW399,BW399/($D$4/BV399)),0)</f>
        <v>0.125</v>
      </c>
      <c r="BY399" s="48">
        <v>0.54166666666666663</v>
      </c>
      <c r="BZ399" s="48">
        <v>0.66666666666666663</v>
      </c>
      <c r="CA399" s="41">
        <v>4</v>
      </c>
      <c r="CB399" s="47">
        <f>IF(BZ399-BY399=$A$3,$A$2,BZ399-BY399)</f>
        <v>0.125</v>
      </c>
      <c r="CC399" s="47">
        <f>IFERROR(IF(CA399=$D$4,CB399,CB399/($D$4/CA399)),0)</f>
        <v>0.125</v>
      </c>
      <c r="CD399" s="48">
        <v>0.41666666666666669</v>
      </c>
      <c r="CE399" s="49">
        <v>0.54166666666666663</v>
      </c>
      <c r="CF399" s="41">
        <v>4</v>
      </c>
      <c r="CG399" s="47">
        <f>IF(CE399-CD399=$A$3,$A$2,CE399-CD399)</f>
        <v>0.12499999999999994</v>
      </c>
      <c r="CH399" s="47">
        <f>IFERROR(IF(CF399=$D$4,CG399,CG399/($D$4/CF399)),0)</f>
        <v>0.12499999999999994</v>
      </c>
      <c r="CI399" s="48">
        <v>0.54166666666666663</v>
      </c>
      <c r="CJ399" s="48">
        <v>0.66666666666666663</v>
      </c>
      <c r="CK399" s="41">
        <v>4</v>
      </c>
      <c r="CL399" s="47">
        <f>IF(CJ399-CI399=$A$3,$A$2,CJ399-CI399)</f>
        <v>0.125</v>
      </c>
      <c r="CM399" s="47">
        <f>IFERROR(IF(CK399=$D$4,CL399,CL399/($D$4/CK399)),0)</f>
        <v>0.125</v>
      </c>
      <c r="CN399" s="48">
        <v>0.66666666666666663</v>
      </c>
      <c r="CO399" s="49">
        <v>0.79166666666666663</v>
      </c>
      <c r="CP399" s="41">
        <v>4</v>
      </c>
      <c r="CQ399" s="47">
        <f>IF(CO399-CN399=$A$3,$A$2,CO399-CN399)</f>
        <v>0.125</v>
      </c>
      <c r="CR399" s="47">
        <f>IFERROR(IF(CP399=$D$4,CQ399,CQ399/($D$4/CP399)),0)</f>
        <v>0.125</v>
      </c>
      <c r="CS399" s="48"/>
      <c r="CT399" s="48"/>
      <c r="CU399" s="41"/>
      <c r="CV399" s="47">
        <f>IF(CT399-CS399=$A$3,$A$2,CT399-CS399)</f>
        <v>0</v>
      </c>
      <c r="CW399" s="47">
        <f>IFERROR(IF(CU399=$D$4,CV399,CV399/($D$4/CU399)),0)</f>
        <v>0</v>
      </c>
      <c r="CX399" s="18"/>
      <c r="CY399" s="18"/>
      <c r="CZ399" s="156"/>
      <c r="DA399" s="156"/>
    </row>
    <row r="400" spans="2:105" ht="13.8" x14ac:dyDescent="0.3">
      <c r="B400" s="39" t="str">
        <f>CONCATENATE(IF(AD400&lt;&gt;"","L",""),IF(AI400&lt;&gt;"","M",""),IF(AN400&lt;&gt;"","W",""),IF(AS400&lt;&gt;"","J",""),IF(AX400&lt;&gt;"","V",""),IF(BC400&lt;&gt;"","S",""),IF(BH400&lt;&gt;"","D",""))</f>
        <v>MWJVS</v>
      </c>
      <c r="C400" s="104">
        <v>639</v>
      </c>
      <c r="D400" s="40" t="s">
        <v>1783</v>
      </c>
      <c r="E400" s="40" t="s">
        <v>1330</v>
      </c>
      <c r="F400" s="40" t="s">
        <v>2156</v>
      </c>
      <c r="G400" s="36" t="s">
        <v>1246</v>
      </c>
      <c r="H400" s="36" t="s">
        <v>2204</v>
      </c>
      <c r="I400" s="36" t="s">
        <v>2204</v>
      </c>
      <c r="J400" s="36" t="s">
        <v>2260</v>
      </c>
      <c r="K400" s="36" t="s">
        <v>2262</v>
      </c>
      <c r="L400" s="99" t="s">
        <v>924</v>
      </c>
      <c r="M400" s="99">
        <f>IF(L400=L399,0,1)</f>
        <v>0</v>
      </c>
      <c r="N400" s="107"/>
      <c r="O400" s="106" t="str">
        <f>PROPER(TRIM(UPPER(CONCATENATE(P400," ",Q400))))</f>
        <v>Vacante Cuenca 5</v>
      </c>
      <c r="P400" s="106" t="s">
        <v>2524</v>
      </c>
      <c r="Q400" s="106" t="s">
        <v>2525</v>
      </c>
      <c r="R400" s="106"/>
      <c r="S400" s="106" t="s">
        <v>2464</v>
      </c>
      <c r="T400" s="106" t="s">
        <v>2467</v>
      </c>
      <c r="U400" s="107" t="s">
        <v>2472</v>
      </c>
      <c r="V400" s="133">
        <v>68207.502457120674</v>
      </c>
      <c r="W400" s="39">
        <f>COUNTA(AD400,AI400,AN400,AS400,AX400,BH400,BC400)</f>
        <v>5</v>
      </c>
      <c r="X400" s="42">
        <f>Y400/AC400</f>
        <v>0.32500000000000001</v>
      </c>
      <c r="Y400" s="43">
        <f>(AH400+AM400+AR400+AW400+BB400+BL400+BG400)*24</f>
        <v>12.999999999999996</v>
      </c>
      <c r="Z400" s="44">
        <f>+W400*$D$4</f>
        <v>20</v>
      </c>
      <c r="AA400" s="42">
        <f>AB400/(AC400*$D$4)</f>
        <v>0.32500000000000007</v>
      </c>
      <c r="AB400" s="44">
        <f>((AG400*24)*AF400)+((AL400*24)*AK400)+((AQ400*24)*AP400)+((AV400*24)*AU400)+((BA400*24)*AZ400)+((BF400*24)*BE400)+((BK400*24)*BJ400)</f>
        <v>51.999999999999993</v>
      </c>
      <c r="AC400" s="45">
        <f>SUMIFS(Y:Y,O:O,O400)</f>
        <v>39.999999999999986</v>
      </c>
      <c r="AD400" s="127"/>
      <c r="AE400" s="127"/>
      <c r="AF400" s="107"/>
      <c r="AG400" s="47">
        <f>IF(AE400-AD400=$A$3,$A$2,AE400-AD400)</f>
        <v>0</v>
      </c>
      <c r="AH400" s="47">
        <f>IFERROR(IF(AF400=$D$4,AG400,AG400/($D$4/AF400)),0)</f>
        <v>0</v>
      </c>
      <c r="AI400" s="49">
        <v>0.41666666666666669</v>
      </c>
      <c r="AJ400" s="49">
        <v>0.54166666666666663</v>
      </c>
      <c r="AK400" s="41">
        <v>4</v>
      </c>
      <c r="AL400" s="47">
        <f>IF(AJ400-AI400=$A$3,$A$2,AJ400-AI400)</f>
        <v>0.12499999999999994</v>
      </c>
      <c r="AM400" s="47">
        <f>IFERROR(IF(AK400=$D$4,AL400,AL400/($D$4/AK400)),0)</f>
        <v>0.12499999999999994</v>
      </c>
      <c r="AN400" s="49">
        <v>0.66666666666666663</v>
      </c>
      <c r="AO400" s="49">
        <v>0.75</v>
      </c>
      <c r="AP400" s="41">
        <v>4</v>
      </c>
      <c r="AQ400" s="47">
        <f>IF(AO400-AN400=$A$3,$A$2,AO400-AN400)</f>
        <v>8.333333333333337E-2</v>
      </c>
      <c r="AR400" s="47">
        <f>IFERROR(IF(AP400=$D$4,AQ400,AQ400/($D$4/AP400)),0)</f>
        <v>8.333333333333337E-2</v>
      </c>
      <c r="AS400" s="49">
        <v>0.58333333333333337</v>
      </c>
      <c r="AT400" s="49">
        <v>0.66666666666666663</v>
      </c>
      <c r="AU400" s="41">
        <v>4</v>
      </c>
      <c r="AV400" s="47">
        <f>IF(AT400-AS400=$A$3,$A$2,AT400-AS400)</f>
        <v>8.3333333333333259E-2</v>
      </c>
      <c r="AW400" s="47">
        <f>IFERROR(IF(AU400=$D$4,AV400,AV400/($D$4/AU400)),0)</f>
        <v>8.3333333333333259E-2</v>
      </c>
      <c r="AX400" s="49">
        <v>0.66666666666666663</v>
      </c>
      <c r="AY400" s="49">
        <v>0.79166666666666663</v>
      </c>
      <c r="AZ400" s="41">
        <v>4</v>
      </c>
      <c r="BA400" s="47">
        <f>IF(AY400-AX400=$A$3,$A$2,AY400-AX400)</f>
        <v>0.125</v>
      </c>
      <c r="BB400" s="47">
        <f>IFERROR(IF(AZ400=$D$4,BA400,BA400/($D$4/AZ400)),0)</f>
        <v>0.125</v>
      </c>
      <c r="BC400" s="49">
        <v>0.54166666666666663</v>
      </c>
      <c r="BD400" s="49">
        <v>0.66666666666666663</v>
      </c>
      <c r="BE400" s="41">
        <v>4</v>
      </c>
      <c r="BF400" s="47">
        <f>IF(BD400-BC400=$A$3,$A$2,BD400-BC400)</f>
        <v>0.125</v>
      </c>
      <c r="BG400" s="47">
        <f>IFERROR(IF(BE400=$D$4,BF400,BF400/($D$4/BE400)),0)</f>
        <v>0.125</v>
      </c>
      <c r="BH400" s="49"/>
      <c r="BI400" s="49"/>
      <c r="BJ400" s="41"/>
      <c r="BK400" s="47">
        <f>IF(BI400-BH400=$A$3,$A$2,BI400-BH400)</f>
        <v>0</v>
      </c>
      <c r="BL400" s="47">
        <f>IFERROR(IF(BJ400=$D$4,BK400,BK400/($D$4/BJ400)),0)</f>
        <v>0</v>
      </c>
      <c r="BM400" s="50"/>
      <c r="BN400" s="22">
        <f t="array" ref="BN400">IF(SUMPRODUCT((O400:O$439=O400)*1)&gt;1,0,1)</f>
        <v>0</v>
      </c>
      <c r="BO400" s="46"/>
      <c r="BP400" s="46"/>
      <c r="BQ400" s="107"/>
      <c r="BR400" s="47">
        <f>IF(BP400-BO400=$A$3,$A$2,BP400-BO400)</f>
        <v>0</v>
      </c>
      <c r="BS400" s="47">
        <f>IFERROR(IF(BQ400=$D$4,BR400,BR400/($D$4/BQ400)),0)</f>
        <v>0</v>
      </c>
      <c r="BT400" s="48">
        <v>0.41666666666666669</v>
      </c>
      <c r="BU400" s="48">
        <v>0.54166666666666663</v>
      </c>
      <c r="BV400" s="41">
        <v>4</v>
      </c>
      <c r="BW400" s="47">
        <f>IF(BU400-BT400=$A$3,$A$2,BU400-BT400)</f>
        <v>0.12499999999999994</v>
      </c>
      <c r="BX400" s="47">
        <f>IFERROR(IF(BV400=$D$4,BW400,BW400/($D$4/BV400)),0)</f>
        <v>0.12499999999999994</v>
      </c>
      <c r="BY400" s="48">
        <v>0.66666666666666663</v>
      </c>
      <c r="BZ400" s="48">
        <v>0.79166666666666663</v>
      </c>
      <c r="CA400" s="41">
        <v>4</v>
      </c>
      <c r="CB400" s="47">
        <f>IF(BZ400-BY400=$A$3,$A$2,BZ400-BY400)</f>
        <v>0.125</v>
      </c>
      <c r="CC400" s="47">
        <f>IFERROR(IF(CA400=$D$4,CB400,CB400/($D$4/CA400)),0)</f>
        <v>0.125</v>
      </c>
      <c r="CD400" s="48">
        <v>0.58333333333333337</v>
      </c>
      <c r="CE400" s="49">
        <v>0.70833333333333337</v>
      </c>
      <c r="CF400" s="41">
        <v>4</v>
      </c>
      <c r="CG400" s="47">
        <f>IF(CE400-CD400=$A$3,$A$2,CE400-CD400)</f>
        <v>0.125</v>
      </c>
      <c r="CH400" s="47">
        <f>IFERROR(IF(CF400=$D$4,CG400,CG400/($D$4/CF400)),0)</f>
        <v>0.125</v>
      </c>
      <c r="CI400" s="48">
        <v>0.66666666666666663</v>
      </c>
      <c r="CJ400" s="48">
        <v>0.79166666666666663</v>
      </c>
      <c r="CK400" s="41">
        <v>4</v>
      </c>
      <c r="CL400" s="47">
        <f>IF(CJ400-CI400=$A$3,$A$2,CJ400-CI400)</f>
        <v>0.125</v>
      </c>
      <c r="CM400" s="47">
        <f>IFERROR(IF(CK400=$D$4,CL400,CL400/($D$4/CK400)),0)</f>
        <v>0.125</v>
      </c>
      <c r="CN400" s="48">
        <v>0.54166666666666663</v>
      </c>
      <c r="CO400" s="49">
        <v>0.66666666666666663</v>
      </c>
      <c r="CP400" s="41">
        <v>4</v>
      </c>
      <c r="CQ400" s="47">
        <f>IF(CO400-CN400=$A$3,$A$2,CO400-CN400)</f>
        <v>0.125</v>
      </c>
      <c r="CR400" s="47">
        <f>IFERROR(IF(CP400=$D$4,CQ400,CQ400/($D$4/CP400)),0)</f>
        <v>0.125</v>
      </c>
      <c r="CS400" s="48"/>
      <c r="CT400" s="48"/>
      <c r="CU400" s="41"/>
      <c r="CV400" s="47">
        <f>IF(CT400-CS400=$A$3,$A$2,CT400-CS400)</f>
        <v>0</v>
      </c>
      <c r="CW400" s="47">
        <f>IFERROR(IF(CU400=$D$4,CV400,CV400/($D$4/CU400)),0)</f>
        <v>0</v>
      </c>
      <c r="CX400" s="18"/>
      <c r="CY400" s="18"/>
      <c r="CZ400" s="156"/>
      <c r="DA400" s="156"/>
    </row>
    <row r="401" spans="2:105" ht="13.8" x14ac:dyDescent="0.3">
      <c r="B401" s="39" t="str">
        <f>CONCATENATE(IF(AD401&lt;&gt;"","L",""),IF(AI401&lt;&gt;"","M",""),IF(AN401&lt;&gt;"","W",""),IF(AS401&lt;&gt;"","J",""),IF(AX401&lt;&gt;"","V",""),IF(BC401&lt;&gt;"","S",""),IF(BH401&lt;&gt;"","D",""))</f>
        <v>WJ</v>
      </c>
      <c r="C401" s="104">
        <v>777</v>
      </c>
      <c r="D401" s="40" t="s">
        <v>1787</v>
      </c>
      <c r="E401" s="40" t="s">
        <v>884</v>
      </c>
      <c r="F401" s="40" t="s">
        <v>2157</v>
      </c>
      <c r="G401" s="36" t="s">
        <v>885</v>
      </c>
      <c r="H401" s="36" t="s">
        <v>2204</v>
      </c>
      <c r="I401" s="36" t="s">
        <v>2204</v>
      </c>
      <c r="J401" s="36" t="s">
        <v>1647</v>
      </c>
      <c r="K401" s="36" t="s">
        <v>2262</v>
      </c>
      <c r="L401" s="99" t="s">
        <v>924</v>
      </c>
      <c r="M401" s="99">
        <f>IF(L401=L400,0,1)</f>
        <v>0</v>
      </c>
      <c r="N401" s="107"/>
      <c r="O401" s="106" t="str">
        <f>PROPER(TRIM(UPPER(CONCATENATE(P401," ",Q401))))</f>
        <v>Vacante Cuenca 5</v>
      </c>
      <c r="P401" s="106" t="s">
        <v>2524</v>
      </c>
      <c r="Q401" s="106" t="s">
        <v>2525</v>
      </c>
      <c r="R401" s="106"/>
      <c r="S401" s="106" t="s">
        <v>2464</v>
      </c>
      <c r="T401" s="106" t="s">
        <v>2469</v>
      </c>
      <c r="U401" s="107" t="s">
        <v>2472</v>
      </c>
      <c r="V401" s="133">
        <v>0</v>
      </c>
      <c r="W401" s="39">
        <f>COUNTA(AD401,AI401,AN401,AS401,AX401,BH401,BC401)</f>
        <v>2</v>
      </c>
      <c r="X401" s="42">
        <f>Y401/AC401</f>
        <v>0.10000000000000002</v>
      </c>
      <c r="Y401" s="43">
        <f>(AH401+AM401+AR401+AW401+BB401+BL401+BG401)*24</f>
        <v>3.9999999999999991</v>
      </c>
      <c r="Z401" s="44">
        <f>+W401*$D$4</f>
        <v>8</v>
      </c>
      <c r="AA401" s="42">
        <f>AB401/(AC401*$D$4)</f>
        <v>0.10000000000000002</v>
      </c>
      <c r="AB401" s="44">
        <f>((AG401*24)*AF401)+((AL401*24)*AK401)+((AQ401*24)*AP401)+((AV401*24)*AU401)+((BA401*24)*AZ401)+((BF401*24)*BE401)+((BK401*24)*BJ401)</f>
        <v>15.999999999999996</v>
      </c>
      <c r="AC401" s="45">
        <f>SUMIFS(Y:Y,O:O,O401)</f>
        <v>39.999999999999986</v>
      </c>
      <c r="AD401" s="127"/>
      <c r="AE401" s="127"/>
      <c r="AF401" s="107"/>
      <c r="AG401" s="47">
        <f>IF(AE401-AD401=$A$3,$A$2,AE401-AD401)</f>
        <v>0</v>
      </c>
      <c r="AH401" s="47">
        <f>IFERROR(IF(AF401=$D$4,AG401,AG401/($D$4/AF401)),0)</f>
        <v>0</v>
      </c>
      <c r="AI401" s="49"/>
      <c r="AJ401" s="49"/>
      <c r="AK401" s="41"/>
      <c r="AL401" s="47">
        <f>IF(AJ401-AI401=$A$3,$A$2,AJ401-AI401)</f>
        <v>0</v>
      </c>
      <c r="AM401" s="47">
        <f>IFERROR(IF(AK401=$D$4,AL401,AL401/($D$4/AK401)),0)</f>
        <v>0</v>
      </c>
      <c r="AN401" s="49">
        <v>0.375</v>
      </c>
      <c r="AO401" s="49">
        <v>0.45833333333333331</v>
      </c>
      <c r="AP401" s="41">
        <v>4</v>
      </c>
      <c r="AQ401" s="47">
        <f>IF(AO401-AN401=$A$3,$A$2,AO401-AN401)</f>
        <v>8.3333333333333315E-2</v>
      </c>
      <c r="AR401" s="47">
        <f>IFERROR(IF(AP401=$D$4,AQ401,AQ401/($D$4/AP401)),0)</f>
        <v>8.3333333333333315E-2</v>
      </c>
      <c r="AS401" s="49">
        <v>0.375</v>
      </c>
      <c r="AT401" s="49">
        <v>0.45833333333333331</v>
      </c>
      <c r="AU401" s="41">
        <v>4</v>
      </c>
      <c r="AV401" s="47">
        <f>IF(AT401-AS401=$A$3,$A$2,AT401-AS401)</f>
        <v>8.3333333333333315E-2</v>
      </c>
      <c r="AW401" s="47">
        <f>IFERROR(IF(AU401=$D$4,AV401,AV401/($D$4/AU401)),0)</f>
        <v>8.3333333333333315E-2</v>
      </c>
      <c r="AX401" s="49"/>
      <c r="AY401" s="49"/>
      <c r="AZ401" s="41"/>
      <c r="BA401" s="47">
        <f>IF(AY401-AX401=$A$3,$A$2,AY401-AX401)</f>
        <v>0</v>
      </c>
      <c r="BB401" s="47">
        <f>IFERROR(IF(AZ401=$D$4,BA401,BA401/($D$4/AZ401)),0)</f>
        <v>0</v>
      </c>
      <c r="BC401" s="49"/>
      <c r="BD401" s="49"/>
      <c r="BE401" s="41"/>
      <c r="BF401" s="47">
        <f>IF(BD401-BC401=$A$3,$A$2,BD401-BC401)</f>
        <v>0</v>
      </c>
      <c r="BG401" s="47">
        <f>IFERROR(IF(BE401=$D$4,BF401,BF401/($D$4/BE401)),0)</f>
        <v>0</v>
      </c>
      <c r="BH401" s="49"/>
      <c r="BI401" s="49"/>
      <c r="BJ401" s="41"/>
      <c r="BK401" s="47">
        <f>IF(BI401-BH401=$A$3,$A$2,BI401-BH401)</f>
        <v>0</v>
      </c>
      <c r="BL401" s="47">
        <f>IFERROR(IF(BJ401=$D$4,BK401,BK401/($D$4/BJ401)),0)</f>
        <v>0</v>
      </c>
      <c r="BM401" s="50"/>
      <c r="BN401" s="22">
        <f t="array" ref="BN401">IF(SUMPRODUCT((O401:O$439=O401)*1)&gt;1,0,1)</f>
        <v>1</v>
      </c>
      <c r="BO401" s="46"/>
      <c r="BP401" s="46"/>
      <c r="BQ401" s="107"/>
      <c r="BR401" s="47">
        <f>IF(BP401-BO401=$A$3,$A$2,BP401-BO401)</f>
        <v>0</v>
      </c>
      <c r="BS401" s="47">
        <f>IFERROR(IF(BQ401=$D$4,BR401,BR401/($D$4/BQ401)),0)</f>
        <v>0</v>
      </c>
      <c r="BT401" s="48"/>
      <c r="BU401" s="48"/>
      <c r="BV401" s="41"/>
      <c r="BW401" s="47">
        <f>IF(BU401-BT401=$A$3,$A$2,BU401-BT401)</f>
        <v>0</v>
      </c>
      <c r="BX401" s="47">
        <f>IFERROR(IF(BV401=$D$4,BW401,BW401/($D$4/BV401)),0)</f>
        <v>0</v>
      </c>
      <c r="BY401" s="48">
        <v>0.375</v>
      </c>
      <c r="BZ401" s="48">
        <v>0.45833333333333331</v>
      </c>
      <c r="CA401" s="41">
        <v>4</v>
      </c>
      <c r="CB401" s="47">
        <f>IF(BZ401-BY401=$A$3,$A$2,BZ401-BY401)</f>
        <v>8.3333333333333315E-2</v>
      </c>
      <c r="CC401" s="47">
        <f>IFERROR(IF(CA401=$D$4,CB401,CB401/($D$4/CA401)),0)</f>
        <v>8.3333333333333315E-2</v>
      </c>
      <c r="CD401" s="48"/>
      <c r="CE401" s="49"/>
      <c r="CF401" s="41"/>
      <c r="CG401" s="47">
        <f>IF(CE401-CD401=$A$3,$A$2,CE401-CD401)</f>
        <v>0</v>
      </c>
      <c r="CH401" s="47">
        <f>IFERROR(IF(CF401=$D$4,CG401,CG401/($D$4/CF401)),0)</f>
        <v>0</v>
      </c>
      <c r="CI401" s="48"/>
      <c r="CJ401" s="49"/>
      <c r="CK401" s="41"/>
      <c r="CL401" s="47">
        <f>IF(CJ401-CI401=$A$3,$A$2,CJ401-CI401)</f>
        <v>0</v>
      </c>
      <c r="CM401" s="47">
        <f>IFERROR(IF(CK401=$D$4,CL401,CL401/($D$4/CK401)),0)</f>
        <v>0</v>
      </c>
      <c r="CN401" s="48"/>
      <c r="CO401" s="48"/>
      <c r="CP401" s="41"/>
      <c r="CQ401" s="47">
        <f>IF(CO401-CN401=$A$3,$A$2,CO401-CN401)</f>
        <v>0</v>
      </c>
      <c r="CR401" s="47">
        <f>IFERROR(IF(CP401=$D$4,CQ401,CQ401/($D$4/CP401)),0)</f>
        <v>0</v>
      </c>
      <c r="CS401" s="48"/>
      <c r="CT401" s="48"/>
      <c r="CU401" s="41"/>
      <c r="CV401" s="47">
        <f>IF(CT401-CS401=$A$3,$A$2,CT401-CS401)</f>
        <v>0</v>
      </c>
      <c r="CW401" s="47">
        <f>IFERROR(IF(CU401=$D$4,CV401,CV401/($D$4/CU401)),0)</f>
        <v>0</v>
      </c>
      <c r="CX401" s="18"/>
      <c r="CY401" s="18"/>
      <c r="CZ401" s="156"/>
      <c r="DA401" s="156"/>
    </row>
    <row r="402" spans="2:105" ht="13.8" x14ac:dyDescent="0.3">
      <c r="B402" s="39" t="str">
        <f>CONCATENATE(IF(AD402&lt;&gt;"","L",""),IF(AI402&lt;&gt;"","M",""),IF(AN402&lt;&gt;"","W",""),IF(AS402&lt;&gt;"","J",""),IF(AX402&lt;&gt;"","V",""),IF(BC402&lt;&gt;"","S",""),IF(BH402&lt;&gt;"","D",""))</f>
        <v>LJVS</v>
      </c>
      <c r="C402" s="104">
        <v>31</v>
      </c>
      <c r="D402" s="40" t="s">
        <v>1808</v>
      </c>
      <c r="E402" s="40" t="s">
        <v>1351</v>
      </c>
      <c r="F402" s="40" t="s">
        <v>2122</v>
      </c>
      <c r="G402" s="36" t="s">
        <v>1239</v>
      </c>
      <c r="H402" s="36" t="s">
        <v>2217</v>
      </c>
      <c r="I402" s="36" t="s">
        <v>2217</v>
      </c>
      <c r="J402" s="36" t="s">
        <v>2125</v>
      </c>
      <c r="K402" s="36" t="s">
        <v>2264</v>
      </c>
      <c r="L402" s="99" t="s">
        <v>936</v>
      </c>
      <c r="M402" s="99">
        <f>IF(L402=L401,0,1)</f>
        <v>1</v>
      </c>
      <c r="N402" s="107">
        <v>1004429856</v>
      </c>
      <c r="O402" s="106" t="str">
        <f>PROPER(TRIM(UPPER(CONCATENATE(P402," ",Q402))))</f>
        <v>Cinthya Anahi Donoso</v>
      </c>
      <c r="P402" s="106" t="s">
        <v>2298</v>
      </c>
      <c r="Q402" s="106" t="s">
        <v>2372</v>
      </c>
      <c r="R402" s="106" t="s">
        <v>2384</v>
      </c>
      <c r="S402" s="106" t="s">
        <v>2464</v>
      </c>
      <c r="T402" s="106" t="s">
        <v>2465</v>
      </c>
      <c r="U402" s="107" t="s">
        <v>2472</v>
      </c>
      <c r="V402" s="133">
        <v>15475.348799999998</v>
      </c>
      <c r="W402" s="39">
        <f>COUNTA(AD402,AI402,AN402,AS402,AX402,BH402,BC402)</f>
        <v>4</v>
      </c>
      <c r="X402" s="42">
        <f>Y402/AC402</f>
        <v>0.20000000000000012</v>
      </c>
      <c r="Y402" s="43">
        <f>(AH402+AM402+AR402+AW402+BB402+BL402+BG402)*24</f>
        <v>8.0000000000000036</v>
      </c>
      <c r="Z402" s="44">
        <f>+W402*$D$4</f>
        <v>16</v>
      </c>
      <c r="AA402" s="42">
        <f>AB402/(AC402*$D$4)</f>
        <v>0.20000000000000012</v>
      </c>
      <c r="AB402" s="44">
        <f>((AG402*24)*AF402)+((AL402*24)*AK402)+((AQ402*24)*AP402)+((AV402*24)*AU402)+((BA402*24)*AZ402)+((BF402*24)*BE402)+((BK402*24)*BJ402)</f>
        <v>32.000000000000014</v>
      </c>
      <c r="AC402" s="45">
        <f>SUMIFS(Y:Y,O:O,O402)</f>
        <v>39.999999999999993</v>
      </c>
      <c r="AD402" s="49">
        <v>0.5</v>
      </c>
      <c r="AE402" s="49">
        <v>0.58333333333333337</v>
      </c>
      <c r="AF402" s="41">
        <v>4</v>
      </c>
      <c r="AG402" s="47">
        <f>IF(AE402-AD402=$A$3,$A$2,AE402-AD402)</f>
        <v>8.333333333333337E-2</v>
      </c>
      <c r="AH402" s="47">
        <f>IFERROR(IF(AF402=$D$4,AG402,AG402/($D$4/AF402)),0)</f>
        <v>8.333333333333337E-2</v>
      </c>
      <c r="AI402" s="49"/>
      <c r="AJ402" s="49"/>
      <c r="AK402" s="41"/>
      <c r="AL402" s="47">
        <f>IF(AJ402-AI402=$A$3,$A$2,AJ402-AI402)</f>
        <v>0</v>
      </c>
      <c r="AM402" s="47">
        <f>IFERROR(IF(AK402=$D$4,AL402,AL402/($D$4/AK402)),0)</f>
        <v>0</v>
      </c>
      <c r="AN402" s="49"/>
      <c r="AO402" s="49"/>
      <c r="AP402" s="41"/>
      <c r="AQ402" s="47">
        <f>IF(AO402-AN402=$A$3,$A$2,AO402-AN402)</f>
        <v>0</v>
      </c>
      <c r="AR402" s="47">
        <f>IFERROR(IF(AP402=$D$4,AQ402,AQ402/($D$4/AP402)),0)</f>
        <v>0</v>
      </c>
      <c r="AS402" s="49">
        <v>0.5</v>
      </c>
      <c r="AT402" s="49">
        <v>0.58333333333333337</v>
      </c>
      <c r="AU402" s="41">
        <v>4</v>
      </c>
      <c r="AV402" s="47">
        <f>IF(AT402-AS402=$A$3,$A$2,AT402-AS402)</f>
        <v>8.333333333333337E-2</v>
      </c>
      <c r="AW402" s="47">
        <f>IFERROR(IF(AU402=$D$4,AV402,AV402/($D$4/AU402)),0)</f>
        <v>8.333333333333337E-2</v>
      </c>
      <c r="AX402" s="49">
        <v>0.5</v>
      </c>
      <c r="AY402" s="49">
        <v>0.58333333333333337</v>
      </c>
      <c r="AZ402" s="41">
        <v>4</v>
      </c>
      <c r="BA402" s="47">
        <f>IF(AY402-AX402=$A$3,$A$2,AY402-AX402)</f>
        <v>8.333333333333337E-2</v>
      </c>
      <c r="BB402" s="47">
        <f>IFERROR(IF(AZ402=$D$4,BA402,BA402/($D$4/AZ402)),0)</f>
        <v>8.333333333333337E-2</v>
      </c>
      <c r="BC402" s="49">
        <v>0.5</v>
      </c>
      <c r="BD402" s="49">
        <v>0.58333333333333337</v>
      </c>
      <c r="BE402" s="41">
        <v>4</v>
      </c>
      <c r="BF402" s="47">
        <f>IF(BD402-BC402=$A$3,$A$2,BD402-BC402)</f>
        <v>8.333333333333337E-2</v>
      </c>
      <c r="BG402" s="47">
        <f>IFERROR(IF(BE402=$D$4,BF402,BF402/($D$4/BE402)),0)</f>
        <v>8.333333333333337E-2</v>
      </c>
      <c r="BH402" s="49"/>
      <c r="BI402" s="49"/>
      <c r="BJ402" s="41"/>
      <c r="BK402" s="47">
        <f>IF(BI402-BH402=$A$3,$A$2,BI402-BH402)</f>
        <v>0</v>
      </c>
      <c r="BL402" s="47">
        <f>IFERROR(IF(BJ402=$D$4,BK402,BK402/($D$4/BJ402)),0)</f>
        <v>0</v>
      </c>
      <c r="BM402" s="50"/>
      <c r="BN402" s="22">
        <f t="array" ref="BN402">IF(SUMPRODUCT((O402:O$439=O402)*1)&gt;1,0,1)</f>
        <v>0</v>
      </c>
      <c r="BO402" s="48">
        <v>0.5</v>
      </c>
      <c r="BP402" s="48">
        <v>0.58333333333333337</v>
      </c>
      <c r="BQ402" s="41">
        <v>4</v>
      </c>
      <c r="BR402" s="47">
        <f>IF(BP402-BO402=$A$3,$A$2,BP402-BO402)</f>
        <v>8.333333333333337E-2</v>
      </c>
      <c r="BS402" s="47">
        <f>IFERROR(IF(BQ402=$D$4,BR402,BR402/($D$4/BQ402)),0)</f>
        <v>8.333333333333337E-2</v>
      </c>
      <c r="BT402" s="48"/>
      <c r="BU402" s="48"/>
      <c r="BV402" s="41"/>
      <c r="BW402" s="47">
        <f>IF(BU402-BT402=$A$3,$A$2,BU402-BT402)</f>
        <v>0</v>
      </c>
      <c r="BX402" s="47">
        <f>IFERROR(IF(BV402=$D$4,BW402,BW402/($D$4/BV402)),0)</f>
        <v>0</v>
      </c>
      <c r="BY402" s="48"/>
      <c r="BZ402" s="48"/>
      <c r="CA402" s="41"/>
      <c r="CB402" s="47">
        <f>IF(BZ402-BY402=$A$3,$A$2,BZ402-BY402)</f>
        <v>0</v>
      </c>
      <c r="CC402" s="47">
        <f>IFERROR(IF(CA402=$D$4,CB402,CB402/($D$4/CA402)),0)</f>
        <v>0</v>
      </c>
      <c r="CD402" s="48">
        <v>0.5</v>
      </c>
      <c r="CE402" s="48">
        <v>0.58333333333333337</v>
      </c>
      <c r="CF402" s="41">
        <v>4</v>
      </c>
      <c r="CG402" s="47">
        <f>IF(CE402-CD402=$A$3,$A$2,CE402-CD402)</f>
        <v>8.333333333333337E-2</v>
      </c>
      <c r="CH402" s="47">
        <f>IFERROR(IF(CF402=$D$4,CG402,CG402/($D$4/CF402)),0)</f>
        <v>8.333333333333337E-2</v>
      </c>
      <c r="CI402" s="48">
        <v>0.5</v>
      </c>
      <c r="CJ402" s="48">
        <v>0.58333333333333337</v>
      </c>
      <c r="CK402" s="41">
        <v>4</v>
      </c>
      <c r="CL402" s="47">
        <f>IF(CJ402-CI402=$A$3,$A$2,CJ402-CI402)</f>
        <v>8.333333333333337E-2</v>
      </c>
      <c r="CM402" s="47">
        <f>IFERROR(IF(CK402=$D$4,CL402,CL402/($D$4/CK402)),0)</f>
        <v>8.333333333333337E-2</v>
      </c>
      <c r="CN402" s="48">
        <v>0.5</v>
      </c>
      <c r="CO402" s="48">
        <v>0.58333333333333337</v>
      </c>
      <c r="CP402" s="41">
        <v>4</v>
      </c>
      <c r="CQ402" s="47">
        <f>IF(CO402-CN402=$A$3,$A$2,CO402-CN402)</f>
        <v>8.333333333333337E-2</v>
      </c>
      <c r="CR402" s="47">
        <f>IFERROR(IF(CP402=$D$4,CQ402,CQ402/($D$4/CP402)),0)</f>
        <v>8.333333333333337E-2</v>
      </c>
      <c r="CS402" s="48"/>
      <c r="CT402" s="48"/>
      <c r="CU402" s="41"/>
      <c r="CV402" s="47">
        <f>IF(CT402-CS402=$A$3,$A$2,CT402-CS402)</f>
        <v>0</v>
      </c>
      <c r="CW402" s="47">
        <f>IFERROR(IF(CU402=$D$4,CV402,CV402/($D$4/CU402)),0)</f>
        <v>0</v>
      </c>
      <c r="CX402" s="18"/>
      <c r="CY402" s="18"/>
      <c r="CZ402" s="156"/>
      <c r="DA402" s="156"/>
    </row>
    <row r="403" spans="2:105" ht="13.8" x14ac:dyDescent="0.3">
      <c r="B403" s="39" t="str">
        <f>CONCATENATE(IF(AD403&lt;&gt;"","L",""),IF(AI403&lt;&gt;"","M",""),IF(AN403&lt;&gt;"","W",""),IF(AS403&lt;&gt;"","J",""),IF(AX403&lt;&gt;"","V",""),IF(BC403&lt;&gt;"","S",""),IF(BH403&lt;&gt;"","D",""))</f>
        <v>LJVS</v>
      </c>
      <c r="C403" s="104">
        <v>158</v>
      </c>
      <c r="D403" s="40" t="s">
        <v>1809</v>
      </c>
      <c r="E403" s="40" t="s">
        <v>201</v>
      </c>
      <c r="F403" s="40" t="s">
        <v>2156</v>
      </c>
      <c r="G403" s="36" t="s">
        <v>1242</v>
      </c>
      <c r="H403" s="36" t="s">
        <v>2217</v>
      </c>
      <c r="I403" s="36" t="s">
        <v>2217</v>
      </c>
      <c r="J403" s="36" t="s">
        <v>2125</v>
      </c>
      <c r="K403" s="36" t="s">
        <v>2264</v>
      </c>
      <c r="L403" s="99" t="s">
        <v>936</v>
      </c>
      <c r="M403" s="99">
        <f>IF(L403=L402,0,1)</f>
        <v>0</v>
      </c>
      <c r="N403" s="107">
        <v>1004429856</v>
      </c>
      <c r="O403" s="106" t="str">
        <f>PROPER(TRIM(UPPER(CONCATENATE(P403," ",Q403))))</f>
        <v>Cinthya Anahi Donoso</v>
      </c>
      <c r="P403" s="106" t="s">
        <v>2298</v>
      </c>
      <c r="Q403" s="106" t="s">
        <v>2372</v>
      </c>
      <c r="R403" s="106" t="s">
        <v>2384</v>
      </c>
      <c r="S403" s="106" t="s">
        <v>2464</v>
      </c>
      <c r="T403" s="106" t="s">
        <v>2467</v>
      </c>
      <c r="U403" s="107" t="s">
        <v>2472</v>
      </c>
      <c r="V403" s="133">
        <v>19656.212914090571</v>
      </c>
      <c r="W403" s="39">
        <f>COUNTA(AD403,AI403,AN403,AS403,AX403,BH403,BC403)</f>
        <v>4</v>
      </c>
      <c r="X403" s="42">
        <f>Y403/AC403</f>
        <v>0.19999999999999998</v>
      </c>
      <c r="Y403" s="43">
        <f>(AH403+AM403+AR403+AW403+BB403+BL403+BG403)*24</f>
        <v>7.9999999999999982</v>
      </c>
      <c r="Z403" s="44">
        <f>+W403*$D$4</f>
        <v>16</v>
      </c>
      <c r="AA403" s="42">
        <f>AB403/(AC403*$D$4)</f>
        <v>0.19999999999999998</v>
      </c>
      <c r="AB403" s="44">
        <f>((AG403*24)*AF403)+((AL403*24)*AK403)+((AQ403*24)*AP403)+((AV403*24)*AU403)+((BA403*24)*AZ403)+((BF403*24)*BE403)+((BK403*24)*BJ403)</f>
        <v>31.999999999999993</v>
      </c>
      <c r="AC403" s="45">
        <f>SUMIFS(Y:Y,O:O,O403)</f>
        <v>39.999999999999993</v>
      </c>
      <c r="AD403" s="49">
        <v>0.41666666666666669</v>
      </c>
      <c r="AE403" s="49">
        <v>0.5</v>
      </c>
      <c r="AF403" s="41">
        <v>4</v>
      </c>
      <c r="AG403" s="47">
        <f>IF(AE403-AD403=$A$3,$A$2,AE403-AD403)</f>
        <v>8.3333333333333315E-2</v>
      </c>
      <c r="AH403" s="47">
        <f>IFERROR(IF(AF403=$D$4,AG403,AG403/($D$4/AF403)),0)</f>
        <v>8.3333333333333315E-2</v>
      </c>
      <c r="AI403" s="49"/>
      <c r="AJ403" s="49"/>
      <c r="AK403" s="41"/>
      <c r="AL403" s="47">
        <f>IF(AJ403-AI403=$A$3,$A$2,AJ403-AI403)</f>
        <v>0</v>
      </c>
      <c r="AM403" s="47">
        <f>IFERROR(IF(AK403=$D$4,AL403,AL403/($D$4/AK403)),0)</f>
        <v>0</v>
      </c>
      <c r="AN403" s="49"/>
      <c r="AO403" s="49"/>
      <c r="AP403" s="41"/>
      <c r="AQ403" s="47">
        <f>IF(AO403-AN403=$A$3,$A$2,AO403-AN403)</f>
        <v>0</v>
      </c>
      <c r="AR403" s="47">
        <f>IFERROR(IF(AP403=$D$4,AQ403,AQ403/($D$4/AP403)),0)</f>
        <v>0</v>
      </c>
      <c r="AS403" s="49">
        <v>0.41666666666666669</v>
      </c>
      <c r="AT403" s="49">
        <v>0.5</v>
      </c>
      <c r="AU403" s="41">
        <v>4</v>
      </c>
      <c r="AV403" s="47">
        <f>IF(AT403-AS403=$A$3,$A$2,AT403-AS403)</f>
        <v>8.3333333333333315E-2</v>
      </c>
      <c r="AW403" s="47">
        <f>IFERROR(IF(AU403=$D$4,AV403,AV403/($D$4/AU403)),0)</f>
        <v>8.3333333333333315E-2</v>
      </c>
      <c r="AX403" s="49">
        <v>0.41666666666666669</v>
      </c>
      <c r="AY403" s="49">
        <v>0.5</v>
      </c>
      <c r="AZ403" s="41">
        <v>4</v>
      </c>
      <c r="BA403" s="47">
        <f>IF(AY403-AX403=$A$3,$A$2,AY403-AX403)</f>
        <v>8.3333333333333315E-2</v>
      </c>
      <c r="BB403" s="47">
        <f>IFERROR(IF(AZ403=$D$4,BA403,BA403/($D$4/AZ403)),0)</f>
        <v>8.3333333333333315E-2</v>
      </c>
      <c r="BC403" s="49">
        <v>0.41666666666666669</v>
      </c>
      <c r="BD403" s="49">
        <v>0.5</v>
      </c>
      <c r="BE403" s="41">
        <v>4</v>
      </c>
      <c r="BF403" s="47">
        <f>IF(BD403-BC403=$A$3,$A$2,BD403-BC403)</f>
        <v>8.3333333333333315E-2</v>
      </c>
      <c r="BG403" s="47">
        <f>IFERROR(IF(BE403=$D$4,BF403,BF403/($D$4/BE403)),0)</f>
        <v>8.3333333333333315E-2</v>
      </c>
      <c r="BH403" s="49"/>
      <c r="BI403" s="49"/>
      <c r="BJ403" s="41"/>
      <c r="BK403" s="47">
        <f>IF(BI403-BH403=$A$3,$A$2,BI403-BH403)</f>
        <v>0</v>
      </c>
      <c r="BL403" s="47">
        <f>IFERROR(IF(BJ403=$D$4,BK403,BK403/($D$4/BJ403)),0)</f>
        <v>0</v>
      </c>
      <c r="BM403" s="50"/>
      <c r="BN403" s="22">
        <f t="array" ref="BN403">IF(SUMPRODUCT((O403:O$439=O403)*1)&gt;1,0,1)</f>
        <v>0</v>
      </c>
      <c r="BO403" s="48">
        <v>0.41666666666666669</v>
      </c>
      <c r="BP403" s="48">
        <v>0.5</v>
      </c>
      <c r="BQ403" s="41">
        <v>4</v>
      </c>
      <c r="BR403" s="47">
        <f>IF(BP403-BO403=$A$3,$A$2,BP403-BO403)</f>
        <v>8.3333333333333315E-2</v>
      </c>
      <c r="BS403" s="47">
        <f>IFERROR(IF(BQ403=$D$4,BR403,BR403/($D$4/BQ403)),0)</f>
        <v>8.3333333333333315E-2</v>
      </c>
      <c r="BT403" s="48"/>
      <c r="BU403" s="48"/>
      <c r="BV403" s="41"/>
      <c r="BW403" s="47">
        <f>IF(BU403-BT403=$A$3,$A$2,BU403-BT403)</f>
        <v>0</v>
      </c>
      <c r="BX403" s="47">
        <f>IFERROR(IF(BV403=$D$4,BW403,BW403/($D$4/BV403)),0)</f>
        <v>0</v>
      </c>
      <c r="BY403" s="48"/>
      <c r="BZ403" s="48"/>
      <c r="CA403" s="41"/>
      <c r="CB403" s="47">
        <f>IF(BZ403-BY403=$A$3,$A$2,BZ403-BY403)</f>
        <v>0</v>
      </c>
      <c r="CC403" s="47">
        <f>IFERROR(IF(CA403=$D$4,CB403,CB403/($D$4/CA403)),0)</f>
        <v>0</v>
      </c>
      <c r="CD403" s="48">
        <v>0.41666666666666669</v>
      </c>
      <c r="CE403" s="48">
        <v>0.5</v>
      </c>
      <c r="CF403" s="41">
        <v>4</v>
      </c>
      <c r="CG403" s="47">
        <f>IF(CE403-CD403=$A$3,$A$2,CE403-CD403)</f>
        <v>8.3333333333333315E-2</v>
      </c>
      <c r="CH403" s="47">
        <f>IFERROR(IF(CF403=$D$4,CG403,CG403/($D$4/CF403)),0)</f>
        <v>8.3333333333333315E-2</v>
      </c>
      <c r="CI403" s="48">
        <v>0.41666666666666669</v>
      </c>
      <c r="CJ403" s="48">
        <v>0.5</v>
      </c>
      <c r="CK403" s="41">
        <v>4</v>
      </c>
      <c r="CL403" s="47">
        <f>IF(CJ403-CI403=$A$3,$A$2,CJ403-CI403)</f>
        <v>8.3333333333333315E-2</v>
      </c>
      <c r="CM403" s="47">
        <f>IFERROR(IF(CK403=$D$4,CL403,CL403/($D$4/CK403)),0)</f>
        <v>8.3333333333333315E-2</v>
      </c>
      <c r="CN403" s="48">
        <v>0.41666666666666669</v>
      </c>
      <c r="CO403" s="48">
        <v>0.5</v>
      </c>
      <c r="CP403" s="41">
        <v>4</v>
      </c>
      <c r="CQ403" s="47">
        <f>IF(CO403-CN403=$A$3,$A$2,CO403-CN403)</f>
        <v>8.3333333333333315E-2</v>
      </c>
      <c r="CR403" s="47">
        <f>IFERROR(IF(CP403=$D$4,CQ403,CQ403/($D$4/CP403)),0)</f>
        <v>8.3333333333333315E-2</v>
      </c>
      <c r="CS403" s="48"/>
      <c r="CT403" s="48"/>
      <c r="CU403" s="41"/>
      <c r="CV403" s="47">
        <f>IF(CT403-CS403=$A$3,$A$2,CT403-CS403)</f>
        <v>0</v>
      </c>
      <c r="CW403" s="47">
        <f>IFERROR(IF(CU403=$D$4,CV403,CV403/($D$4/CU403)),0)</f>
        <v>0</v>
      </c>
      <c r="CX403" s="18"/>
      <c r="CY403" s="18"/>
      <c r="CZ403" s="156"/>
      <c r="DA403" s="156"/>
    </row>
    <row r="404" spans="2:105" ht="13.8" x14ac:dyDescent="0.3">
      <c r="B404" s="39" t="str">
        <f>CONCATENATE(IF(AD404&lt;&gt;"","L",""),IF(AI404&lt;&gt;"","M",""),IF(AN404&lt;&gt;"","W",""),IF(AS404&lt;&gt;"","J",""),IF(AX404&lt;&gt;"","V",""),IF(BC404&lt;&gt;"","S",""),IF(BH404&lt;&gt;"","D",""))</f>
        <v>LJVS</v>
      </c>
      <c r="C404" s="104">
        <v>1013</v>
      </c>
      <c r="D404" s="40" t="s">
        <v>1811</v>
      </c>
      <c r="E404" s="40" t="s">
        <v>204</v>
      </c>
      <c r="F404" s="40" t="s">
        <v>2155</v>
      </c>
      <c r="G404" s="36" t="s">
        <v>1241</v>
      </c>
      <c r="H404" s="36" t="s">
        <v>2217</v>
      </c>
      <c r="I404" s="36" t="s">
        <v>2217</v>
      </c>
      <c r="J404" s="36" t="s">
        <v>2125</v>
      </c>
      <c r="K404" s="36" t="s">
        <v>2264</v>
      </c>
      <c r="L404" s="99" t="s">
        <v>936</v>
      </c>
      <c r="M404" s="99">
        <f>IF(L404=L403,0,1)</f>
        <v>0</v>
      </c>
      <c r="N404" s="107">
        <v>1004429856</v>
      </c>
      <c r="O404" s="106" t="str">
        <f>PROPER(TRIM(UPPER(CONCATENATE(P404," ",Q404))))</f>
        <v>Cinthya Anahi Donoso</v>
      </c>
      <c r="P404" s="106" t="s">
        <v>2298</v>
      </c>
      <c r="Q404" s="106" t="s">
        <v>2372</v>
      </c>
      <c r="R404" s="106" t="s">
        <v>2384</v>
      </c>
      <c r="S404" s="106" t="s">
        <v>2464</v>
      </c>
      <c r="T404" s="106" t="s">
        <v>2468</v>
      </c>
      <c r="U404" s="107" t="s">
        <v>2472</v>
      </c>
      <c r="V404" s="133">
        <v>62243.022727272728</v>
      </c>
      <c r="W404" s="39">
        <f>COUNTA(AD404,AI404,AN404,AS404,AX404,BH404,BC404)</f>
        <v>4</v>
      </c>
      <c r="X404" s="42">
        <f>Y404/AC404</f>
        <v>0.39999999999999997</v>
      </c>
      <c r="Y404" s="43">
        <f>(AH404+AM404+AR404+AW404+BB404+BL404+BG404)*24</f>
        <v>15.999999999999996</v>
      </c>
      <c r="Z404" s="44">
        <f>+W404*$D$4</f>
        <v>16</v>
      </c>
      <c r="AA404" s="42">
        <f>AB404/(AC404*$D$4)</f>
        <v>0.39999999999999997</v>
      </c>
      <c r="AB404" s="44">
        <f>((AG404*24)*AF404)+((AL404*24)*AK404)+((AQ404*24)*AP404)+((AV404*24)*AU404)+((BA404*24)*AZ404)+((BF404*24)*BE404)+((BK404*24)*BJ404)</f>
        <v>63.999999999999986</v>
      </c>
      <c r="AC404" s="45">
        <f>SUMIFS(Y:Y,O:O,O404)</f>
        <v>39.999999999999993</v>
      </c>
      <c r="AD404" s="49">
        <v>0.625</v>
      </c>
      <c r="AE404" s="49">
        <v>0.79166666666666663</v>
      </c>
      <c r="AF404" s="41">
        <v>4</v>
      </c>
      <c r="AG404" s="47">
        <f>IF(AE404-AD404=$A$3,$A$2,AE404-AD404)</f>
        <v>0.16666666666666663</v>
      </c>
      <c r="AH404" s="47">
        <f>IFERROR(IF(AF404=$D$4,AG404,AG404/($D$4/AF404)),0)</f>
        <v>0.16666666666666663</v>
      </c>
      <c r="AI404" s="49"/>
      <c r="AJ404" s="49"/>
      <c r="AK404" s="41"/>
      <c r="AL404" s="47">
        <f>IF(AJ404-AI404=$A$3,$A$2,AJ404-AI404)</f>
        <v>0</v>
      </c>
      <c r="AM404" s="47">
        <f>IFERROR(IF(AK404=$D$4,AL404,AL404/($D$4/AK404)),0)</f>
        <v>0</v>
      </c>
      <c r="AN404" s="49"/>
      <c r="AO404" s="49"/>
      <c r="AP404" s="41"/>
      <c r="AQ404" s="47">
        <f>IF(AO404-AN404=$A$3,$A$2,AO404-AN404)</f>
        <v>0</v>
      </c>
      <c r="AR404" s="47">
        <f>IFERROR(IF(AP404=$D$4,AQ404,AQ404/($D$4/AP404)),0)</f>
        <v>0</v>
      </c>
      <c r="AS404" s="49">
        <v>0.625</v>
      </c>
      <c r="AT404" s="49">
        <v>0.79166666666666663</v>
      </c>
      <c r="AU404" s="41">
        <v>4</v>
      </c>
      <c r="AV404" s="47">
        <f>IF(AT404-AS404=$A$3,$A$2,AT404-AS404)</f>
        <v>0.16666666666666663</v>
      </c>
      <c r="AW404" s="47">
        <f>IFERROR(IF(AU404=$D$4,AV404,AV404/($D$4/AU404)),0)</f>
        <v>0.16666666666666663</v>
      </c>
      <c r="AX404" s="49">
        <v>0.625</v>
      </c>
      <c r="AY404" s="49">
        <v>0.79166666666666663</v>
      </c>
      <c r="AZ404" s="41">
        <v>4</v>
      </c>
      <c r="BA404" s="47">
        <f>IF(AY404-AX404=$A$3,$A$2,AY404-AX404)</f>
        <v>0.16666666666666663</v>
      </c>
      <c r="BB404" s="47">
        <f>IFERROR(IF(AZ404=$D$4,BA404,BA404/($D$4/AZ404)),0)</f>
        <v>0.16666666666666663</v>
      </c>
      <c r="BC404" s="49">
        <v>0.625</v>
      </c>
      <c r="BD404" s="49">
        <v>0.79166666666666663</v>
      </c>
      <c r="BE404" s="41">
        <v>4</v>
      </c>
      <c r="BF404" s="47">
        <f>IF(BD404-BC404=$A$3,$A$2,BD404-BC404)</f>
        <v>0.16666666666666663</v>
      </c>
      <c r="BG404" s="47">
        <f>IFERROR(IF(BE404=$D$4,BF404,BF404/($D$4/BE404)),0)</f>
        <v>0.16666666666666663</v>
      </c>
      <c r="BH404" s="49"/>
      <c r="BI404" s="49"/>
      <c r="BJ404" s="41"/>
      <c r="BK404" s="47">
        <f>IF(BI404-BH404=$A$3,$A$2,BI404-BH404)</f>
        <v>0</v>
      </c>
      <c r="BL404" s="47">
        <f>IFERROR(IF(BJ404=$D$4,BK404,BK404/($D$4/BJ404)),0)</f>
        <v>0</v>
      </c>
      <c r="BM404" s="50"/>
      <c r="BN404" s="22">
        <f t="array" ref="BN404">IF(SUMPRODUCT((O404:O$439=O404)*1)&gt;1,0,1)</f>
        <v>0</v>
      </c>
      <c r="BO404" s="48">
        <v>0.625</v>
      </c>
      <c r="BP404" s="48">
        <v>0.79166666666666663</v>
      </c>
      <c r="BQ404" s="41">
        <v>4</v>
      </c>
      <c r="BR404" s="47">
        <f>IF(BP404-BO404=$A$3,$A$2,BP404-BO404)</f>
        <v>0.16666666666666663</v>
      </c>
      <c r="BS404" s="47">
        <f>IFERROR(IF(BQ404=$D$4,BR404,BR404/($D$4/BQ404)),0)</f>
        <v>0.16666666666666663</v>
      </c>
      <c r="BT404" s="48"/>
      <c r="BU404" s="48"/>
      <c r="BV404" s="41"/>
      <c r="BW404" s="47">
        <f>IF(BU404-BT404=$A$3,$A$2,BU404-BT404)</f>
        <v>0</v>
      </c>
      <c r="BX404" s="47">
        <f>IFERROR(IF(BV404=$D$4,BW404,BW404/($D$4/BV404)),0)</f>
        <v>0</v>
      </c>
      <c r="BY404" s="48"/>
      <c r="BZ404" s="48"/>
      <c r="CA404" s="41"/>
      <c r="CB404" s="47">
        <f>IF(BZ404-BY404=$A$3,$A$2,BZ404-BY404)</f>
        <v>0</v>
      </c>
      <c r="CC404" s="47">
        <f>IFERROR(IF(CA404=$D$4,CB404,CB404/($D$4/CA404)),0)</f>
        <v>0</v>
      </c>
      <c r="CD404" s="48">
        <v>0.625</v>
      </c>
      <c r="CE404" s="48">
        <v>0.79166666666666663</v>
      </c>
      <c r="CF404" s="41">
        <v>4</v>
      </c>
      <c r="CG404" s="47">
        <f>IF(CE404-CD404=$A$3,$A$2,CE404-CD404)</f>
        <v>0.16666666666666663</v>
      </c>
      <c r="CH404" s="47">
        <f>IFERROR(IF(CF404=$D$4,CG404,CG404/($D$4/CF404)),0)</f>
        <v>0.16666666666666663</v>
      </c>
      <c r="CI404" s="48">
        <v>0.625</v>
      </c>
      <c r="CJ404" s="48">
        <v>0.79166666666666663</v>
      </c>
      <c r="CK404" s="41">
        <v>4</v>
      </c>
      <c r="CL404" s="47">
        <f>IF(CJ404-CI404=$A$3,$A$2,CJ404-CI404)</f>
        <v>0.16666666666666663</v>
      </c>
      <c r="CM404" s="47">
        <f>IFERROR(IF(CK404=$D$4,CL404,CL404/($D$4/CK404)),0)</f>
        <v>0.16666666666666663</v>
      </c>
      <c r="CN404" s="48">
        <v>0.625</v>
      </c>
      <c r="CO404" s="48">
        <v>0.79166666666666663</v>
      </c>
      <c r="CP404" s="41">
        <v>4</v>
      </c>
      <c r="CQ404" s="47">
        <f>IF(CO404-CN404=$A$3,$A$2,CO404-CN404)</f>
        <v>0.16666666666666663</v>
      </c>
      <c r="CR404" s="47">
        <f>IFERROR(IF(CP404=$D$4,CQ404,CQ404/($D$4/CP404)),0)</f>
        <v>0.16666666666666663</v>
      </c>
      <c r="CS404" s="48"/>
      <c r="CT404" s="48"/>
      <c r="CU404" s="41"/>
      <c r="CV404" s="47">
        <f>IF(CT404-CS404=$A$3,$A$2,CT404-CS404)</f>
        <v>0</v>
      </c>
      <c r="CW404" s="47">
        <f>IFERROR(IF(CU404=$D$4,CV404,CV404/($D$4/CU404)),0)</f>
        <v>0</v>
      </c>
      <c r="CX404" s="18"/>
      <c r="CY404" s="18"/>
      <c r="CZ404" s="156"/>
      <c r="DA404" s="156"/>
    </row>
    <row r="405" spans="2:105" ht="13.8" x14ac:dyDescent="0.3">
      <c r="B405" s="39" t="str">
        <f>CONCATENATE(IF(AD405&lt;&gt;"","L",""),IF(AI405&lt;&gt;"","M",""),IF(AN405&lt;&gt;"","W",""),IF(AS405&lt;&gt;"","J",""),IF(AX405&lt;&gt;"","V",""),IF(BC405&lt;&gt;"","S",""),IF(BH405&lt;&gt;"","D",""))</f>
        <v>W</v>
      </c>
      <c r="C405" s="104" t="s">
        <v>1049</v>
      </c>
      <c r="D405" s="40" t="s">
        <v>1812</v>
      </c>
      <c r="E405" s="40" t="s">
        <v>1812</v>
      </c>
      <c r="F405" s="40" t="s">
        <v>2157</v>
      </c>
      <c r="G405" s="36" t="s">
        <v>1242</v>
      </c>
      <c r="H405" s="36" t="s">
        <v>2217</v>
      </c>
      <c r="I405" s="36" t="s">
        <v>2217</v>
      </c>
      <c r="J405" s="36" t="s">
        <v>2125</v>
      </c>
      <c r="K405" s="36" t="s">
        <v>2264</v>
      </c>
      <c r="L405" s="99" t="s">
        <v>936</v>
      </c>
      <c r="M405" s="99">
        <f>IF(L405=L404,0,1)</f>
        <v>0</v>
      </c>
      <c r="N405" s="107">
        <v>1004429856</v>
      </c>
      <c r="O405" s="106" t="str">
        <f>PROPER(TRIM(UPPER(CONCATENATE(P405," ",Q405))))</f>
        <v>Cinthya Anahi Donoso</v>
      </c>
      <c r="P405" s="106" t="s">
        <v>2298</v>
      </c>
      <c r="Q405" s="106" t="s">
        <v>2372</v>
      </c>
      <c r="R405" s="106" t="s">
        <v>2384</v>
      </c>
      <c r="S405" s="106" t="s">
        <v>2464</v>
      </c>
      <c r="T405" s="106" t="s">
        <v>2467</v>
      </c>
      <c r="U405" s="107" t="s">
        <v>2472</v>
      </c>
      <c r="V405" s="133">
        <v>19656.212914090571</v>
      </c>
      <c r="W405" s="39">
        <f>COUNTA(AD405,AI405,AN405,AS405,AX405,BH405,BC405)</f>
        <v>1</v>
      </c>
      <c r="X405" s="42">
        <f>Y405/AC405</f>
        <v>4.9999999999999996E-2</v>
      </c>
      <c r="Y405" s="43">
        <f>(AH405+AM405+AR405+AW405+BB405+BL405+BG405)*24</f>
        <v>1.9999999999999996</v>
      </c>
      <c r="Z405" s="44">
        <f>+W405*$D$4</f>
        <v>4</v>
      </c>
      <c r="AA405" s="42">
        <f>AB405/(AC405*$D$4)</f>
        <v>4.9999999999999996E-2</v>
      </c>
      <c r="AB405" s="44">
        <f>((AG405*24)*AF405)+((AL405*24)*AK405)+((AQ405*24)*AP405)+((AV405*24)*AU405)+((BA405*24)*AZ405)+((BF405*24)*BE405)+((BK405*24)*BJ405)</f>
        <v>7.9999999999999982</v>
      </c>
      <c r="AC405" s="45">
        <f>SUMIFS(Y:Y,O:O,O405)</f>
        <v>39.999999999999993</v>
      </c>
      <c r="AD405" s="49"/>
      <c r="AE405" s="49"/>
      <c r="AF405" s="41"/>
      <c r="AG405" s="47">
        <f>IF(AE405-AD405=$A$3,$A$2,AE405-AD405)</f>
        <v>0</v>
      </c>
      <c r="AH405" s="47">
        <f>IFERROR(IF(AF405=$D$4,AG405,AG405/($D$4/AF405)),0)</f>
        <v>0</v>
      </c>
      <c r="AI405" s="49"/>
      <c r="AJ405" s="49"/>
      <c r="AK405" s="41"/>
      <c r="AL405" s="47">
        <f>IF(AJ405-AI405=$A$3,$A$2,AJ405-AI405)</f>
        <v>0</v>
      </c>
      <c r="AM405" s="47">
        <f>IFERROR(IF(AK405=$D$4,AL405,AL405/($D$4/AK405)),0)</f>
        <v>0</v>
      </c>
      <c r="AN405" s="128">
        <v>0.41666666666666669</v>
      </c>
      <c r="AO405" s="128">
        <v>0.5</v>
      </c>
      <c r="AP405" s="55">
        <v>4</v>
      </c>
      <c r="AQ405" s="47">
        <f>IF(AO405-AN405=$A$3,$A$2,AO405-AN405)</f>
        <v>8.3333333333333315E-2</v>
      </c>
      <c r="AR405" s="47">
        <f>IFERROR(IF(AP405=$D$4,AQ405,AQ405/($D$4/AP405)),0)</f>
        <v>8.3333333333333315E-2</v>
      </c>
      <c r="AS405" s="49"/>
      <c r="AT405" s="49"/>
      <c r="AU405" s="41"/>
      <c r="AV405" s="47">
        <f>IF(AT405-AS405=$A$3,$A$2,AT405-AS405)</f>
        <v>0</v>
      </c>
      <c r="AW405" s="47">
        <f>IFERROR(IF(AU405=$D$4,AV405,AV405/($D$4/AU405)),0)</f>
        <v>0</v>
      </c>
      <c r="AX405" s="49"/>
      <c r="AY405" s="49"/>
      <c r="AZ405" s="41"/>
      <c r="BA405" s="47">
        <f>IF(AY405-AX405=$A$3,$A$2,AY405-AX405)</f>
        <v>0</v>
      </c>
      <c r="BB405" s="47">
        <f>IFERROR(IF(AZ405=$D$4,BA405,BA405/($D$4/AZ405)),0)</f>
        <v>0</v>
      </c>
      <c r="BC405" s="49"/>
      <c r="BD405" s="49"/>
      <c r="BE405" s="41"/>
      <c r="BF405" s="47">
        <f>IF(BD405-BC405=$A$3,$A$2,BD405-BC405)</f>
        <v>0</v>
      </c>
      <c r="BG405" s="47">
        <f>IFERROR(IF(BE405=$D$4,BF405,BF405/($D$4/BE405)),0)</f>
        <v>0</v>
      </c>
      <c r="BH405" s="49"/>
      <c r="BI405" s="49"/>
      <c r="BJ405" s="41"/>
      <c r="BK405" s="47">
        <f>IF(BI405-BH405=$A$3,$A$2,BI405-BH405)</f>
        <v>0</v>
      </c>
      <c r="BL405" s="47">
        <f>IFERROR(IF(BJ405=$D$4,BK405,BK405/($D$4/BJ405)),0)</f>
        <v>0</v>
      </c>
      <c r="BM405" s="50"/>
      <c r="BN405" s="22">
        <f t="array" ref="BN405">IF(SUMPRODUCT((O405:O$439=O405)*1)&gt;1,0,1)</f>
        <v>0</v>
      </c>
      <c r="BO405" s="48"/>
      <c r="BP405" s="48"/>
      <c r="BQ405" s="41"/>
      <c r="BR405" s="47">
        <f>IF(BP405-BO405=$A$3,$A$2,BP405-BO405)</f>
        <v>0</v>
      </c>
      <c r="BS405" s="47">
        <f>IFERROR(IF(BQ405=$D$4,BR405,BR405/($D$4/BQ405)),0)</f>
        <v>0</v>
      </c>
      <c r="BT405" s="48"/>
      <c r="BU405" s="48"/>
      <c r="BV405" s="41"/>
      <c r="BW405" s="47">
        <f>IF(BU405-BT405=$A$3,$A$2,BU405-BT405)</f>
        <v>0</v>
      </c>
      <c r="BX405" s="47">
        <f>IFERROR(IF(BV405=$D$4,BW405,BW405/($D$4/BV405)),0)</f>
        <v>0</v>
      </c>
      <c r="BY405" s="58">
        <v>0.41666666666666669</v>
      </c>
      <c r="BZ405" s="58">
        <v>0.5</v>
      </c>
      <c r="CA405" s="55">
        <v>4</v>
      </c>
      <c r="CB405" s="47">
        <f>IF(BZ405-BY405=$A$3,$A$2,BZ405-BY405)</f>
        <v>8.3333333333333315E-2</v>
      </c>
      <c r="CC405" s="47">
        <f>IFERROR(IF(CA405=$D$4,CB405,CB405/($D$4/CA405)),0)</f>
        <v>8.3333333333333315E-2</v>
      </c>
      <c r="CD405" s="48"/>
      <c r="CE405" s="48"/>
      <c r="CF405" s="41"/>
      <c r="CG405" s="47">
        <f>IF(CE405-CD405=$A$3,$A$2,CE405-CD405)</f>
        <v>0</v>
      </c>
      <c r="CH405" s="47">
        <f>IFERROR(IF(CF405=$D$4,CG405,CG405/($D$4/CF405)),0)</f>
        <v>0</v>
      </c>
      <c r="CI405" s="48"/>
      <c r="CJ405" s="48"/>
      <c r="CK405" s="41"/>
      <c r="CL405" s="47">
        <f>IF(CJ405-CI405=$A$3,$A$2,CJ405-CI405)</f>
        <v>0</v>
      </c>
      <c r="CM405" s="47">
        <f>IFERROR(IF(CK405=$D$4,CL405,CL405/($D$4/CK405)),0)</f>
        <v>0</v>
      </c>
      <c r="CN405" s="48"/>
      <c r="CO405" s="48"/>
      <c r="CP405" s="41"/>
      <c r="CQ405" s="47">
        <f>IF(CO405-CN405=$A$3,$A$2,CO405-CN405)</f>
        <v>0</v>
      </c>
      <c r="CR405" s="47">
        <f>IFERROR(IF(CP405=$D$4,CQ405,CQ405/($D$4/CP405)),0)</f>
        <v>0</v>
      </c>
      <c r="CS405" s="48"/>
      <c r="CT405" s="48"/>
      <c r="CU405" s="41"/>
      <c r="CV405" s="47">
        <f>IF(CT405-CS405=$A$3,$A$2,CT405-CS405)</f>
        <v>0</v>
      </c>
      <c r="CW405" s="47">
        <f>IFERROR(IF(CU405=$D$4,CV405,CV405/($D$4/CU405)),0)</f>
        <v>0</v>
      </c>
      <c r="CX405" s="18"/>
      <c r="CY405" s="18"/>
      <c r="CZ405" s="156"/>
      <c r="DA405" s="156"/>
    </row>
    <row r="406" spans="2:105" ht="13.8" x14ac:dyDescent="0.3">
      <c r="B406" s="39" t="str">
        <f>CONCATENATE(IF(AD406&lt;&gt;"","L",""),IF(AI406&lt;&gt;"","M",""),IF(AN406&lt;&gt;"","W",""),IF(AS406&lt;&gt;"","J",""),IF(AX406&lt;&gt;"","V",""),IF(BC406&lt;&gt;"","S",""),IF(BH406&lt;&gt;"","D",""))</f>
        <v>W</v>
      </c>
      <c r="C406" s="135">
        <v>94322</v>
      </c>
      <c r="D406" s="40" t="s">
        <v>1815</v>
      </c>
      <c r="E406" s="40" t="s">
        <v>1353</v>
      </c>
      <c r="F406" s="40" t="s">
        <v>2155</v>
      </c>
      <c r="G406" s="36" t="s">
        <v>1237</v>
      </c>
      <c r="H406" s="36" t="s">
        <v>2217</v>
      </c>
      <c r="I406" s="36" t="s">
        <v>2217</v>
      </c>
      <c r="J406" s="36" t="s">
        <v>2125</v>
      </c>
      <c r="K406" s="36" t="s">
        <v>2264</v>
      </c>
      <c r="L406" s="99" t="s">
        <v>936</v>
      </c>
      <c r="M406" s="99">
        <f>IF(L406=L405,0,1)</f>
        <v>0</v>
      </c>
      <c r="N406" s="107">
        <v>1004429856</v>
      </c>
      <c r="O406" s="106" t="str">
        <f>PROPER(TRIM(UPPER(CONCATENATE(P406," ",Q406))))</f>
        <v>Cinthya Anahi Donoso</v>
      </c>
      <c r="P406" s="106" t="s">
        <v>2298</v>
      </c>
      <c r="Q406" s="106" t="s">
        <v>2372</v>
      </c>
      <c r="R406" s="106" t="s">
        <v>2384</v>
      </c>
      <c r="S406" s="106" t="s">
        <v>2464</v>
      </c>
      <c r="T406" s="106" t="s">
        <v>2466</v>
      </c>
      <c r="U406" s="107" t="s">
        <v>2472</v>
      </c>
      <c r="V406" s="133">
        <v>21330.803746017402</v>
      </c>
      <c r="W406" s="39">
        <f>COUNTA(AD406,AI406,AN406,AS406,AX406,BH406,BC406)</f>
        <v>1</v>
      </c>
      <c r="X406" s="42">
        <f>Y406/AC406</f>
        <v>5.0000000000000031E-2</v>
      </c>
      <c r="Y406" s="43">
        <f>(AH406+AM406+AR406+AW406+BB406+BL406+BG406)*24</f>
        <v>2.0000000000000009</v>
      </c>
      <c r="Z406" s="44">
        <f>+W406*$D$4</f>
        <v>4</v>
      </c>
      <c r="AA406" s="42">
        <f>AB406/(AC406*$D$4)</f>
        <v>5.0000000000000031E-2</v>
      </c>
      <c r="AB406" s="44">
        <f>((AG406*24)*AF406)+((AL406*24)*AK406)+((AQ406*24)*AP406)+((AV406*24)*AU406)+((BA406*24)*AZ406)+((BF406*24)*BE406)+((BK406*24)*BJ406)</f>
        <v>8.0000000000000036</v>
      </c>
      <c r="AC406" s="45">
        <f>SUMIFS(Y:Y,O:O,O406)</f>
        <v>39.999999999999993</v>
      </c>
      <c r="AD406" s="131"/>
      <c r="AE406" s="131"/>
      <c r="AF406" s="57"/>
      <c r="AG406" s="47">
        <f>IF(AE406-AD406=$A$3,$A$2,AE406-AD406)</f>
        <v>0</v>
      </c>
      <c r="AH406" s="47">
        <f>IFERROR(IF(AF406=$D$4,AG406,AG406/($D$4/AF406)),0)</f>
        <v>0</v>
      </c>
      <c r="AI406" s="128"/>
      <c r="AJ406" s="128"/>
      <c r="AK406" s="55"/>
      <c r="AL406" s="47">
        <f>IF(AJ406-AI406=$A$3,$A$2,AJ406-AI406)</f>
        <v>0</v>
      </c>
      <c r="AM406" s="47">
        <f>IFERROR(IF(AK406=$D$4,AL406,AL406/($D$4/AK406)),0)</f>
        <v>0</v>
      </c>
      <c r="AN406" s="49">
        <v>0.54166666666666663</v>
      </c>
      <c r="AO406" s="128">
        <v>0.625</v>
      </c>
      <c r="AP406" s="55">
        <v>4</v>
      </c>
      <c r="AQ406" s="47">
        <f>IF(AO406-AN406=$A$3,$A$2,AO406-AN406)</f>
        <v>8.333333333333337E-2</v>
      </c>
      <c r="AR406" s="47">
        <f>IFERROR(IF(AP406=$D$4,AQ406,AQ406/($D$4/AP406)),0)</f>
        <v>8.333333333333337E-2</v>
      </c>
      <c r="AS406" s="128"/>
      <c r="AT406" s="128"/>
      <c r="AU406" s="55"/>
      <c r="AV406" s="47">
        <f>IF(AT406-AS406=$A$3,$A$2,AT406-AS406)</f>
        <v>0</v>
      </c>
      <c r="AW406" s="47">
        <f>IFERROR(IF(AU406=$D$4,AV406,AV406/($D$4/AU406)),0)</f>
        <v>0</v>
      </c>
      <c r="AX406" s="128"/>
      <c r="AY406" s="128"/>
      <c r="AZ406" s="55"/>
      <c r="BA406" s="47">
        <f>IF(AY406-AX406=$A$3,$A$2,AY406-AX406)</f>
        <v>0</v>
      </c>
      <c r="BB406" s="47">
        <f>IFERROR(IF(AZ406=$D$4,BA406,BA406/($D$4/AZ406)),0)</f>
        <v>0</v>
      </c>
      <c r="BC406" s="128"/>
      <c r="BD406" s="128"/>
      <c r="BE406" s="55"/>
      <c r="BF406" s="47">
        <f>IF(BD406-BC406=$A$3,$A$2,BD406-BC406)</f>
        <v>0</v>
      </c>
      <c r="BG406" s="47">
        <f>IFERROR(IF(BE406=$D$4,BF406,BF406/($D$4/BE406)),0)</f>
        <v>0</v>
      </c>
      <c r="BH406" s="128"/>
      <c r="BI406" s="128"/>
      <c r="BJ406" s="55"/>
      <c r="BK406" s="47">
        <f>IF(BI406-BH406=$A$3,$A$2,BI406-BH406)</f>
        <v>0</v>
      </c>
      <c r="BL406" s="47">
        <f>IFERROR(IF(BJ406=$D$4,BK406,BK406/($D$4/BJ406)),0)</f>
        <v>0</v>
      </c>
      <c r="BM406" s="50"/>
      <c r="BN406" s="22">
        <f t="array" ref="BN406">IF(SUMPRODUCT((O406:O$439=O406)*1)&gt;1,0,1)</f>
        <v>0</v>
      </c>
      <c r="BO406" s="56"/>
      <c r="BP406" s="56"/>
      <c r="BQ406" s="57"/>
      <c r="BR406" s="47">
        <f>IF(BP406-BO406=$A$3,$A$2,BP406-BO406)</f>
        <v>0</v>
      </c>
      <c r="BS406" s="47">
        <f>IFERROR(IF(BQ406=$D$4,BR406,BR406/($D$4/BQ406)),0)</f>
        <v>0</v>
      </c>
      <c r="BT406" s="58"/>
      <c r="BU406" s="58"/>
      <c r="BV406" s="55"/>
      <c r="BW406" s="47">
        <f>IF(BU406-BT406=$A$3,$A$2,BU406-BT406)</f>
        <v>0</v>
      </c>
      <c r="BX406" s="47">
        <f>IFERROR(IF(BV406=$D$4,BW406,BW406/($D$4/BV406)),0)</f>
        <v>0</v>
      </c>
      <c r="BY406" s="48">
        <v>0.54166666666666663</v>
      </c>
      <c r="BZ406" s="58">
        <v>0.625</v>
      </c>
      <c r="CA406" s="55">
        <v>4</v>
      </c>
      <c r="CB406" s="47">
        <f>IF(BZ406-BY406=$A$3,$A$2,BZ406-BY406)</f>
        <v>8.333333333333337E-2</v>
      </c>
      <c r="CC406" s="47">
        <f>IFERROR(IF(CA406=$D$4,CB406,CB406/($D$4/CA406)),0)</f>
        <v>8.333333333333337E-2</v>
      </c>
      <c r="CD406" s="58"/>
      <c r="CE406" s="58"/>
      <c r="CF406" s="55"/>
      <c r="CG406" s="47">
        <f>IF(CE406-CD406=$A$3,$A$2,CE406-CD406)</f>
        <v>0</v>
      </c>
      <c r="CH406" s="47">
        <f>IFERROR(IF(CF406=$D$4,CG406,CG406/($D$4/CF406)),0)</f>
        <v>0</v>
      </c>
      <c r="CI406" s="58"/>
      <c r="CJ406" s="58"/>
      <c r="CK406" s="55"/>
      <c r="CL406" s="47">
        <f>IF(CJ406-CI406=$A$3,$A$2,CJ406-CI406)</f>
        <v>0</v>
      </c>
      <c r="CM406" s="47">
        <f>IFERROR(IF(CK406=$D$4,CL406,CL406/($D$4/CK406)),0)</f>
        <v>0</v>
      </c>
      <c r="CN406" s="58"/>
      <c r="CO406" s="58"/>
      <c r="CP406" s="55"/>
      <c r="CQ406" s="47">
        <f>IF(CO406-CN406=$A$3,$A$2,CO406-CN406)</f>
        <v>0</v>
      </c>
      <c r="CR406" s="47">
        <f>IFERROR(IF(CP406=$D$4,CQ406,CQ406/($D$4/CP406)),0)</f>
        <v>0</v>
      </c>
      <c r="CS406" s="58"/>
      <c r="CT406" s="58"/>
      <c r="CU406" s="55"/>
      <c r="CV406" s="47">
        <f>IF(CT406-CS406=$A$3,$A$2,CT406-CS406)</f>
        <v>0</v>
      </c>
      <c r="CW406" s="47">
        <f>IFERROR(IF(CU406=$D$4,CV406,CV406/($D$4/CU406)),0)</f>
        <v>0</v>
      </c>
      <c r="CX406" s="18"/>
      <c r="CY406" s="18"/>
      <c r="CZ406" s="156"/>
      <c r="DA406" s="156"/>
    </row>
    <row r="407" spans="2:105" ht="13.8" x14ac:dyDescent="0.3">
      <c r="B407" s="39" t="str">
        <f>CONCATENATE(IF(AD407&lt;&gt;"","L",""),IF(AI407&lt;&gt;"","M",""),IF(AN407&lt;&gt;"","W",""),IF(AS407&lt;&gt;"","J",""),IF(AX407&lt;&gt;"","V",""),IF(BC407&lt;&gt;"","S",""),IF(BH407&lt;&gt;"","D",""))</f>
        <v>W</v>
      </c>
      <c r="C407" s="135">
        <v>86</v>
      </c>
      <c r="D407" s="40" t="s">
        <v>1816</v>
      </c>
      <c r="E407" s="40" t="s">
        <v>1354</v>
      </c>
      <c r="F407" s="40" t="s">
        <v>2123</v>
      </c>
      <c r="G407" s="36" t="s">
        <v>1237</v>
      </c>
      <c r="H407" s="36" t="s">
        <v>2217</v>
      </c>
      <c r="I407" s="36" t="s">
        <v>2217</v>
      </c>
      <c r="J407" s="36" t="s">
        <v>2125</v>
      </c>
      <c r="K407" s="36" t="s">
        <v>2264</v>
      </c>
      <c r="L407" s="99" t="s">
        <v>936</v>
      </c>
      <c r="M407" s="99">
        <f>IF(L407=L406,0,1)</f>
        <v>0</v>
      </c>
      <c r="N407" s="107">
        <v>1004429856</v>
      </c>
      <c r="O407" s="106" t="str">
        <f>PROPER(TRIM(UPPER(CONCATENATE(P407," ",Q407))))</f>
        <v>Cinthya Anahi Donoso</v>
      </c>
      <c r="P407" s="106" t="s">
        <v>2298</v>
      </c>
      <c r="Q407" s="106" t="s">
        <v>2372</v>
      </c>
      <c r="R407" s="106" t="s">
        <v>2384</v>
      </c>
      <c r="S407" s="106" t="s">
        <v>2464</v>
      </c>
      <c r="T407" s="106" t="s">
        <v>2466</v>
      </c>
      <c r="U407" s="107" t="s">
        <v>2472</v>
      </c>
      <c r="V407" s="133">
        <v>6975.0532669495124</v>
      </c>
      <c r="W407" s="39">
        <f>COUNTA(AD407,AI407,AN407,AS407,AX407,BH407,BC407)</f>
        <v>1</v>
      </c>
      <c r="X407" s="42">
        <f>Y407/AC407</f>
        <v>5.0000000000000031E-2</v>
      </c>
      <c r="Y407" s="43">
        <f>(AH407+AM407+AR407+AW407+BB407+BL407+BG407)*24</f>
        <v>2.0000000000000009</v>
      </c>
      <c r="Z407" s="44">
        <f>+W407*$D$4</f>
        <v>4</v>
      </c>
      <c r="AA407" s="42">
        <f>AB407/(AC407*$D$4)</f>
        <v>5.0000000000000031E-2</v>
      </c>
      <c r="AB407" s="44">
        <f>((AG407*24)*AF407)+((AL407*24)*AK407)+((AQ407*24)*AP407)+((AV407*24)*AU407)+((BA407*24)*AZ407)+((BF407*24)*BE407)+((BK407*24)*BJ407)</f>
        <v>8.0000000000000036</v>
      </c>
      <c r="AC407" s="45">
        <f>SUMIFS(Y:Y,O:O,O407)</f>
        <v>39.999999999999993</v>
      </c>
      <c r="AD407" s="131"/>
      <c r="AE407" s="131"/>
      <c r="AF407" s="57"/>
      <c r="AG407" s="47">
        <f>IF(AE407-AD407=$A$3,$A$2,AE407-AD407)</f>
        <v>0</v>
      </c>
      <c r="AH407" s="47">
        <f>IFERROR(IF(AF407=$D$4,AG407,AG407/($D$4/AF407)),0)</f>
        <v>0</v>
      </c>
      <c r="AI407" s="128"/>
      <c r="AJ407" s="128"/>
      <c r="AK407" s="55"/>
      <c r="AL407" s="47">
        <f>IF(AJ407-AI407=$A$3,$A$2,AJ407-AI407)</f>
        <v>0</v>
      </c>
      <c r="AM407" s="47">
        <f>IFERROR(IF(AK407=$D$4,AL407,AL407/($D$4/AK407)),0)</f>
        <v>0</v>
      </c>
      <c r="AN407" s="128">
        <v>0.625</v>
      </c>
      <c r="AO407" s="128">
        <v>0.70833333333333337</v>
      </c>
      <c r="AP407" s="55">
        <v>4</v>
      </c>
      <c r="AQ407" s="47">
        <f>IF(AO407-AN407=$A$3,$A$2,AO407-AN407)</f>
        <v>8.333333333333337E-2</v>
      </c>
      <c r="AR407" s="47">
        <f>IFERROR(IF(AP407=$D$4,AQ407,AQ407/($D$4/AP407)),0)</f>
        <v>8.333333333333337E-2</v>
      </c>
      <c r="AS407" s="128"/>
      <c r="AT407" s="128"/>
      <c r="AU407" s="55"/>
      <c r="AV407" s="47">
        <f>IF(AT407-AS407=$A$3,$A$2,AT407-AS407)</f>
        <v>0</v>
      </c>
      <c r="AW407" s="47">
        <f>IFERROR(IF(AU407=$D$4,AV407,AV407/($D$4/AU407)),0)</f>
        <v>0</v>
      </c>
      <c r="AX407" s="128"/>
      <c r="AY407" s="128"/>
      <c r="AZ407" s="55"/>
      <c r="BA407" s="47">
        <f>IF(AY407-AX407=$A$3,$A$2,AY407-AX407)</f>
        <v>0</v>
      </c>
      <c r="BB407" s="47">
        <f>IFERROR(IF(AZ407=$D$4,BA407,BA407/($D$4/AZ407)),0)</f>
        <v>0</v>
      </c>
      <c r="BC407" s="128"/>
      <c r="BD407" s="128"/>
      <c r="BE407" s="55"/>
      <c r="BF407" s="47">
        <f>IF(BD407-BC407=$A$3,$A$2,BD407-BC407)</f>
        <v>0</v>
      </c>
      <c r="BG407" s="47">
        <f>IFERROR(IF(BE407=$D$4,BF407,BF407/($D$4/BE407)),0)</f>
        <v>0</v>
      </c>
      <c r="BH407" s="128"/>
      <c r="BI407" s="128"/>
      <c r="BJ407" s="55"/>
      <c r="BK407" s="47">
        <f>IF(BI407-BH407=$A$3,$A$2,BI407-BH407)</f>
        <v>0</v>
      </c>
      <c r="BL407" s="47">
        <f>IFERROR(IF(BJ407=$D$4,BK407,BK407/($D$4/BJ407)),0)</f>
        <v>0</v>
      </c>
      <c r="BM407" s="50"/>
      <c r="BN407" s="22">
        <f t="array" ref="BN407">IF(SUMPRODUCT((O407:O$439=O407)*1)&gt;1,0,1)</f>
        <v>0</v>
      </c>
      <c r="BO407" s="56"/>
      <c r="BP407" s="56"/>
      <c r="BQ407" s="57"/>
      <c r="BR407" s="47">
        <f>IF(BP407-BO407=$A$3,$A$2,BP407-BO407)</f>
        <v>0</v>
      </c>
      <c r="BS407" s="47">
        <f>IFERROR(IF(BQ407=$D$4,BR407,BR407/($D$4/BQ407)),0)</f>
        <v>0</v>
      </c>
      <c r="BT407" s="58"/>
      <c r="BU407" s="58"/>
      <c r="BV407" s="55"/>
      <c r="BW407" s="47">
        <f>IF(BU407-BT407=$A$3,$A$2,BU407-BT407)</f>
        <v>0</v>
      </c>
      <c r="BX407" s="47">
        <f>IFERROR(IF(BV407=$D$4,BW407,BW407/($D$4/BV407)),0)</f>
        <v>0</v>
      </c>
      <c r="BY407" s="58">
        <v>0.625</v>
      </c>
      <c r="BZ407" s="58">
        <v>0.70833333333333337</v>
      </c>
      <c r="CA407" s="55">
        <v>4</v>
      </c>
      <c r="CB407" s="47">
        <f>IF(BZ407-BY407=$A$3,$A$2,BZ407-BY407)</f>
        <v>8.333333333333337E-2</v>
      </c>
      <c r="CC407" s="47">
        <f>IFERROR(IF(CA407=$D$4,CB407,CB407/($D$4/CA407)),0)</f>
        <v>8.333333333333337E-2</v>
      </c>
      <c r="CD407" s="58"/>
      <c r="CE407" s="58"/>
      <c r="CF407" s="55"/>
      <c r="CG407" s="47">
        <f>IF(CE407-CD407=$A$3,$A$2,CE407-CD407)</f>
        <v>0</v>
      </c>
      <c r="CH407" s="47">
        <f>IFERROR(IF(CF407=$D$4,CG407,CG407/($D$4/CF407)),0)</f>
        <v>0</v>
      </c>
      <c r="CI407" s="58"/>
      <c r="CJ407" s="58"/>
      <c r="CK407" s="55"/>
      <c r="CL407" s="47">
        <f>IF(CJ407-CI407=$A$3,$A$2,CJ407-CI407)</f>
        <v>0</v>
      </c>
      <c r="CM407" s="47">
        <f>IFERROR(IF(CK407=$D$4,CL407,CL407/($D$4/CK407)),0)</f>
        <v>0</v>
      </c>
      <c r="CN407" s="58"/>
      <c r="CO407" s="58"/>
      <c r="CP407" s="55"/>
      <c r="CQ407" s="47">
        <f>IF(CO407-CN407=$A$3,$A$2,CO407-CN407)</f>
        <v>0</v>
      </c>
      <c r="CR407" s="47">
        <f>IFERROR(IF(CP407=$D$4,CQ407,CQ407/($D$4/CP407)),0)</f>
        <v>0</v>
      </c>
      <c r="CS407" s="58"/>
      <c r="CT407" s="58"/>
      <c r="CU407" s="55"/>
      <c r="CV407" s="47">
        <f>IF(CT407-CS407=$A$3,$A$2,CT407-CS407)</f>
        <v>0</v>
      </c>
      <c r="CW407" s="47">
        <f>IFERROR(IF(CU407=$D$4,CV407,CV407/($D$4/CU407)),0)</f>
        <v>0</v>
      </c>
      <c r="CX407" s="18"/>
      <c r="CY407" s="18"/>
      <c r="CZ407" s="156"/>
      <c r="DA407" s="156"/>
    </row>
    <row r="408" spans="2:105" ht="13.8" x14ac:dyDescent="0.3">
      <c r="B408" s="39" t="str">
        <f>CONCATENATE(IF(AD408&lt;&gt;"","L",""),IF(AI408&lt;&gt;"","M",""),IF(AN408&lt;&gt;"","W",""),IF(AS408&lt;&gt;"","J",""),IF(AX408&lt;&gt;"","V",""),IF(BC408&lt;&gt;"","S",""),IF(BH408&lt;&gt;"","D",""))</f>
        <v>W</v>
      </c>
      <c r="C408" s="135">
        <v>959</v>
      </c>
      <c r="D408" s="40" t="s">
        <v>1817</v>
      </c>
      <c r="E408" s="40" t="s">
        <v>1355</v>
      </c>
      <c r="F408" s="40" t="s">
        <v>2123</v>
      </c>
      <c r="G408" s="36" t="s">
        <v>1237</v>
      </c>
      <c r="H408" s="36" t="s">
        <v>2217</v>
      </c>
      <c r="I408" s="36" t="s">
        <v>2217</v>
      </c>
      <c r="J408" s="36" t="s">
        <v>2125</v>
      </c>
      <c r="K408" s="36" t="s">
        <v>2264</v>
      </c>
      <c r="L408" s="99" t="s">
        <v>936</v>
      </c>
      <c r="M408" s="99">
        <f>IF(L408=L407,0,1)</f>
        <v>0</v>
      </c>
      <c r="N408" s="107">
        <v>1004429856</v>
      </c>
      <c r="O408" s="106" t="str">
        <f>PROPER(TRIM(UPPER(CONCATENATE(P408," ",Q408))))</f>
        <v>Cinthya Anahi Donoso</v>
      </c>
      <c r="P408" s="106" t="s">
        <v>2298</v>
      </c>
      <c r="Q408" s="106" t="s">
        <v>2372</v>
      </c>
      <c r="R408" s="106" t="s">
        <v>2384</v>
      </c>
      <c r="S408" s="106" t="s">
        <v>2464</v>
      </c>
      <c r="T408" s="106" t="s">
        <v>2466</v>
      </c>
      <c r="U408" s="107" t="s">
        <v>2472</v>
      </c>
      <c r="V408" s="133">
        <v>1406.6537247541673</v>
      </c>
      <c r="W408" s="39">
        <f>COUNTA(AD408,AI408,AN408,AS408,AX408,BH408,BC408)</f>
        <v>1</v>
      </c>
      <c r="X408" s="42">
        <f>Y408/AC408</f>
        <v>4.9999999999999961E-2</v>
      </c>
      <c r="Y408" s="43">
        <f>(AH408+AM408+AR408+AW408+BB408+BL408+BG408)*24</f>
        <v>1.9999999999999982</v>
      </c>
      <c r="Z408" s="44">
        <f>+W408*$D$4</f>
        <v>4</v>
      </c>
      <c r="AA408" s="42">
        <f>AB408/(AC408*$D$4)</f>
        <v>4.9999999999999961E-2</v>
      </c>
      <c r="AB408" s="44">
        <f>((AG408*24)*AF408)+((AL408*24)*AK408)+((AQ408*24)*AP408)+((AV408*24)*AU408)+((BA408*24)*AZ408)+((BF408*24)*BE408)+((BK408*24)*BJ408)</f>
        <v>7.9999999999999929</v>
      </c>
      <c r="AC408" s="45">
        <f>SUMIFS(Y:Y,O:O,O408)</f>
        <v>39.999999999999993</v>
      </c>
      <c r="AD408" s="131"/>
      <c r="AE408" s="131"/>
      <c r="AF408" s="57"/>
      <c r="AG408" s="47">
        <f>IF(AE408-AD408=$A$3,$A$2,AE408-AD408)</f>
        <v>0</v>
      </c>
      <c r="AH408" s="47">
        <f>IFERROR(IF(AF408=$D$4,AG408,AG408/($D$4/AF408)),0)</f>
        <v>0</v>
      </c>
      <c r="AI408" s="128"/>
      <c r="AJ408" s="128"/>
      <c r="AK408" s="55"/>
      <c r="AL408" s="47">
        <f>IF(AJ408-AI408=$A$3,$A$2,AJ408-AI408)</f>
        <v>0</v>
      </c>
      <c r="AM408" s="47">
        <f>IFERROR(IF(AK408=$D$4,AL408,AL408/($D$4/AK408)),0)</f>
        <v>0</v>
      </c>
      <c r="AN408" s="128">
        <v>0.70833333333333337</v>
      </c>
      <c r="AO408" s="128">
        <v>0.79166666666666663</v>
      </c>
      <c r="AP408" s="55">
        <v>4</v>
      </c>
      <c r="AQ408" s="47">
        <f>IF(AO408-AN408=$A$3,$A$2,AO408-AN408)</f>
        <v>8.3333333333333259E-2</v>
      </c>
      <c r="AR408" s="47">
        <f>IFERROR(IF(AP408=$D$4,AQ408,AQ408/($D$4/AP408)),0)</f>
        <v>8.3333333333333259E-2</v>
      </c>
      <c r="AS408" s="128"/>
      <c r="AT408" s="128"/>
      <c r="AU408" s="55"/>
      <c r="AV408" s="47">
        <f>IF(AT408-AS408=$A$3,$A$2,AT408-AS408)</f>
        <v>0</v>
      </c>
      <c r="AW408" s="47">
        <f>IFERROR(IF(AU408=$D$4,AV408,AV408/($D$4/AU408)),0)</f>
        <v>0</v>
      </c>
      <c r="AX408" s="128"/>
      <c r="AY408" s="128"/>
      <c r="AZ408" s="55"/>
      <c r="BA408" s="47">
        <f>IF(AY408-AX408=$A$3,$A$2,AY408-AX408)</f>
        <v>0</v>
      </c>
      <c r="BB408" s="47">
        <f>IFERROR(IF(AZ408=$D$4,BA408,BA408/($D$4/AZ408)),0)</f>
        <v>0</v>
      </c>
      <c r="BC408" s="128"/>
      <c r="BD408" s="128"/>
      <c r="BE408" s="55"/>
      <c r="BF408" s="47">
        <f>IF(BD408-BC408=$A$3,$A$2,BD408-BC408)</f>
        <v>0</v>
      </c>
      <c r="BG408" s="47">
        <f>IFERROR(IF(BE408=$D$4,BF408,BF408/($D$4/BE408)),0)</f>
        <v>0</v>
      </c>
      <c r="BH408" s="128"/>
      <c r="BI408" s="128"/>
      <c r="BJ408" s="55"/>
      <c r="BK408" s="47">
        <f>IF(BI408-BH408=$A$3,$A$2,BI408-BH408)</f>
        <v>0</v>
      </c>
      <c r="BL408" s="47">
        <f>IFERROR(IF(BJ408=$D$4,BK408,BK408/($D$4/BJ408)),0)</f>
        <v>0</v>
      </c>
      <c r="BM408" s="50"/>
      <c r="BN408" s="22">
        <f t="array" ref="BN408">IF(SUMPRODUCT((O408:O$439=O408)*1)&gt;1,0,1)</f>
        <v>1</v>
      </c>
      <c r="BO408" s="56"/>
      <c r="BP408" s="56"/>
      <c r="BQ408" s="57"/>
      <c r="BR408" s="47">
        <f>IF(BP408-BO408=$A$3,$A$2,BP408-BO408)</f>
        <v>0</v>
      </c>
      <c r="BS408" s="47">
        <f>IFERROR(IF(BQ408=$D$4,BR408,BR408/($D$4/BQ408)),0)</f>
        <v>0</v>
      </c>
      <c r="BT408" s="58"/>
      <c r="BU408" s="58"/>
      <c r="BV408" s="55"/>
      <c r="BW408" s="47">
        <f>IF(BU408-BT408=$A$3,$A$2,BU408-BT408)</f>
        <v>0</v>
      </c>
      <c r="BX408" s="47">
        <f>IFERROR(IF(BV408=$D$4,BW408,BW408/($D$4/BV408)),0)</f>
        <v>0</v>
      </c>
      <c r="BY408" s="58">
        <v>0.70833333333333337</v>
      </c>
      <c r="BZ408" s="58">
        <v>0.79166666666666663</v>
      </c>
      <c r="CA408" s="55">
        <v>4</v>
      </c>
      <c r="CB408" s="47">
        <f>IF(BZ408-BY408=$A$3,$A$2,BZ408-BY408)</f>
        <v>8.3333333333333259E-2</v>
      </c>
      <c r="CC408" s="47">
        <f>IFERROR(IF(CA408=$D$4,CB408,CB408/($D$4/CA408)),0)</f>
        <v>8.3333333333333259E-2</v>
      </c>
      <c r="CD408" s="58"/>
      <c r="CE408" s="58"/>
      <c r="CF408" s="55"/>
      <c r="CG408" s="47">
        <f>IF(CE408-CD408=$A$3,$A$2,CE408-CD408)</f>
        <v>0</v>
      </c>
      <c r="CH408" s="47">
        <f>IFERROR(IF(CF408=$D$4,CG408,CG408/($D$4/CF408)),0)</f>
        <v>0</v>
      </c>
      <c r="CI408" s="58"/>
      <c r="CJ408" s="58"/>
      <c r="CK408" s="55"/>
      <c r="CL408" s="47">
        <f>IF(CJ408-CI408=$A$3,$A$2,CJ408-CI408)</f>
        <v>0</v>
      </c>
      <c r="CM408" s="47">
        <f>IFERROR(IF(CK408=$D$4,CL408,CL408/($D$4/CK408)),0)</f>
        <v>0</v>
      </c>
      <c r="CN408" s="58"/>
      <c r="CO408" s="58"/>
      <c r="CP408" s="55"/>
      <c r="CQ408" s="47">
        <f>IF(CO408-CN408=$A$3,$A$2,CO408-CN408)</f>
        <v>0</v>
      </c>
      <c r="CR408" s="47">
        <f>IFERROR(IF(CP408=$D$4,CQ408,CQ408/($D$4/CP408)),0)</f>
        <v>0</v>
      </c>
      <c r="CS408" s="58"/>
      <c r="CT408" s="58"/>
      <c r="CU408" s="55"/>
      <c r="CV408" s="47">
        <f>IF(CT408-CS408=$A$3,$A$2,CT408-CS408)</f>
        <v>0</v>
      </c>
      <c r="CW408" s="47">
        <f>IFERROR(IF(CU408=$D$4,CV408,CV408/($D$4/CU408)),0)</f>
        <v>0</v>
      </c>
      <c r="CX408" s="18"/>
      <c r="CY408" s="18"/>
      <c r="CZ408" s="156"/>
      <c r="DA408" s="156"/>
    </row>
    <row r="409" spans="2:105" ht="13.8" x14ac:dyDescent="0.3">
      <c r="B409" s="39" t="str">
        <f>CONCATENATE(IF(AD409&lt;&gt;"","L",""),IF(AI409&lt;&gt;"","M",""),IF(AN409&lt;&gt;"","W",""),IF(AS409&lt;&gt;"","J",""),IF(AX409&lt;&gt;"","V",""),IF(BC409&lt;&gt;"","S",""),IF(BH409&lt;&gt;"","D",""))</f>
        <v>LW</v>
      </c>
      <c r="C409" s="104">
        <v>531</v>
      </c>
      <c r="D409" s="40" t="s">
        <v>1805</v>
      </c>
      <c r="E409" s="40" t="s">
        <v>1028</v>
      </c>
      <c r="F409" s="40" t="s">
        <v>2157</v>
      </c>
      <c r="G409" s="36" t="s">
        <v>1240</v>
      </c>
      <c r="H409" s="36" t="s">
        <v>2217</v>
      </c>
      <c r="I409" s="36" t="s">
        <v>2217</v>
      </c>
      <c r="J409" s="36" t="s">
        <v>2125</v>
      </c>
      <c r="K409" s="36" t="s">
        <v>2264</v>
      </c>
      <c r="L409" s="99" t="s">
        <v>935</v>
      </c>
      <c r="M409" s="99">
        <f>IF(L409=L408,0,1)</f>
        <v>1</v>
      </c>
      <c r="N409" s="107">
        <v>1003604400</v>
      </c>
      <c r="O409" s="106" t="str">
        <f>PROPER(TRIM(UPPER(CONCATENATE(P409," ",Q409))))</f>
        <v>Cristian Israel Chavez</v>
      </c>
      <c r="P409" s="106" t="s">
        <v>2299</v>
      </c>
      <c r="Q409" s="106" t="s">
        <v>2373</v>
      </c>
      <c r="R409" s="106" t="s">
        <v>2429</v>
      </c>
      <c r="S409" s="106" t="s">
        <v>2464</v>
      </c>
      <c r="T409" s="106" t="s">
        <v>2465</v>
      </c>
      <c r="U409" s="107" t="s">
        <v>2472</v>
      </c>
      <c r="V409" s="133">
        <v>6626.3006036020361</v>
      </c>
      <c r="W409" s="39">
        <f>COUNTA(AD409,AI409,AN409,AS409,AX409,BH409,BC409)</f>
        <v>2</v>
      </c>
      <c r="X409" s="42">
        <f>Y409/AC409</f>
        <v>7.5000000000000011E-2</v>
      </c>
      <c r="Y409" s="43">
        <f>(AH409+AM409+AR409+AW409+BB409+BL409+BG409)*24</f>
        <v>3</v>
      </c>
      <c r="Z409" s="44">
        <f>+W409*$D$4</f>
        <v>8</v>
      </c>
      <c r="AA409" s="42">
        <f>AB409/(AC409*$D$4)</f>
        <v>7.5000000000000011E-2</v>
      </c>
      <c r="AB409" s="44">
        <f>((AG409*24)*AF409)+((AL409*24)*AK409)+((AQ409*24)*AP409)+((AV409*24)*AU409)+((BA409*24)*AZ409)+((BF409*24)*BE409)+((BK409*24)*BJ409)</f>
        <v>12</v>
      </c>
      <c r="AC409" s="45">
        <f>SUMIFS(Y:Y,O:O,O409)</f>
        <v>39.999999999999993</v>
      </c>
      <c r="AD409" s="49">
        <v>0.625</v>
      </c>
      <c r="AE409" s="49">
        <v>0.66666666666666663</v>
      </c>
      <c r="AF409" s="41">
        <v>4</v>
      </c>
      <c r="AG409" s="47">
        <f>IF(AE409-AD409=$A$3,$A$2,AE409-AD409)</f>
        <v>4.166666666666663E-2</v>
      </c>
      <c r="AH409" s="47">
        <f>IFERROR(IF(AF409=$D$4,AG409,AG409/($D$4/AF409)),0)</f>
        <v>4.166666666666663E-2</v>
      </c>
      <c r="AI409" s="49"/>
      <c r="AJ409" s="49"/>
      <c r="AK409" s="41"/>
      <c r="AL409" s="47">
        <f>IF(AJ409-AI409=$A$3,$A$2,AJ409-AI409)</f>
        <v>0</v>
      </c>
      <c r="AM409" s="47">
        <f>IFERROR(IF(AK409=$D$4,AL409,AL409/($D$4/AK409)),0)</f>
        <v>0</v>
      </c>
      <c r="AN409" s="49">
        <v>0.625</v>
      </c>
      <c r="AO409" s="49">
        <v>0.70833333333333337</v>
      </c>
      <c r="AP409" s="41">
        <v>4</v>
      </c>
      <c r="AQ409" s="47">
        <f>IF(AO409-AN409=$A$3,$A$2,AO409-AN409)</f>
        <v>8.333333333333337E-2</v>
      </c>
      <c r="AR409" s="47">
        <f>IFERROR(IF(AP409=$D$4,AQ409,AQ409/($D$4/AP409)),0)</f>
        <v>8.333333333333337E-2</v>
      </c>
      <c r="AS409" s="49"/>
      <c r="AT409" s="49"/>
      <c r="AU409" s="41"/>
      <c r="AV409" s="47">
        <f>IF(AT409-AS409=$A$3,$A$2,AT409-AS409)</f>
        <v>0</v>
      </c>
      <c r="AW409" s="47">
        <f>IFERROR(IF(AU409=$D$4,AV409,AV409/($D$4/AU409)),0)</f>
        <v>0</v>
      </c>
      <c r="AX409" s="49"/>
      <c r="AY409" s="49"/>
      <c r="AZ409" s="41"/>
      <c r="BA409" s="47">
        <f>IF(AY409-AX409=$A$3,$A$2,AY409-AX409)</f>
        <v>0</v>
      </c>
      <c r="BB409" s="47">
        <f>IFERROR(IF(AZ409=$D$4,BA409,BA409/($D$4/AZ409)),0)</f>
        <v>0</v>
      </c>
      <c r="BC409" s="49"/>
      <c r="BD409" s="49"/>
      <c r="BE409" s="41"/>
      <c r="BF409" s="47">
        <f>IF(BD409-BC409=$A$3,$A$2,BD409-BC409)</f>
        <v>0</v>
      </c>
      <c r="BG409" s="47">
        <f>IFERROR(IF(BE409=$D$4,BF409,BF409/($D$4/BE409)),0)</f>
        <v>0</v>
      </c>
      <c r="BH409" s="49"/>
      <c r="BI409" s="49"/>
      <c r="BJ409" s="41"/>
      <c r="BK409" s="47">
        <f>IF(BI409-BH409=$A$3,$A$2,BI409-BH409)</f>
        <v>0</v>
      </c>
      <c r="BL409" s="47">
        <f>IFERROR(IF(BJ409=$D$4,BK409,BK409/($D$4/BJ409)),0)</f>
        <v>0</v>
      </c>
      <c r="BM409" s="50"/>
      <c r="BN409" s="22">
        <f t="array" ref="BN409">IF(SUMPRODUCT((O409:O$439=O409)*1)&gt;1,0,1)</f>
        <v>0</v>
      </c>
      <c r="BO409" s="48"/>
      <c r="BP409" s="48"/>
      <c r="BQ409" s="41"/>
      <c r="BR409" s="47">
        <f>IF(BP409-BO409=$A$3,$A$2,BP409-BO409)</f>
        <v>0</v>
      </c>
      <c r="BS409" s="47">
        <f>IFERROR(IF(BQ409=$D$4,BR409,BR409/($D$4/BQ409)),0)</f>
        <v>0</v>
      </c>
      <c r="BT409" s="48"/>
      <c r="BU409" s="48"/>
      <c r="BV409" s="41"/>
      <c r="BW409" s="47">
        <f>IF(BU409-BT409=$A$3,$A$2,BU409-BT409)</f>
        <v>0</v>
      </c>
      <c r="BX409" s="47">
        <f>IFERROR(IF(BV409=$D$4,BW409,BW409/($D$4/BV409)),0)</f>
        <v>0</v>
      </c>
      <c r="BY409" s="48">
        <v>0.625</v>
      </c>
      <c r="BZ409" s="48">
        <v>0.70833333333333337</v>
      </c>
      <c r="CA409" s="41">
        <v>4</v>
      </c>
      <c r="CB409" s="47">
        <f>IF(BZ409-BY409=$A$3,$A$2,BZ409-BY409)</f>
        <v>8.333333333333337E-2</v>
      </c>
      <c r="CC409" s="47">
        <f>IFERROR(IF(CA409=$D$4,CB409,CB409/($D$4/CA409)),0)</f>
        <v>8.333333333333337E-2</v>
      </c>
      <c r="CD409" s="48"/>
      <c r="CE409" s="49"/>
      <c r="CF409" s="41"/>
      <c r="CG409" s="47">
        <f>IF(CE409-CD409=$A$3,$A$2,CE409-CD409)</f>
        <v>0</v>
      </c>
      <c r="CH409" s="47">
        <f>IFERROR(IF(CF409=$D$4,CG409,CG409/($D$4/CF409)),0)</f>
        <v>0</v>
      </c>
      <c r="CI409" s="48"/>
      <c r="CJ409" s="48"/>
      <c r="CK409" s="41"/>
      <c r="CL409" s="47">
        <f>IF(CJ409-CI409=$A$3,$A$2,CJ409-CI409)</f>
        <v>0</v>
      </c>
      <c r="CM409" s="47">
        <f>IFERROR(IF(CK409=$D$4,CL409,CL409/($D$4/CK409)),0)</f>
        <v>0</v>
      </c>
      <c r="CN409" s="48"/>
      <c r="CO409" s="49"/>
      <c r="CP409" s="41"/>
      <c r="CQ409" s="47">
        <f>IF(CO409-CN409=$A$3,$A$2,CO409-CN409)</f>
        <v>0</v>
      </c>
      <c r="CR409" s="47">
        <f>IFERROR(IF(CP409=$D$4,CQ409,CQ409/($D$4/CP409)),0)</f>
        <v>0</v>
      </c>
      <c r="CS409" s="48"/>
      <c r="CT409" s="48"/>
      <c r="CU409" s="41"/>
      <c r="CV409" s="47">
        <f>IF(CT409-CS409=$A$3,$A$2,CT409-CS409)</f>
        <v>0</v>
      </c>
      <c r="CW409" s="47">
        <f>IFERROR(IF(CU409=$D$4,CV409,CV409/($D$4/CU409)),0)</f>
        <v>0</v>
      </c>
      <c r="CX409" s="18"/>
      <c r="CY409" s="18"/>
      <c r="CZ409" s="156"/>
      <c r="DA409" s="156"/>
    </row>
    <row r="410" spans="2:105" ht="13.8" x14ac:dyDescent="0.3">
      <c r="B410" s="39" t="str">
        <f>CONCATENATE(IF(AD410&lt;&gt;"","L",""),IF(AI410&lt;&gt;"","M",""),IF(AN410&lt;&gt;"","W",""),IF(AS410&lt;&gt;"","J",""),IF(AX410&lt;&gt;"","V",""),IF(BC410&lt;&gt;"","S",""),IF(BH410&lt;&gt;"","D",""))</f>
        <v>LJVS</v>
      </c>
      <c r="C410" s="104">
        <v>74</v>
      </c>
      <c r="D410" s="40" t="s">
        <v>1806</v>
      </c>
      <c r="E410" s="40" t="s">
        <v>1349</v>
      </c>
      <c r="F410" s="40" t="s">
        <v>2155</v>
      </c>
      <c r="G410" s="36" t="s">
        <v>1243</v>
      </c>
      <c r="H410" s="36" t="s">
        <v>2217</v>
      </c>
      <c r="I410" s="36" t="s">
        <v>2217</v>
      </c>
      <c r="J410" s="36" t="s">
        <v>2260</v>
      </c>
      <c r="K410" s="36" t="s">
        <v>2264</v>
      </c>
      <c r="L410" s="99" t="s">
        <v>935</v>
      </c>
      <c r="M410" s="99">
        <f>IF(L410=L409,0,1)</f>
        <v>0</v>
      </c>
      <c r="N410" s="107">
        <v>1003604400</v>
      </c>
      <c r="O410" s="106" t="str">
        <f>PROPER(TRIM(UPPER(CONCATENATE(P410," ",Q410))))</f>
        <v>Cristian Israel Chavez</v>
      </c>
      <c r="P410" s="106" t="s">
        <v>2299</v>
      </c>
      <c r="Q410" s="106" t="s">
        <v>2373</v>
      </c>
      <c r="R410" s="106" t="s">
        <v>2429</v>
      </c>
      <c r="S410" s="106" t="s">
        <v>2464</v>
      </c>
      <c r="T410" s="106" t="s">
        <v>2467</v>
      </c>
      <c r="U410" s="107" t="s">
        <v>2472</v>
      </c>
      <c r="V410" s="133">
        <v>46820.539227798414</v>
      </c>
      <c r="W410" s="39">
        <f>COUNTA(AD410,AI410,AN410,AS410,AX410,BH410,BC410)</f>
        <v>4</v>
      </c>
      <c r="X410" s="42">
        <f>Y410/AC410</f>
        <v>0.3</v>
      </c>
      <c r="Y410" s="43">
        <f>(AH410+AM410+AR410+AW410+BB410+BL410+BG410)*24</f>
        <v>11.999999999999996</v>
      </c>
      <c r="Z410" s="44">
        <f>+W410*$D$4</f>
        <v>16</v>
      </c>
      <c r="AA410" s="42">
        <f>AB410/(AC410*$D$4)</f>
        <v>0.3</v>
      </c>
      <c r="AB410" s="44">
        <f>((AG410*24)*AF410)+((AL410*24)*AK410)+((AQ410*24)*AP410)+((AV410*24)*AU410)+((BA410*24)*AZ410)+((BF410*24)*BE410)+((BK410*24)*BJ410)</f>
        <v>47.999999999999986</v>
      </c>
      <c r="AC410" s="45">
        <f>SUMIFS(Y:Y,O:O,O410)</f>
        <v>39.999999999999993</v>
      </c>
      <c r="AD410" s="49">
        <v>0.66666666666666663</v>
      </c>
      <c r="AE410" s="49">
        <v>0.79166666666666663</v>
      </c>
      <c r="AF410" s="41">
        <v>4</v>
      </c>
      <c r="AG410" s="47">
        <f>IF(AE410-AD410=$A$3,$A$2,AE410-AD410)</f>
        <v>0.125</v>
      </c>
      <c r="AH410" s="47">
        <f>IFERROR(IF(AF410=$D$4,AG410,AG410/($D$4/AF410)),0)</f>
        <v>0.125</v>
      </c>
      <c r="AI410" s="49"/>
      <c r="AJ410" s="49"/>
      <c r="AK410" s="41"/>
      <c r="AL410" s="47">
        <f>IF(AJ410-AI410=$A$3,$A$2,AJ410-AI410)</f>
        <v>0</v>
      </c>
      <c r="AM410" s="47">
        <f>IFERROR(IF(AK410=$D$4,AL410,AL410/($D$4/AK410)),0)</f>
        <v>0</v>
      </c>
      <c r="AN410" s="49"/>
      <c r="AO410" s="49"/>
      <c r="AP410" s="41"/>
      <c r="AQ410" s="47">
        <f>IF(AO410-AN410=$A$3,$A$2,AO410-AN410)</f>
        <v>0</v>
      </c>
      <c r="AR410" s="47">
        <f>IFERROR(IF(AP410=$D$4,AQ410,AQ410/($D$4/AP410)),0)</f>
        <v>0</v>
      </c>
      <c r="AS410" s="49">
        <v>0.66666666666666663</v>
      </c>
      <c r="AT410" s="49">
        <v>0.79166666666666663</v>
      </c>
      <c r="AU410" s="41">
        <v>4</v>
      </c>
      <c r="AV410" s="47">
        <f>IF(AT410-AS410=$A$3,$A$2,AT410-AS410)</f>
        <v>0.125</v>
      </c>
      <c r="AW410" s="47">
        <f>IFERROR(IF(AU410=$D$4,AV410,AV410/($D$4/AU410)),0)</f>
        <v>0.125</v>
      </c>
      <c r="AX410" s="49">
        <v>0.41666666666666669</v>
      </c>
      <c r="AY410" s="49">
        <v>0.54166666666666663</v>
      </c>
      <c r="AZ410" s="41">
        <v>4</v>
      </c>
      <c r="BA410" s="47">
        <f>IF(AY410-AX410=$A$3,$A$2,AY410-AX410)</f>
        <v>0.12499999999999994</v>
      </c>
      <c r="BB410" s="47">
        <f>IFERROR(IF(AZ410=$D$4,BA410,BA410/($D$4/AZ410)),0)</f>
        <v>0.12499999999999994</v>
      </c>
      <c r="BC410" s="49">
        <v>0.41666666666666669</v>
      </c>
      <c r="BD410" s="49">
        <v>0.54166666666666663</v>
      </c>
      <c r="BE410" s="41">
        <v>4</v>
      </c>
      <c r="BF410" s="47">
        <f>IF(BD410-BC410=$A$3,$A$2,BD410-BC410)</f>
        <v>0.12499999999999994</v>
      </c>
      <c r="BG410" s="47">
        <f>IFERROR(IF(BE410=$D$4,BF410,BF410/($D$4/BE410)),0)</f>
        <v>0.12499999999999994</v>
      </c>
      <c r="BH410" s="49"/>
      <c r="BI410" s="49"/>
      <c r="BJ410" s="41"/>
      <c r="BK410" s="47">
        <f>IF(BI410-BH410=$A$3,$A$2,BI410-BH410)</f>
        <v>0</v>
      </c>
      <c r="BL410" s="47">
        <f>IFERROR(IF(BJ410=$D$4,BK410,BK410/($D$4/BJ410)),0)</f>
        <v>0</v>
      </c>
      <c r="BM410" s="50"/>
      <c r="BN410" s="22">
        <f t="array" ref="BN410">IF(SUMPRODUCT((O410:O$439=O410)*1)&gt;1,0,1)</f>
        <v>0</v>
      </c>
      <c r="BO410" s="48">
        <v>0.66666666666666663</v>
      </c>
      <c r="BP410" s="48">
        <v>0.79166666666666663</v>
      </c>
      <c r="BQ410" s="41">
        <v>4</v>
      </c>
      <c r="BR410" s="47">
        <f>IF(BP410-BO410=$A$3,$A$2,BP410-BO410)</f>
        <v>0.125</v>
      </c>
      <c r="BS410" s="47">
        <f>IFERROR(IF(BQ410=$D$4,BR410,BR410/($D$4/BQ410)),0)</f>
        <v>0.125</v>
      </c>
      <c r="BT410" s="48"/>
      <c r="BU410" s="48"/>
      <c r="BV410" s="41"/>
      <c r="BW410" s="47">
        <f>IF(BU410-BT410=$A$3,$A$2,BU410-BT410)</f>
        <v>0</v>
      </c>
      <c r="BX410" s="47">
        <f>IFERROR(IF(BV410=$D$4,BW410,BW410/($D$4/BV410)),0)</f>
        <v>0</v>
      </c>
      <c r="BY410" s="48"/>
      <c r="BZ410" s="48"/>
      <c r="CA410" s="41"/>
      <c r="CB410" s="47">
        <f>IF(BZ410-BY410=$A$3,$A$2,BZ410-BY410)</f>
        <v>0</v>
      </c>
      <c r="CC410" s="47">
        <f>IFERROR(IF(CA410=$D$4,CB410,CB410/($D$4/CA410)),0)</f>
        <v>0</v>
      </c>
      <c r="CD410" s="48">
        <v>0.66666666666666663</v>
      </c>
      <c r="CE410" s="49">
        <v>0.79166666666666663</v>
      </c>
      <c r="CF410" s="41">
        <v>4</v>
      </c>
      <c r="CG410" s="47">
        <f>IF(CE410-CD410=$A$3,$A$2,CE410-CD410)</f>
        <v>0.125</v>
      </c>
      <c r="CH410" s="47">
        <f>IFERROR(IF(CF410=$D$4,CG410,CG410/($D$4/CF410)),0)</f>
        <v>0.125</v>
      </c>
      <c r="CI410" s="48">
        <v>0.41666666666666669</v>
      </c>
      <c r="CJ410" s="48">
        <v>0.54166666666666663</v>
      </c>
      <c r="CK410" s="41">
        <v>4</v>
      </c>
      <c r="CL410" s="47">
        <f>IF(CJ410-CI410=$A$3,$A$2,CJ410-CI410)</f>
        <v>0.12499999999999994</v>
      </c>
      <c r="CM410" s="47">
        <f>IFERROR(IF(CK410=$D$4,CL410,CL410/($D$4/CK410)),0)</f>
        <v>0.12499999999999994</v>
      </c>
      <c r="CN410" s="48">
        <v>0.41666666666666669</v>
      </c>
      <c r="CO410" s="49">
        <v>0.54166666666666663</v>
      </c>
      <c r="CP410" s="41">
        <v>4</v>
      </c>
      <c r="CQ410" s="47">
        <f>IF(CO410-CN410=$A$3,$A$2,CO410-CN410)</f>
        <v>0.12499999999999994</v>
      </c>
      <c r="CR410" s="47">
        <f>IFERROR(IF(CP410=$D$4,CQ410,CQ410/($D$4/CP410)),0)</f>
        <v>0.12499999999999994</v>
      </c>
      <c r="CS410" s="48"/>
      <c r="CT410" s="48"/>
      <c r="CU410" s="41"/>
      <c r="CV410" s="47">
        <f>IF(CT410-CS410=$A$3,$A$2,CT410-CS410)</f>
        <v>0</v>
      </c>
      <c r="CW410" s="47">
        <f>IFERROR(IF(CU410=$D$4,CV410,CV410/($D$4/CU410)),0)</f>
        <v>0</v>
      </c>
      <c r="CX410" s="18"/>
      <c r="CY410" s="18"/>
      <c r="CZ410" s="156"/>
      <c r="DA410" s="156"/>
    </row>
    <row r="411" spans="2:105" ht="13.8" x14ac:dyDescent="0.3">
      <c r="B411" s="39" t="str">
        <f>CONCATENATE(IF(AD411&lt;&gt;"","L",""),IF(AI411&lt;&gt;"","M",""),IF(AN411&lt;&gt;"","W",""),IF(AS411&lt;&gt;"","J",""),IF(AX411&lt;&gt;"","V",""),IF(BC411&lt;&gt;"","S",""),IF(BH411&lt;&gt;"","D",""))</f>
        <v>LJS</v>
      </c>
      <c r="C411" s="104">
        <v>49</v>
      </c>
      <c r="D411" s="40" t="s">
        <v>1807</v>
      </c>
      <c r="E411" s="40" t="s">
        <v>1350</v>
      </c>
      <c r="F411" s="40" t="s">
        <v>2123</v>
      </c>
      <c r="G411" s="36" t="s">
        <v>1239</v>
      </c>
      <c r="H411" s="36" t="s">
        <v>2217</v>
      </c>
      <c r="I411" s="36" t="s">
        <v>2217</v>
      </c>
      <c r="J411" s="36" t="s">
        <v>2125</v>
      </c>
      <c r="K411" s="36" t="s">
        <v>2264</v>
      </c>
      <c r="L411" s="99" t="s">
        <v>935</v>
      </c>
      <c r="M411" s="99">
        <f>IF(L411=L410,0,1)</f>
        <v>0</v>
      </c>
      <c r="N411" s="107">
        <v>1003604400</v>
      </c>
      <c r="O411" s="106" t="str">
        <f>PROPER(TRIM(UPPER(CONCATENATE(P411," ",Q411))))</f>
        <v>Cristian Israel Chavez</v>
      </c>
      <c r="P411" s="106" t="s">
        <v>2299</v>
      </c>
      <c r="Q411" s="106" t="s">
        <v>2373</v>
      </c>
      <c r="R411" s="106" t="s">
        <v>2429</v>
      </c>
      <c r="S411" s="106" t="s">
        <v>2464</v>
      </c>
      <c r="T411" s="106" t="s">
        <v>2465</v>
      </c>
      <c r="U411" s="107" t="s">
        <v>2472</v>
      </c>
      <c r="V411" s="133">
        <v>15185.186009999999</v>
      </c>
      <c r="W411" s="39">
        <f>COUNTA(AD411,AI411,AN411,AS411,AX422,BH411,BC411)</f>
        <v>4</v>
      </c>
      <c r="X411" s="42">
        <f>Y411/AC411</f>
        <v>0.20000000000000004</v>
      </c>
      <c r="Y411" s="43">
        <f>(AH411+AM411+AR411+AW411+BB411+BL411+BG411)*24</f>
        <v>8</v>
      </c>
      <c r="Z411" s="44">
        <f>+W411*$D$4</f>
        <v>16</v>
      </c>
      <c r="AA411" s="42">
        <f>AB411/(AC411*$D$4)</f>
        <v>0.20000000000000004</v>
      </c>
      <c r="AB411" s="44">
        <f>((AG411*24)*AF411)+((AL411*24)*AK411)+((AQ411*24)*AP411)+((AV411*24)*AU411)+((BA411*24)*AZ422)+((BF411*24)*BE411)+((BK411*24)*BJ411)</f>
        <v>32</v>
      </c>
      <c r="AC411" s="45">
        <f>SUMIFS(Y:Y,O:O,O411)</f>
        <v>39.999999999999993</v>
      </c>
      <c r="AD411" s="49">
        <v>0.54166666666666663</v>
      </c>
      <c r="AE411" s="49">
        <v>0.625</v>
      </c>
      <c r="AF411" s="41">
        <v>4</v>
      </c>
      <c r="AG411" s="47">
        <f>IF(AE411-AD411=$A$3,$A$2,AE411-AD411)</f>
        <v>8.333333333333337E-2</v>
      </c>
      <c r="AH411" s="47">
        <f>IFERROR(IF(AF411=$D$4,AG411,AG411/($D$4/AF411)),0)</f>
        <v>8.333333333333337E-2</v>
      </c>
      <c r="AI411" s="49"/>
      <c r="AJ411" s="49"/>
      <c r="AK411" s="41"/>
      <c r="AL411" s="47">
        <f>IF(AJ411-AI411=$A$3,$A$2,AJ411-AI411)</f>
        <v>0</v>
      </c>
      <c r="AM411" s="47">
        <f>IFERROR(IF(AK411=$D$4,AL411,AL411/($D$4/AK411)),0)</f>
        <v>0</v>
      </c>
      <c r="AN411" s="49"/>
      <c r="AO411" s="49"/>
      <c r="AP411" s="41"/>
      <c r="AQ411" s="47">
        <f>IF(AO411-AN411=$A$3,$A$2,AO411-AN411)</f>
        <v>0</v>
      </c>
      <c r="AR411" s="47">
        <f>IFERROR(IF(AP411=$D$4,AQ411,AQ411/($D$4/AP411)),0)</f>
        <v>0</v>
      </c>
      <c r="AS411" s="49">
        <v>0.54166666666666663</v>
      </c>
      <c r="AT411" s="49">
        <v>0.66666666666666663</v>
      </c>
      <c r="AU411" s="41">
        <v>4</v>
      </c>
      <c r="AV411" s="47">
        <f>IF(AT411-AS411=$A$3,$A$2,AT411-AS411)</f>
        <v>0.125</v>
      </c>
      <c r="AW411" s="47">
        <f>IFERROR(IF(AU411=$D$4,AV411,AV411/($D$4/AU411)),0)</f>
        <v>0.125</v>
      </c>
      <c r="AX411" s="148"/>
      <c r="AY411" s="148"/>
      <c r="AZ411" s="149"/>
      <c r="BA411" s="47">
        <f>IF(AY411-AX411=$A$3,$A$2,AY411-AX411)</f>
        <v>0</v>
      </c>
      <c r="BB411" s="47">
        <f>IFERROR(IF(AZ411=$D$4,BA411,BA411/($D$4/AZ411)),0)</f>
        <v>0</v>
      </c>
      <c r="BC411" s="49">
        <v>0.66666666666666663</v>
      </c>
      <c r="BD411" s="49">
        <v>0.79166666666666663</v>
      </c>
      <c r="BE411" s="41">
        <v>4</v>
      </c>
      <c r="BF411" s="47">
        <f>IF(BD411-BC411=$A$3,$A$2,BD411-BC411)</f>
        <v>0.125</v>
      </c>
      <c r="BG411" s="47">
        <f>IFERROR(IF(BE411=$D$4,BF411,BF411/($D$4/BE411)),0)</f>
        <v>0.125</v>
      </c>
      <c r="BH411" s="49"/>
      <c r="BI411" s="49"/>
      <c r="BJ411" s="41"/>
      <c r="BK411" s="47">
        <f>IF(BI411-BH411=$A$3,$A$2,BI411-BH411)</f>
        <v>0</v>
      </c>
      <c r="BL411" s="47">
        <f>IFERROR(IF(BJ411=$D$4,BK411,BK411/($D$4/BJ411)),0)</f>
        <v>0</v>
      </c>
      <c r="BM411" s="50"/>
      <c r="BN411" s="22">
        <f t="array" ref="BN411">IF(SUMPRODUCT((O411:O$439=O411)*1)&gt;1,0,1)</f>
        <v>0</v>
      </c>
      <c r="BO411" s="48">
        <v>0.54166666666666663</v>
      </c>
      <c r="BP411" s="48">
        <v>0.66666666666666663</v>
      </c>
      <c r="BQ411" s="41">
        <v>4</v>
      </c>
      <c r="BR411" s="47">
        <f>IF(BP411-BO411=$A$3,$A$2,BP411-BO411)</f>
        <v>0.125</v>
      </c>
      <c r="BS411" s="47">
        <f>IFERROR(IF(BQ411=$D$4,BR411,BR411/($D$4/BQ411)),0)</f>
        <v>0.125</v>
      </c>
      <c r="BT411" s="48"/>
      <c r="BU411" s="48"/>
      <c r="BV411" s="41"/>
      <c r="BW411" s="47">
        <f>IF(BU411-BT411=$A$3,$A$2,BU411-BT411)</f>
        <v>0</v>
      </c>
      <c r="BX411" s="47">
        <f>IFERROR(IF(BV411=$D$4,BW411,BW411/($D$4/BV411)),0)</f>
        <v>0</v>
      </c>
      <c r="BY411" s="48"/>
      <c r="BZ411" s="48"/>
      <c r="CA411" s="41"/>
      <c r="CB411" s="47">
        <f>IF(BZ411-BY411=$A$3,$A$2,BZ411-BY411)</f>
        <v>0</v>
      </c>
      <c r="CC411" s="47">
        <f>IFERROR(IF(CA411=$D$4,CB411,CB411/($D$4/CA411)),0)</f>
        <v>0</v>
      </c>
      <c r="CD411" s="48">
        <v>0.54166666666666663</v>
      </c>
      <c r="CE411" s="49">
        <v>0.66666666666666663</v>
      </c>
      <c r="CF411" s="41">
        <v>4</v>
      </c>
      <c r="CG411" s="47">
        <f>IF(CE411-CD411=$A$3,$A$2,CE411-CD411)</f>
        <v>0.125</v>
      </c>
      <c r="CH411" s="47">
        <f>IFERROR(IF(CF411=$D$4,CG411,CG411/($D$4/CF411)),0)</f>
        <v>0.125</v>
      </c>
      <c r="CI411" s="48">
        <v>0.54166666666666663</v>
      </c>
      <c r="CJ411" s="48">
        <v>0.66666666666666663</v>
      </c>
      <c r="CK411" s="41">
        <v>4</v>
      </c>
      <c r="CL411" s="47">
        <f>IF(CJ411-CI411=$A$3,$A$2,CJ411-CI411)</f>
        <v>0.125</v>
      </c>
      <c r="CM411" s="47">
        <f>IFERROR(IF(CK411=$D$4,CL411,CL411/($D$4/CK411)),0)</f>
        <v>0.125</v>
      </c>
      <c r="CN411" s="48">
        <v>0.66666666666666663</v>
      </c>
      <c r="CO411" s="49">
        <v>0.79166666666666663</v>
      </c>
      <c r="CP411" s="41">
        <v>4</v>
      </c>
      <c r="CQ411" s="47">
        <f>IF(CO411-CN411=$A$3,$A$2,CO411-CN411)</f>
        <v>0.125</v>
      </c>
      <c r="CR411" s="47">
        <f>IFERROR(IF(CP411=$D$4,CQ411,CQ411/($D$4/CP411)),0)</f>
        <v>0.125</v>
      </c>
      <c r="CS411" s="48"/>
      <c r="CT411" s="48"/>
      <c r="CU411" s="41"/>
      <c r="CV411" s="47">
        <f>IF(CT411-CS411=$A$3,$A$2,CT411-CS411)</f>
        <v>0</v>
      </c>
      <c r="CW411" s="47">
        <f>IFERROR(IF(CU411=$D$4,CV411,CV411/($D$4/CU411)),0)</f>
        <v>0</v>
      </c>
      <c r="CX411" s="18"/>
      <c r="CY411" s="18"/>
      <c r="CZ411" s="156"/>
      <c r="DA411" s="156"/>
    </row>
    <row r="412" spans="2:105" ht="13.8" x14ac:dyDescent="0.3">
      <c r="B412" s="39" t="str">
        <f>CONCATENATE(IF(AD412&lt;&gt;"","L",""),IF(AI412&lt;&gt;"","M",""),IF(AN412&lt;&gt;"","W",""),IF(AS412&lt;&gt;"","J",""),IF(AX412&lt;&gt;"","V",""),IF(BC412&lt;&gt;"","S",""),IF(BH412&lt;&gt;"","D",""))</f>
        <v>LJVS</v>
      </c>
      <c r="C412" s="104">
        <v>1101</v>
      </c>
      <c r="D412" s="40" t="s">
        <v>1810</v>
      </c>
      <c r="E412" s="40" t="s">
        <v>206</v>
      </c>
      <c r="F412" s="40" t="s">
        <v>2155</v>
      </c>
      <c r="G412" s="36" t="s">
        <v>1241</v>
      </c>
      <c r="H412" s="36" t="s">
        <v>2217</v>
      </c>
      <c r="I412" s="36" t="s">
        <v>2217</v>
      </c>
      <c r="J412" s="36" t="s">
        <v>2125</v>
      </c>
      <c r="K412" s="36" t="s">
        <v>2264</v>
      </c>
      <c r="L412" s="99" t="s">
        <v>935</v>
      </c>
      <c r="M412" s="99">
        <f>IF(L412=L411,0,1)</f>
        <v>0</v>
      </c>
      <c r="N412" s="107">
        <v>1003604400</v>
      </c>
      <c r="O412" s="106" t="str">
        <f>PROPER(TRIM(UPPER(CONCATENATE(P412," ",Q412))))</f>
        <v>Cristian Israel Chavez</v>
      </c>
      <c r="P412" s="106" t="s">
        <v>2299</v>
      </c>
      <c r="Q412" s="106" t="s">
        <v>2373</v>
      </c>
      <c r="R412" s="106" t="s">
        <v>2429</v>
      </c>
      <c r="S412" s="106" t="s">
        <v>2464</v>
      </c>
      <c r="T412" s="106" t="s">
        <v>2468</v>
      </c>
      <c r="U412" s="107" t="s">
        <v>2472</v>
      </c>
      <c r="V412" s="133">
        <v>20138.375454545458</v>
      </c>
      <c r="W412" s="39">
        <f>COUNTA(AD412,AI412,AN412,AS412,AX412,BH412,BC412)</f>
        <v>4</v>
      </c>
      <c r="X412" s="42">
        <f>Y412/AC412</f>
        <v>0.19999999999999993</v>
      </c>
      <c r="Y412" s="43">
        <f>(AH412+AM412+AR412+AW412+BB412+BL412+BG412)*24</f>
        <v>7.9999999999999956</v>
      </c>
      <c r="Z412" s="44">
        <f>+W412*$D$4</f>
        <v>16</v>
      </c>
      <c r="AA412" s="42">
        <f>AB412/(AC412*$D$4)</f>
        <v>0.19999999999999993</v>
      </c>
      <c r="AB412" s="44">
        <f>((AG412*24)*AF412)+((AL412*24)*AK412)+((AQ412*24)*AP412)+((AV412*24)*AU412)+((BA412*24)*AZ412)+((BF412*24)*BE412)+((BK412*24)*BJ412)</f>
        <v>31.999999999999982</v>
      </c>
      <c r="AC412" s="45">
        <f>SUMIFS(Y:Y,O:O,O412)</f>
        <v>39.999999999999993</v>
      </c>
      <c r="AD412" s="49">
        <v>0.41666666666666669</v>
      </c>
      <c r="AE412" s="49">
        <v>0.5</v>
      </c>
      <c r="AF412" s="41">
        <v>4</v>
      </c>
      <c r="AG412" s="47">
        <f>IF(AE412-AD412=$A$3,$A$2,AE412-AD412)</f>
        <v>8.3333333333333315E-2</v>
      </c>
      <c r="AH412" s="47">
        <f>IFERROR(IF(AF412=$D$4,AG412,AG412/($D$4/AF412)),0)</f>
        <v>8.3333333333333315E-2</v>
      </c>
      <c r="AI412" s="49"/>
      <c r="AJ412" s="49"/>
      <c r="AK412" s="41"/>
      <c r="AL412" s="47">
        <f>IF(AJ412-AI412=$A$3,$A$2,AJ412-AI412)</f>
        <v>0</v>
      </c>
      <c r="AM412" s="47">
        <f>IFERROR(IF(AK412=$D$4,AL412,AL412/($D$4/AK412)),0)</f>
        <v>0</v>
      </c>
      <c r="AN412" s="49"/>
      <c r="AO412" s="49"/>
      <c r="AP412" s="41"/>
      <c r="AQ412" s="47">
        <f>IF(AO412-AN412=$A$3,$A$2,AO412-AN412)</f>
        <v>0</v>
      </c>
      <c r="AR412" s="47">
        <f>IFERROR(IF(AP412=$D$4,AQ412,AQ412/($D$4/AP412)),0)</f>
        <v>0</v>
      </c>
      <c r="AS412" s="49">
        <v>0.41666666666666669</v>
      </c>
      <c r="AT412" s="49">
        <v>0.5</v>
      </c>
      <c r="AU412" s="41">
        <v>4</v>
      </c>
      <c r="AV412" s="47">
        <f>IF(AT412-AS412=$A$3,$A$2,AT412-AS412)</f>
        <v>8.3333333333333315E-2</v>
      </c>
      <c r="AW412" s="47">
        <f>IFERROR(IF(AU412=$D$4,AV412,AV412/($D$4/AU412)),0)</f>
        <v>8.3333333333333315E-2</v>
      </c>
      <c r="AX412" s="49">
        <v>0.70833333333333337</v>
      </c>
      <c r="AY412" s="49">
        <v>0.79166666666666663</v>
      </c>
      <c r="AZ412" s="41">
        <v>4</v>
      </c>
      <c r="BA412" s="47">
        <f>IF(AY412-AX412=$A$3,$A$2,AY412-AX412)</f>
        <v>8.3333333333333259E-2</v>
      </c>
      <c r="BB412" s="47">
        <f>IFERROR(IF(AZ412=$D$4,BA412,BA412/($D$4/AZ412)),0)</f>
        <v>8.3333333333333259E-2</v>
      </c>
      <c r="BC412" s="49">
        <v>0.58333333333333337</v>
      </c>
      <c r="BD412" s="49">
        <v>0.66666666666666663</v>
      </c>
      <c r="BE412" s="41">
        <v>4</v>
      </c>
      <c r="BF412" s="47">
        <f>IF(BD412-BC412=$A$3,$A$2,BD412-BC412)</f>
        <v>8.3333333333333259E-2</v>
      </c>
      <c r="BG412" s="47">
        <f>IFERROR(IF(BE412=$D$4,BF412,BF412/($D$4/BE412)),0)</f>
        <v>8.3333333333333259E-2</v>
      </c>
      <c r="BH412" s="49"/>
      <c r="BI412" s="49"/>
      <c r="BJ412" s="41"/>
      <c r="BK412" s="47">
        <f>IF(BI412-BH412=$A$3,$A$2,BI412-BH412)</f>
        <v>0</v>
      </c>
      <c r="BL412" s="47">
        <f>IFERROR(IF(BJ412=$D$4,BK412,BK412/($D$4/BJ412)),0)</f>
        <v>0</v>
      </c>
      <c r="BM412" s="50"/>
      <c r="BN412" s="22">
        <f t="array" ref="BN412">IF(SUMPRODUCT((O412:O$439=O412)*1)&gt;1,0,1)</f>
        <v>0</v>
      </c>
      <c r="BO412" s="48">
        <v>0.41666666666666669</v>
      </c>
      <c r="BP412" s="48">
        <v>0.5</v>
      </c>
      <c r="BQ412" s="41">
        <v>4</v>
      </c>
      <c r="BR412" s="47">
        <f>IF(BP412-BO412=$A$3,$A$2,BP412-BO412)</f>
        <v>8.3333333333333315E-2</v>
      </c>
      <c r="BS412" s="47">
        <f>IFERROR(IF(BQ412=$D$4,BR412,BR412/($D$4/BQ412)),0)</f>
        <v>8.3333333333333315E-2</v>
      </c>
      <c r="BT412" s="48"/>
      <c r="BU412" s="48"/>
      <c r="BV412" s="41"/>
      <c r="BW412" s="47">
        <f>IF(BU412-BT412=$A$3,$A$2,BU412-BT412)</f>
        <v>0</v>
      </c>
      <c r="BX412" s="47">
        <f>IFERROR(IF(BV412=$D$4,BW412,BW412/($D$4/BV412)),0)</f>
        <v>0</v>
      </c>
      <c r="BY412" s="48"/>
      <c r="BZ412" s="48"/>
      <c r="CA412" s="41"/>
      <c r="CB412" s="47">
        <f>IF(BZ412-BY412=$A$3,$A$2,BZ412-BY412)</f>
        <v>0</v>
      </c>
      <c r="CC412" s="47">
        <f>IFERROR(IF(CA412=$D$4,CB412,CB412/($D$4/CA412)),0)</f>
        <v>0</v>
      </c>
      <c r="CD412" s="48">
        <v>0.41666666666666669</v>
      </c>
      <c r="CE412" s="49">
        <v>0.5</v>
      </c>
      <c r="CF412" s="41">
        <v>4</v>
      </c>
      <c r="CG412" s="47">
        <f>IF(CE412-CD412=$A$3,$A$2,CE412-CD412)</f>
        <v>8.3333333333333315E-2</v>
      </c>
      <c r="CH412" s="47">
        <f>IFERROR(IF(CF412=$D$4,CG412,CG412/($D$4/CF412)),0)</f>
        <v>8.3333333333333315E-2</v>
      </c>
      <c r="CI412" s="48">
        <v>0.70833333333333337</v>
      </c>
      <c r="CJ412" s="48">
        <v>0.79166666666666663</v>
      </c>
      <c r="CK412" s="41">
        <v>4</v>
      </c>
      <c r="CL412" s="47">
        <f>IF(CJ412-CI412=$A$3,$A$2,CJ412-CI412)</f>
        <v>8.3333333333333259E-2</v>
      </c>
      <c r="CM412" s="47">
        <f>IFERROR(IF(CK412=$D$4,CL412,CL412/($D$4/CK412)),0)</f>
        <v>8.3333333333333259E-2</v>
      </c>
      <c r="CN412" s="48">
        <v>0.58333333333333337</v>
      </c>
      <c r="CO412" s="49">
        <v>0.66666666666666663</v>
      </c>
      <c r="CP412" s="41">
        <v>4</v>
      </c>
      <c r="CQ412" s="47">
        <f>IF(CO412-CN412=$A$3,$A$2,CO412-CN412)</f>
        <v>8.3333333333333259E-2</v>
      </c>
      <c r="CR412" s="47">
        <f>IFERROR(IF(CP412=$D$4,CQ412,CQ412/($D$4/CP412)),0)</f>
        <v>8.3333333333333259E-2</v>
      </c>
      <c r="CS412" s="48"/>
      <c r="CT412" s="48"/>
      <c r="CU412" s="41"/>
      <c r="CV412" s="47">
        <f>IF(CT412-CS412=$A$3,$A$2,CT412-CS412)</f>
        <v>0</v>
      </c>
      <c r="CW412" s="47">
        <f>IFERROR(IF(CU412=$D$4,CV412,CV412/($D$4/CU412)),0)</f>
        <v>0</v>
      </c>
      <c r="CX412" s="18"/>
      <c r="CY412" s="18"/>
      <c r="CZ412" s="156"/>
      <c r="DA412" s="156"/>
    </row>
    <row r="413" spans="2:105" ht="13.8" x14ac:dyDescent="0.3">
      <c r="B413" s="39" t="str">
        <f>CONCATENATE(IF(AD413&lt;&gt;"","L",""),IF(AI413&lt;&gt;"","M",""),IF(AN413&lt;&gt;"","W",""),IF(AS413&lt;&gt;"","J",""),IF(AX413&lt;&gt;"","V",""),IF(BC413&lt;&gt;"","S",""),IF(BH413&lt;&gt;"","D",""))</f>
        <v>W</v>
      </c>
      <c r="C413" s="135">
        <v>1018</v>
      </c>
      <c r="D413" s="40" t="s">
        <v>1813</v>
      </c>
      <c r="E413" s="40" t="s">
        <v>1031</v>
      </c>
      <c r="F413" s="40" t="s">
        <v>2123</v>
      </c>
      <c r="G413" s="36" t="s">
        <v>1241</v>
      </c>
      <c r="H413" s="36" t="s">
        <v>2217</v>
      </c>
      <c r="I413" s="36" t="s">
        <v>2217</v>
      </c>
      <c r="J413" s="36" t="s">
        <v>2125</v>
      </c>
      <c r="K413" s="36" t="s">
        <v>2264</v>
      </c>
      <c r="L413" s="99" t="s">
        <v>935</v>
      </c>
      <c r="M413" s="99">
        <f>IF(L413=L412,0,1)</f>
        <v>0</v>
      </c>
      <c r="N413" s="107">
        <v>1003604400</v>
      </c>
      <c r="O413" s="106" t="str">
        <f>PROPER(TRIM(UPPER(CONCATENATE(P413," ",Q413))))</f>
        <v>Cristian Israel Chavez</v>
      </c>
      <c r="P413" s="106" t="s">
        <v>2299</v>
      </c>
      <c r="Q413" s="106" t="s">
        <v>2373</v>
      </c>
      <c r="R413" s="106" t="s">
        <v>2429</v>
      </c>
      <c r="S413" s="106" t="s">
        <v>2464</v>
      </c>
      <c r="T413" s="106" t="s">
        <v>2468</v>
      </c>
      <c r="U413" s="107" t="s">
        <v>2472</v>
      </c>
      <c r="V413" s="133">
        <v>14181.954545454546</v>
      </c>
      <c r="W413" s="39">
        <f>COUNTA(AD413,AI413,AN413,AS413,AX413,BH413,BC413)</f>
        <v>1</v>
      </c>
      <c r="X413" s="42">
        <f>Y413/AC413</f>
        <v>5.0000000000000031E-2</v>
      </c>
      <c r="Y413" s="43">
        <f>(AH413+AM413+AR413+AW413+BB413+BL413+BG413)*24</f>
        <v>2.0000000000000009</v>
      </c>
      <c r="Z413" s="44">
        <f>+W413*$D$4</f>
        <v>4</v>
      </c>
      <c r="AA413" s="42">
        <f>AB413/(AC413*$D$4)</f>
        <v>5.0000000000000031E-2</v>
      </c>
      <c r="AB413" s="44">
        <f>((AG413*24)*AF413)+((AL413*24)*AK413)+((AQ413*24)*AP413)+((AV413*24)*AU413)+((BA413*24)*AZ413)+((BF413*24)*BE413)+((BK413*24)*BJ413)</f>
        <v>8.0000000000000036</v>
      </c>
      <c r="AC413" s="45">
        <f>SUMIFS(Y:Y,O:O,O413)</f>
        <v>39.999999999999993</v>
      </c>
      <c r="AD413" s="131"/>
      <c r="AE413" s="131"/>
      <c r="AF413" s="57"/>
      <c r="AG413" s="47">
        <f>IF(AE413-AD413=$A$3,$A$2,AE413-AD413)</f>
        <v>0</v>
      </c>
      <c r="AH413" s="47">
        <f>IFERROR(IF(AF413=$D$4,AG413,AG413/($D$4/AF413)),0)</f>
        <v>0</v>
      </c>
      <c r="AI413" s="128"/>
      <c r="AJ413" s="128"/>
      <c r="AK413" s="55"/>
      <c r="AL413" s="47">
        <f>IF(AJ413-AI413=$A$3,$A$2,AJ413-AI413)</f>
        <v>0</v>
      </c>
      <c r="AM413" s="47">
        <f>IFERROR(IF(AK413=$D$4,AL413,AL413/($D$4/AK413)),0)</f>
        <v>0</v>
      </c>
      <c r="AN413" s="128">
        <v>0.54166666666666663</v>
      </c>
      <c r="AO413" s="128">
        <v>0.625</v>
      </c>
      <c r="AP413" s="55">
        <v>4</v>
      </c>
      <c r="AQ413" s="47">
        <f>IF(AO413-AN413=$A$3,$A$2,AO413-AN413)</f>
        <v>8.333333333333337E-2</v>
      </c>
      <c r="AR413" s="47">
        <f>IFERROR(IF(AP413=$D$4,AQ413,AQ413/($D$4/AP413)),0)</f>
        <v>8.333333333333337E-2</v>
      </c>
      <c r="AS413" s="128"/>
      <c r="AT413" s="128"/>
      <c r="AU413" s="55"/>
      <c r="AV413" s="47">
        <f>IF(AT413-AS413=$A$3,$A$2,AT413-AS413)</f>
        <v>0</v>
      </c>
      <c r="AW413" s="47">
        <f>IFERROR(IF(AU413=$D$4,AV413,AV413/($D$4/AU413)),0)</f>
        <v>0</v>
      </c>
      <c r="AX413" s="128"/>
      <c r="AY413" s="128"/>
      <c r="AZ413" s="55"/>
      <c r="BA413" s="47">
        <f>IF(AY413-AX413=$A$3,$A$2,AY413-AX413)</f>
        <v>0</v>
      </c>
      <c r="BB413" s="47">
        <f>IFERROR(IF(AZ413=$D$4,BA413,BA413/($D$4/AZ413)),0)</f>
        <v>0</v>
      </c>
      <c r="BC413" s="128"/>
      <c r="BD413" s="128"/>
      <c r="BE413" s="55"/>
      <c r="BF413" s="47">
        <f>IF(BD413-BC413=$A$3,$A$2,BD413-BC413)</f>
        <v>0</v>
      </c>
      <c r="BG413" s="47">
        <f>IFERROR(IF(BE413=$D$4,BF413,BF413/($D$4/BE413)),0)</f>
        <v>0</v>
      </c>
      <c r="BH413" s="128"/>
      <c r="BI413" s="128"/>
      <c r="BJ413" s="55"/>
      <c r="BK413" s="47">
        <f>IF(BI413-BH413=$A$3,$A$2,BI413-BH413)</f>
        <v>0</v>
      </c>
      <c r="BL413" s="47">
        <f>IFERROR(IF(BJ413=$D$4,BK413,BK413/($D$4/BJ413)),0)</f>
        <v>0</v>
      </c>
      <c r="BM413" s="50"/>
      <c r="BN413" s="22">
        <f t="array" ref="BN413">IF(SUMPRODUCT((O413:O$439=O413)*1)&gt;1,0,1)</f>
        <v>0</v>
      </c>
      <c r="BO413" s="56"/>
      <c r="BP413" s="56"/>
      <c r="BQ413" s="57"/>
      <c r="BR413" s="47">
        <f>IF(BP413-BO413=$A$3,$A$2,BP413-BO413)</f>
        <v>0</v>
      </c>
      <c r="BS413" s="47">
        <f>IFERROR(IF(BQ413=$D$4,BR413,BR413/($D$4/BQ413)),0)</f>
        <v>0</v>
      </c>
      <c r="BT413" s="58"/>
      <c r="BU413" s="58"/>
      <c r="BV413" s="55"/>
      <c r="BW413" s="47">
        <f>IF(BU413-BT413=$A$3,$A$2,BU413-BT413)</f>
        <v>0</v>
      </c>
      <c r="BX413" s="47">
        <f>IFERROR(IF(BV413=$D$4,BW413,BW413/($D$4/BV413)),0)</f>
        <v>0</v>
      </c>
      <c r="BY413" s="58">
        <v>0.54166666666666663</v>
      </c>
      <c r="BZ413" s="58">
        <v>0.625</v>
      </c>
      <c r="CA413" s="55">
        <v>4</v>
      </c>
      <c r="CB413" s="47">
        <f>IF(BZ413-BY413=$A$3,$A$2,BZ413-BY413)</f>
        <v>8.333333333333337E-2</v>
      </c>
      <c r="CC413" s="47">
        <f>IFERROR(IF(CA413=$D$4,CB413,CB413/($D$4/CA413)),0)</f>
        <v>8.333333333333337E-2</v>
      </c>
      <c r="CD413" s="58"/>
      <c r="CE413" s="58"/>
      <c r="CF413" s="55"/>
      <c r="CG413" s="47">
        <f>IF(CE413-CD413=$A$3,$A$2,CE413-CD413)</f>
        <v>0</v>
      </c>
      <c r="CH413" s="47">
        <f>IFERROR(IF(CF413=$D$4,CG413,CG413/($D$4/CF413)),0)</f>
        <v>0</v>
      </c>
      <c r="CI413" s="58"/>
      <c r="CJ413" s="58"/>
      <c r="CK413" s="55"/>
      <c r="CL413" s="47">
        <f>IF(CJ413-CI413=$A$3,$A$2,CJ413-CI413)</f>
        <v>0</v>
      </c>
      <c r="CM413" s="47">
        <f>IFERROR(IF(CK413=$D$4,CL413,CL413/($D$4/CK413)),0)</f>
        <v>0</v>
      </c>
      <c r="CN413" s="58"/>
      <c r="CO413" s="58"/>
      <c r="CP413" s="55"/>
      <c r="CQ413" s="47">
        <f>IF(CO413-CN413=$A$3,$A$2,CO413-CN413)</f>
        <v>0</v>
      </c>
      <c r="CR413" s="47">
        <f>IFERROR(IF(CP413=$D$4,CQ413,CQ413/($D$4/CP413)),0)</f>
        <v>0</v>
      </c>
      <c r="CS413" s="58"/>
      <c r="CT413" s="58"/>
      <c r="CU413" s="55"/>
      <c r="CV413" s="47">
        <f>IF(CT413-CS413=$A$3,$A$2,CT413-CS413)</f>
        <v>0</v>
      </c>
      <c r="CW413" s="47">
        <f>IFERROR(IF(CU413=$D$4,CV413,CV413/($D$4/CU413)),0)</f>
        <v>0</v>
      </c>
      <c r="CX413" s="18"/>
      <c r="CY413" s="18"/>
      <c r="CZ413" s="156"/>
      <c r="DA413" s="156"/>
    </row>
    <row r="414" spans="2:105" ht="13.8" x14ac:dyDescent="0.3">
      <c r="B414" s="39" t="str">
        <f>CONCATENATE(IF(AD414&lt;&gt;"","L",""),IF(AI414&lt;&gt;"","M",""),IF(AN414&lt;&gt;"","W",""),IF(AS414&lt;&gt;"","J",""),IF(AX414&lt;&gt;"","V",""),IF(BC414&lt;&gt;"","S",""),IF(BH414&lt;&gt;"","D",""))</f>
        <v>W</v>
      </c>
      <c r="C414" s="135">
        <v>81</v>
      </c>
      <c r="D414" s="40" t="s">
        <v>1814</v>
      </c>
      <c r="E414" s="40" t="s">
        <v>1352</v>
      </c>
      <c r="F414" s="40" t="s">
        <v>2123</v>
      </c>
      <c r="G414" s="36" t="s">
        <v>1237</v>
      </c>
      <c r="H414" s="36" t="s">
        <v>2217</v>
      </c>
      <c r="I414" s="36" t="s">
        <v>2217</v>
      </c>
      <c r="J414" s="36" t="s">
        <v>2125</v>
      </c>
      <c r="K414" s="36" t="s">
        <v>2264</v>
      </c>
      <c r="L414" s="99" t="s">
        <v>935</v>
      </c>
      <c r="M414" s="99">
        <f>IF(L414=L413,0,1)</f>
        <v>0</v>
      </c>
      <c r="N414" s="107">
        <v>1003604400</v>
      </c>
      <c r="O414" s="106" t="str">
        <f>PROPER(TRIM(UPPER(CONCATENATE(P414," ",Q414))))</f>
        <v>Cristian Israel Chavez</v>
      </c>
      <c r="P414" s="106" t="s">
        <v>2299</v>
      </c>
      <c r="Q414" s="106" t="s">
        <v>2373</v>
      </c>
      <c r="R414" s="106" t="s">
        <v>2429</v>
      </c>
      <c r="S414" s="106" t="s">
        <v>2464</v>
      </c>
      <c r="T414" s="106" t="s">
        <v>2466</v>
      </c>
      <c r="U414" s="107" t="s">
        <v>2472</v>
      </c>
      <c r="V414" s="133">
        <v>1983.3150858500696</v>
      </c>
      <c r="W414" s="39">
        <f>COUNTA(AD414,AI414,AN414,AS414,AX414,BH414,BC414)</f>
        <v>1</v>
      </c>
      <c r="X414" s="42">
        <f>Y414/AC414</f>
        <v>4.9999999999999996E-2</v>
      </c>
      <c r="Y414" s="43">
        <f>(AH414+AM414+AR414+AW414+BB414+BL414+BG414)*24</f>
        <v>1.9999999999999996</v>
      </c>
      <c r="Z414" s="44">
        <f>+W414*$D$4</f>
        <v>4</v>
      </c>
      <c r="AA414" s="42">
        <f>AB414/(AC414*$D$4)</f>
        <v>4.9999999999999996E-2</v>
      </c>
      <c r="AB414" s="44">
        <f>((AG414*24)*AF414)+((AL414*24)*AK414)+((AQ414*24)*AP414)+((AV414*24)*AU414)+((BA414*24)*AZ414)+((BF414*24)*BE414)+((BK414*24)*BJ414)</f>
        <v>7.9999999999999982</v>
      </c>
      <c r="AC414" s="45">
        <f>SUMIFS(Y:Y,O:O,O414)</f>
        <v>39.999999999999993</v>
      </c>
      <c r="AD414" s="131"/>
      <c r="AE414" s="131"/>
      <c r="AF414" s="57"/>
      <c r="AG414" s="47">
        <f>IF(AE414-AD414=$A$3,$A$2,AE414-AD414)</f>
        <v>0</v>
      </c>
      <c r="AH414" s="47">
        <f>IFERROR(IF(AF414=$D$4,AG414,AG414/($D$4/AF414)),0)</f>
        <v>0</v>
      </c>
      <c r="AI414" s="128"/>
      <c r="AJ414" s="128"/>
      <c r="AK414" s="55"/>
      <c r="AL414" s="47">
        <f>IF(AJ414-AI414=$A$3,$A$2,AJ414-AI414)</f>
        <v>0</v>
      </c>
      <c r="AM414" s="47">
        <f>IFERROR(IF(AK414=$D$4,AL414,AL414/($D$4/AK414)),0)</f>
        <v>0</v>
      </c>
      <c r="AN414" s="128">
        <v>0.41666666666666669</v>
      </c>
      <c r="AO414" s="128">
        <v>0.5</v>
      </c>
      <c r="AP414" s="55">
        <v>4</v>
      </c>
      <c r="AQ414" s="47">
        <f>IF(AO414-AN414=$A$3,$A$2,AO414-AN414)</f>
        <v>8.3333333333333315E-2</v>
      </c>
      <c r="AR414" s="47">
        <f>IFERROR(IF(AP414=$D$4,AQ414,AQ414/($D$4/AP414)),0)</f>
        <v>8.3333333333333315E-2</v>
      </c>
      <c r="AS414" s="128"/>
      <c r="AT414" s="128"/>
      <c r="AU414" s="55"/>
      <c r="AV414" s="47">
        <f>IF(AT414-AS414=$A$3,$A$2,AT414-AS414)</f>
        <v>0</v>
      </c>
      <c r="AW414" s="47">
        <f>IFERROR(IF(AU414=$D$4,AV414,AV414/($D$4/AU414)),0)</f>
        <v>0</v>
      </c>
      <c r="AX414" s="128"/>
      <c r="AY414" s="128"/>
      <c r="AZ414" s="55"/>
      <c r="BA414" s="47">
        <f>IF(AY414-AX414=$A$3,$A$2,AY414-AX414)</f>
        <v>0</v>
      </c>
      <c r="BB414" s="47">
        <f>IFERROR(IF(AZ414=$D$4,BA414,BA414/($D$4/AZ414)),0)</f>
        <v>0</v>
      </c>
      <c r="BC414" s="128"/>
      <c r="BD414" s="128"/>
      <c r="BE414" s="55"/>
      <c r="BF414" s="47">
        <f>IF(BD414-BC414=$A$3,$A$2,BD414-BC414)</f>
        <v>0</v>
      </c>
      <c r="BG414" s="47">
        <f>IFERROR(IF(BE414=$D$4,BF414,BF414/($D$4/BE414)),0)</f>
        <v>0</v>
      </c>
      <c r="BH414" s="128"/>
      <c r="BI414" s="128"/>
      <c r="BJ414" s="55"/>
      <c r="BK414" s="47">
        <f>IF(BI414-BH414=$A$3,$A$2,BI414-BH414)</f>
        <v>0</v>
      </c>
      <c r="BL414" s="47">
        <f>IFERROR(IF(BJ414=$D$4,BK414,BK414/($D$4/BJ414)),0)</f>
        <v>0</v>
      </c>
      <c r="BM414" s="50"/>
      <c r="BN414" s="22">
        <f t="array" ref="BN414">IF(SUMPRODUCT((O414:O$439=O414)*1)&gt;1,0,1)</f>
        <v>0</v>
      </c>
      <c r="BO414" s="56"/>
      <c r="BP414" s="56"/>
      <c r="BQ414" s="57"/>
      <c r="BR414" s="47">
        <f>IF(BP414-BO414=$A$3,$A$2,BP414-BO414)</f>
        <v>0</v>
      </c>
      <c r="BS414" s="47">
        <f>IFERROR(IF(BQ414=$D$4,BR414,BR414/($D$4/BQ414)),0)</f>
        <v>0</v>
      </c>
      <c r="BT414" s="58"/>
      <c r="BU414" s="58"/>
      <c r="BV414" s="55"/>
      <c r="BW414" s="47">
        <f>IF(BU414-BT414=$A$3,$A$2,BU414-BT414)</f>
        <v>0</v>
      </c>
      <c r="BX414" s="47">
        <f>IFERROR(IF(BV414=$D$4,BW414,BW414/($D$4/BV414)),0)</f>
        <v>0</v>
      </c>
      <c r="BY414" s="58">
        <v>0.41666666666666669</v>
      </c>
      <c r="BZ414" s="58">
        <v>0.5</v>
      </c>
      <c r="CA414" s="55">
        <v>4</v>
      </c>
      <c r="CB414" s="47">
        <f>IF(BZ414-BY414=$A$3,$A$2,BZ414-BY414)</f>
        <v>8.3333333333333315E-2</v>
      </c>
      <c r="CC414" s="47">
        <f>IFERROR(IF(CA414=$D$4,CB414,CB414/($D$4/CA414)),0)</f>
        <v>8.3333333333333315E-2</v>
      </c>
      <c r="CD414" s="58"/>
      <c r="CE414" s="58"/>
      <c r="CF414" s="55"/>
      <c r="CG414" s="47">
        <f>IF(CE414-CD414=$A$3,$A$2,CE414-CD414)</f>
        <v>0</v>
      </c>
      <c r="CH414" s="47">
        <f>IFERROR(IF(CF414=$D$4,CG414,CG414/($D$4/CF414)),0)</f>
        <v>0</v>
      </c>
      <c r="CI414" s="58"/>
      <c r="CJ414" s="58"/>
      <c r="CK414" s="55"/>
      <c r="CL414" s="47">
        <f>IF(CJ414-CI414=$A$3,$A$2,CJ414-CI414)</f>
        <v>0</v>
      </c>
      <c r="CM414" s="47">
        <f>IFERROR(IF(CK414=$D$4,CL414,CL414/($D$4/CK414)),0)</f>
        <v>0</v>
      </c>
      <c r="CN414" s="58"/>
      <c r="CO414" s="58"/>
      <c r="CP414" s="55"/>
      <c r="CQ414" s="47">
        <f>IF(CO414-CN414=$A$3,$A$2,CO414-CN414)</f>
        <v>0</v>
      </c>
      <c r="CR414" s="47">
        <f>IFERROR(IF(CP414=$D$4,CQ414,CQ414/($D$4/CP414)),0)</f>
        <v>0</v>
      </c>
      <c r="CS414" s="58"/>
      <c r="CT414" s="58"/>
      <c r="CU414" s="55"/>
      <c r="CV414" s="47">
        <f>IF(CT414-CS414=$A$3,$A$2,CT414-CS414)</f>
        <v>0</v>
      </c>
      <c r="CW414" s="47">
        <f>IFERROR(IF(CU414=$D$4,CV414,CV414/($D$4/CU414)),0)</f>
        <v>0</v>
      </c>
      <c r="CX414" s="18"/>
      <c r="CY414" s="18"/>
      <c r="CZ414" s="156"/>
      <c r="DA414" s="156"/>
    </row>
    <row r="415" spans="2:105" ht="13.8" x14ac:dyDescent="0.3">
      <c r="B415" s="39" t="str">
        <f>CONCATENATE(IF(AD415&lt;&gt;"","L",""),IF(AI415&lt;&gt;"","M",""),IF(AN415&lt;&gt;"","W",""),IF(AS415&lt;&gt;"","J",""),IF(AX415&lt;&gt;"","V",""),IF(BC415&lt;&gt;"","S",""),IF(BH415&lt;&gt;"","D",""))</f>
        <v>WV</v>
      </c>
      <c r="C415" s="135">
        <v>5</v>
      </c>
      <c r="D415" s="40" t="s">
        <v>1818</v>
      </c>
      <c r="E415" s="40" t="s">
        <v>1356</v>
      </c>
      <c r="F415" s="40" t="s">
        <v>2123</v>
      </c>
      <c r="G415" s="36" t="s">
        <v>1239</v>
      </c>
      <c r="H415" s="36" t="s">
        <v>2217</v>
      </c>
      <c r="I415" s="36" t="s">
        <v>2217</v>
      </c>
      <c r="J415" s="36" t="s">
        <v>2125</v>
      </c>
      <c r="K415" s="36" t="s">
        <v>2264</v>
      </c>
      <c r="L415" s="99" t="s">
        <v>935</v>
      </c>
      <c r="M415" s="99">
        <f>IF(L415=L414,0,1)</f>
        <v>0</v>
      </c>
      <c r="N415" s="107">
        <v>1003604400</v>
      </c>
      <c r="O415" s="106" t="str">
        <f>PROPER(TRIM(UPPER(CONCATENATE(P415," ",Q415))))</f>
        <v>Cristian Israel Chavez</v>
      </c>
      <c r="P415" s="106" t="s">
        <v>2299</v>
      </c>
      <c r="Q415" s="106" t="s">
        <v>2373</v>
      </c>
      <c r="R415" s="106" t="s">
        <v>2429</v>
      </c>
      <c r="S415" s="106" t="s">
        <v>2464</v>
      </c>
      <c r="T415" s="106" t="s">
        <v>2465</v>
      </c>
      <c r="U415" s="107" t="s">
        <v>2472</v>
      </c>
      <c r="V415" s="133">
        <v>14250.217019999998</v>
      </c>
      <c r="W415" s="39">
        <f>COUNTA(AD415,AI415,AN415,AS415,AX415,BH415,BC415)</f>
        <v>2</v>
      </c>
      <c r="X415" s="42">
        <f>Y415/AC415</f>
        <v>0.12499999999999997</v>
      </c>
      <c r="Y415" s="43">
        <f>(AH415+AM415+AR415+AW415+BB415+BL415+BG415)*24</f>
        <v>4.9999999999999982</v>
      </c>
      <c r="Z415" s="44">
        <f>+W415*$D$4</f>
        <v>8</v>
      </c>
      <c r="AA415" s="42">
        <f>AB415/(AC415*$D$4)</f>
        <v>0.12499999999999997</v>
      </c>
      <c r="AB415" s="44">
        <f>((AG415*24)*AF415)+((AL415*24)*AK415)+((AQ415*24)*AP415)+((AV415*24)*AU415)+((BA415*24)*AZ415)+((BF415*24)*BE415)+((BK415*24)*BJ415)</f>
        <v>19.999999999999993</v>
      </c>
      <c r="AC415" s="45">
        <f>SUMIFS(Y:Y,O:O,O415)</f>
        <v>39.999999999999993</v>
      </c>
      <c r="AD415" s="131"/>
      <c r="AE415" s="131"/>
      <c r="AF415" s="57"/>
      <c r="AG415" s="47">
        <f>IF(AE415-AD415=$A$3,$A$2,AE415-AD415)</f>
        <v>0</v>
      </c>
      <c r="AH415" s="47">
        <f>IFERROR(IF(AF415=$D$4,AG415,AG415/($D$4/AF415)),0)</f>
        <v>0</v>
      </c>
      <c r="AI415" s="128"/>
      <c r="AJ415" s="128"/>
      <c r="AK415" s="55"/>
      <c r="AL415" s="47">
        <f>IF(AJ415-AI415=$A$3,$A$2,AJ415-AI415)</f>
        <v>0</v>
      </c>
      <c r="AM415" s="47">
        <f>IFERROR(IF(AK415=$D$4,AL415,AL415/($D$4/AK415)),0)</f>
        <v>0</v>
      </c>
      <c r="AN415" s="128">
        <v>0.70833333333333337</v>
      </c>
      <c r="AO415" s="128">
        <v>0.79166666666666663</v>
      </c>
      <c r="AP415" s="55">
        <v>4</v>
      </c>
      <c r="AQ415" s="47">
        <f>IF(AO415-AN415=$A$3,$A$2,AO415-AN415)</f>
        <v>8.3333333333333259E-2</v>
      </c>
      <c r="AR415" s="47">
        <f>IFERROR(IF(AP415=$D$4,AQ415,AQ415/($D$4/AP415)),0)</f>
        <v>8.3333333333333259E-2</v>
      </c>
      <c r="AS415" s="128"/>
      <c r="AT415" s="128"/>
      <c r="AU415" s="55"/>
      <c r="AV415" s="47">
        <f>IF(AT415-AS415=$A$3,$A$2,AT415-AS415)</f>
        <v>0</v>
      </c>
      <c r="AW415" s="47">
        <f>IFERROR(IF(AU415=$D$4,AV415,AV415/($D$4/AU415)),0)</f>
        <v>0</v>
      </c>
      <c r="AX415" s="49">
        <v>0.54166666666666663</v>
      </c>
      <c r="AY415" s="49">
        <v>0.66666666666666663</v>
      </c>
      <c r="AZ415" s="41">
        <v>4</v>
      </c>
      <c r="BA415" s="47">
        <f>IF(AY415-AX415=$A$3,$A$2,AY415-AX415)</f>
        <v>0.125</v>
      </c>
      <c r="BB415" s="47">
        <f>IFERROR(IF(AZ415=$D$4,BA415,BA415/($D$4/AZ415)),0)</f>
        <v>0.125</v>
      </c>
      <c r="BC415" s="128"/>
      <c r="BD415" s="128"/>
      <c r="BE415" s="55"/>
      <c r="BF415" s="47">
        <f>IF(BD415-BC415=$A$3,$A$2,BD415-BC415)</f>
        <v>0</v>
      </c>
      <c r="BG415" s="47">
        <f>IFERROR(IF(BE415=$D$4,BF415,BF415/($D$4/BE415)),0)</f>
        <v>0</v>
      </c>
      <c r="BH415" s="128"/>
      <c r="BI415" s="128"/>
      <c r="BJ415" s="55"/>
      <c r="BK415" s="47">
        <f>IF(BI415-BH415=$A$3,$A$2,BI415-BH415)</f>
        <v>0</v>
      </c>
      <c r="BL415" s="47">
        <f>IFERROR(IF(BJ415=$D$4,BK415,BK415/($D$4/BJ415)),0)</f>
        <v>0</v>
      </c>
      <c r="BM415" s="50"/>
      <c r="BN415" s="22">
        <f t="array" ref="BN415">IF(SUMPRODUCT((O415:O$439=O415)*1)&gt;1,0,1)</f>
        <v>1</v>
      </c>
      <c r="BO415" s="56"/>
      <c r="BP415" s="56"/>
      <c r="BQ415" s="57"/>
      <c r="BR415" s="47">
        <f>IF(BP415-BO415=$A$3,$A$2,BP415-BO415)</f>
        <v>0</v>
      </c>
      <c r="BS415" s="47">
        <f>IFERROR(IF(BQ415=$D$4,BR415,BR415/($D$4/BQ415)),0)</f>
        <v>0</v>
      </c>
      <c r="BT415" s="58"/>
      <c r="BU415" s="58"/>
      <c r="BV415" s="55"/>
      <c r="BW415" s="47">
        <f>IF(BU415-BT415=$A$3,$A$2,BU415-BT415)</f>
        <v>0</v>
      </c>
      <c r="BX415" s="47">
        <f>IFERROR(IF(BV415=$D$4,BW415,BW415/($D$4/BV415)),0)</f>
        <v>0</v>
      </c>
      <c r="BY415" s="58">
        <v>0.70833333333333337</v>
      </c>
      <c r="BZ415" s="58">
        <v>0.79166666666666663</v>
      </c>
      <c r="CA415" s="55">
        <v>4</v>
      </c>
      <c r="CB415" s="47">
        <f>IF(BZ415-BY415=$A$3,$A$2,BZ415-BY415)</f>
        <v>8.3333333333333259E-2</v>
      </c>
      <c r="CC415" s="47">
        <f>IFERROR(IF(CA415=$D$4,CB415,CB415/($D$4/CA415)),0)</f>
        <v>8.3333333333333259E-2</v>
      </c>
      <c r="CD415" s="58"/>
      <c r="CE415" s="58"/>
      <c r="CF415" s="55"/>
      <c r="CG415" s="47">
        <f>IF(CE415-CD415=$A$3,$A$2,CE415-CD415)</f>
        <v>0</v>
      </c>
      <c r="CH415" s="47">
        <f>IFERROR(IF(CF415=$D$4,CG415,CG415/($D$4/CF415)),0)</f>
        <v>0</v>
      </c>
      <c r="CI415" s="58"/>
      <c r="CJ415" s="58"/>
      <c r="CK415" s="55"/>
      <c r="CL415" s="47">
        <f>IF(CJ415-CI415=$A$3,$A$2,CJ415-CI415)</f>
        <v>0</v>
      </c>
      <c r="CM415" s="47">
        <f>IFERROR(IF(CK415=$D$4,CL415,CL415/($D$4/CK415)),0)</f>
        <v>0</v>
      </c>
      <c r="CN415" s="58"/>
      <c r="CO415" s="58"/>
      <c r="CP415" s="55"/>
      <c r="CQ415" s="47">
        <f>IF(CO415-CN415=$A$3,$A$2,CO415-CN415)</f>
        <v>0</v>
      </c>
      <c r="CR415" s="47">
        <f>IFERROR(IF(CP415=$D$4,CQ415,CQ415/($D$4/CP415)),0)</f>
        <v>0</v>
      </c>
      <c r="CS415" s="58"/>
      <c r="CT415" s="58"/>
      <c r="CU415" s="55"/>
      <c r="CV415" s="47">
        <f>IF(CT415-CS415=$A$3,$A$2,CT415-CS415)</f>
        <v>0</v>
      </c>
      <c r="CW415" s="47">
        <f>IFERROR(IF(CU415=$D$4,CV415,CV415/($D$4/CU415)),0)</f>
        <v>0</v>
      </c>
      <c r="CX415" s="18"/>
      <c r="CY415" s="18"/>
      <c r="CZ415" s="156"/>
      <c r="DA415" s="156"/>
    </row>
    <row r="416" spans="2:105" ht="13.8" x14ac:dyDescent="0.3">
      <c r="B416" s="39" t="str">
        <f>CONCATENATE(IF(AD416&lt;&gt;"","L",""),IF(AI416&lt;&gt;"","M",""),IF(AN416&lt;&gt;"","W",""),IF(AS416&lt;&gt;"","J",""),IF(AX416&lt;&gt;"","V",""),IF(BC416&lt;&gt;"","S",""),IF(BH416&lt;&gt;"","D",""))</f>
        <v>MJ</v>
      </c>
      <c r="C416" s="135">
        <v>38</v>
      </c>
      <c r="D416" s="40" t="s">
        <v>1756</v>
      </c>
      <c r="E416" s="40" t="s">
        <v>1307</v>
      </c>
      <c r="F416" s="40" t="s">
        <v>2122</v>
      </c>
      <c r="G416" s="36" t="s">
        <v>1239</v>
      </c>
      <c r="H416" s="36" t="s">
        <v>2225</v>
      </c>
      <c r="I416" s="36" t="s">
        <v>2225</v>
      </c>
      <c r="J416" s="36" t="s">
        <v>2125</v>
      </c>
      <c r="K416" s="36" t="s">
        <v>2263</v>
      </c>
      <c r="L416" s="99" t="s">
        <v>979</v>
      </c>
      <c r="M416" s="99">
        <f>IF(L416=L415,0,1)</f>
        <v>1</v>
      </c>
      <c r="N416" s="107">
        <v>1003141007</v>
      </c>
      <c r="O416" s="106" t="str">
        <f>PROPER(TRIM(UPPER(CONCATENATE(P416," ",Q416))))</f>
        <v>Martha De La Torre</v>
      </c>
      <c r="P416" s="106" t="s">
        <v>2312</v>
      </c>
      <c r="Q416" s="106" t="s">
        <v>2383</v>
      </c>
      <c r="R416" s="106" t="s">
        <v>2438</v>
      </c>
      <c r="S416" s="106" t="s">
        <v>2464</v>
      </c>
      <c r="T416" s="106" t="s">
        <v>2465</v>
      </c>
      <c r="U416" s="107" t="s">
        <v>2472</v>
      </c>
      <c r="V416" s="133">
        <v>9768.8139300000003</v>
      </c>
      <c r="W416" s="39">
        <f>COUNTA(AD416,AI416,AN416,AS416,AX416,BH416,BC416)</f>
        <v>2</v>
      </c>
      <c r="X416" s="42">
        <f>Y416/AC416</f>
        <v>4.9999999999999975E-2</v>
      </c>
      <c r="Y416" s="43">
        <f>(AH416+AM416+AR416+AW416+BB416+BL416+BG416)*24</f>
        <v>1.9999999999999982</v>
      </c>
      <c r="Z416" s="44">
        <f>+W416*$D$4</f>
        <v>8</v>
      </c>
      <c r="AA416" s="42">
        <f>AB416/(AC416*$D$4)</f>
        <v>4.9999999999999975E-2</v>
      </c>
      <c r="AB416" s="44">
        <f>((AG416*24)*AF416)+((AL416*24)*AK416)+((AQ416*24)*AP416)+((AV416*24)*AU416)+((BA416*24)*AZ416)+((BF416*24)*BE416)+((BK416*24)*BJ416)</f>
        <v>7.9999999999999929</v>
      </c>
      <c r="AC416" s="45">
        <f>SUMIFS(Y:Y,O:O,O416)</f>
        <v>39.999999999999986</v>
      </c>
      <c r="AD416" s="127"/>
      <c r="AE416" s="127"/>
      <c r="AF416" s="107"/>
      <c r="AG416" s="47">
        <f>IF(AE416-AD416=$A$3,$A$2,AE416-AD416)</f>
        <v>0</v>
      </c>
      <c r="AH416" s="47">
        <f>IFERROR(IF(AF416=$D$4,AG416,AG416/($D$4/AF416)),0)</f>
        <v>0</v>
      </c>
      <c r="AI416" s="128">
        <v>0.70833333333333337</v>
      </c>
      <c r="AJ416" s="49">
        <v>0.75</v>
      </c>
      <c r="AK416" s="41">
        <v>4</v>
      </c>
      <c r="AL416" s="47">
        <f>IF(AJ416-AI416=$A$3,$A$2,AJ416-AI416)</f>
        <v>4.166666666666663E-2</v>
      </c>
      <c r="AM416" s="47">
        <f>IFERROR(IF(AK416=$D$4,AL416,AL416/($D$4/AK416)),0)</f>
        <v>4.166666666666663E-2</v>
      </c>
      <c r="AN416" s="49"/>
      <c r="AO416" s="49"/>
      <c r="AP416" s="41"/>
      <c r="AQ416" s="47">
        <f>IF(AO416-AN416=$A$3,$A$2,AO416-AN416)</f>
        <v>0</v>
      </c>
      <c r="AR416" s="47">
        <f>IFERROR(IF(AP416=$D$4,AQ416,AQ416/($D$4/AP416)),0)</f>
        <v>0</v>
      </c>
      <c r="AS416" s="128">
        <v>0.70833333333333337</v>
      </c>
      <c r="AT416" s="49">
        <v>0.75</v>
      </c>
      <c r="AU416" s="41">
        <v>4</v>
      </c>
      <c r="AV416" s="47">
        <f>IF(AT416-AS416=$A$3,$A$2,AT416-AS416)</f>
        <v>4.166666666666663E-2</v>
      </c>
      <c r="AW416" s="47">
        <f>IFERROR(IF(AU416=$D$4,AV416,AV416/($D$4/AU416)),0)</f>
        <v>4.166666666666663E-2</v>
      </c>
      <c r="AX416" s="49"/>
      <c r="AY416" s="49"/>
      <c r="AZ416" s="41"/>
      <c r="BA416" s="47">
        <f>IF(AY416-AX416=$A$3,$A$2,AY416-AX416)</f>
        <v>0</v>
      </c>
      <c r="BB416" s="47">
        <f>IFERROR(IF(AZ416=$D$4,BA416,BA416/($D$4/AZ416)),0)</f>
        <v>0</v>
      </c>
      <c r="BC416" s="49"/>
      <c r="BD416" s="49"/>
      <c r="BE416" s="41"/>
      <c r="BF416" s="47">
        <f>IF(BD416-BC416=$A$3,$A$2,BD416-BC416)</f>
        <v>0</v>
      </c>
      <c r="BG416" s="47">
        <f>IFERROR(IF(BE416=$D$4,BF416,BF416/($D$4/BE416)),0)</f>
        <v>0</v>
      </c>
      <c r="BH416" s="49"/>
      <c r="BI416" s="49"/>
      <c r="BJ416" s="41"/>
      <c r="BK416" s="47">
        <f>IF(BI416-BH416=$A$3,$A$2,BI416-BH416)</f>
        <v>0</v>
      </c>
      <c r="BL416" s="47">
        <f>IFERROR(IF(BJ416=$D$4,BK416,BK416/($D$4/BJ416)),0)</f>
        <v>0</v>
      </c>
      <c r="BM416" s="50"/>
      <c r="BN416" s="22">
        <f t="array" ref="BN416">IF(SUMPRODUCT((O416:O$439=O416)*1)&gt;1,0,1)</f>
        <v>0</v>
      </c>
      <c r="BO416" s="46"/>
      <c r="BP416" s="46"/>
      <c r="BQ416" s="107"/>
      <c r="BR416" s="47">
        <f>IF(BP416-BO416=$A$3,$A$2,BP416-BO416)</f>
        <v>0</v>
      </c>
      <c r="BS416" s="47">
        <f>IFERROR(IF(BQ416=$D$4,BR416,BR416/($D$4/BQ416)),0)</f>
        <v>0</v>
      </c>
      <c r="BT416" s="58">
        <v>0.70833333333333337</v>
      </c>
      <c r="BU416" s="48">
        <v>0.75</v>
      </c>
      <c r="BV416" s="41">
        <v>4</v>
      </c>
      <c r="BW416" s="47">
        <f>IF(BU416-BT416=$A$3,$A$2,BU416-BT416)</f>
        <v>4.166666666666663E-2</v>
      </c>
      <c r="BX416" s="47">
        <f>IFERROR(IF(BV416=$D$4,BW416,BW416/($D$4/BV416)),0)</f>
        <v>4.166666666666663E-2</v>
      </c>
      <c r="BY416" s="48"/>
      <c r="BZ416" s="48"/>
      <c r="CA416" s="41"/>
      <c r="CB416" s="47">
        <f>IF(BZ416-BY416=$A$3,$A$2,BZ416-BY416)</f>
        <v>0</v>
      </c>
      <c r="CC416" s="47">
        <f>IFERROR(IF(CA416=$D$4,CB416,CB416/($D$4/CA416)),0)</f>
        <v>0</v>
      </c>
      <c r="CD416" s="58">
        <v>0.70833333333333337</v>
      </c>
      <c r="CE416" s="49">
        <v>0.75</v>
      </c>
      <c r="CF416" s="41">
        <v>4</v>
      </c>
      <c r="CG416" s="47">
        <f>IF(CE416-CD416=$A$3,$A$2,CE416-CD416)</f>
        <v>4.166666666666663E-2</v>
      </c>
      <c r="CH416" s="47">
        <f>IFERROR(IF(CF416=$D$4,CG416,CG416/($D$4/CF416)),0)</f>
        <v>4.166666666666663E-2</v>
      </c>
      <c r="CI416" s="48"/>
      <c r="CJ416" s="48"/>
      <c r="CK416" s="41"/>
      <c r="CL416" s="47">
        <f>IF(CJ416-CI416=$A$3,$A$2,CJ416-CI416)</f>
        <v>0</v>
      </c>
      <c r="CM416" s="47">
        <f>IFERROR(IF(CK416=$D$4,CL416,CL416/($D$4/CK416)),0)</f>
        <v>0</v>
      </c>
      <c r="CN416" s="48"/>
      <c r="CO416" s="49"/>
      <c r="CP416" s="41"/>
      <c r="CQ416" s="47">
        <f>IF(CO416-CN416=$A$3,$A$2,CO416-CN416)</f>
        <v>0</v>
      </c>
      <c r="CR416" s="47">
        <f>IFERROR(IF(CP416=$D$4,CQ416,CQ416/($D$4/CP416)),0)</f>
        <v>0</v>
      </c>
      <c r="CS416" s="48"/>
      <c r="CT416" s="48"/>
      <c r="CU416" s="41"/>
      <c r="CV416" s="47">
        <f>IF(CT416-CS416=$A$3,$A$2,CT416-CS416)</f>
        <v>0</v>
      </c>
      <c r="CW416" s="47">
        <f>IFERROR(IF(CU416=$D$4,CV416,CV416/($D$4/CU416)),0)</f>
        <v>0</v>
      </c>
      <c r="CX416" s="18"/>
      <c r="CY416" s="18"/>
      <c r="CZ416" s="156"/>
      <c r="DA416" s="156"/>
    </row>
    <row r="417" spans="2:105" ht="13.8" x14ac:dyDescent="0.3">
      <c r="B417" s="39" t="str">
        <f>CONCATENATE(IF(AD417&lt;&gt;"","L",""),IF(AI417&lt;&gt;"","M",""),IF(AN417&lt;&gt;"","W",""),IF(AS417&lt;&gt;"","J",""),IF(AX417&lt;&gt;"","V",""),IF(BC417&lt;&gt;"","S",""),IF(BH417&lt;&gt;"","D",""))</f>
        <v>MJ</v>
      </c>
      <c r="C417" s="104">
        <v>156</v>
      </c>
      <c r="D417" s="40" t="s">
        <v>1757</v>
      </c>
      <c r="E417" s="40" t="s">
        <v>1308</v>
      </c>
      <c r="F417" s="40" t="s">
        <v>2156</v>
      </c>
      <c r="G417" s="36" t="s">
        <v>1242</v>
      </c>
      <c r="H417" s="36" t="s">
        <v>2225</v>
      </c>
      <c r="I417" s="36" t="s">
        <v>2225</v>
      </c>
      <c r="J417" s="36" t="s">
        <v>2125</v>
      </c>
      <c r="K417" s="36" t="s">
        <v>2263</v>
      </c>
      <c r="L417" s="99" t="s">
        <v>979</v>
      </c>
      <c r="M417" s="99">
        <f>IF(L417=L416,0,1)</f>
        <v>0</v>
      </c>
      <c r="N417" s="107">
        <v>1003141007</v>
      </c>
      <c r="O417" s="106" t="str">
        <f>PROPER(TRIM(UPPER(CONCATENATE(P417," ",Q417))))</f>
        <v>Martha De La Torre</v>
      </c>
      <c r="P417" s="106" t="s">
        <v>2312</v>
      </c>
      <c r="Q417" s="106" t="s">
        <v>2383</v>
      </c>
      <c r="R417" s="106" t="s">
        <v>2438</v>
      </c>
      <c r="S417" s="106" t="s">
        <v>2464</v>
      </c>
      <c r="T417" s="106" t="s">
        <v>2467</v>
      </c>
      <c r="U417" s="107" t="s">
        <v>2472</v>
      </c>
      <c r="V417" s="133">
        <v>23166.3409831637</v>
      </c>
      <c r="W417" s="39">
        <f>COUNTA(AD417,AI417,AN417,AS417,AX417,BH417,BC417)</f>
        <v>2</v>
      </c>
      <c r="X417" s="42">
        <f>Y417/AC417</f>
        <v>4.9999999999999975E-2</v>
      </c>
      <c r="Y417" s="43">
        <f>(AH417+AM417+AR417+AW417+BB417+BL417+BG417)*24</f>
        <v>1.9999999999999982</v>
      </c>
      <c r="Z417" s="44">
        <f>+W417*$D$4</f>
        <v>8</v>
      </c>
      <c r="AA417" s="42">
        <f>AB417/(AC417*$D$4)</f>
        <v>4.9999999999999975E-2</v>
      </c>
      <c r="AB417" s="44">
        <f>((AG417*24)*AF417)+((AL417*24)*AK417)+((AQ417*24)*AP417)+((AV417*24)*AU417)+((BA417*24)*AZ417)+((BF417*24)*BE417)+((BK417*24)*BJ417)</f>
        <v>7.9999999999999929</v>
      </c>
      <c r="AC417" s="45">
        <f>SUMIFS(Y:Y,O:O,O417)</f>
        <v>39.999999999999986</v>
      </c>
      <c r="AD417" s="127"/>
      <c r="AE417" s="127"/>
      <c r="AF417" s="107"/>
      <c r="AG417" s="47">
        <f>IF(AE417-AD417=$A$3,$A$2,AE417-AD417)</f>
        <v>0</v>
      </c>
      <c r="AH417" s="47">
        <f>IFERROR(IF(AF417=$D$4,AG417,AG417/($D$4/AF417)),0)</f>
        <v>0</v>
      </c>
      <c r="AI417" s="49">
        <v>0.75</v>
      </c>
      <c r="AJ417" s="49">
        <v>0.79166666666666663</v>
      </c>
      <c r="AK417" s="41">
        <v>4</v>
      </c>
      <c r="AL417" s="47">
        <f>IF(AJ417-AI417=$A$3,$A$2,AJ417-AI417)</f>
        <v>4.166666666666663E-2</v>
      </c>
      <c r="AM417" s="47">
        <f>IFERROR(IF(AK417=$D$4,AL417,AL417/($D$4/AK417)),0)</f>
        <v>4.166666666666663E-2</v>
      </c>
      <c r="AN417" s="49"/>
      <c r="AO417" s="49"/>
      <c r="AP417" s="41"/>
      <c r="AQ417" s="47">
        <f>IF(AO417-AN417=$A$3,$A$2,AO417-AN417)</f>
        <v>0</v>
      </c>
      <c r="AR417" s="47">
        <f>IFERROR(IF(AP417=$D$4,AQ417,AQ417/($D$4/AP417)),0)</f>
        <v>0</v>
      </c>
      <c r="AS417" s="49">
        <v>0.75</v>
      </c>
      <c r="AT417" s="49">
        <v>0.79166666666666663</v>
      </c>
      <c r="AU417" s="41">
        <v>4</v>
      </c>
      <c r="AV417" s="47">
        <f>IF(AT417-AS417=$A$3,$A$2,AT417-AS417)</f>
        <v>4.166666666666663E-2</v>
      </c>
      <c r="AW417" s="47">
        <f>IFERROR(IF(AU417=$D$4,AV417,AV417/($D$4/AU417)),0)</f>
        <v>4.166666666666663E-2</v>
      </c>
      <c r="AX417" s="49"/>
      <c r="AY417" s="49"/>
      <c r="AZ417" s="41"/>
      <c r="BA417" s="47">
        <f>IF(AY417-AX417=$A$3,$A$2,AY417-AX417)</f>
        <v>0</v>
      </c>
      <c r="BB417" s="47">
        <f>IFERROR(IF(AZ417=$D$4,BA417,BA417/($D$4/AZ417)),0)</f>
        <v>0</v>
      </c>
      <c r="BC417" s="49"/>
      <c r="BD417" s="49"/>
      <c r="BE417" s="41"/>
      <c r="BF417" s="47">
        <f>IF(BD417-BC417=$A$3,$A$2,BD417-BC417)</f>
        <v>0</v>
      </c>
      <c r="BG417" s="47">
        <f>IFERROR(IF(BE417=$D$4,BF417,BF417/($D$4/BE417)),0)</f>
        <v>0</v>
      </c>
      <c r="BH417" s="49"/>
      <c r="BI417" s="49"/>
      <c r="BJ417" s="41"/>
      <c r="BK417" s="47">
        <f>IF(BI417-BH417=$A$3,$A$2,BI417-BH417)</f>
        <v>0</v>
      </c>
      <c r="BL417" s="47">
        <f>IFERROR(IF(BJ417=$D$4,BK417,BK417/($D$4/BJ417)),0)</f>
        <v>0</v>
      </c>
      <c r="BM417" s="50"/>
      <c r="BN417" s="22">
        <f t="array" ref="BN417">IF(SUMPRODUCT((O417:O$439=O417)*1)&gt;1,0,1)</f>
        <v>0</v>
      </c>
      <c r="BO417" s="46"/>
      <c r="BP417" s="46"/>
      <c r="BQ417" s="107"/>
      <c r="BR417" s="47">
        <f>IF(BP417-BO417=$A$3,$A$2,BP417-BO417)</f>
        <v>0</v>
      </c>
      <c r="BS417" s="47">
        <f>IFERROR(IF(BQ417=$D$4,BR417,BR417/($D$4/BQ417)),0)</f>
        <v>0</v>
      </c>
      <c r="BT417" s="48">
        <v>0.75</v>
      </c>
      <c r="BU417" s="48">
        <v>0.79166666666666663</v>
      </c>
      <c r="BV417" s="41">
        <v>4</v>
      </c>
      <c r="BW417" s="47">
        <f>IF(BU417-BT417=$A$3,$A$2,BU417-BT417)</f>
        <v>4.166666666666663E-2</v>
      </c>
      <c r="BX417" s="47">
        <f>IFERROR(IF(BV417=$D$4,BW417,BW417/($D$4/BV417)),0)</f>
        <v>4.166666666666663E-2</v>
      </c>
      <c r="BY417" s="48"/>
      <c r="BZ417" s="48"/>
      <c r="CA417" s="41"/>
      <c r="CB417" s="47">
        <f>IF(BZ417-BY417=$A$3,$A$2,BZ417-BY417)</f>
        <v>0</v>
      </c>
      <c r="CC417" s="47">
        <f>IFERROR(IF(CA417=$D$4,CB417,CB417/($D$4/CA417)),0)</f>
        <v>0</v>
      </c>
      <c r="CD417" s="48">
        <v>0.75</v>
      </c>
      <c r="CE417" s="49">
        <v>0.79166666666666663</v>
      </c>
      <c r="CF417" s="41">
        <v>4</v>
      </c>
      <c r="CG417" s="47">
        <f>IF(CE417-CD417=$A$3,$A$2,CE417-CD417)</f>
        <v>4.166666666666663E-2</v>
      </c>
      <c r="CH417" s="47">
        <f>IFERROR(IF(CF417=$D$4,CG417,CG417/($D$4/CF417)),0)</f>
        <v>4.166666666666663E-2</v>
      </c>
      <c r="CI417" s="48"/>
      <c r="CJ417" s="48"/>
      <c r="CK417" s="41"/>
      <c r="CL417" s="47">
        <f>IF(CJ417-CI417=$A$3,$A$2,CJ417-CI417)</f>
        <v>0</v>
      </c>
      <c r="CM417" s="47">
        <f>IFERROR(IF(CK417=$D$4,CL417,CL417/($D$4/CK417)),0)</f>
        <v>0</v>
      </c>
      <c r="CN417" s="48"/>
      <c r="CO417" s="49"/>
      <c r="CP417" s="41"/>
      <c r="CQ417" s="47">
        <f>IF(CO417-CN417=$A$3,$A$2,CO417-CN417)</f>
        <v>0</v>
      </c>
      <c r="CR417" s="47">
        <f>IFERROR(IF(CP417=$D$4,CQ417,CQ417/($D$4/CP417)),0)</f>
        <v>0</v>
      </c>
      <c r="CS417" s="48"/>
      <c r="CT417" s="48"/>
      <c r="CU417" s="41"/>
      <c r="CV417" s="47">
        <f>IF(CT417-CS417=$A$3,$A$2,CT417-CS417)</f>
        <v>0</v>
      </c>
      <c r="CW417" s="47">
        <f>IFERROR(IF(CU417=$D$4,CV417,CV417/($D$4/CU417)),0)</f>
        <v>0</v>
      </c>
      <c r="CX417" s="18"/>
      <c r="CY417" s="18"/>
      <c r="CZ417" s="156"/>
      <c r="DA417" s="156"/>
    </row>
    <row r="418" spans="2:105" ht="13.8" x14ac:dyDescent="0.3">
      <c r="B418" s="39" t="str">
        <f>CONCATENATE(IF(AD418&lt;&gt;"","L",""),IF(AI418&lt;&gt;"","M",""),IF(AN418&lt;&gt;"","W",""),IF(AS418&lt;&gt;"","J",""),IF(AX418&lt;&gt;"","V",""),IF(BC418&lt;&gt;"","S",""),IF(BH418&lt;&gt;"","D",""))</f>
        <v>MJ</v>
      </c>
      <c r="C418" s="104">
        <v>1021</v>
      </c>
      <c r="D418" s="40" t="s">
        <v>1758</v>
      </c>
      <c r="E418" s="40" t="s">
        <v>1309</v>
      </c>
      <c r="F418" s="40" t="s">
        <v>2122</v>
      </c>
      <c r="G418" s="36" t="s">
        <v>1241</v>
      </c>
      <c r="H418" s="36" t="s">
        <v>2225</v>
      </c>
      <c r="I418" s="36" t="s">
        <v>2225</v>
      </c>
      <c r="J418" s="36" t="s">
        <v>2125</v>
      </c>
      <c r="K418" s="36" t="s">
        <v>2263</v>
      </c>
      <c r="L418" s="99" t="s">
        <v>979</v>
      </c>
      <c r="M418" s="99">
        <f>IF(L418=L417,0,1)</f>
        <v>0</v>
      </c>
      <c r="N418" s="107">
        <v>1003141007</v>
      </c>
      <c r="O418" s="106" t="str">
        <f>PROPER(TRIM(UPPER(CONCATENATE(P418," ",Q418))))</f>
        <v>Martha De La Torre</v>
      </c>
      <c r="P418" s="106" t="s">
        <v>2312</v>
      </c>
      <c r="Q418" s="106" t="s">
        <v>2383</v>
      </c>
      <c r="R418" s="106" t="s">
        <v>2438</v>
      </c>
      <c r="S418" s="106" t="s">
        <v>2464</v>
      </c>
      <c r="T418" s="106" t="s">
        <v>2468</v>
      </c>
      <c r="U418" s="107" t="s">
        <v>2472</v>
      </c>
      <c r="V418" s="133">
        <v>17365.015454545457</v>
      </c>
      <c r="W418" s="39">
        <f>COUNTA(AD418,AI418,AN418,AS418,AX418,BH418,BC418)</f>
        <v>2</v>
      </c>
      <c r="X418" s="42">
        <f>Y418/AC418</f>
        <v>0.10000000000000002</v>
      </c>
      <c r="Y418" s="43">
        <f>(AH418+AM418+AR418+AW418+BB418+BL418+BG418)*24</f>
        <v>3.9999999999999991</v>
      </c>
      <c r="Z418" s="44">
        <f>+W418*$D$4</f>
        <v>8</v>
      </c>
      <c r="AA418" s="42">
        <f>AB418/(AC418*$D$4)</f>
        <v>0.10000000000000002</v>
      </c>
      <c r="AB418" s="44">
        <f>((AG418*24)*AF418)+((AL418*24)*AK418)+((AQ418*24)*AP418)+((AV418*24)*AU418)+((BA418*24)*AZ418)+((BF418*24)*BE418)+((BK418*24)*BJ418)</f>
        <v>15.999999999999996</v>
      </c>
      <c r="AC418" s="45">
        <f>SUMIFS(Y:Y,O:O,O418)</f>
        <v>39.999999999999986</v>
      </c>
      <c r="AD418" s="127"/>
      <c r="AE418" s="127"/>
      <c r="AF418" s="107"/>
      <c r="AG418" s="47">
        <f>IF(AE418-AD418=$A$3,$A$2,AE418-AD418)</f>
        <v>0</v>
      </c>
      <c r="AH418" s="47">
        <f>IFERROR(IF(AF418=$D$4,AG418,AG418/($D$4/AF418)),0)</f>
        <v>0</v>
      </c>
      <c r="AI418" s="128">
        <v>0.45833333333333331</v>
      </c>
      <c r="AJ418" s="49">
        <v>0.54166666666666663</v>
      </c>
      <c r="AK418" s="41">
        <v>4</v>
      </c>
      <c r="AL418" s="47">
        <f>IF(AJ418-AI418=$A$3,$A$2,AJ418-AI418)</f>
        <v>8.3333333333333315E-2</v>
      </c>
      <c r="AM418" s="47">
        <f>IFERROR(IF(AK418=$D$4,AL418,AL418/($D$4/AK418)),0)</f>
        <v>8.3333333333333315E-2</v>
      </c>
      <c r="AN418" s="49"/>
      <c r="AO418" s="49"/>
      <c r="AP418" s="41"/>
      <c r="AQ418" s="47">
        <f>IF(AO418-AN418=$A$3,$A$2,AO418-AN418)</f>
        <v>0</v>
      </c>
      <c r="AR418" s="47">
        <f>IFERROR(IF(AP418=$D$4,AQ418,AQ418/($D$4/AP418)),0)</f>
        <v>0</v>
      </c>
      <c r="AS418" s="128">
        <v>0.45833333333333331</v>
      </c>
      <c r="AT418" s="49">
        <v>0.54166666666666663</v>
      </c>
      <c r="AU418" s="41">
        <v>4</v>
      </c>
      <c r="AV418" s="47">
        <f>IF(AT418-AS418=$A$3,$A$2,AT418-AS418)</f>
        <v>8.3333333333333315E-2</v>
      </c>
      <c r="AW418" s="47">
        <f>IFERROR(IF(AU418=$D$4,AV418,AV418/($D$4/AU418)),0)</f>
        <v>8.3333333333333315E-2</v>
      </c>
      <c r="AX418" s="49"/>
      <c r="AY418" s="49"/>
      <c r="AZ418" s="41"/>
      <c r="BA418" s="47">
        <f>IF(AY418-AX418=$A$3,$A$2,AY418-AX418)</f>
        <v>0</v>
      </c>
      <c r="BB418" s="47">
        <f>IFERROR(IF(AZ418=$D$4,BA418,BA418/($D$4/AZ418)),0)</f>
        <v>0</v>
      </c>
      <c r="BC418" s="49"/>
      <c r="BD418" s="49"/>
      <c r="BE418" s="41"/>
      <c r="BF418" s="47">
        <f>IF(BD418-BC418=$A$3,$A$2,BD418-BC418)</f>
        <v>0</v>
      </c>
      <c r="BG418" s="47">
        <f>IFERROR(IF(BE418=$D$4,BF418,BF418/($D$4/BE418)),0)</f>
        <v>0</v>
      </c>
      <c r="BH418" s="49"/>
      <c r="BI418" s="49"/>
      <c r="BJ418" s="41"/>
      <c r="BK418" s="47">
        <f>IF(BI418-BH418=$A$3,$A$2,BI418-BH418)</f>
        <v>0</v>
      </c>
      <c r="BL418" s="47">
        <f>IFERROR(IF(BJ418=$D$4,BK418,BK418/($D$4/BJ418)),0)</f>
        <v>0</v>
      </c>
      <c r="BM418" s="50"/>
      <c r="BN418" s="22">
        <f t="array" ref="BN418">IF(SUMPRODUCT((O418:O$439=O418)*1)&gt;1,0,1)</f>
        <v>0</v>
      </c>
      <c r="BO418" s="46"/>
      <c r="BP418" s="46"/>
      <c r="BQ418" s="107"/>
      <c r="BR418" s="47">
        <f>IF(BP418-BO418=$A$3,$A$2,BP418-BO418)</f>
        <v>0</v>
      </c>
      <c r="BS418" s="47">
        <f>IFERROR(IF(BQ418=$D$4,BR418,BR418/($D$4/BQ418)),0)</f>
        <v>0</v>
      </c>
      <c r="BT418" s="58">
        <v>0.45833333333333331</v>
      </c>
      <c r="BU418" s="48">
        <v>0.54166666666666663</v>
      </c>
      <c r="BV418" s="41">
        <v>4</v>
      </c>
      <c r="BW418" s="47">
        <f>IF(BU418-BT418=$A$3,$A$2,BU418-BT418)</f>
        <v>8.3333333333333315E-2</v>
      </c>
      <c r="BX418" s="47">
        <f>IFERROR(IF(BV418=$D$4,BW418,BW418/($D$4/BV418)),0)</f>
        <v>8.3333333333333315E-2</v>
      </c>
      <c r="BY418" s="48"/>
      <c r="BZ418" s="48"/>
      <c r="CA418" s="41"/>
      <c r="CB418" s="47">
        <f>IF(BZ418-BY418=$A$3,$A$2,BZ418-BY418)</f>
        <v>0</v>
      </c>
      <c r="CC418" s="47">
        <f>IFERROR(IF(CA418=$D$4,CB418,CB418/($D$4/CA418)),0)</f>
        <v>0</v>
      </c>
      <c r="CD418" s="58">
        <v>0.45833333333333331</v>
      </c>
      <c r="CE418" s="49">
        <v>0.54166666666666663</v>
      </c>
      <c r="CF418" s="41">
        <v>4</v>
      </c>
      <c r="CG418" s="47">
        <f>IF(CE418-CD418=$A$3,$A$2,CE418-CD418)</f>
        <v>8.3333333333333315E-2</v>
      </c>
      <c r="CH418" s="47">
        <f>IFERROR(IF(CF418=$D$4,CG418,CG418/($D$4/CF418)),0)</f>
        <v>8.3333333333333315E-2</v>
      </c>
      <c r="CI418" s="48"/>
      <c r="CJ418" s="48"/>
      <c r="CK418" s="41"/>
      <c r="CL418" s="47">
        <f>IF(CJ418-CI418=$A$3,$A$2,CJ418-CI418)</f>
        <v>0</v>
      </c>
      <c r="CM418" s="47">
        <f>IFERROR(IF(CK418=$D$4,CL418,CL418/($D$4/CK418)),0)</f>
        <v>0</v>
      </c>
      <c r="CN418" s="48"/>
      <c r="CO418" s="49"/>
      <c r="CP418" s="41"/>
      <c r="CQ418" s="47">
        <f>IF(CO418-CN418=$A$3,$A$2,CO418-CN418)</f>
        <v>0</v>
      </c>
      <c r="CR418" s="47">
        <f>IFERROR(IF(CP418=$D$4,CQ418,CQ418/($D$4/CP418)),0)</f>
        <v>0</v>
      </c>
      <c r="CS418" s="48"/>
      <c r="CT418" s="48"/>
      <c r="CU418" s="41"/>
      <c r="CV418" s="47">
        <f>IF(CT418-CS418=$A$3,$A$2,CT418-CS418)</f>
        <v>0</v>
      </c>
      <c r="CW418" s="47">
        <f>IFERROR(IF(CU418=$D$4,CV418,CV418/($D$4/CU418)),0)</f>
        <v>0</v>
      </c>
      <c r="CX418" s="18"/>
      <c r="CY418" s="18"/>
      <c r="CZ418" s="156"/>
      <c r="DA418" s="156"/>
    </row>
    <row r="419" spans="2:105" ht="13.8" x14ac:dyDescent="0.3">
      <c r="B419" s="39" t="str">
        <f>CONCATENATE(IF(AD419&lt;&gt;"","L",""),IF(AI419&lt;&gt;"","M",""),IF(AN419&lt;&gt;"","W",""),IF(AS419&lt;&gt;"","J",""),IF(AX419&lt;&gt;"","V",""),IF(BC419&lt;&gt;"","S",""),IF(BH419&lt;&gt;"","D",""))</f>
        <v>MJ</v>
      </c>
      <c r="C419" s="134">
        <v>94323</v>
      </c>
      <c r="D419" s="40" t="s">
        <v>1759</v>
      </c>
      <c r="E419" s="40" t="s">
        <v>1310</v>
      </c>
      <c r="F419" s="40" t="s">
        <v>2123</v>
      </c>
      <c r="G419" s="36" t="s">
        <v>1237</v>
      </c>
      <c r="H419" s="36" t="s">
        <v>2225</v>
      </c>
      <c r="I419" s="36" t="s">
        <v>2225</v>
      </c>
      <c r="J419" s="36" t="s">
        <v>2125</v>
      </c>
      <c r="K419" s="36" t="s">
        <v>2263</v>
      </c>
      <c r="L419" s="99" t="s">
        <v>979</v>
      </c>
      <c r="M419" s="99">
        <f>IF(L419=L418,0,1)</f>
        <v>0</v>
      </c>
      <c r="N419" s="107">
        <v>1003141007</v>
      </c>
      <c r="O419" s="106" t="str">
        <f>PROPER(TRIM(UPPER(CONCATENATE(P419," ",Q419))))</f>
        <v>Martha De La Torre</v>
      </c>
      <c r="P419" s="106" t="s">
        <v>2312</v>
      </c>
      <c r="Q419" s="106" t="s">
        <v>2383</v>
      </c>
      <c r="R419" s="106" t="s">
        <v>2438</v>
      </c>
      <c r="S419" s="106" t="s">
        <v>2464</v>
      </c>
      <c r="T419" s="106" t="s">
        <v>2466</v>
      </c>
      <c r="U419" s="107" t="s">
        <v>2472</v>
      </c>
      <c r="V419" s="133">
        <v>1758.3171559427087</v>
      </c>
      <c r="W419" s="39">
        <f>COUNTA(AD419,AI419,AN419,AS419,AX419,BH419,BC419)</f>
        <v>2</v>
      </c>
      <c r="X419" s="42">
        <f>Y419/AC419</f>
        <v>4.9999999999999975E-2</v>
      </c>
      <c r="Y419" s="43">
        <f>(AH419+AM419+AR419+AW419+BB419+BL419+BG419)*24</f>
        <v>1.9999999999999982</v>
      </c>
      <c r="Z419" s="44">
        <f>+W419*$D$4</f>
        <v>8</v>
      </c>
      <c r="AA419" s="42">
        <f>AB419/(AC419*$D$4)</f>
        <v>4.9999999999999975E-2</v>
      </c>
      <c r="AB419" s="44">
        <f>((AG419*24)*AF419)+((AL419*24)*AK419)+((AQ419*24)*AP419)+((AV419*24)*AU419)+((BA419*24)*AZ419)+((BF419*24)*BE419)+((BK419*24)*BJ419)</f>
        <v>7.9999999999999929</v>
      </c>
      <c r="AC419" s="45">
        <f>SUMIFS(Y:Y,O:O,O419)</f>
        <v>39.999999999999986</v>
      </c>
      <c r="AD419" s="131"/>
      <c r="AE419" s="131"/>
      <c r="AF419" s="57"/>
      <c r="AG419" s="47">
        <f>IF(AE419-AD419=$A$3,$A$2,AE419-AD419)</f>
        <v>0</v>
      </c>
      <c r="AH419" s="47">
        <f>IFERROR(IF(AF419=$D$4,AG419,AG419/($D$4/AF419)),0)</f>
        <v>0</v>
      </c>
      <c r="AI419" s="49">
        <v>0.58333333333333337</v>
      </c>
      <c r="AJ419" s="128">
        <v>0.625</v>
      </c>
      <c r="AK419" s="55">
        <v>4</v>
      </c>
      <c r="AL419" s="47">
        <f>IF(AJ419-AI419=$A$3,$A$2,AJ419-AI419)</f>
        <v>4.166666666666663E-2</v>
      </c>
      <c r="AM419" s="47">
        <f>IFERROR(IF(AK419=$D$4,AL419,AL419/($D$4/AK419)),0)</f>
        <v>4.166666666666663E-2</v>
      </c>
      <c r="AN419" s="128"/>
      <c r="AO419" s="128"/>
      <c r="AP419" s="55"/>
      <c r="AQ419" s="47">
        <f>IF(AO419-AN419=$A$3,$A$2,AO419-AN419)</f>
        <v>0</v>
      </c>
      <c r="AR419" s="47">
        <f>IFERROR(IF(AP419=$D$4,AQ419,AQ419/($D$4/AP419)),0)</f>
        <v>0</v>
      </c>
      <c r="AS419" s="49">
        <v>0.58333333333333337</v>
      </c>
      <c r="AT419" s="128">
        <v>0.625</v>
      </c>
      <c r="AU419" s="55">
        <v>4</v>
      </c>
      <c r="AV419" s="47">
        <f>IF(AT419-AS419=$A$3,$A$2,AT419-AS419)</f>
        <v>4.166666666666663E-2</v>
      </c>
      <c r="AW419" s="47">
        <f>IFERROR(IF(AU419=$D$4,AV419,AV419/($D$4/AU419)),0)</f>
        <v>4.166666666666663E-2</v>
      </c>
      <c r="AX419" s="128"/>
      <c r="AY419" s="128"/>
      <c r="AZ419" s="55"/>
      <c r="BA419" s="47">
        <f>IF(AY419-AX419=$A$3,$A$2,AY419-AX419)</f>
        <v>0</v>
      </c>
      <c r="BB419" s="47">
        <f>IFERROR(IF(AZ419=$D$4,BA419,BA419/($D$4/AZ419)),0)</f>
        <v>0</v>
      </c>
      <c r="BC419" s="128"/>
      <c r="BD419" s="128"/>
      <c r="BE419" s="55"/>
      <c r="BF419" s="47">
        <f>IF(BD419-BC419=$A$3,$A$2,BD419-BC419)</f>
        <v>0</v>
      </c>
      <c r="BG419" s="47">
        <f>IFERROR(IF(BE419=$D$4,BF419,BF419/($D$4/BE419)),0)</f>
        <v>0</v>
      </c>
      <c r="BH419" s="128"/>
      <c r="BI419" s="128"/>
      <c r="BJ419" s="55"/>
      <c r="BK419" s="47">
        <f>IF(BI419-BH419=$A$3,$A$2,BI419-BH419)</f>
        <v>0</v>
      </c>
      <c r="BL419" s="47">
        <f>IFERROR(IF(BJ419=$D$4,BK419,BK419/($D$4/BJ419)),0)</f>
        <v>0</v>
      </c>
      <c r="BM419" s="50"/>
      <c r="BN419" s="22">
        <f t="array" ref="BN419">IF(SUMPRODUCT((O419:O$439=O419)*1)&gt;1,0,1)</f>
        <v>0</v>
      </c>
      <c r="BO419" s="56"/>
      <c r="BP419" s="56"/>
      <c r="BQ419" s="57"/>
      <c r="BR419" s="47">
        <f>IF(BP419-BO419=$A$3,$A$2,BP419-BO419)</f>
        <v>0</v>
      </c>
      <c r="BS419" s="47">
        <f>IFERROR(IF(BQ419=$D$4,BR419,BR419/($D$4/BQ419)),0)</f>
        <v>0</v>
      </c>
      <c r="BT419" s="48">
        <v>0.58333333333333337</v>
      </c>
      <c r="BU419" s="58">
        <v>0.625</v>
      </c>
      <c r="BV419" s="55">
        <v>4</v>
      </c>
      <c r="BW419" s="47">
        <f>IF(BU419-BT419=$A$3,$A$2,BU419-BT419)</f>
        <v>4.166666666666663E-2</v>
      </c>
      <c r="BX419" s="47">
        <f>IFERROR(IF(BV419=$D$4,BW419,BW419/($D$4/BV419)),0)</f>
        <v>4.166666666666663E-2</v>
      </c>
      <c r="BY419" s="58"/>
      <c r="BZ419" s="58"/>
      <c r="CA419" s="55"/>
      <c r="CB419" s="47">
        <f>IF(BZ419-BY419=$A$3,$A$2,BZ419-BY419)</f>
        <v>0</v>
      </c>
      <c r="CC419" s="47">
        <f>IFERROR(IF(CA419=$D$4,CB419,CB419/($D$4/CA419)),0)</f>
        <v>0</v>
      </c>
      <c r="CD419" s="48">
        <v>0.58333333333333337</v>
      </c>
      <c r="CE419" s="58">
        <v>0.625</v>
      </c>
      <c r="CF419" s="55">
        <v>4</v>
      </c>
      <c r="CG419" s="47">
        <f>IF(CE419-CD419=$A$3,$A$2,CE419-CD419)</f>
        <v>4.166666666666663E-2</v>
      </c>
      <c r="CH419" s="47">
        <f>IFERROR(IF(CF419=$D$4,CG419,CG419/($D$4/CF419)),0)</f>
        <v>4.166666666666663E-2</v>
      </c>
      <c r="CI419" s="58"/>
      <c r="CJ419" s="58"/>
      <c r="CK419" s="55"/>
      <c r="CL419" s="47">
        <f>IF(CJ419-CI419=$A$3,$A$2,CJ419-CI419)</f>
        <v>0</v>
      </c>
      <c r="CM419" s="47">
        <f>IFERROR(IF(CK419=$D$4,CL419,CL419/($D$4/CK419)),0)</f>
        <v>0</v>
      </c>
      <c r="CN419" s="58"/>
      <c r="CO419" s="58"/>
      <c r="CP419" s="55"/>
      <c r="CQ419" s="47">
        <f>IF(CO419-CN419=$A$3,$A$2,CO419-CN419)</f>
        <v>0</v>
      </c>
      <c r="CR419" s="47">
        <f>IFERROR(IF(CP419=$D$4,CQ419,CQ419/($D$4/CP419)),0)</f>
        <v>0</v>
      </c>
      <c r="CS419" s="58"/>
      <c r="CT419" s="58"/>
      <c r="CU419" s="55"/>
      <c r="CV419" s="47">
        <f>IF(CT419-CS419=$A$3,$A$2,CT419-CS419)</f>
        <v>0</v>
      </c>
      <c r="CW419" s="47">
        <f>IFERROR(IF(CU419=$D$4,CV419,CV419/($D$4/CU419)),0)</f>
        <v>0</v>
      </c>
      <c r="CX419" s="18"/>
      <c r="CY419" s="18"/>
      <c r="CZ419" s="156"/>
      <c r="DA419" s="156"/>
    </row>
    <row r="420" spans="2:105" ht="13.8" x14ac:dyDescent="0.3">
      <c r="B420" s="39" t="str">
        <f>CONCATENATE(IF(AD420&lt;&gt;"","L",""),IF(AI420&lt;&gt;"","M",""),IF(AN420&lt;&gt;"","W",""),IF(AS420&lt;&gt;"","J",""),IF(AX420&lt;&gt;"","V",""),IF(BC420&lt;&gt;"","S",""),IF(BH420&lt;&gt;"","D",""))</f>
        <v>MJ</v>
      </c>
      <c r="C420" s="134">
        <v>84</v>
      </c>
      <c r="D420" s="40" t="s">
        <v>1760</v>
      </c>
      <c r="E420" s="40" t="s">
        <v>1311</v>
      </c>
      <c r="F420" s="40" t="s">
        <v>2123</v>
      </c>
      <c r="G420" s="36" t="s">
        <v>1237</v>
      </c>
      <c r="H420" s="36" t="s">
        <v>2225</v>
      </c>
      <c r="I420" s="36" t="s">
        <v>2225</v>
      </c>
      <c r="J420" s="36" t="s">
        <v>2125</v>
      </c>
      <c r="K420" s="36" t="s">
        <v>2263</v>
      </c>
      <c r="L420" s="99" t="s">
        <v>979</v>
      </c>
      <c r="M420" s="99">
        <f>IF(L420=L419,0,1)</f>
        <v>0</v>
      </c>
      <c r="N420" s="107">
        <v>1003141007</v>
      </c>
      <c r="O420" s="106" t="str">
        <f>PROPER(TRIM(UPPER(CONCATENATE(P420," ",Q420))))</f>
        <v>Martha De La Torre</v>
      </c>
      <c r="P420" s="106" t="s">
        <v>2312</v>
      </c>
      <c r="Q420" s="106" t="s">
        <v>2383</v>
      </c>
      <c r="R420" s="106" t="s">
        <v>2438</v>
      </c>
      <c r="S420" s="106" t="s">
        <v>2464</v>
      </c>
      <c r="T420" s="106" t="s">
        <v>2466</v>
      </c>
      <c r="U420" s="107" t="s">
        <v>2472</v>
      </c>
      <c r="V420" s="133">
        <v>7308.4239869417561</v>
      </c>
      <c r="W420" s="39">
        <f>COUNTA(AD420,AI420,AN420,AS420,AX420,BH420,BC420)</f>
        <v>2</v>
      </c>
      <c r="X420" s="42">
        <f>Y420/AC420</f>
        <v>4.9999999999999975E-2</v>
      </c>
      <c r="Y420" s="43">
        <f>(AH420+AM420+AR420+AW420+BB420+BL420+BG420)*24</f>
        <v>1.9999999999999982</v>
      </c>
      <c r="Z420" s="44">
        <f>+W420*$D$4</f>
        <v>8</v>
      </c>
      <c r="AA420" s="42">
        <f>AB420/(AC420*$D$4)</f>
        <v>4.9999999999999975E-2</v>
      </c>
      <c r="AB420" s="44">
        <f>((AG420*24)*AF420)+((AL420*24)*AK420)+((AQ420*24)*AP420)+((AV420*24)*AU420)+((BA420*24)*AZ420)+((BF420*24)*BE420)+((BK420*24)*BJ420)</f>
        <v>7.9999999999999929</v>
      </c>
      <c r="AC420" s="45">
        <f>SUMIFS(Y:Y,O:O,O420)</f>
        <v>39.999999999999986</v>
      </c>
      <c r="AD420" s="131"/>
      <c r="AE420" s="131"/>
      <c r="AF420" s="57"/>
      <c r="AG420" s="47">
        <f>IF(AE420-AD420=$A$3,$A$2,AE420-AD420)</f>
        <v>0</v>
      </c>
      <c r="AH420" s="47">
        <f>IFERROR(IF(AF420=$D$4,AG420,AG420/($D$4/AF420)),0)</f>
        <v>0</v>
      </c>
      <c r="AI420" s="49">
        <v>0.41666666666666669</v>
      </c>
      <c r="AJ420" s="128">
        <v>0.45833333333333331</v>
      </c>
      <c r="AK420" s="55">
        <v>4</v>
      </c>
      <c r="AL420" s="47">
        <f>IF(AJ420-AI420=$A$3,$A$2,AJ420-AI420)</f>
        <v>4.166666666666663E-2</v>
      </c>
      <c r="AM420" s="47">
        <f>IFERROR(IF(AK420=$D$4,AL420,AL420/($D$4/AK420)),0)</f>
        <v>4.166666666666663E-2</v>
      </c>
      <c r="AN420" s="128"/>
      <c r="AO420" s="128"/>
      <c r="AP420" s="55"/>
      <c r="AQ420" s="47">
        <f>IF(AO420-AN420=$A$3,$A$2,AO420-AN420)</f>
        <v>0</v>
      </c>
      <c r="AR420" s="47">
        <f>IFERROR(IF(AP420=$D$4,AQ420,AQ420/($D$4/AP420)),0)</f>
        <v>0</v>
      </c>
      <c r="AS420" s="49">
        <v>0.41666666666666669</v>
      </c>
      <c r="AT420" s="128">
        <v>0.45833333333333331</v>
      </c>
      <c r="AU420" s="55">
        <v>4</v>
      </c>
      <c r="AV420" s="47">
        <f>IF(AT420-AS420=$A$3,$A$2,AT420-AS420)</f>
        <v>4.166666666666663E-2</v>
      </c>
      <c r="AW420" s="47">
        <f>IFERROR(IF(AU420=$D$4,AV420,AV420/($D$4/AU420)),0)</f>
        <v>4.166666666666663E-2</v>
      </c>
      <c r="AX420" s="128"/>
      <c r="AY420" s="128"/>
      <c r="AZ420" s="55"/>
      <c r="BA420" s="47">
        <f>IF(AY420-AX420=$A$3,$A$2,AY420-AX420)</f>
        <v>0</v>
      </c>
      <c r="BB420" s="47">
        <f>IFERROR(IF(AZ420=$D$4,BA420,BA420/($D$4/AZ420)),0)</f>
        <v>0</v>
      </c>
      <c r="BC420" s="128"/>
      <c r="BD420" s="128"/>
      <c r="BE420" s="55"/>
      <c r="BF420" s="47">
        <f>IF(BD420-BC420=$A$3,$A$2,BD420-BC420)</f>
        <v>0</v>
      </c>
      <c r="BG420" s="47">
        <f>IFERROR(IF(BE420=$D$4,BF420,BF420/($D$4/BE420)),0)</f>
        <v>0</v>
      </c>
      <c r="BH420" s="128"/>
      <c r="BI420" s="128"/>
      <c r="BJ420" s="55"/>
      <c r="BK420" s="47">
        <f>IF(BI420-BH420=$A$3,$A$2,BI420-BH420)</f>
        <v>0</v>
      </c>
      <c r="BL420" s="47">
        <f>IFERROR(IF(BJ420=$D$4,BK420,BK420/($D$4/BJ420)),0)</f>
        <v>0</v>
      </c>
      <c r="BM420" s="50"/>
      <c r="BN420" s="22">
        <f t="array" ref="BN420">IF(SUMPRODUCT((O420:O$439=O420)*1)&gt;1,0,1)</f>
        <v>0</v>
      </c>
      <c r="BO420" s="56"/>
      <c r="BP420" s="56"/>
      <c r="BQ420" s="57"/>
      <c r="BR420" s="47">
        <f>IF(BP420-BO420=$A$3,$A$2,BP420-BO420)</f>
        <v>0</v>
      </c>
      <c r="BS420" s="47">
        <f>IFERROR(IF(BQ420=$D$4,BR420,BR420/($D$4/BQ420)),0)</f>
        <v>0</v>
      </c>
      <c r="BT420" s="48">
        <v>0.41666666666666669</v>
      </c>
      <c r="BU420" s="58">
        <v>0.45833333333333331</v>
      </c>
      <c r="BV420" s="55">
        <v>4</v>
      </c>
      <c r="BW420" s="47">
        <f>IF(BU420-BT420=$A$3,$A$2,BU420-BT420)</f>
        <v>4.166666666666663E-2</v>
      </c>
      <c r="BX420" s="47">
        <f>IFERROR(IF(BV420=$D$4,BW420,BW420/($D$4/BV420)),0)</f>
        <v>4.166666666666663E-2</v>
      </c>
      <c r="BY420" s="58"/>
      <c r="BZ420" s="58"/>
      <c r="CA420" s="55"/>
      <c r="CB420" s="47">
        <f>IF(BZ420-BY420=$A$3,$A$2,BZ420-BY420)</f>
        <v>0</v>
      </c>
      <c r="CC420" s="47">
        <f>IFERROR(IF(CA420=$D$4,CB420,CB420/($D$4/CA420)),0)</f>
        <v>0</v>
      </c>
      <c r="CD420" s="48">
        <v>0.41666666666666669</v>
      </c>
      <c r="CE420" s="58">
        <v>0.45833333333333331</v>
      </c>
      <c r="CF420" s="55">
        <v>4</v>
      </c>
      <c r="CG420" s="47">
        <f>IF(CE420-CD420=$A$3,$A$2,CE420-CD420)</f>
        <v>4.166666666666663E-2</v>
      </c>
      <c r="CH420" s="47">
        <f>IFERROR(IF(CF420=$D$4,CG420,CG420/($D$4/CF420)),0)</f>
        <v>4.166666666666663E-2</v>
      </c>
      <c r="CI420" s="58"/>
      <c r="CJ420" s="58"/>
      <c r="CK420" s="55"/>
      <c r="CL420" s="47">
        <f>IF(CJ420-CI420=$A$3,$A$2,CJ420-CI420)</f>
        <v>0</v>
      </c>
      <c r="CM420" s="47">
        <f>IFERROR(IF(CK420=$D$4,CL420,CL420/($D$4/CK420)),0)</f>
        <v>0</v>
      </c>
      <c r="CN420" s="58"/>
      <c r="CO420" s="58"/>
      <c r="CP420" s="55"/>
      <c r="CQ420" s="47">
        <f>IF(CO420-CN420=$A$3,$A$2,CO420-CN420)</f>
        <v>0</v>
      </c>
      <c r="CR420" s="47">
        <f>IFERROR(IF(CP420=$D$4,CQ420,CQ420/($D$4/CP420)),0)</f>
        <v>0</v>
      </c>
      <c r="CS420" s="58"/>
      <c r="CT420" s="58"/>
      <c r="CU420" s="55"/>
      <c r="CV420" s="47">
        <f>IF(CT420-CS420=$A$3,$A$2,CT420-CS420)</f>
        <v>0</v>
      </c>
      <c r="CW420" s="47">
        <f>IFERROR(IF(CU420=$D$4,CV420,CV420/($D$4/CU420)),0)</f>
        <v>0</v>
      </c>
      <c r="CX420" s="18"/>
      <c r="CY420" s="18"/>
      <c r="CZ420" s="156"/>
      <c r="DA420" s="156"/>
    </row>
    <row r="421" spans="2:105" ht="13.8" x14ac:dyDescent="0.3">
      <c r="B421" s="39" t="str">
        <f>CONCATENATE(IF(AD421&lt;&gt;"","L",""),IF(AI421&lt;&gt;"","M",""),IF(AN421&lt;&gt;"","W",""),IF(AS421&lt;&gt;"","J",""),IF(AX421&lt;&gt;"","V",""),IF(BC421&lt;&gt;"","S",""),IF(BH421&lt;&gt;"","D",""))</f>
        <v>MJ</v>
      </c>
      <c r="C421" s="134">
        <v>11</v>
      </c>
      <c r="D421" s="40" t="s">
        <v>1761</v>
      </c>
      <c r="E421" s="40" t="s">
        <v>1312</v>
      </c>
      <c r="F421" s="40" t="s">
        <v>2123</v>
      </c>
      <c r="G421" s="36" t="s">
        <v>1239</v>
      </c>
      <c r="H421" s="36" t="s">
        <v>2225</v>
      </c>
      <c r="I421" s="36" t="s">
        <v>2225</v>
      </c>
      <c r="J421" s="36" t="s">
        <v>2125</v>
      </c>
      <c r="K421" s="36" t="s">
        <v>2263</v>
      </c>
      <c r="L421" s="99" t="s">
        <v>979</v>
      </c>
      <c r="M421" s="99">
        <f>IF(L421=L420,0,1)</f>
        <v>0</v>
      </c>
      <c r="N421" s="107">
        <v>1003141007</v>
      </c>
      <c r="O421" s="106" t="str">
        <f>PROPER(TRIM(UPPER(CONCATENATE(P421," ",Q421))))</f>
        <v>Martha De La Torre</v>
      </c>
      <c r="P421" s="106" t="s">
        <v>2312</v>
      </c>
      <c r="Q421" s="106" t="s">
        <v>2383</v>
      </c>
      <c r="R421" s="106" t="s">
        <v>2438</v>
      </c>
      <c r="S421" s="106" t="s">
        <v>2464</v>
      </c>
      <c r="T421" s="106" t="s">
        <v>2465</v>
      </c>
      <c r="U421" s="107" t="s">
        <v>2472</v>
      </c>
      <c r="V421" s="133">
        <v>8898.3255599999993</v>
      </c>
      <c r="W421" s="39">
        <f>COUNTA(AD421,AI421,AN421,AS421,AX421,BH421,BC421)</f>
        <v>2</v>
      </c>
      <c r="X421" s="42">
        <f>Y421/AC421</f>
        <v>0.10000000000000007</v>
      </c>
      <c r="Y421" s="43">
        <f>(AH421+AM421+AR421+AW421+BB421+BL421+BG421)*24</f>
        <v>4.0000000000000018</v>
      </c>
      <c r="Z421" s="44">
        <f>+W421*$D$4</f>
        <v>8</v>
      </c>
      <c r="AA421" s="42">
        <f>AB421/(AC421*$D$4)</f>
        <v>0.10000000000000007</v>
      </c>
      <c r="AB421" s="44">
        <f>((AG421*24)*AF421)+((AL421*24)*AK421)+((AQ421*24)*AP421)+((AV421*24)*AU421)+((BA421*24)*AZ421)+((BF421*24)*BE421)+((BK421*24)*BJ421)</f>
        <v>16.000000000000007</v>
      </c>
      <c r="AC421" s="45">
        <f>SUMIFS(Y:Y,O:O,O421)</f>
        <v>39.999999999999986</v>
      </c>
      <c r="AD421" s="131"/>
      <c r="AE421" s="131"/>
      <c r="AF421" s="57"/>
      <c r="AG421" s="47">
        <f>IF(AE421-AD421=$A$3,$A$2,AE421-AD421)</f>
        <v>0</v>
      </c>
      <c r="AH421" s="47">
        <f>IFERROR(IF(AF421=$D$4,AG421,AG421/($D$4/AF421)),0)</f>
        <v>0</v>
      </c>
      <c r="AI421" s="128">
        <v>0.625</v>
      </c>
      <c r="AJ421" s="128">
        <v>0.70833333333333337</v>
      </c>
      <c r="AK421" s="55">
        <v>4</v>
      </c>
      <c r="AL421" s="47">
        <f>IF(AJ421-AI421=$A$3,$A$2,AJ421-AI421)</f>
        <v>8.333333333333337E-2</v>
      </c>
      <c r="AM421" s="47">
        <f>IFERROR(IF(AK421=$D$4,AL421,AL421/($D$4/AK421)),0)</f>
        <v>8.333333333333337E-2</v>
      </c>
      <c r="AN421" s="128"/>
      <c r="AO421" s="128"/>
      <c r="AP421" s="55"/>
      <c r="AQ421" s="47">
        <f>IF(AO421-AN421=$A$3,$A$2,AO421-AN421)</f>
        <v>0</v>
      </c>
      <c r="AR421" s="47">
        <f>IFERROR(IF(AP421=$D$4,AQ421,AQ421/($D$4/AP421)),0)</f>
        <v>0</v>
      </c>
      <c r="AS421" s="128">
        <v>0.625</v>
      </c>
      <c r="AT421" s="128">
        <v>0.70833333333333337</v>
      </c>
      <c r="AU421" s="55">
        <v>4</v>
      </c>
      <c r="AV421" s="47">
        <f>IF(AT421-AS421=$A$3,$A$2,AT421-AS421)</f>
        <v>8.333333333333337E-2</v>
      </c>
      <c r="AW421" s="47">
        <f>IFERROR(IF(AU421=$D$4,AV421,AV421/($D$4/AU421)),0)</f>
        <v>8.333333333333337E-2</v>
      </c>
      <c r="AX421" s="128"/>
      <c r="AY421" s="128"/>
      <c r="AZ421" s="55"/>
      <c r="BA421" s="47">
        <f>IF(AY421-AX421=$A$3,$A$2,AY421-AX421)</f>
        <v>0</v>
      </c>
      <c r="BB421" s="47">
        <f>IFERROR(IF(AZ421=$D$4,BA421,BA421/($D$4/AZ421)),0)</f>
        <v>0</v>
      </c>
      <c r="BC421" s="128"/>
      <c r="BD421" s="128"/>
      <c r="BE421" s="55"/>
      <c r="BF421" s="47">
        <f>IF(BD421-BC421=$A$3,$A$2,BD421-BC421)</f>
        <v>0</v>
      </c>
      <c r="BG421" s="47">
        <f>IFERROR(IF(BE421=$D$4,BF421,BF421/($D$4/BE421)),0)</f>
        <v>0</v>
      </c>
      <c r="BH421" s="128"/>
      <c r="BI421" s="128"/>
      <c r="BJ421" s="55"/>
      <c r="BK421" s="47">
        <f>IF(BI421-BH421=$A$3,$A$2,BI421-BH421)</f>
        <v>0</v>
      </c>
      <c r="BL421" s="47">
        <f>IFERROR(IF(BJ421=$D$4,BK421,BK421/($D$4/BJ421)),0)</f>
        <v>0</v>
      </c>
      <c r="BM421" s="50"/>
      <c r="BN421" s="22">
        <f t="array" ref="BN421">IF(SUMPRODUCT((O421:O$439=O421)*1)&gt;1,0,1)</f>
        <v>0</v>
      </c>
      <c r="BO421" s="56"/>
      <c r="BP421" s="56"/>
      <c r="BQ421" s="57"/>
      <c r="BR421" s="47">
        <f>IF(BP421-BO421=$A$3,$A$2,BP421-BO421)</f>
        <v>0</v>
      </c>
      <c r="BS421" s="47">
        <f>IFERROR(IF(BQ421=$D$4,BR421,BR421/($D$4/BQ421)),0)</f>
        <v>0</v>
      </c>
      <c r="BT421" s="58">
        <v>0.625</v>
      </c>
      <c r="BU421" s="58">
        <v>0.70833333333333337</v>
      </c>
      <c r="BV421" s="55">
        <v>4</v>
      </c>
      <c r="BW421" s="47">
        <f>IF(BU421-BT421=$A$3,$A$2,BU421-BT421)</f>
        <v>8.333333333333337E-2</v>
      </c>
      <c r="BX421" s="47">
        <f>IFERROR(IF(BV421=$D$4,BW421,BW421/($D$4/BV421)),0)</f>
        <v>8.333333333333337E-2</v>
      </c>
      <c r="BY421" s="58"/>
      <c r="BZ421" s="58"/>
      <c r="CA421" s="55"/>
      <c r="CB421" s="47">
        <f>IF(BZ421-BY421=$A$3,$A$2,BZ421-BY421)</f>
        <v>0</v>
      </c>
      <c r="CC421" s="47">
        <f>IFERROR(IF(CA421=$D$4,CB421,CB421/($D$4/CA421)),0)</f>
        <v>0</v>
      </c>
      <c r="CD421" s="58">
        <v>0.625</v>
      </c>
      <c r="CE421" s="58">
        <v>0.70833333333333337</v>
      </c>
      <c r="CF421" s="55">
        <v>4</v>
      </c>
      <c r="CG421" s="47">
        <f>IF(CE421-CD421=$A$3,$A$2,CE421-CD421)</f>
        <v>8.333333333333337E-2</v>
      </c>
      <c r="CH421" s="47">
        <f>IFERROR(IF(CF421=$D$4,CG421,CG421/($D$4/CF421)),0)</f>
        <v>8.333333333333337E-2</v>
      </c>
      <c r="CI421" s="58"/>
      <c r="CJ421" s="58"/>
      <c r="CK421" s="55"/>
      <c r="CL421" s="47">
        <f>IF(CJ421-CI421=$A$3,$A$2,CJ421-CI421)</f>
        <v>0</v>
      </c>
      <c r="CM421" s="47">
        <f>IFERROR(IF(CK421=$D$4,CL421,CL421/($D$4/CK421)),0)</f>
        <v>0</v>
      </c>
      <c r="CN421" s="58"/>
      <c r="CO421" s="58"/>
      <c r="CP421" s="55"/>
      <c r="CQ421" s="47">
        <f>IF(CO421-CN421=$A$3,$A$2,CO421-CN421)</f>
        <v>0</v>
      </c>
      <c r="CR421" s="47">
        <f>IFERROR(IF(CP421=$D$4,CQ421,CQ421/($D$4/CP421)),0)</f>
        <v>0</v>
      </c>
      <c r="CS421" s="58"/>
      <c r="CT421" s="58"/>
      <c r="CU421" s="55"/>
      <c r="CV421" s="47">
        <f>IF(CT421-CS421=$A$3,$A$2,CT421-CS421)</f>
        <v>0</v>
      </c>
      <c r="CW421" s="47">
        <f>IFERROR(IF(CU421=$D$4,CV421,CV421/($D$4/CU421)),0)</f>
        <v>0</v>
      </c>
      <c r="CX421" s="18"/>
      <c r="CY421" s="18"/>
      <c r="CZ421" s="156"/>
      <c r="DA421" s="156"/>
    </row>
    <row r="422" spans="2:105" ht="13.8" x14ac:dyDescent="0.3">
      <c r="B422" s="39" t="str">
        <f>CONCATENATE(IF(AD422&lt;&gt;"","L",""),IF(AI422&lt;&gt;"","M",""),IF(AN422&lt;&gt;"","W",""),IF(AS422&lt;&gt;"","J",""),IF(AX422&lt;&gt;"","V",""),IF(BC422&lt;&gt;"","S",""),IF(BH422&lt;&gt;"","D",""))</f>
        <v>WVS</v>
      </c>
      <c r="C422" s="104">
        <v>9</v>
      </c>
      <c r="D422" s="40" t="s">
        <v>1866</v>
      </c>
      <c r="E422" s="40" t="s">
        <v>1396</v>
      </c>
      <c r="F422" s="40" t="s">
        <v>2156</v>
      </c>
      <c r="G422" s="36" t="s">
        <v>1239</v>
      </c>
      <c r="H422" s="36" t="s">
        <v>2226</v>
      </c>
      <c r="I422" s="36" t="s">
        <v>2226</v>
      </c>
      <c r="J422" s="36" t="s">
        <v>2125</v>
      </c>
      <c r="K422" s="36" t="s">
        <v>2263</v>
      </c>
      <c r="L422" s="99" t="s">
        <v>979</v>
      </c>
      <c r="M422" s="99">
        <f>IF(L422=L421,0,1)</f>
        <v>0</v>
      </c>
      <c r="N422" s="107">
        <v>1003141007</v>
      </c>
      <c r="O422" s="106" t="str">
        <f>PROPER(TRIM(UPPER(CONCATENATE(P422," ",Q422))))</f>
        <v>Martha De La Torre</v>
      </c>
      <c r="P422" s="106" t="s">
        <v>2312</v>
      </c>
      <c r="Q422" s="106" t="s">
        <v>2383</v>
      </c>
      <c r="R422" s="106" t="s">
        <v>2438</v>
      </c>
      <c r="S422" s="106" t="s">
        <v>2464</v>
      </c>
      <c r="T422" s="106" t="s">
        <v>2469</v>
      </c>
      <c r="U422" s="107" t="s">
        <v>2472</v>
      </c>
      <c r="V422" s="133">
        <v>23986.790639999999</v>
      </c>
      <c r="W422" s="39">
        <f>COUNTA(AD422,AI422,AN422,AS422,AX422,BH422,BC422)</f>
        <v>3</v>
      </c>
      <c r="X422" s="42">
        <f>Y422/AC422</f>
        <v>0.22500000000000003</v>
      </c>
      <c r="Y422" s="43">
        <f>(AH422+AM422+AR422+AW422+BB422+BL422+BG422)*24</f>
        <v>8.9999999999999982</v>
      </c>
      <c r="Z422" s="44">
        <f>+W422*$D$4</f>
        <v>12</v>
      </c>
      <c r="AA422" s="42">
        <f>AB422/(AC422*$D$4)</f>
        <v>0.22500000000000003</v>
      </c>
      <c r="AB422" s="44">
        <f>((AG422*24)*AF422)+((AL422*24)*AK422)+((AQ422*24)*AP422)+((AV422*24)*AU422)+((BA422*24)*AZ422)+((BF422*24)*BE422)+((BK422*24)*BJ422)</f>
        <v>35.999999999999993</v>
      </c>
      <c r="AC422" s="45">
        <f>SUMIFS(Y:Y,O:O,O422)</f>
        <v>39.999999999999986</v>
      </c>
      <c r="AD422" s="127"/>
      <c r="AE422" s="127"/>
      <c r="AF422" s="107"/>
      <c r="AG422" s="47">
        <f>IF(AE422-AD422=$A$3,$A$2,AE422-AD422)</f>
        <v>0</v>
      </c>
      <c r="AH422" s="47">
        <f>IFERROR(IF(AF422=$D$4,AG422,AG422/($D$4/AF422)),0)</f>
        <v>0</v>
      </c>
      <c r="AI422" s="49"/>
      <c r="AJ422" s="49"/>
      <c r="AK422" s="41"/>
      <c r="AL422" s="47">
        <f>IF(AJ422-AI422=$A$3,$A$2,AJ422-AI422)</f>
        <v>0</v>
      </c>
      <c r="AM422" s="47">
        <f>IFERROR(IF(AK422=$D$4,AL422,AL422/($D$4/AK422)),0)</f>
        <v>0</v>
      </c>
      <c r="AN422" s="49">
        <v>0.41666666666666669</v>
      </c>
      <c r="AO422" s="49">
        <v>0.54166666666666663</v>
      </c>
      <c r="AP422" s="41">
        <v>4</v>
      </c>
      <c r="AQ422" s="47">
        <f>IF(AO422-AN422=$A$3,$A$2,AO422-AN422)</f>
        <v>0.12499999999999994</v>
      </c>
      <c r="AR422" s="47">
        <f>IFERROR(IF(AP422=$D$4,AQ422,AQ422/($D$4/AP422)),0)</f>
        <v>0.12499999999999994</v>
      </c>
      <c r="AS422" s="49"/>
      <c r="AT422" s="49"/>
      <c r="AU422" s="41"/>
      <c r="AV422" s="47">
        <f>IF(AT422-AS422=$A$3,$A$2,AT422-AS422)</f>
        <v>0</v>
      </c>
      <c r="AW422" s="47">
        <f>IFERROR(IF(AU422=$D$4,AV422,AV422/($D$4/AU422)),0)</f>
        <v>0</v>
      </c>
      <c r="AX422" s="49">
        <v>0.54166666666666663</v>
      </c>
      <c r="AY422" s="49">
        <v>0.66666666666666663</v>
      </c>
      <c r="AZ422" s="41">
        <v>4</v>
      </c>
      <c r="BA422" s="47">
        <f>IF(AY422-AX422=$A$3,$A$2,AY422-AX422)</f>
        <v>0.125</v>
      </c>
      <c r="BB422" s="47">
        <f>IFERROR(IF(AZ422=$D$4,BA422,BA422/($D$4/AZ422)),0)</f>
        <v>0.125</v>
      </c>
      <c r="BC422" s="49">
        <v>0.54166666666666663</v>
      </c>
      <c r="BD422" s="49">
        <v>0.66666666666666663</v>
      </c>
      <c r="BE422" s="41">
        <v>4</v>
      </c>
      <c r="BF422" s="47">
        <f>IF(BD422-BC422=$A$3,$A$2,BD422-BC422)</f>
        <v>0.125</v>
      </c>
      <c r="BG422" s="47">
        <f>IFERROR(IF(BE422=$D$4,BF422,BF422/($D$4/BE422)),0)</f>
        <v>0.125</v>
      </c>
      <c r="BH422" s="49"/>
      <c r="BI422" s="49"/>
      <c r="BJ422" s="41"/>
      <c r="BK422" s="47">
        <f>IF(BI422-BH422=$A$3,$A$2,BI422-BH422)</f>
        <v>0</v>
      </c>
      <c r="BL422" s="47">
        <f>IFERROR(IF(BJ422=$D$4,BK422,BK422/($D$4/BJ422)),0)</f>
        <v>0</v>
      </c>
      <c r="BM422" s="50"/>
      <c r="BN422" s="22">
        <f t="array" ref="BN422">IF(SUMPRODUCT((O422:O$439=O422)*1)&gt;1,0,1)</f>
        <v>0</v>
      </c>
      <c r="BO422" s="46"/>
      <c r="BP422" s="46"/>
      <c r="BQ422" s="107"/>
      <c r="BR422" s="47">
        <f>IF(BP422-BO422=$A$3,$A$2,BP422-BO422)</f>
        <v>0</v>
      </c>
      <c r="BS422" s="47">
        <f>IFERROR(IF(BQ422=$D$4,BR422,BR422/($D$4/BQ422)),0)</f>
        <v>0</v>
      </c>
      <c r="BT422" s="48"/>
      <c r="BU422" s="48"/>
      <c r="BV422" s="41"/>
      <c r="BW422" s="47">
        <f>IF(BU422-BT422=$A$3,$A$2,BU422-BT422)</f>
        <v>0</v>
      </c>
      <c r="BX422" s="47">
        <f>IFERROR(IF(BV422=$D$4,BW422,BW422/($D$4/BV422)),0)</f>
        <v>0</v>
      </c>
      <c r="BY422" s="48">
        <v>0.41666666666666669</v>
      </c>
      <c r="BZ422" s="48">
        <v>0.54166666666666663</v>
      </c>
      <c r="CA422" s="41">
        <v>4</v>
      </c>
      <c r="CB422" s="47">
        <f>IF(BZ422-BY422=$A$3,$A$2,BZ422-BY422)</f>
        <v>0.12499999999999994</v>
      </c>
      <c r="CC422" s="47">
        <f>IFERROR(IF(CA422=$D$4,CB422,CB422/($D$4/CA422)),0)</f>
        <v>0.12499999999999994</v>
      </c>
      <c r="CD422" s="48"/>
      <c r="CE422" s="49"/>
      <c r="CF422" s="41"/>
      <c r="CG422" s="47">
        <f>IF(CE422-CD422=$A$3,$A$2,CE422-CD422)</f>
        <v>0</v>
      </c>
      <c r="CH422" s="47">
        <f>IFERROR(IF(CF422=$D$4,CG422,CG422/($D$4/CF422)),0)</f>
        <v>0</v>
      </c>
      <c r="CI422" s="48">
        <v>0.54166666666666663</v>
      </c>
      <c r="CJ422" s="48">
        <v>0.66666666666666663</v>
      </c>
      <c r="CK422" s="41">
        <v>4</v>
      </c>
      <c r="CL422" s="47">
        <f>IF(CJ422-CI422=$A$3,$A$2,CJ422-CI422)</f>
        <v>0.125</v>
      </c>
      <c r="CM422" s="47">
        <f>IFERROR(IF(CK422=$D$4,CL422,CL422/($D$4/CK422)),0)</f>
        <v>0.125</v>
      </c>
      <c r="CN422" s="48">
        <v>0.54166666666666663</v>
      </c>
      <c r="CO422" s="49">
        <v>0.66666666666666663</v>
      </c>
      <c r="CP422" s="41">
        <v>4</v>
      </c>
      <c r="CQ422" s="47">
        <f>IF(CO422-CN422=$A$3,$A$2,CO422-CN422)</f>
        <v>0.125</v>
      </c>
      <c r="CR422" s="47">
        <f>IFERROR(IF(CP422=$D$4,CQ422,CQ422/($D$4/CP422)),0)</f>
        <v>0.125</v>
      </c>
      <c r="CS422" s="48"/>
      <c r="CT422" s="48"/>
      <c r="CU422" s="41"/>
      <c r="CV422" s="47">
        <f>IF(CT422-CS422=$A$3,$A$2,CT422-CS422)</f>
        <v>0</v>
      </c>
      <c r="CW422" s="47">
        <f>IFERROR(IF(CU422=$D$4,CV422,CV422/($D$4/CU422)),0)</f>
        <v>0</v>
      </c>
      <c r="CX422" s="18"/>
      <c r="CY422" s="18"/>
      <c r="CZ422" s="156"/>
      <c r="DA422" s="156"/>
    </row>
    <row r="423" spans="2:105" ht="13.8" x14ac:dyDescent="0.3">
      <c r="B423" s="39" t="str">
        <f>CONCATENATE(IF(AD423&lt;&gt;"","L",""),IF(AI423&lt;&gt;"","M",""),IF(AN423&lt;&gt;"","W",""),IF(AS423&lt;&gt;"","J",""),IF(AX423&lt;&gt;"","V",""),IF(BC423&lt;&gt;"","S",""),IF(BH423&lt;&gt;"","D",""))</f>
        <v>WVS</v>
      </c>
      <c r="C423" s="104">
        <v>382</v>
      </c>
      <c r="D423" s="40" t="s">
        <v>1867</v>
      </c>
      <c r="E423" s="40" t="s">
        <v>1397</v>
      </c>
      <c r="F423" s="40" t="s">
        <v>2156</v>
      </c>
      <c r="G423" s="36" t="s">
        <v>1242</v>
      </c>
      <c r="H423" s="36" t="s">
        <v>2226</v>
      </c>
      <c r="I423" s="36" t="s">
        <v>2226</v>
      </c>
      <c r="J423" s="36" t="s">
        <v>2125</v>
      </c>
      <c r="K423" s="36" t="s">
        <v>2263</v>
      </c>
      <c r="L423" s="99" t="s">
        <v>979</v>
      </c>
      <c r="M423" s="99">
        <f>IF(L423=L422,0,1)</f>
        <v>0</v>
      </c>
      <c r="N423" s="107">
        <v>1003141007</v>
      </c>
      <c r="O423" s="106" t="str">
        <f>PROPER(TRIM(UPPER(CONCATENATE(P423," ",Q423))))</f>
        <v>Martha De La Torre</v>
      </c>
      <c r="P423" s="106" t="s">
        <v>2312</v>
      </c>
      <c r="Q423" s="106" t="s">
        <v>2383</v>
      </c>
      <c r="R423" s="106" t="s">
        <v>2438</v>
      </c>
      <c r="S423" s="106" t="s">
        <v>2464</v>
      </c>
      <c r="T423" s="106" t="s">
        <v>2467</v>
      </c>
      <c r="U423" s="107" t="s">
        <v>2472</v>
      </c>
      <c r="V423" s="133">
        <v>18713.797823770903</v>
      </c>
      <c r="W423" s="39">
        <f>COUNTA(AD423,AI423,AN423,AS423,AX423,BH423,BC423)</f>
        <v>3</v>
      </c>
      <c r="X423" s="42">
        <f>Y423/AC423</f>
        <v>0.15</v>
      </c>
      <c r="Y423" s="43">
        <f>(AH423+AM423+AR423+AW423+BB423+BL423+BG423)*24</f>
        <v>5.9999999999999973</v>
      </c>
      <c r="Z423" s="44">
        <f>+W423*$D$4</f>
        <v>12</v>
      </c>
      <c r="AA423" s="42">
        <f>AB423/(AC423*$D$4)</f>
        <v>0.15</v>
      </c>
      <c r="AB423" s="44">
        <f>((AG423*24)*AF423)+((AL423*24)*AK423)+((AQ423*24)*AP423)+((AV423*24)*AU423)+((BA423*24)*AZ423)+((BF423*24)*BE423)+((BK423*24)*BJ423)</f>
        <v>23.999999999999989</v>
      </c>
      <c r="AC423" s="45">
        <f>SUMIFS(Y:Y,O:O,O423)</f>
        <v>39.999999999999986</v>
      </c>
      <c r="AD423" s="127"/>
      <c r="AE423" s="127"/>
      <c r="AF423" s="107"/>
      <c r="AG423" s="47">
        <f>IF(AE423-AD423=$A$3,$A$2,AE423-AD423)</f>
        <v>0</v>
      </c>
      <c r="AH423" s="47">
        <f>IFERROR(IF(AF423=$D$4,AG423,AG423/($D$4/AF423)),0)</f>
        <v>0</v>
      </c>
      <c r="AI423" s="49"/>
      <c r="AJ423" s="49"/>
      <c r="AK423" s="41"/>
      <c r="AL423" s="47">
        <f>IF(AJ423-AI423=$A$3,$A$2,AJ423-AI423)</f>
        <v>0</v>
      </c>
      <c r="AM423" s="47">
        <f>IFERROR(IF(AK423=$D$4,AL423,AL423/($D$4/AK423)),0)</f>
        <v>0</v>
      </c>
      <c r="AN423" s="49">
        <v>0.70833333333333337</v>
      </c>
      <c r="AO423" s="49">
        <v>0.79166666666666663</v>
      </c>
      <c r="AP423" s="41">
        <v>4</v>
      </c>
      <c r="AQ423" s="47">
        <f>IF(AO423-AN423=$A$3,$A$2,AO423-AN423)</f>
        <v>8.3333333333333259E-2</v>
      </c>
      <c r="AR423" s="47">
        <f>IFERROR(IF(AP423=$D$4,AQ423,AQ423/($D$4/AP423)),0)</f>
        <v>8.3333333333333259E-2</v>
      </c>
      <c r="AS423" s="49"/>
      <c r="AT423" s="49"/>
      <c r="AU423" s="41"/>
      <c r="AV423" s="47">
        <f>IF(AT423-AS423=$A$3,$A$2,AT423-AS423)</f>
        <v>0</v>
      </c>
      <c r="AW423" s="47">
        <f>IFERROR(IF(AU423=$D$4,AV423,AV423/($D$4/AU423)),0)</f>
        <v>0</v>
      </c>
      <c r="AX423" s="49">
        <v>0.41666666666666669</v>
      </c>
      <c r="AY423" s="49">
        <v>0.5</v>
      </c>
      <c r="AZ423" s="41">
        <v>4</v>
      </c>
      <c r="BA423" s="47">
        <f>IF(AY423-AX423=$A$3,$A$2,AY423-AX423)</f>
        <v>8.3333333333333315E-2</v>
      </c>
      <c r="BB423" s="47">
        <f>IFERROR(IF(AZ423=$D$4,BA423,BA423/($D$4/AZ423)),0)</f>
        <v>8.3333333333333315E-2</v>
      </c>
      <c r="BC423" s="49">
        <v>0.41666666666666669</v>
      </c>
      <c r="BD423" s="49">
        <v>0.5</v>
      </c>
      <c r="BE423" s="41">
        <v>4</v>
      </c>
      <c r="BF423" s="47">
        <f>IF(BD423-BC423=$A$3,$A$2,BD423-BC423)</f>
        <v>8.3333333333333315E-2</v>
      </c>
      <c r="BG423" s="47">
        <f>IFERROR(IF(BE423=$D$4,BF423,BF423/($D$4/BE423)),0)</f>
        <v>8.3333333333333315E-2</v>
      </c>
      <c r="BH423" s="49"/>
      <c r="BI423" s="49"/>
      <c r="BJ423" s="41"/>
      <c r="BK423" s="47">
        <f>IF(BI423-BH423=$A$3,$A$2,BI423-BH423)</f>
        <v>0</v>
      </c>
      <c r="BL423" s="47">
        <f>IFERROR(IF(BJ423=$D$4,BK423,BK423/($D$4/BJ423)),0)</f>
        <v>0</v>
      </c>
      <c r="BM423" s="50"/>
      <c r="BN423" s="22">
        <f t="array" ref="BN423">IF(SUMPRODUCT((O423:O$439=O423)*1)&gt;1,0,1)</f>
        <v>0</v>
      </c>
      <c r="BO423" s="46"/>
      <c r="BP423" s="46"/>
      <c r="BQ423" s="107"/>
      <c r="BR423" s="47">
        <f>IF(BP423-BO423=$A$3,$A$2,BP423-BO423)</f>
        <v>0</v>
      </c>
      <c r="BS423" s="47">
        <f>IFERROR(IF(BQ423=$D$4,BR423,BR423/($D$4/BQ423)),0)</f>
        <v>0</v>
      </c>
      <c r="BT423" s="48"/>
      <c r="BU423" s="48"/>
      <c r="BV423" s="41"/>
      <c r="BW423" s="47">
        <f>IF(BU423-BT423=$A$3,$A$2,BU423-BT423)</f>
        <v>0</v>
      </c>
      <c r="BX423" s="47">
        <f>IFERROR(IF(BV423=$D$4,BW423,BW423/($D$4/BV423)),0)</f>
        <v>0</v>
      </c>
      <c r="BY423" s="48">
        <v>0.70833333333333337</v>
      </c>
      <c r="BZ423" s="48">
        <v>0.79166666666666663</v>
      </c>
      <c r="CA423" s="41">
        <v>4</v>
      </c>
      <c r="CB423" s="47">
        <f>IF(BZ423-BY423=$A$3,$A$2,BZ423-BY423)</f>
        <v>8.3333333333333259E-2</v>
      </c>
      <c r="CC423" s="47">
        <f>IFERROR(IF(CA423=$D$4,CB423,CB423/($D$4/CA423)),0)</f>
        <v>8.3333333333333259E-2</v>
      </c>
      <c r="CD423" s="48"/>
      <c r="CE423" s="49"/>
      <c r="CF423" s="41"/>
      <c r="CG423" s="47">
        <f>IF(CE423-CD423=$A$3,$A$2,CE423-CD423)</f>
        <v>0</v>
      </c>
      <c r="CH423" s="47">
        <f>IFERROR(IF(CF423=$D$4,CG423,CG423/($D$4/CF423)),0)</f>
        <v>0</v>
      </c>
      <c r="CI423" s="48">
        <v>0.41666666666666669</v>
      </c>
      <c r="CJ423" s="48">
        <v>0.5</v>
      </c>
      <c r="CK423" s="41">
        <v>4</v>
      </c>
      <c r="CL423" s="47">
        <f>IF(CJ423-CI423=$A$3,$A$2,CJ423-CI423)</f>
        <v>8.3333333333333315E-2</v>
      </c>
      <c r="CM423" s="47">
        <f>IFERROR(IF(CK423=$D$4,CL423,CL423/($D$4/CK423)),0)</f>
        <v>8.3333333333333315E-2</v>
      </c>
      <c r="CN423" s="48">
        <v>0.41666666666666669</v>
      </c>
      <c r="CO423" s="49">
        <v>0.5</v>
      </c>
      <c r="CP423" s="41">
        <v>4</v>
      </c>
      <c r="CQ423" s="47">
        <f>IF(CO423-CN423=$A$3,$A$2,CO423-CN423)</f>
        <v>8.3333333333333315E-2</v>
      </c>
      <c r="CR423" s="47">
        <f>IFERROR(IF(CP423=$D$4,CQ423,CQ423/($D$4/CP423)),0)</f>
        <v>8.3333333333333315E-2</v>
      </c>
      <c r="CS423" s="48"/>
      <c r="CT423" s="48"/>
      <c r="CU423" s="41"/>
      <c r="CV423" s="47">
        <f>IF(CT423-CS423=$A$3,$A$2,CT423-CS423)</f>
        <v>0</v>
      </c>
      <c r="CW423" s="47">
        <f>IFERROR(IF(CU423=$D$4,CV423,CV423/($D$4/CU423)),0)</f>
        <v>0</v>
      </c>
      <c r="CX423" s="18"/>
      <c r="CY423" s="18"/>
      <c r="CZ423" s="156"/>
      <c r="DA423" s="156"/>
    </row>
    <row r="424" spans="2:105" ht="13.8" x14ac:dyDescent="0.3">
      <c r="B424" s="39" t="str">
        <f>CONCATENATE(IF(AD424&lt;&gt;"","L",""),IF(AI424&lt;&gt;"","M",""),IF(AN424&lt;&gt;"","W",""),IF(AS424&lt;&gt;"","J",""),IF(AX424&lt;&gt;"","V",""),IF(BC424&lt;&gt;"","S",""),IF(BH424&lt;&gt;"","D",""))</f>
        <v>WVS</v>
      </c>
      <c r="C424" s="104">
        <v>1015</v>
      </c>
      <c r="D424" s="40" t="s">
        <v>1868</v>
      </c>
      <c r="E424" s="40" t="s">
        <v>1398</v>
      </c>
      <c r="F424" s="40" t="s">
        <v>2156</v>
      </c>
      <c r="G424" s="36" t="s">
        <v>1241</v>
      </c>
      <c r="H424" s="36" t="s">
        <v>2226</v>
      </c>
      <c r="I424" s="36" t="s">
        <v>2226</v>
      </c>
      <c r="J424" s="36" t="s">
        <v>2125</v>
      </c>
      <c r="K424" s="36" t="s">
        <v>2263</v>
      </c>
      <c r="L424" s="99" t="s">
        <v>979</v>
      </c>
      <c r="M424" s="99">
        <f>IF(L424=L423,0,1)</f>
        <v>0</v>
      </c>
      <c r="N424" s="107">
        <v>1003141007</v>
      </c>
      <c r="O424" s="106" t="str">
        <f>PROPER(TRIM(UPPER(CONCATENATE(P424," ",Q424))))</f>
        <v>Martha De La Torre</v>
      </c>
      <c r="P424" s="106" t="s">
        <v>2312</v>
      </c>
      <c r="Q424" s="106" t="s">
        <v>2383</v>
      </c>
      <c r="R424" s="106" t="s">
        <v>2438</v>
      </c>
      <c r="S424" s="106" t="s">
        <v>2464</v>
      </c>
      <c r="T424" s="106" t="s">
        <v>2468</v>
      </c>
      <c r="U424" s="107" t="s">
        <v>2472</v>
      </c>
      <c r="V424" s="133">
        <v>21714.148181818182</v>
      </c>
      <c r="W424" s="39">
        <f>COUNTA(AD424,AI424,AN424,AS424,AX424,BH424,BC424)</f>
        <v>3</v>
      </c>
      <c r="X424" s="42">
        <f>Y424/AC424</f>
        <v>0.15</v>
      </c>
      <c r="Y424" s="43">
        <f>(AH424+AM424+AR424+AW424+BB424+BL424+BG424)*24</f>
        <v>5.9999999999999973</v>
      </c>
      <c r="Z424" s="44">
        <f>+W424*$D$4</f>
        <v>12</v>
      </c>
      <c r="AA424" s="42">
        <f>AB424/(AC424*$D$4)</f>
        <v>0.15</v>
      </c>
      <c r="AB424" s="44">
        <f>((AG424*24)*AF424)+((AL424*24)*AK424)+((AQ424*24)*AP424)+((AV424*24)*AU424)+((BA424*24)*AZ424)+((BF424*24)*BE424)+((BK424*24)*BJ424)</f>
        <v>23.999999999999989</v>
      </c>
      <c r="AC424" s="45">
        <f>SUMIFS(Y:Y,O:O,O424)</f>
        <v>39.999999999999986</v>
      </c>
      <c r="AD424" s="127"/>
      <c r="AE424" s="127"/>
      <c r="AF424" s="107"/>
      <c r="AG424" s="47">
        <f>IF(AE424-AD424=$A$3,$A$2,AE424-AD424)</f>
        <v>0</v>
      </c>
      <c r="AH424" s="47">
        <f>IFERROR(IF(AF424=$D$4,AG424,AG424/($D$4/AF424)),0)</f>
        <v>0</v>
      </c>
      <c r="AI424" s="49"/>
      <c r="AJ424" s="49"/>
      <c r="AK424" s="41"/>
      <c r="AL424" s="47">
        <f>IF(AJ424-AI424=$A$3,$A$2,AJ424-AI424)</f>
        <v>0</v>
      </c>
      <c r="AM424" s="47">
        <f>IFERROR(IF(AK424=$D$4,AL424,AL424/($D$4/AK424)),0)</f>
        <v>0</v>
      </c>
      <c r="AN424" s="128">
        <v>0.625</v>
      </c>
      <c r="AO424" s="49">
        <v>0.70833333333333337</v>
      </c>
      <c r="AP424" s="41">
        <v>4</v>
      </c>
      <c r="AQ424" s="47">
        <f>IF(AO424-AN424=$A$3,$A$2,AO424-AN424)</f>
        <v>8.333333333333337E-2</v>
      </c>
      <c r="AR424" s="47">
        <f>IFERROR(IF(AP424=$D$4,AQ424,AQ424/($D$4/AP424)),0)</f>
        <v>8.333333333333337E-2</v>
      </c>
      <c r="AS424" s="49"/>
      <c r="AT424" s="49"/>
      <c r="AU424" s="41"/>
      <c r="AV424" s="47">
        <f>IF(AT424-AS424=$A$3,$A$2,AT424-AS424)</f>
        <v>0</v>
      </c>
      <c r="AW424" s="47">
        <f>IFERROR(IF(AU424=$D$4,AV424,AV424/($D$4/AU424)),0)</f>
        <v>0</v>
      </c>
      <c r="AX424" s="128">
        <v>0.70833333333333337</v>
      </c>
      <c r="AY424" s="49">
        <v>0.79166666666666663</v>
      </c>
      <c r="AZ424" s="41">
        <v>4</v>
      </c>
      <c r="BA424" s="47">
        <f>IF(AY424-AX424=$A$3,$A$2,AY424-AX424)</f>
        <v>8.3333333333333259E-2</v>
      </c>
      <c r="BB424" s="47">
        <f>IFERROR(IF(AZ424=$D$4,BA424,BA424/($D$4/AZ424)),0)</f>
        <v>8.3333333333333259E-2</v>
      </c>
      <c r="BC424" s="128">
        <v>0.70833333333333337</v>
      </c>
      <c r="BD424" s="49">
        <v>0.79166666666666663</v>
      </c>
      <c r="BE424" s="41">
        <v>4</v>
      </c>
      <c r="BF424" s="47">
        <f>IF(BD424-BC424=$A$3,$A$2,BD424-BC424)</f>
        <v>8.3333333333333259E-2</v>
      </c>
      <c r="BG424" s="47">
        <f>IFERROR(IF(BE424=$D$4,BF424,BF424/($D$4/BE424)),0)</f>
        <v>8.3333333333333259E-2</v>
      </c>
      <c r="BH424" s="49"/>
      <c r="BI424" s="49"/>
      <c r="BJ424" s="41"/>
      <c r="BK424" s="47">
        <f>IF(BI424-BH424=$A$3,$A$2,BI424-BH424)</f>
        <v>0</v>
      </c>
      <c r="BL424" s="47">
        <f>IFERROR(IF(BJ424=$D$4,BK424,BK424/($D$4/BJ424)),0)</f>
        <v>0</v>
      </c>
      <c r="BM424" s="50"/>
      <c r="BN424" s="22">
        <f t="array" ref="BN424">IF(SUMPRODUCT((O424:O$439=O424)*1)&gt;1,0,1)</f>
        <v>0</v>
      </c>
      <c r="BO424" s="46"/>
      <c r="BP424" s="46"/>
      <c r="BQ424" s="107"/>
      <c r="BR424" s="47">
        <f>IF(BP424-BO424=$A$3,$A$2,BP424-BO424)</f>
        <v>0</v>
      </c>
      <c r="BS424" s="47">
        <f>IFERROR(IF(BQ424=$D$4,BR424,BR424/($D$4/BQ424)),0)</f>
        <v>0</v>
      </c>
      <c r="BT424" s="48"/>
      <c r="BU424" s="48"/>
      <c r="BV424" s="41"/>
      <c r="BW424" s="47">
        <f>IF(BU424-BT424=$A$3,$A$2,BU424-BT424)</f>
        <v>0</v>
      </c>
      <c r="BX424" s="47">
        <f>IFERROR(IF(BV424=$D$4,BW424,BW424/($D$4/BV424)),0)</f>
        <v>0</v>
      </c>
      <c r="BY424" s="58">
        <v>0.625</v>
      </c>
      <c r="BZ424" s="48">
        <v>0.70833333333333337</v>
      </c>
      <c r="CA424" s="41">
        <v>4</v>
      </c>
      <c r="CB424" s="47">
        <f>IF(BZ424-BY424=$A$3,$A$2,BZ424-BY424)</f>
        <v>8.333333333333337E-2</v>
      </c>
      <c r="CC424" s="47">
        <f>IFERROR(IF(CA424=$D$4,CB424,CB424/($D$4/CA424)),0)</f>
        <v>8.333333333333337E-2</v>
      </c>
      <c r="CD424" s="48"/>
      <c r="CE424" s="49"/>
      <c r="CF424" s="41"/>
      <c r="CG424" s="47">
        <f>IF(CE424-CD424=$A$3,$A$2,CE424-CD424)</f>
        <v>0</v>
      </c>
      <c r="CH424" s="47">
        <f>IFERROR(IF(CF424=$D$4,CG424,CG424/($D$4/CF424)),0)</f>
        <v>0</v>
      </c>
      <c r="CI424" s="58">
        <v>0.70833333333333337</v>
      </c>
      <c r="CJ424" s="48">
        <v>0.79166666666666663</v>
      </c>
      <c r="CK424" s="41">
        <v>4</v>
      </c>
      <c r="CL424" s="47">
        <f>IF(CJ424-CI424=$A$3,$A$2,CJ424-CI424)</f>
        <v>8.3333333333333259E-2</v>
      </c>
      <c r="CM424" s="47">
        <f>IFERROR(IF(CK424=$D$4,CL424,CL424/($D$4/CK424)),0)</f>
        <v>8.3333333333333259E-2</v>
      </c>
      <c r="CN424" s="58">
        <v>0.70833333333333337</v>
      </c>
      <c r="CO424" s="49">
        <v>0.79166666666666663</v>
      </c>
      <c r="CP424" s="41">
        <v>4</v>
      </c>
      <c r="CQ424" s="47">
        <f>IF(CO424-CN424=$A$3,$A$2,CO424-CN424)</f>
        <v>8.3333333333333259E-2</v>
      </c>
      <c r="CR424" s="47">
        <f>IFERROR(IF(CP424=$D$4,CQ424,CQ424/($D$4/CP424)),0)</f>
        <v>8.3333333333333259E-2</v>
      </c>
      <c r="CS424" s="48"/>
      <c r="CT424" s="48"/>
      <c r="CU424" s="41"/>
      <c r="CV424" s="47">
        <f>IF(CT424-CS424=$A$3,$A$2,CT424-CS424)</f>
        <v>0</v>
      </c>
      <c r="CW424" s="47">
        <f>IFERROR(IF(CU424=$D$4,CV424,CV424/($D$4/CU424)),0)</f>
        <v>0</v>
      </c>
      <c r="CX424" s="18"/>
      <c r="CY424" s="18"/>
      <c r="CZ424" s="156"/>
      <c r="DA424" s="156"/>
    </row>
    <row r="425" spans="2:105" ht="13.8" x14ac:dyDescent="0.3">
      <c r="B425" s="39" t="str">
        <f>CONCATENATE(IF(AD425&lt;&gt;"","L",""),IF(AI425&lt;&gt;"","M",""),IF(AN425&lt;&gt;"","W",""),IF(AS425&lt;&gt;"","J",""),IF(AX425&lt;&gt;"","V",""),IF(BC425&lt;&gt;"","S",""),IF(BH425&lt;&gt;"","D",""))</f>
        <v>WVS</v>
      </c>
      <c r="C425" s="134">
        <v>87</v>
      </c>
      <c r="D425" s="40" t="s">
        <v>1869</v>
      </c>
      <c r="E425" s="40" t="s">
        <v>1399</v>
      </c>
      <c r="F425" s="40" t="s">
        <v>2123</v>
      </c>
      <c r="G425" s="36" t="s">
        <v>1237</v>
      </c>
      <c r="H425" s="36" t="s">
        <v>2226</v>
      </c>
      <c r="I425" s="36" t="s">
        <v>2226</v>
      </c>
      <c r="J425" s="36" t="s">
        <v>2125</v>
      </c>
      <c r="K425" s="36" t="s">
        <v>2263</v>
      </c>
      <c r="L425" s="99" t="s">
        <v>979</v>
      </c>
      <c r="M425" s="99">
        <f>IF(L425=L424,0,1)</f>
        <v>0</v>
      </c>
      <c r="N425" s="107">
        <v>1003141007</v>
      </c>
      <c r="O425" s="106" t="str">
        <f>PROPER(TRIM(UPPER(CONCATENATE(P425," ",Q425))))</f>
        <v>Martha De La Torre</v>
      </c>
      <c r="P425" s="106" t="s">
        <v>2312</v>
      </c>
      <c r="Q425" s="106" t="s">
        <v>2383</v>
      </c>
      <c r="R425" s="106" t="s">
        <v>2438</v>
      </c>
      <c r="S425" s="106" t="s">
        <v>2464</v>
      </c>
      <c r="T425" s="106" t="s">
        <v>2466</v>
      </c>
      <c r="U425" s="107" t="s">
        <v>2472</v>
      </c>
      <c r="V425" s="133">
        <v>2209.0705845449975</v>
      </c>
      <c r="W425" s="39">
        <f>COUNTA(AD425,AI425,AN425,AS425,AX425,BH425,BC425)</f>
        <v>3</v>
      </c>
      <c r="X425" s="42">
        <f>Y425/AC425</f>
        <v>7.5000000000000094E-2</v>
      </c>
      <c r="Y425" s="43">
        <f>(AH425+AM425+AR425+AW425+BB425+BL425+BG425)*24</f>
        <v>3.0000000000000027</v>
      </c>
      <c r="Z425" s="44">
        <f>+W425*$D$4</f>
        <v>12</v>
      </c>
      <c r="AA425" s="42">
        <f>AB425/(AC425*$D$4)</f>
        <v>7.5000000000000094E-2</v>
      </c>
      <c r="AB425" s="44">
        <f>((AG425*24)*AF425)+((AL425*24)*AK425)+((AQ425*24)*AP425)+((AV425*24)*AU425)+((BA425*24)*AZ425)+((BF425*24)*BE425)+((BK425*24)*BJ425)</f>
        <v>12.000000000000011</v>
      </c>
      <c r="AC425" s="45">
        <f>SUMIFS(Y:Y,O:O,O425)</f>
        <v>39.999999999999986</v>
      </c>
      <c r="AD425" s="131"/>
      <c r="AE425" s="131"/>
      <c r="AF425" s="57"/>
      <c r="AG425" s="47">
        <f>IF(AE425-AD425=$A$3,$A$2,AE425-AD425)</f>
        <v>0</v>
      </c>
      <c r="AH425" s="47">
        <f>IFERROR(IF(AF425=$D$4,AG425,AG425/($D$4/AF425)),0)</f>
        <v>0</v>
      </c>
      <c r="AI425" s="128"/>
      <c r="AJ425" s="128"/>
      <c r="AK425" s="55"/>
      <c r="AL425" s="47">
        <f>IF(AJ425-AI425=$A$3,$A$2,AJ425-AI425)</f>
        <v>0</v>
      </c>
      <c r="AM425" s="47">
        <f>IFERROR(IF(AK425=$D$4,AL425,AL425/($D$4/AK425)),0)</f>
        <v>0</v>
      </c>
      <c r="AN425" s="49">
        <v>0.58333333333333337</v>
      </c>
      <c r="AO425" s="128">
        <v>0.625</v>
      </c>
      <c r="AP425" s="55">
        <v>4</v>
      </c>
      <c r="AQ425" s="47">
        <f>IF(AO425-AN425=$A$3,$A$2,AO425-AN425)</f>
        <v>4.166666666666663E-2</v>
      </c>
      <c r="AR425" s="47">
        <f>IFERROR(IF(AP425=$D$4,AQ425,AQ425/($D$4/AP425)),0)</f>
        <v>4.166666666666663E-2</v>
      </c>
      <c r="AS425" s="128"/>
      <c r="AT425" s="128"/>
      <c r="AU425" s="55"/>
      <c r="AV425" s="47">
        <f>IF(AT425-AS425=$A$3,$A$2,AT425-AS425)</f>
        <v>0</v>
      </c>
      <c r="AW425" s="47">
        <f>IFERROR(IF(AU425=$D$4,AV425,AV425/($D$4/AU425)),0)</f>
        <v>0</v>
      </c>
      <c r="AX425" s="49">
        <v>0.66666666666666663</v>
      </c>
      <c r="AY425" s="128">
        <v>0.70833333333333337</v>
      </c>
      <c r="AZ425" s="55">
        <v>4</v>
      </c>
      <c r="BA425" s="47">
        <f>IF(AY425-AX425=$A$3,$A$2,AY425-AX425)</f>
        <v>4.1666666666666741E-2</v>
      </c>
      <c r="BB425" s="47">
        <f>IFERROR(IF(AZ425=$D$4,BA425,BA425/($D$4/AZ425)),0)</f>
        <v>4.1666666666666741E-2</v>
      </c>
      <c r="BC425" s="49">
        <v>0.66666666666666663</v>
      </c>
      <c r="BD425" s="128">
        <v>0.70833333333333337</v>
      </c>
      <c r="BE425" s="55">
        <v>4</v>
      </c>
      <c r="BF425" s="47">
        <f>IF(BD425-BC425=$A$3,$A$2,BD425-BC425)</f>
        <v>4.1666666666666741E-2</v>
      </c>
      <c r="BG425" s="47">
        <f>IFERROR(IF(BE425=$D$4,BF425,BF425/($D$4/BE425)),0)</f>
        <v>4.1666666666666741E-2</v>
      </c>
      <c r="BH425" s="128"/>
      <c r="BI425" s="128"/>
      <c r="BJ425" s="55"/>
      <c r="BK425" s="47">
        <f>IF(BI425-BH425=$A$3,$A$2,BI425-BH425)</f>
        <v>0</v>
      </c>
      <c r="BL425" s="47">
        <f>IFERROR(IF(BJ425=$D$4,BK425,BK425/($D$4/BJ425)),0)</f>
        <v>0</v>
      </c>
      <c r="BM425" s="50"/>
      <c r="BN425" s="22">
        <f t="array" ref="BN425">IF(SUMPRODUCT((O425:O$439=O425)*1)&gt;1,0,1)</f>
        <v>1</v>
      </c>
      <c r="BO425" s="56"/>
      <c r="BP425" s="56"/>
      <c r="BQ425" s="57"/>
      <c r="BR425" s="47">
        <f>IF(BP425-BO425=$A$3,$A$2,BP425-BO425)</f>
        <v>0</v>
      </c>
      <c r="BS425" s="47">
        <f>IFERROR(IF(BQ425=$D$4,BR425,BR425/($D$4/BQ425)),0)</f>
        <v>0</v>
      </c>
      <c r="BT425" s="58"/>
      <c r="BU425" s="58"/>
      <c r="BV425" s="55"/>
      <c r="BW425" s="47">
        <f>IF(BU425-BT425=$A$3,$A$2,BU425-BT425)</f>
        <v>0</v>
      </c>
      <c r="BX425" s="47">
        <f>IFERROR(IF(BV425=$D$4,BW425,BW425/($D$4/BV425)),0)</f>
        <v>0</v>
      </c>
      <c r="BY425" s="48">
        <v>0.58333333333333337</v>
      </c>
      <c r="BZ425" s="58">
        <v>0.625</v>
      </c>
      <c r="CA425" s="55">
        <v>4</v>
      </c>
      <c r="CB425" s="47">
        <f>IF(BZ425-BY425=$A$3,$A$2,BZ425-BY425)</f>
        <v>4.166666666666663E-2</v>
      </c>
      <c r="CC425" s="47">
        <f>IFERROR(IF(CA425=$D$4,CB425,CB425/($D$4/CA425)),0)</f>
        <v>4.166666666666663E-2</v>
      </c>
      <c r="CD425" s="58"/>
      <c r="CE425" s="58"/>
      <c r="CF425" s="55"/>
      <c r="CG425" s="47">
        <f>IF(CE425-CD425=$A$3,$A$2,CE425-CD425)</f>
        <v>0</v>
      </c>
      <c r="CH425" s="47">
        <f>IFERROR(IF(CF425=$D$4,CG425,CG425/($D$4/CF425)),0)</f>
        <v>0</v>
      </c>
      <c r="CI425" s="48">
        <v>0.66666666666666663</v>
      </c>
      <c r="CJ425" s="58">
        <v>0.70833333333333337</v>
      </c>
      <c r="CK425" s="55">
        <v>4</v>
      </c>
      <c r="CL425" s="47">
        <f>IF(CJ425-CI425=$A$3,$A$2,CJ425-CI425)</f>
        <v>4.1666666666666741E-2</v>
      </c>
      <c r="CM425" s="47">
        <f>IFERROR(IF(CK425=$D$4,CL425,CL425/($D$4/CK425)),0)</f>
        <v>4.1666666666666741E-2</v>
      </c>
      <c r="CN425" s="48">
        <v>0.66666666666666663</v>
      </c>
      <c r="CO425" s="58">
        <v>0.70833333333333337</v>
      </c>
      <c r="CP425" s="55">
        <v>4</v>
      </c>
      <c r="CQ425" s="47">
        <f>IF(CO425-CN425=$A$3,$A$2,CO425-CN425)</f>
        <v>4.1666666666666741E-2</v>
      </c>
      <c r="CR425" s="47">
        <f>IFERROR(IF(CP425=$D$4,CQ425,CQ425/($D$4/CP425)),0)</f>
        <v>4.1666666666666741E-2</v>
      </c>
      <c r="CS425" s="58"/>
      <c r="CT425" s="58"/>
      <c r="CU425" s="55"/>
      <c r="CV425" s="47">
        <f>IF(CT425-CS425=$A$3,$A$2,CT425-CS425)</f>
        <v>0</v>
      </c>
      <c r="CW425" s="47">
        <f>IFERROR(IF(CU425=$D$4,CV425,CV425/($D$4/CU425)),0)</f>
        <v>0</v>
      </c>
      <c r="CX425" s="18"/>
      <c r="CY425" s="18"/>
      <c r="CZ425" s="156"/>
      <c r="DA425" s="156"/>
    </row>
    <row r="426" spans="2:105" ht="13.8" x14ac:dyDescent="0.3">
      <c r="B426" s="39" t="str">
        <f>CONCATENATE(IF(AD426&lt;&gt;"","L",""),IF(AI426&lt;&gt;"","M",""),IF(AN426&lt;&gt;"","W",""),IF(AS426&lt;&gt;"","J",""),IF(AX426&lt;&gt;"","V",""),IF(BC426&lt;&gt;"","S",""),IF(BH426&lt;&gt;"","D",""))</f>
        <v>MWJVS</v>
      </c>
      <c r="C426" s="104">
        <v>217</v>
      </c>
      <c r="D426" s="40" t="s">
        <v>1775</v>
      </c>
      <c r="E426" s="40" t="s">
        <v>1323</v>
      </c>
      <c r="F426" s="40" t="s">
        <v>2156</v>
      </c>
      <c r="G426" s="36" t="s">
        <v>1239</v>
      </c>
      <c r="H426" s="36" t="s">
        <v>2230</v>
      </c>
      <c r="I426" s="36" t="s">
        <v>2257</v>
      </c>
      <c r="J426" s="36" t="s">
        <v>2125</v>
      </c>
      <c r="K426" s="36" t="s">
        <v>2262</v>
      </c>
      <c r="L426" s="99" t="s">
        <v>923</v>
      </c>
      <c r="M426" s="99">
        <f>IF(L426=L425,0,1)</f>
        <v>1</v>
      </c>
      <c r="N426" s="107">
        <v>1727634030</v>
      </c>
      <c r="O426" s="106" t="str">
        <f>PROPER(TRIM(UPPER(CONCATENATE(P426," ",Q426))))</f>
        <v>Cristina Nathaly Jimenez</v>
      </c>
      <c r="P426" s="106" t="s">
        <v>2317</v>
      </c>
      <c r="Q426" s="106" t="s">
        <v>2388</v>
      </c>
      <c r="R426" s="106" t="s">
        <v>2443</v>
      </c>
      <c r="S426" s="106" t="s">
        <v>2464</v>
      </c>
      <c r="T426" s="106" t="s">
        <v>2465</v>
      </c>
      <c r="U426" s="107" t="s">
        <v>2472</v>
      </c>
      <c r="V426" s="133">
        <v>23954.550329999998</v>
      </c>
      <c r="W426" s="39">
        <f>COUNTA(AD426,AI426,AN426,AS426,AX426,BH426,BC426)</f>
        <v>5</v>
      </c>
      <c r="X426" s="42">
        <f>Y426/AC426</f>
        <v>0.50000000000000022</v>
      </c>
      <c r="Y426" s="43">
        <f>(AH426+AM426+AR426+AW426+BB426+BL426+BG426)*24</f>
        <v>20</v>
      </c>
      <c r="Z426" s="44">
        <f>+W426*$D$4</f>
        <v>20</v>
      </c>
      <c r="AA426" s="42">
        <f>AB426/(AC426*$D$4)</f>
        <v>0.50000000000000022</v>
      </c>
      <c r="AB426" s="44">
        <f>((AG426*24)*AF426)+((AL426*24)*AK426)+((AQ426*24)*AP426)+((AV426*24)*AU426)+((BA426*24)*AZ426)+((BF426*24)*BE426)+((BK426*24)*BJ426)</f>
        <v>80</v>
      </c>
      <c r="AC426" s="45">
        <f>SUMIFS(Y:Y,O:O,O426)</f>
        <v>39.999999999999986</v>
      </c>
      <c r="AD426" s="127"/>
      <c r="AE426" s="127"/>
      <c r="AF426" s="107"/>
      <c r="AG426" s="47">
        <f>IF(AE426-AD426=$A$3,$A$2,AE426-AD426)</f>
        <v>0</v>
      </c>
      <c r="AH426" s="47">
        <f>IFERROR(IF(AF426=$D$4,AG426,AG426/($D$4/AF426)),0)</f>
        <v>0</v>
      </c>
      <c r="AI426" s="49">
        <v>0.45833333333333331</v>
      </c>
      <c r="AJ426" s="49">
        <v>0.625</v>
      </c>
      <c r="AK426" s="41">
        <v>4</v>
      </c>
      <c r="AL426" s="47">
        <f>IF(AJ426-AI426=$A$3,$A$2,AJ426-AI426)</f>
        <v>0.16666666666666669</v>
      </c>
      <c r="AM426" s="47">
        <f>IFERROR(IF(AK426=$D$4,AL426,AL426/($D$4/AK426)),0)</f>
        <v>0.16666666666666669</v>
      </c>
      <c r="AN426" s="49">
        <v>0.625</v>
      </c>
      <c r="AO426" s="49">
        <v>0.79166666666666663</v>
      </c>
      <c r="AP426" s="41">
        <v>4</v>
      </c>
      <c r="AQ426" s="47">
        <f>IF(AO426-AN426=$A$3,$A$2,AO426-AN426)</f>
        <v>0.16666666666666663</v>
      </c>
      <c r="AR426" s="47">
        <f>IFERROR(IF(AP426=$D$4,AQ426,AQ426/($D$4/AP426)),0)</f>
        <v>0.16666666666666663</v>
      </c>
      <c r="AS426" s="49">
        <v>0.45833333333333331</v>
      </c>
      <c r="AT426" s="49">
        <v>0.625</v>
      </c>
      <c r="AU426" s="41">
        <v>4</v>
      </c>
      <c r="AV426" s="47">
        <f>IF(AT426-AS426=$A$3,$A$2,AT426-AS426)</f>
        <v>0.16666666666666669</v>
      </c>
      <c r="AW426" s="47">
        <f>IFERROR(IF(AU426=$D$4,AV426,AV426/($D$4/AU426)),0)</f>
        <v>0.16666666666666669</v>
      </c>
      <c r="AX426" s="128">
        <v>0.625</v>
      </c>
      <c r="AY426" s="49">
        <v>0.79166666666666663</v>
      </c>
      <c r="AZ426" s="41">
        <v>4</v>
      </c>
      <c r="BA426" s="47">
        <f>IF(AY426-AX426=$A$3,$A$2,AY426-AX426)</f>
        <v>0.16666666666666663</v>
      </c>
      <c r="BB426" s="47">
        <f>IFERROR(IF(AZ426=$D$4,BA426,BA426/($D$4/AZ426)),0)</f>
        <v>0.16666666666666663</v>
      </c>
      <c r="BC426" s="128">
        <v>0.625</v>
      </c>
      <c r="BD426" s="49">
        <v>0.79166666666666663</v>
      </c>
      <c r="BE426" s="41">
        <v>4</v>
      </c>
      <c r="BF426" s="47">
        <f>IF(BD426-BC426=$A$3,$A$2,BD426-BC426)</f>
        <v>0.16666666666666663</v>
      </c>
      <c r="BG426" s="47">
        <f>IFERROR(IF(BE426=$D$4,BF426,BF426/($D$4/BE426)),0)</f>
        <v>0.16666666666666663</v>
      </c>
      <c r="BH426" s="49"/>
      <c r="BI426" s="49"/>
      <c r="BJ426" s="41"/>
      <c r="BK426" s="47">
        <f>IF(BI426-BH426=$A$3,$A$2,BI426-BH426)</f>
        <v>0</v>
      </c>
      <c r="BL426" s="47">
        <f>IFERROR(IF(BJ426=$D$4,BK426,BK426/($D$4/BJ426)),0)</f>
        <v>0</v>
      </c>
      <c r="BM426" s="50"/>
      <c r="BN426" s="22">
        <f t="array" ref="BN426">IF(SUMPRODUCT((O426:O$439=O426)*1)&gt;1,0,1)</f>
        <v>0</v>
      </c>
      <c r="BO426" s="46"/>
      <c r="BP426" s="46"/>
      <c r="BQ426" s="107"/>
      <c r="BR426" s="47">
        <f>IF(BP426-BO426=$A$3,$A$2,BP426-BO426)</f>
        <v>0</v>
      </c>
      <c r="BS426" s="47">
        <f>IFERROR(IF(BQ426=$D$4,BR426,BR426/($D$4/BQ426)),0)</f>
        <v>0</v>
      </c>
      <c r="BT426" s="48">
        <v>0.45833333333333331</v>
      </c>
      <c r="BU426" s="48">
        <v>0.625</v>
      </c>
      <c r="BV426" s="41">
        <v>4</v>
      </c>
      <c r="BW426" s="47">
        <f>IF(BU426-BT426=$A$3,$A$2,BU426-BT426)</f>
        <v>0.16666666666666669</v>
      </c>
      <c r="BX426" s="47">
        <f>IFERROR(IF(BV426=$D$4,BW426,BW426/($D$4/BV426)),0)</f>
        <v>0.16666666666666669</v>
      </c>
      <c r="BY426" s="48">
        <v>0.625</v>
      </c>
      <c r="BZ426" s="48">
        <v>0.79166666666666663</v>
      </c>
      <c r="CA426" s="41">
        <v>4</v>
      </c>
      <c r="CB426" s="47">
        <f>IF(BZ426-BY426=$A$3,$A$2,BZ426-BY426)</f>
        <v>0.16666666666666663</v>
      </c>
      <c r="CC426" s="47">
        <f>IFERROR(IF(CA426=$D$4,CB426,CB426/($D$4/CA426)),0)</f>
        <v>0.16666666666666663</v>
      </c>
      <c r="CD426" s="48">
        <v>0.45833333333333331</v>
      </c>
      <c r="CE426" s="49">
        <v>0.625</v>
      </c>
      <c r="CF426" s="41">
        <v>4</v>
      </c>
      <c r="CG426" s="47">
        <f>IF(CE426-CD426=$A$3,$A$2,CE426-CD426)</f>
        <v>0.16666666666666669</v>
      </c>
      <c r="CH426" s="47">
        <f>IFERROR(IF(CF426=$D$4,CG426,CG426/($D$4/CF426)),0)</f>
        <v>0.16666666666666669</v>
      </c>
      <c r="CI426" s="58">
        <v>0.625</v>
      </c>
      <c r="CJ426" s="48">
        <v>0.79166666666666663</v>
      </c>
      <c r="CK426" s="41">
        <v>4</v>
      </c>
      <c r="CL426" s="47">
        <f>IF(CJ426-CI426=$A$3,$A$2,CJ426-CI426)</f>
        <v>0.16666666666666663</v>
      </c>
      <c r="CM426" s="47">
        <f>IFERROR(IF(CK426=$D$4,CL426,CL426/($D$4/CK426)),0)</f>
        <v>0.16666666666666663</v>
      </c>
      <c r="CN426" s="58">
        <v>0.625</v>
      </c>
      <c r="CO426" s="48">
        <v>0.79166666666666663</v>
      </c>
      <c r="CP426" s="41">
        <v>4</v>
      </c>
      <c r="CQ426" s="47">
        <f>IF(CO426-CN426=$A$3,$A$2,CO426-CN426)</f>
        <v>0.16666666666666663</v>
      </c>
      <c r="CR426" s="47">
        <f>IFERROR(IF(CP426=$D$4,CQ426,CQ426/($D$4/CP426)),0)</f>
        <v>0.16666666666666663</v>
      </c>
      <c r="CS426" s="48"/>
      <c r="CT426" s="48"/>
      <c r="CU426" s="41"/>
      <c r="CV426" s="47">
        <f>IF(CT426-CS426=$A$3,$A$2,CT426-CS426)</f>
        <v>0</v>
      </c>
      <c r="CW426" s="47">
        <f>IFERROR(IF(CU426=$D$4,CV426,CV426/($D$4/CU426)),0)</f>
        <v>0</v>
      </c>
      <c r="CX426" s="18"/>
      <c r="CY426" s="18"/>
      <c r="CZ426" s="157">
        <f>IFERROR(VLOOKUP(Tabla5[[#This Row],[NOMBRE PDV HMPDV]],#REF!,10,0),0)</f>
        <v>0</v>
      </c>
      <c r="DA426" s="156" t="s">
        <v>1669</v>
      </c>
    </row>
    <row r="427" spans="2:105" ht="13.8" x14ac:dyDescent="0.3">
      <c r="B427" s="39" t="str">
        <f>CONCATENATE(IF(AD427&lt;&gt;"","L",""),IF(AI427&lt;&gt;"","M",""),IF(AN427&lt;&gt;"","W",""),IF(AS427&lt;&gt;"","J",""),IF(AX427&lt;&gt;"","V",""),IF(BC427&lt;&gt;"","S",""),IF(BH427&lt;&gt;"","D",""))</f>
        <v>MWJVS</v>
      </c>
      <c r="C427" s="104">
        <v>368</v>
      </c>
      <c r="D427" s="40" t="s">
        <v>1819</v>
      </c>
      <c r="E427" s="40" t="s">
        <v>1357</v>
      </c>
      <c r="F427" s="40" t="s">
        <v>2156</v>
      </c>
      <c r="G427" s="36" t="s">
        <v>1242</v>
      </c>
      <c r="H427" s="36" t="s">
        <v>2231</v>
      </c>
      <c r="I427" s="36" t="s">
        <v>2257</v>
      </c>
      <c r="J427" s="36" t="s">
        <v>2125</v>
      </c>
      <c r="K427" s="36" t="s">
        <v>2262</v>
      </c>
      <c r="L427" s="99" t="s">
        <v>923</v>
      </c>
      <c r="M427" s="99">
        <f>IF(L427=L426,0,1)</f>
        <v>0</v>
      </c>
      <c r="N427" s="107">
        <v>1727634030</v>
      </c>
      <c r="O427" s="106" t="str">
        <f>PROPER(TRIM(UPPER(CONCATENATE(P427," ",Q427))))</f>
        <v>Cristina Nathaly Jimenez</v>
      </c>
      <c r="P427" s="106" t="s">
        <v>2317</v>
      </c>
      <c r="Q427" s="106" t="s">
        <v>2388</v>
      </c>
      <c r="R427" s="106" t="s">
        <v>2443</v>
      </c>
      <c r="S427" s="106" t="s">
        <v>2464</v>
      </c>
      <c r="T427" s="106" t="s">
        <v>2467</v>
      </c>
      <c r="U427" s="107" t="s">
        <v>2472</v>
      </c>
      <c r="V427" s="133">
        <v>20415.729787959055</v>
      </c>
      <c r="W427" s="39">
        <f>COUNTA(AD427,AI427,AN427,AS427,AX427,BH427,BC427)</f>
        <v>5</v>
      </c>
      <c r="X427" s="42">
        <f>Y427/AC427</f>
        <v>0.375</v>
      </c>
      <c r="Y427" s="43">
        <f>(AH427+AM427+AR427+AW427+BB427+BL427+BG427)*24</f>
        <v>14.999999999999995</v>
      </c>
      <c r="Z427" s="44">
        <f>+W427*$D$4</f>
        <v>20</v>
      </c>
      <c r="AA427" s="42">
        <f>AB427/(AC427*$D$4)</f>
        <v>0.375</v>
      </c>
      <c r="AB427" s="44">
        <f>((AG427*24)*AF427)+((AL427*24)*AK427)+((AQ427*24)*AP427)+((AV427*24)*AU427)+((BA427*24)*AZ427)+((BF427*24)*BE427)+((BK427*24)*BJ427)</f>
        <v>59.999999999999979</v>
      </c>
      <c r="AC427" s="45">
        <f>SUMIFS(Y:Y,O:O,O427)</f>
        <v>39.999999999999986</v>
      </c>
      <c r="AD427" s="127"/>
      <c r="AE427" s="127"/>
      <c r="AF427" s="107"/>
      <c r="AG427" s="47">
        <f>IF(AE427-AD427=$A$3,$A$2,AE427-AD427)</f>
        <v>0</v>
      </c>
      <c r="AH427" s="47">
        <f>IFERROR(IF(AF427=$D$4,AG427,AG427/($D$4/AF427)),0)</f>
        <v>0</v>
      </c>
      <c r="AI427" s="49">
        <v>0.66666666666666663</v>
      </c>
      <c r="AJ427" s="49">
        <v>0.79166666666666663</v>
      </c>
      <c r="AK427" s="41">
        <v>4</v>
      </c>
      <c r="AL427" s="47">
        <f>IF(AJ427-AI427=$A$3,$A$2,AJ427-AI427)</f>
        <v>0.125</v>
      </c>
      <c r="AM427" s="47">
        <f>IFERROR(IF(AK427=$D$4,AL427,AL427/($D$4/AK427)),0)</f>
        <v>0.125</v>
      </c>
      <c r="AN427" s="49">
        <v>0.41666666666666669</v>
      </c>
      <c r="AO427" s="49">
        <v>0.54166666666666663</v>
      </c>
      <c r="AP427" s="41">
        <v>4</v>
      </c>
      <c r="AQ427" s="47">
        <f>IF(AO427-AN427=$A$3,$A$2,AO427-AN427)</f>
        <v>0.12499999999999994</v>
      </c>
      <c r="AR427" s="47">
        <f>IFERROR(IF(AP427=$D$4,AQ427,AQ427/($D$4/AP427)),0)</f>
        <v>0.12499999999999994</v>
      </c>
      <c r="AS427" s="49">
        <v>0.66666666666666663</v>
      </c>
      <c r="AT427" s="49">
        <v>0.79166666666666663</v>
      </c>
      <c r="AU427" s="41">
        <v>4</v>
      </c>
      <c r="AV427" s="47">
        <f>IF(AT427-AS427=$A$3,$A$2,AT427-AS427)</f>
        <v>0.125</v>
      </c>
      <c r="AW427" s="47">
        <f>IFERROR(IF(AU427=$D$4,AV427,AV427/($D$4/AU427)),0)</f>
        <v>0.125</v>
      </c>
      <c r="AX427" s="49">
        <v>0.41666666666666669</v>
      </c>
      <c r="AY427" s="49">
        <v>0.54166666666666663</v>
      </c>
      <c r="AZ427" s="41">
        <v>4</v>
      </c>
      <c r="BA427" s="47">
        <f>IF(AY427-AX427=$A$3,$A$2,AY427-AX427)</f>
        <v>0.12499999999999994</v>
      </c>
      <c r="BB427" s="47">
        <f>IFERROR(IF(AZ427=$D$4,BA427,BA427/($D$4/AZ427)),0)</f>
        <v>0.12499999999999994</v>
      </c>
      <c r="BC427" s="49">
        <v>0.41666666666666669</v>
      </c>
      <c r="BD427" s="49">
        <v>0.54166666666666663</v>
      </c>
      <c r="BE427" s="41">
        <v>4</v>
      </c>
      <c r="BF427" s="47">
        <f>IF(BD427-BC427=$A$3,$A$2,BD427-BC427)</f>
        <v>0.12499999999999994</v>
      </c>
      <c r="BG427" s="47">
        <f>IFERROR(IF(BE427=$D$4,BF427,BF427/($D$4/BE427)),0)</f>
        <v>0.12499999999999994</v>
      </c>
      <c r="BH427" s="49"/>
      <c r="BI427" s="49"/>
      <c r="BJ427" s="41"/>
      <c r="BK427" s="47">
        <f>IF(BI427-BH427=$A$3,$A$2,BI427-BH427)</f>
        <v>0</v>
      </c>
      <c r="BL427" s="47">
        <f>IFERROR(IF(BJ427=$D$4,BK427,BK427/($D$4/BJ427)),0)</f>
        <v>0</v>
      </c>
      <c r="BM427" s="50"/>
      <c r="BN427" s="22">
        <f t="array" ref="BN427">IF(SUMPRODUCT((O427:O$439=O427)*1)&gt;1,0,1)</f>
        <v>0</v>
      </c>
      <c r="BO427" s="46"/>
      <c r="BP427" s="46"/>
      <c r="BQ427" s="107"/>
      <c r="BR427" s="47">
        <f>IF(BP427-BO427=$A$3,$A$2,BP427-BO427)</f>
        <v>0</v>
      </c>
      <c r="BS427" s="47">
        <f>IFERROR(IF(BQ427=$D$4,BR427,BR427/($D$4/BQ427)),0)</f>
        <v>0</v>
      </c>
      <c r="BT427" s="48">
        <v>0.66666666666666663</v>
      </c>
      <c r="BU427" s="48">
        <v>0.79166666666666663</v>
      </c>
      <c r="BV427" s="41">
        <v>4</v>
      </c>
      <c r="BW427" s="47">
        <f>IF(BU427-BT427=$A$3,$A$2,BU427-BT427)</f>
        <v>0.125</v>
      </c>
      <c r="BX427" s="47">
        <f>IFERROR(IF(BV427=$D$4,BW427,BW427/($D$4/BV427)),0)</f>
        <v>0.125</v>
      </c>
      <c r="BY427" s="48">
        <v>0.41666666666666669</v>
      </c>
      <c r="BZ427" s="48">
        <v>0.54166666666666663</v>
      </c>
      <c r="CA427" s="41">
        <v>4</v>
      </c>
      <c r="CB427" s="47">
        <f>IF(BZ427-BY427=$A$3,$A$2,BZ427-BY427)</f>
        <v>0.12499999999999994</v>
      </c>
      <c r="CC427" s="47">
        <f>IFERROR(IF(CA427=$D$4,CB427,CB427/($D$4/CA427)),0)</f>
        <v>0.12499999999999994</v>
      </c>
      <c r="CD427" s="48">
        <v>0.66666666666666663</v>
      </c>
      <c r="CE427" s="49">
        <v>0.79166666666666663</v>
      </c>
      <c r="CF427" s="41">
        <v>4</v>
      </c>
      <c r="CG427" s="47">
        <f>IF(CE427-CD427=$A$3,$A$2,CE427-CD427)</f>
        <v>0.125</v>
      </c>
      <c r="CH427" s="47">
        <f>IFERROR(IF(CF427=$D$4,CG427,CG427/($D$4/CF427)),0)</f>
        <v>0.125</v>
      </c>
      <c r="CI427" s="48">
        <v>0.41666666666666669</v>
      </c>
      <c r="CJ427" s="48">
        <v>0.54166666666666663</v>
      </c>
      <c r="CK427" s="41">
        <v>4</v>
      </c>
      <c r="CL427" s="47">
        <f>IF(CJ427-CI427=$A$3,$A$2,CJ427-CI427)</f>
        <v>0.12499999999999994</v>
      </c>
      <c r="CM427" s="47">
        <f>IFERROR(IF(CK427=$D$4,CL427,CL427/($D$4/CK427)),0)</f>
        <v>0.12499999999999994</v>
      </c>
      <c r="CN427" s="48">
        <v>0.41666666666666669</v>
      </c>
      <c r="CO427" s="48">
        <v>0.54166666666666663</v>
      </c>
      <c r="CP427" s="41">
        <v>4</v>
      </c>
      <c r="CQ427" s="47">
        <f>IF(CO427-CN427=$A$3,$A$2,CO427-CN427)</f>
        <v>0.12499999999999994</v>
      </c>
      <c r="CR427" s="47">
        <f>IFERROR(IF(CP427=$D$4,CQ427,CQ427/($D$4/CP427)),0)</f>
        <v>0.12499999999999994</v>
      </c>
      <c r="CS427" s="48"/>
      <c r="CT427" s="48"/>
      <c r="CU427" s="41"/>
      <c r="CV427" s="47">
        <f>IF(CT427-CS427=$A$3,$A$2,CT427-CS427)</f>
        <v>0</v>
      </c>
      <c r="CW427" s="47">
        <f>IFERROR(IF(CU427=$D$4,CV427,CV427/($D$4/CU427)),0)</f>
        <v>0</v>
      </c>
      <c r="CX427" s="18"/>
      <c r="CY427" s="18"/>
      <c r="CZ427" s="156"/>
      <c r="DA427" s="156"/>
    </row>
    <row r="428" spans="2:105" ht="13.8" x14ac:dyDescent="0.3">
      <c r="B428" s="39" t="str">
        <f>CONCATENATE(IF(AD428&lt;&gt;"","L",""),IF(AI428&lt;&gt;"","M",""),IF(AN428&lt;&gt;"","W",""),IF(AS428&lt;&gt;"","J",""),IF(AX428&lt;&gt;"","V",""),IF(BC428&lt;&gt;"","S",""),IF(BH428&lt;&gt;"","D",""))</f>
        <v>MWJVS</v>
      </c>
      <c r="C428" s="134">
        <v>276</v>
      </c>
      <c r="D428" s="40" t="s">
        <v>1893</v>
      </c>
      <c r="E428" s="40" t="s">
        <v>1416</v>
      </c>
      <c r="F428" s="40" t="s">
        <v>2123</v>
      </c>
      <c r="G428" s="36" t="s">
        <v>1237</v>
      </c>
      <c r="H428" s="36" t="s">
        <v>2232</v>
      </c>
      <c r="I428" s="36" t="s">
        <v>2257</v>
      </c>
      <c r="J428" s="36" t="s">
        <v>2125</v>
      </c>
      <c r="K428" s="36" t="s">
        <v>2262</v>
      </c>
      <c r="L428" s="99" t="s">
        <v>923</v>
      </c>
      <c r="M428" s="99">
        <f>IF(L428=L427,0,1)</f>
        <v>0</v>
      </c>
      <c r="N428" s="107">
        <v>1727634030</v>
      </c>
      <c r="O428" s="106" t="str">
        <f>PROPER(TRIM(UPPER(CONCATENATE(P428," ",Q428))))</f>
        <v>Cristina Nathaly Jimenez</v>
      </c>
      <c r="P428" s="106" t="s">
        <v>2317</v>
      </c>
      <c r="Q428" s="106" t="s">
        <v>2388</v>
      </c>
      <c r="R428" s="106" t="s">
        <v>2443</v>
      </c>
      <c r="S428" s="106" t="s">
        <v>2464</v>
      </c>
      <c r="T428" s="106" t="s">
        <v>2466</v>
      </c>
      <c r="U428" s="107" t="s">
        <v>2472</v>
      </c>
      <c r="V428" s="133">
        <v>4469.9588741595689</v>
      </c>
      <c r="W428" s="39">
        <f>COUNTA(AD428,AI428,AN428,AS428,AX428,BH428,BC428)</f>
        <v>5</v>
      </c>
      <c r="X428" s="42">
        <f>Y428/AC428</f>
        <v>0.12499999999999993</v>
      </c>
      <c r="Y428" s="43">
        <f>(AH428+AM428+AR428+AW428+BB428+BL428+BG428)*24</f>
        <v>4.9999999999999956</v>
      </c>
      <c r="Z428" s="44">
        <f>+W428*$D$4</f>
        <v>20</v>
      </c>
      <c r="AA428" s="42">
        <f>AB428/(AC428*$D$4)</f>
        <v>0.12499999999999993</v>
      </c>
      <c r="AB428" s="44">
        <f>((AG428*24)*AF428)+((AL428*24)*AK428)+((AQ428*24)*AP428)+((AV428*24)*AU428)+((BA428*24)*AZ428)+((BF428*24)*BE428)+((BK428*24)*BJ428)</f>
        <v>19.999999999999982</v>
      </c>
      <c r="AC428" s="45">
        <f>SUMIFS(Y:Y,O:O,O428)</f>
        <v>39.999999999999986</v>
      </c>
      <c r="AD428" s="131"/>
      <c r="AE428" s="131"/>
      <c r="AF428" s="57"/>
      <c r="AG428" s="47">
        <f>IF(AE428-AD428=$A$3,$A$2,AE428-AD428)</f>
        <v>0</v>
      </c>
      <c r="AH428" s="47">
        <f>IFERROR(IF(AF428=$D$4,AG428,AG428/($D$4/AF428)),0)</f>
        <v>0</v>
      </c>
      <c r="AI428" s="128">
        <v>0.41666666666666669</v>
      </c>
      <c r="AJ428" s="128">
        <v>0.45833333333333331</v>
      </c>
      <c r="AK428" s="55">
        <v>4</v>
      </c>
      <c r="AL428" s="47">
        <f>IF(AJ428-AI428=$A$3,$A$2,AJ428-AI428)</f>
        <v>4.166666666666663E-2</v>
      </c>
      <c r="AM428" s="47">
        <f>IFERROR(IF(AK428=$D$4,AL428,AL428/($D$4/AK428)),0)</f>
        <v>4.166666666666663E-2</v>
      </c>
      <c r="AN428" s="128">
        <v>0.58333333333333337</v>
      </c>
      <c r="AO428" s="128">
        <v>0.625</v>
      </c>
      <c r="AP428" s="55">
        <v>4</v>
      </c>
      <c r="AQ428" s="47">
        <f>IF(AO428-AN428=$A$3,$A$2,AO428-AN428)</f>
        <v>4.166666666666663E-2</v>
      </c>
      <c r="AR428" s="47">
        <f>IFERROR(IF(AP428=$D$4,AQ428,AQ428/($D$4/AP428)),0)</f>
        <v>4.166666666666663E-2</v>
      </c>
      <c r="AS428" s="128">
        <v>0.41666666666666669</v>
      </c>
      <c r="AT428" s="128">
        <v>0.45833333333333331</v>
      </c>
      <c r="AU428" s="55">
        <v>4</v>
      </c>
      <c r="AV428" s="47">
        <f>IF(AT428-AS428=$A$3,$A$2,AT428-AS428)</f>
        <v>4.166666666666663E-2</v>
      </c>
      <c r="AW428" s="47">
        <f>IFERROR(IF(AU428=$D$4,AV428,AV428/($D$4/AU428)),0)</f>
        <v>4.166666666666663E-2</v>
      </c>
      <c r="AX428" s="128">
        <v>0.58333333333333337</v>
      </c>
      <c r="AY428" s="128">
        <v>0.625</v>
      </c>
      <c r="AZ428" s="55">
        <v>4</v>
      </c>
      <c r="BA428" s="47">
        <f>IF(AY428-AX428=$A$3,$A$2,AY428-AX428)</f>
        <v>4.166666666666663E-2</v>
      </c>
      <c r="BB428" s="47">
        <f>IFERROR(IF(AZ428=$D$4,BA428,BA428/($D$4/AZ428)),0)</f>
        <v>4.166666666666663E-2</v>
      </c>
      <c r="BC428" s="128">
        <v>0.58333333333333337</v>
      </c>
      <c r="BD428" s="128">
        <v>0.625</v>
      </c>
      <c r="BE428" s="55">
        <v>4</v>
      </c>
      <c r="BF428" s="47">
        <f>IF(BD428-BC428=$A$3,$A$2,BD428-BC428)</f>
        <v>4.166666666666663E-2</v>
      </c>
      <c r="BG428" s="47">
        <f>IFERROR(IF(BE428=$D$4,BF428,BF428/($D$4/BE428)),0)</f>
        <v>4.166666666666663E-2</v>
      </c>
      <c r="BH428" s="128"/>
      <c r="BI428" s="128"/>
      <c r="BJ428" s="55"/>
      <c r="BK428" s="47">
        <f>IF(BI428-BH428=$A$3,$A$2,BI428-BH428)</f>
        <v>0</v>
      </c>
      <c r="BL428" s="47">
        <f>IFERROR(IF(BJ428=$D$4,BK428,BK428/($D$4/BJ428)),0)</f>
        <v>0</v>
      </c>
      <c r="BM428" s="50"/>
      <c r="BN428" s="22">
        <f t="array" ref="BN428">IF(SUMPRODUCT((O428:O$439=O428)*1)&gt;1,0,1)</f>
        <v>1</v>
      </c>
      <c r="BO428" s="56"/>
      <c r="BP428" s="56"/>
      <c r="BQ428" s="57"/>
      <c r="BR428" s="47">
        <f>IF(BP428-BO428=$A$3,$A$2,BP428-BO428)</f>
        <v>0</v>
      </c>
      <c r="BS428" s="47">
        <f>IFERROR(IF(BQ428=$D$4,BR428,BR428/($D$4/BQ428)),0)</f>
        <v>0</v>
      </c>
      <c r="BT428" s="58">
        <v>0.41666666666666669</v>
      </c>
      <c r="BU428" s="58">
        <v>0.45833333333333331</v>
      </c>
      <c r="BV428" s="55">
        <v>4</v>
      </c>
      <c r="BW428" s="47">
        <f>IF(BU428-BT428=$A$3,$A$2,BU428-BT428)</f>
        <v>4.166666666666663E-2</v>
      </c>
      <c r="BX428" s="47">
        <f>IFERROR(IF(BV428=$D$4,BW428,BW428/($D$4/BV428)),0)</f>
        <v>4.166666666666663E-2</v>
      </c>
      <c r="BY428" s="58">
        <v>0.58333333333333337</v>
      </c>
      <c r="BZ428" s="58">
        <v>0.625</v>
      </c>
      <c r="CA428" s="55">
        <v>4</v>
      </c>
      <c r="CB428" s="47">
        <f>IF(BZ428-BY428=$A$3,$A$2,BZ428-BY428)</f>
        <v>4.166666666666663E-2</v>
      </c>
      <c r="CC428" s="47">
        <f>IFERROR(IF(CA428=$D$4,CB428,CB428/($D$4/CA428)),0)</f>
        <v>4.166666666666663E-2</v>
      </c>
      <c r="CD428" s="58">
        <v>0.41666666666666669</v>
      </c>
      <c r="CE428" s="58">
        <v>0.45833333333333331</v>
      </c>
      <c r="CF428" s="55">
        <v>4</v>
      </c>
      <c r="CG428" s="47">
        <f>IF(CE428-CD428=$A$3,$A$2,CE428-CD428)</f>
        <v>4.166666666666663E-2</v>
      </c>
      <c r="CH428" s="47">
        <f>IFERROR(IF(CF428=$D$4,CG428,CG428/($D$4/CF428)),0)</f>
        <v>4.166666666666663E-2</v>
      </c>
      <c r="CI428" s="58">
        <v>0.58333333333333337</v>
      </c>
      <c r="CJ428" s="58">
        <v>0.625</v>
      </c>
      <c r="CK428" s="55">
        <v>4</v>
      </c>
      <c r="CL428" s="47">
        <f>IF(CJ428-CI428=$A$3,$A$2,CJ428-CI428)</f>
        <v>4.166666666666663E-2</v>
      </c>
      <c r="CM428" s="47">
        <f>IFERROR(IF(CK428=$D$4,CL428,CL428/($D$4/CK428)),0)</f>
        <v>4.166666666666663E-2</v>
      </c>
      <c r="CN428" s="58">
        <v>0.58333333333333337</v>
      </c>
      <c r="CO428" s="58">
        <v>0.625</v>
      </c>
      <c r="CP428" s="55">
        <v>4</v>
      </c>
      <c r="CQ428" s="47">
        <f>IF(CO428-CN428=$A$3,$A$2,CO428-CN428)</f>
        <v>4.166666666666663E-2</v>
      </c>
      <c r="CR428" s="47">
        <f>IFERROR(IF(CP428=$D$4,CQ428,CQ428/($D$4/CP428)),0)</f>
        <v>4.166666666666663E-2</v>
      </c>
      <c r="CS428" s="58"/>
      <c r="CT428" s="58"/>
      <c r="CU428" s="55"/>
      <c r="CV428" s="47">
        <f>IF(CT428-CS428=$A$3,$A$2,CT428-CS428)</f>
        <v>0</v>
      </c>
      <c r="CW428" s="47">
        <f>IFERROR(IF(CU428=$D$4,CV428,CV428/($D$4/CU428)),0)</f>
        <v>0</v>
      </c>
      <c r="CY428" s="18"/>
      <c r="CZ428" s="156"/>
      <c r="DA428" s="156"/>
    </row>
    <row r="429" spans="2:105" ht="13.8" x14ac:dyDescent="0.3">
      <c r="B429" s="39" t="str">
        <f>CONCATENATE(IF(AD429&lt;&gt;"","L",""),IF(AI429&lt;&gt;"","M",""),IF(AN429&lt;&gt;"","W",""),IF(AS429&lt;&gt;"","J",""),IF(AX429&lt;&gt;"","V",""),IF(BC429&lt;&gt;"","S",""),IF(BH429&lt;&gt;"","D",""))</f>
        <v>MWJ</v>
      </c>
      <c r="C429" s="104">
        <v>88</v>
      </c>
      <c r="D429" s="40" t="s">
        <v>1860</v>
      </c>
      <c r="E429" s="40" t="s">
        <v>197</v>
      </c>
      <c r="F429" s="40" t="s">
        <v>2123</v>
      </c>
      <c r="G429" s="36" t="s">
        <v>1237</v>
      </c>
      <c r="H429" s="36" t="s">
        <v>2235</v>
      </c>
      <c r="I429" s="36" t="s">
        <v>2257</v>
      </c>
      <c r="J429" s="36" t="s">
        <v>2125</v>
      </c>
      <c r="K429" s="36" t="s">
        <v>2262</v>
      </c>
      <c r="L429" s="99" t="s">
        <v>953</v>
      </c>
      <c r="M429" s="99">
        <f>IF(L429=L428,0,1)</f>
        <v>1</v>
      </c>
      <c r="N429" s="107">
        <v>1315264810</v>
      </c>
      <c r="O429" s="106" t="str">
        <f>PROPER(TRIM(UPPER(CONCATENATE(P429," ",Q429))))</f>
        <v>Roddy Junior Alcivar</v>
      </c>
      <c r="P429" s="106" t="s">
        <v>2319</v>
      </c>
      <c r="Q429" s="106" t="s">
        <v>2390</v>
      </c>
      <c r="R429" s="106" t="s">
        <v>2446</v>
      </c>
      <c r="S429" s="106" t="s">
        <v>2464</v>
      </c>
      <c r="T429" s="106" t="s">
        <v>2466</v>
      </c>
      <c r="U429" s="107" t="s">
        <v>2472</v>
      </c>
      <c r="V429" s="133">
        <v>4049.9627383324951</v>
      </c>
      <c r="W429" s="39">
        <f>COUNTA(AD429,AI429,AN429,AS429,AX429,BH429,BC429)</f>
        <v>3</v>
      </c>
      <c r="X429" s="42">
        <f>Y429/AC429</f>
        <v>0.14999999999999997</v>
      </c>
      <c r="Y429" s="43">
        <f>(AH429+AM429+AR429+AW429+BB429+BL429+BG429)*24</f>
        <v>5.9999999999999982</v>
      </c>
      <c r="Z429" s="44">
        <f>+W429*$D$4</f>
        <v>12</v>
      </c>
      <c r="AA429" s="42">
        <f>AB429/(AC429*$D$4)</f>
        <v>0.14999999999999997</v>
      </c>
      <c r="AB429" s="44">
        <f>((AG429*24)*AF429)+((AL429*24)*AK429)+((AQ429*24)*AP429)+((AV429*24)*AU429)+((BA429*24)*AZ429)+((BF429*24)*BE429)+((BK429*24)*BJ429)</f>
        <v>23.999999999999993</v>
      </c>
      <c r="AC429" s="45">
        <f>SUMIFS(Y:Y,O:O,O429)</f>
        <v>40</v>
      </c>
      <c r="AD429" s="127"/>
      <c r="AE429" s="127"/>
      <c r="AF429" s="107"/>
      <c r="AG429" s="47">
        <f>IF(AE429-AD429=$A$3,$A$2,AE429-AD429)</f>
        <v>0</v>
      </c>
      <c r="AH429" s="47">
        <f>IFERROR(IF(AF429=$D$4,AG429,AG429/($D$4/AF429)),0)</f>
        <v>0</v>
      </c>
      <c r="AI429" s="127">
        <v>0.41666666666666669</v>
      </c>
      <c r="AJ429" s="127">
        <v>0.5</v>
      </c>
      <c r="AK429" s="107">
        <v>4</v>
      </c>
      <c r="AL429" s="47">
        <f>IF(AJ429-AI429=$A$3,$A$2,AJ429-AI429)</f>
        <v>8.3333333333333315E-2</v>
      </c>
      <c r="AM429" s="47">
        <f>IFERROR(IF(AK429=$D$4,AL429,AL429/($D$4/AK429)),0)</f>
        <v>8.3333333333333315E-2</v>
      </c>
      <c r="AN429" s="49">
        <v>0.41666666666666669</v>
      </c>
      <c r="AO429" s="49">
        <v>0.5</v>
      </c>
      <c r="AP429" s="41">
        <v>4</v>
      </c>
      <c r="AQ429" s="47">
        <f>IF(AO429-AN429=$A$3,$A$2,AO429-AN429)</f>
        <v>8.3333333333333315E-2</v>
      </c>
      <c r="AR429" s="47">
        <f>IFERROR(IF(AP429=$D$4,AQ429,AQ429/($D$4/AP429)),0)</f>
        <v>8.3333333333333315E-2</v>
      </c>
      <c r="AS429" s="49">
        <v>0.41666666666666669</v>
      </c>
      <c r="AT429" s="49">
        <v>0.5</v>
      </c>
      <c r="AU429" s="41">
        <v>4</v>
      </c>
      <c r="AV429" s="47">
        <f>IF(AT429-AS429=$A$3,$A$2,AT429-AS429)</f>
        <v>8.3333333333333315E-2</v>
      </c>
      <c r="AW429" s="47">
        <f>IFERROR(IF(AU429=$D$4,AV429,AV429/($D$4/AU429)),0)</f>
        <v>8.3333333333333315E-2</v>
      </c>
      <c r="AX429" s="49"/>
      <c r="AY429" s="49"/>
      <c r="AZ429" s="41"/>
      <c r="BA429" s="47">
        <f>IF(AY429-AX429=$A$3,$A$2,AY429-AX429)</f>
        <v>0</v>
      </c>
      <c r="BB429" s="47">
        <f>IFERROR(IF(AZ429=$D$4,BA429,BA429/($D$4/AZ429)),0)</f>
        <v>0</v>
      </c>
      <c r="BC429" s="49"/>
      <c r="BD429" s="49"/>
      <c r="BE429" s="41"/>
      <c r="BF429" s="47">
        <f>IF(BD429-BC429=$A$3,$A$2,BD429-BC429)</f>
        <v>0</v>
      </c>
      <c r="BG429" s="47">
        <f>IFERROR(IF(BE429=$D$4,BF429,BF429/($D$4/BE429)),0)</f>
        <v>0</v>
      </c>
      <c r="BH429" s="49"/>
      <c r="BI429" s="49"/>
      <c r="BJ429" s="41"/>
      <c r="BK429" s="47">
        <f>IF(BI429-BH429=$A$3,$A$2,BI429-BH429)</f>
        <v>0</v>
      </c>
      <c r="BL429" s="47">
        <f>IFERROR(IF(BJ429=$D$4,BK429,BK429/($D$4/BJ429)),0)</f>
        <v>0</v>
      </c>
      <c r="BM429" s="50"/>
      <c r="BN429" s="22">
        <f t="array" ref="BN429">IF(SUMPRODUCT((O429:O$439=O429)*1)&gt;1,0,1)</f>
        <v>0</v>
      </c>
      <c r="BO429" s="46">
        <v>0.41666666666666669</v>
      </c>
      <c r="BP429" s="46">
        <v>0.5</v>
      </c>
      <c r="BQ429" s="107">
        <v>4</v>
      </c>
      <c r="BR429" s="47">
        <f>IF(BP429-BO429=$A$3,$A$2,BP429-BO429)</f>
        <v>8.3333333333333315E-2</v>
      </c>
      <c r="BS429" s="47">
        <f>IFERROR(IF(BQ429=$D$4,BR429,BR429/($D$4/BQ429)),0)</f>
        <v>8.3333333333333315E-2</v>
      </c>
      <c r="BT429" s="48"/>
      <c r="BU429" s="48"/>
      <c r="BV429" s="41"/>
      <c r="BW429" s="47">
        <f>IF(BU429-BT429=$A$3,$A$2,BU429-BT429)</f>
        <v>0</v>
      </c>
      <c r="BX429" s="47">
        <f>IFERROR(IF(BV429=$D$4,BW429,BW429/($D$4/BV429)),0)</f>
        <v>0</v>
      </c>
      <c r="BY429" s="48"/>
      <c r="BZ429" s="48"/>
      <c r="CA429" s="41"/>
      <c r="CB429" s="47">
        <f>IF(BZ429-BY429=$A$3,$A$2,BZ429-BY429)</f>
        <v>0</v>
      </c>
      <c r="CC429" s="47">
        <f>IFERROR(IF(CA429=$D$4,CB429,CB429/($D$4/CA429)),0)</f>
        <v>0</v>
      </c>
      <c r="CD429" s="48">
        <v>0.41666666666666669</v>
      </c>
      <c r="CE429" s="49">
        <v>0.5</v>
      </c>
      <c r="CF429" s="41">
        <v>4</v>
      </c>
      <c r="CG429" s="47">
        <f>IF(CE429-CD429=$A$3,$A$2,CE429-CD429)</f>
        <v>8.3333333333333315E-2</v>
      </c>
      <c r="CH429" s="47">
        <f>IFERROR(IF(CF429=$D$4,CG429,CG429/($D$4/CF429)),0)</f>
        <v>8.3333333333333315E-2</v>
      </c>
      <c r="CI429" s="48"/>
      <c r="CJ429" s="48"/>
      <c r="CK429" s="41"/>
      <c r="CL429" s="47">
        <f>IF(CJ429-CI429=$A$3,$A$2,CJ429-CI429)</f>
        <v>0</v>
      </c>
      <c r="CM429" s="47">
        <f>IFERROR(IF(CK429=$D$4,CL429,CL429/($D$4/CK429)),0)</f>
        <v>0</v>
      </c>
      <c r="CN429" s="48"/>
      <c r="CO429" s="48"/>
      <c r="CP429" s="41"/>
      <c r="CQ429" s="47">
        <f>IF(CO429-CN429=$A$3,$A$2,CO429-CN429)</f>
        <v>0</v>
      </c>
      <c r="CR429" s="47">
        <f>IFERROR(IF(CP429=$D$4,CQ429,CQ429/($D$4/CP429)),0)</f>
        <v>0</v>
      </c>
      <c r="CS429" s="48"/>
      <c r="CT429" s="48"/>
      <c r="CU429" s="41"/>
      <c r="CV429" s="47">
        <f>IF(CT429-CS429=$A$3,$A$2,CT429-CS429)</f>
        <v>0</v>
      </c>
      <c r="CW429" s="47">
        <f>IFERROR(IF(CU429=$D$4,CV429,CV429/($D$4/CU429)),0)</f>
        <v>0</v>
      </c>
      <c r="CX429" s="18"/>
      <c r="CY429" s="18"/>
      <c r="CZ429" s="156"/>
      <c r="DA429" s="156"/>
    </row>
    <row r="430" spans="2:105" ht="14.4" x14ac:dyDescent="0.3">
      <c r="B430" s="39" t="str">
        <f>CONCATENATE(IF(AD430&lt;&gt;"","L",""),IF(AI430&lt;&gt;"","M",""),IF(AN430&lt;&gt;"","W",""),IF(AS430&lt;&gt;"","J",""),IF(AX430&lt;&gt;"","V",""),IF(BC430&lt;&gt;"","S",""),IF(BH430&lt;&gt;"","D",""))</f>
        <v>MWJVS</v>
      </c>
      <c r="C430" s="104">
        <v>17</v>
      </c>
      <c r="D430" s="40" t="s">
        <v>1865</v>
      </c>
      <c r="E430" s="40" t="s">
        <v>1395</v>
      </c>
      <c r="F430" s="40" t="s">
        <v>2156</v>
      </c>
      <c r="G430" s="36" t="s">
        <v>1239</v>
      </c>
      <c r="H430" s="36" t="s">
        <v>2235</v>
      </c>
      <c r="I430" s="36" t="s">
        <v>2257</v>
      </c>
      <c r="J430" s="36" t="s">
        <v>2125</v>
      </c>
      <c r="K430" s="36" t="s">
        <v>2262</v>
      </c>
      <c r="L430" s="99" t="s">
        <v>953</v>
      </c>
      <c r="M430" s="99">
        <f>IF(L430=L429,0,1)</f>
        <v>0</v>
      </c>
      <c r="N430" s="107">
        <v>1315264810</v>
      </c>
      <c r="O430" s="106" t="str">
        <f>PROPER(TRIM(UPPER(CONCATENATE(P430," ",Q430))))</f>
        <v>Roddy Junior Alcivar</v>
      </c>
      <c r="P430" s="106" t="s">
        <v>2319</v>
      </c>
      <c r="Q430" s="106" t="s">
        <v>2390</v>
      </c>
      <c r="R430" s="106" t="s">
        <v>2446</v>
      </c>
      <c r="S430" s="106" t="s">
        <v>2464</v>
      </c>
      <c r="T430" s="106" t="s">
        <v>2465</v>
      </c>
      <c r="U430" s="107" t="s">
        <v>2472</v>
      </c>
      <c r="V430" s="133">
        <v>49811.27895</v>
      </c>
      <c r="W430" s="39">
        <f>COUNTA(AD430,AI430,AN430,AS430,AX430,BH430,BC430)</f>
        <v>5</v>
      </c>
      <c r="X430" s="42">
        <f>Y430/AC430</f>
        <v>0.85</v>
      </c>
      <c r="Y430" s="43">
        <f>(AH430+AM430+AR430+AW430+BB430+BL430+BG430)*24</f>
        <v>34</v>
      </c>
      <c r="Z430" s="44">
        <f>+W430*$D$4</f>
        <v>20</v>
      </c>
      <c r="AA430" s="42">
        <f>AB430/(AC430*$D$4)</f>
        <v>0.85</v>
      </c>
      <c r="AB430" s="44">
        <f>((AG430*24)*AF430)+((AL430*24)*AK430)+((AQ430*24)*AP430)+((AV430*24)*AU430)+((BA430*24)*AZ430)+((BF430*24)*BE430)+((BK430*24)*BJ430)</f>
        <v>136</v>
      </c>
      <c r="AC430" s="45">
        <f>SUMIFS(Y:Y,O:O,O430)</f>
        <v>40</v>
      </c>
      <c r="AD430" s="127"/>
      <c r="AE430" s="127"/>
      <c r="AF430" s="107"/>
      <c r="AG430" s="47">
        <f>IF(AE430-AD430=$A$3,$A$2,AE430-AD430)</f>
        <v>0</v>
      </c>
      <c r="AH430" s="47">
        <f>IFERROR(IF(AF430=$D$4,AG430,AG430/($D$4/AF430)),0)</f>
        <v>0</v>
      </c>
      <c r="AI430" s="127">
        <v>0.54166666666666663</v>
      </c>
      <c r="AJ430" s="127">
        <v>0.79166666666666663</v>
      </c>
      <c r="AK430" s="107">
        <v>4</v>
      </c>
      <c r="AL430" s="47">
        <f>IF(AJ430-AI430=$A$3,$A$2,AJ430-AI430)</f>
        <v>0.25</v>
      </c>
      <c r="AM430" s="47">
        <f>IFERROR(IF(AK430=$D$4,AL430,AL430/($D$4/AK430)),0)</f>
        <v>0.25</v>
      </c>
      <c r="AN430" s="49">
        <v>0.54166666666666663</v>
      </c>
      <c r="AO430" s="49">
        <v>0.79166666666666663</v>
      </c>
      <c r="AP430" s="41">
        <v>4</v>
      </c>
      <c r="AQ430" s="47">
        <f>IF(AO430-AN430=$A$3,$A$2,AO430-AN430)</f>
        <v>0.25</v>
      </c>
      <c r="AR430" s="47">
        <f>IFERROR(IF(AP430=$D$4,AQ430,AQ430/($D$4/AP430)),0)</f>
        <v>0.25</v>
      </c>
      <c r="AS430" s="49">
        <v>0.54166666666666663</v>
      </c>
      <c r="AT430" s="49">
        <v>0.79166666666666663</v>
      </c>
      <c r="AU430" s="41">
        <v>4</v>
      </c>
      <c r="AV430" s="47">
        <f>IF(AT430-AS430=$A$3,$A$2,AT430-AS430)</f>
        <v>0.25</v>
      </c>
      <c r="AW430" s="47">
        <f>IFERROR(IF(AU430=$D$4,AV430,AV430/($D$4/AU430)),0)</f>
        <v>0.25</v>
      </c>
      <c r="AX430" s="49">
        <v>0.41666666666666669</v>
      </c>
      <c r="AY430" s="49">
        <v>0.75</v>
      </c>
      <c r="AZ430" s="41">
        <v>4</v>
      </c>
      <c r="BA430" s="47">
        <f>IF(AY430-AX430=$A$3,$A$2,AY430-AX430)</f>
        <v>0.33333333333333331</v>
      </c>
      <c r="BB430" s="47">
        <f>IFERROR(IF(AZ430=$D$4,BA430,BA430/($D$4/AZ430)),0)</f>
        <v>0.33333333333333331</v>
      </c>
      <c r="BC430" s="49">
        <v>0.41666666666666669</v>
      </c>
      <c r="BD430" s="49">
        <v>0.75</v>
      </c>
      <c r="BE430" s="41">
        <v>4</v>
      </c>
      <c r="BF430" s="47">
        <f>IF(BD430-BC430=$A$3,$A$2,BD430-BC430)</f>
        <v>0.33333333333333331</v>
      </c>
      <c r="BG430" s="47">
        <f>IFERROR(IF(BE430=$D$4,BF430,BF430/($D$4/BE430)),0)</f>
        <v>0.33333333333333331</v>
      </c>
      <c r="BH430" s="49"/>
      <c r="BI430" s="49"/>
      <c r="BJ430" s="41"/>
      <c r="BK430" s="47">
        <f>IF(BI430-BH430=$A$3,$A$2,BI430-BH430)</f>
        <v>0</v>
      </c>
      <c r="BL430" s="47">
        <f>IFERROR(IF(BJ430=$D$4,BK430,BK430/($D$4/BJ430)),0)</f>
        <v>0</v>
      </c>
      <c r="BM430" s="50"/>
      <c r="BN430" s="22">
        <f t="array" ref="BN430">IF(SUMPRODUCT((O430:O$439=O430)*1)&gt;1,0,1)</f>
        <v>1</v>
      </c>
      <c r="BO430" s="46">
        <v>0.54166666666666663</v>
      </c>
      <c r="BP430" s="46">
        <v>0.79166666666666663</v>
      </c>
      <c r="BQ430" s="107">
        <v>4</v>
      </c>
      <c r="BR430" s="47">
        <f>IF(BP430-BO430=$A$3,$A$2,BP430-BO430)</f>
        <v>0.25</v>
      </c>
      <c r="BS430" s="47">
        <f>IFERROR(IF(BQ430=$D$4,BR430,BR430/($D$4/BQ430)),0)</f>
        <v>0.25</v>
      </c>
      <c r="BT430" s="48"/>
      <c r="BU430" s="48"/>
      <c r="BV430" s="41"/>
      <c r="BW430" s="47">
        <f>IF(BU430-BT430=$A$3,$A$2,BU430-BT430)</f>
        <v>0</v>
      </c>
      <c r="BX430" s="47">
        <f>IFERROR(IF(BV430=$D$4,BW430,BW430/($D$4/BV430)),0)</f>
        <v>0</v>
      </c>
      <c r="BY430" s="48">
        <v>0.41666666666666669</v>
      </c>
      <c r="BZ430" s="48">
        <v>0.75</v>
      </c>
      <c r="CA430" s="41">
        <v>4</v>
      </c>
      <c r="CB430" s="47">
        <f>IF(BZ430-BY430=$A$3,$A$2,BZ430-BY430)</f>
        <v>0.33333333333333331</v>
      </c>
      <c r="CC430" s="47">
        <f>IFERROR(IF(CA430=$D$4,CB430,CB430/($D$4/CA430)),0)</f>
        <v>0.33333333333333331</v>
      </c>
      <c r="CD430" s="48">
        <v>0.54166666666666663</v>
      </c>
      <c r="CE430" s="49">
        <v>0.79166666666666663</v>
      </c>
      <c r="CF430" s="41">
        <v>4</v>
      </c>
      <c r="CG430" s="47">
        <f>IF(CE430-CD430=$A$3,$A$2,CE430-CD430)</f>
        <v>0.25</v>
      </c>
      <c r="CH430" s="47">
        <f>IFERROR(IF(CF430=$D$4,CG430,CG430/($D$4/CF430)),0)</f>
        <v>0.25</v>
      </c>
      <c r="CI430" s="48">
        <v>0.41666666666666669</v>
      </c>
      <c r="CJ430" s="48">
        <v>0.75</v>
      </c>
      <c r="CK430" s="41">
        <v>4</v>
      </c>
      <c r="CL430" s="47">
        <f>IF(CJ430-CI430=$A$3,$A$2,CJ430-CI430)</f>
        <v>0.33333333333333331</v>
      </c>
      <c r="CM430" s="47">
        <f>IFERROR(IF(CK430=$D$4,CL430,CL430/($D$4/CK430)),0)</f>
        <v>0.33333333333333331</v>
      </c>
      <c r="CN430" s="48">
        <v>0.41666666666666669</v>
      </c>
      <c r="CO430" s="48">
        <v>0.75</v>
      </c>
      <c r="CP430" s="41">
        <v>4</v>
      </c>
      <c r="CQ430" s="47">
        <f>IF(CO430-CN430=$A$3,$A$2,CO430-CN430)</f>
        <v>0.33333333333333331</v>
      </c>
      <c r="CR430" s="47">
        <f>IFERROR(IF(CP430=$D$4,CQ430,CQ430/($D$4/CP430)),0)</f>
        <v>0.33333333333333331</v>
      </c>
      <c r="CS430" s="48"/>
      <c r="CT430" s="48"/>
      <c r="CU430" s="41"/>
      <c r="CV430" s="47">
        <f>IF(CT430-CS430=$A$3,$A$2,CT430-CS430)</f>
        <v>0</v>
      </c>
      <c r="CW430" s="47">
        <f>IFERROR(IF(CU430=$D$4,CV430,CV430/($D$4/CU430)),0)</f>
        <v>0</v>
      </c>
      <c r="CX430" s="18"/>
      <c r="CY430" s="18"/>
      <c r="CZ430" s="157">
        <f>IFERROR(VLOOKUP(Tabla5[[#This Row],[NOMBRE PDV HMPDV]],#REF!,10,0),0)</f>
        <v>0</v>
      </c>
      <c r="DA430" s="158" t="s">
        <v>1665</v>
      </c>
    </row>
    <row r="431" spans="2:105" ht="13.8" x14ac:dyDescent="0.3">
      <c r="B431" s="39" t="str">
        <f>CONCATENATE(IF(AD431&lt;&gt;"","L",""),IF(AI431&lt;&gt;"","M",""),IF(AN431&lt;&gt;"","W",""),IF(AS431&lt;&gt;"","J",""),IF(AX431&lt;&gt;"","V",""),IF(BC431&lt;&gt;"","S",""),IF(BH431&lt;&gt;"","D",""))</f>
        <v>MWJVS</v>
      </c>
      <c r="C431" s="104">
        <v>201</v>
      </c>
      <c r="D431" s="40" t="s">
        <v>1820</v>
      </c>
      <c r="E431" s="40" t="s">
        <v>1358</v>
      </c>
      <c r="F431" s="40" t="s">
        <v>2122</v>
      </c>
      <c r="G431" s="36" t="s">
        <v>1240</v>
      </c>
      <c r="H431" s="36" t="s">
        <v>2231</v>
      </c>
      <c r="I431" s="36" t="s">
        <v>2257</v>
      </c>
      <c r="J431" s="36" t="s">
        <v>2125</v>
      </c>
      <c r="K431" s="36" t="s">
        <v>2262</v>
      </c>
      <c r="L431" s="99" t="s">
        <v>937</v>
      </c>
      <c r="M431" s="99">
        <f>IF(L431=L430,0,1)</f>
        <v>1</v>
      </c>
      <c r="N431" s="107">
        <v>1758048159</v>
      </c>
      <c r="O431" s="106" t="str">
        <f>PROPER(TRIM(UPPER(CONCATENATE(P431," ",Q431))))</f>
        <v>Hellis Carolina Contreras</v>
      </c>
      <c r="P431" s="106" t="s">
        <v>2320</v>
      </c>
      <c r="Q431" s="106" t="s">
        <v>2391</v>
      </c>
      <c r="R431" s="106" t="s">
        <v>2447</v>
      </c>
      <c r="S431" s="106" t="s">
        <v>2464</v>
      </c>
      <c r="T431" s="106" t="s">
        <v>2465</v>
      </c>
      <c r="U431" s="107" t="s">
        <v>2472</v>
      </c>
      <c r="V431" s="133">
        <v>16964.718020365999</v>
      </c>
      <c r="W431" s="39">
        <f>COUNTA(AD431,AI431,AN431,AS431,AX431,BH431,BC431)</f>
        <v>5</v>
      </c>
      <c r="X431" s="42">
        <f>Y431/AC431</f>
        <v>0.37499999999999994</v>
      </c>
      <c r="Y431" s="43">
        <f>(AH431+AM431+AR431+AW431+BB431+BL431+BG431)*24</f>
        <v>14.999999999999995</v>
      </c>
      <c r="Z431" s="44">
        <f>+W431*$D$4</f>
        <v>20</v>
      </c>
      <c r="AA431" s="42">
        <f>AB431/(AC431*$D$4)</f>
        <v>0.37499999999999994</v>
      </c>
      <c r="AB431" s="44">
        <f>((AG431*24)*AF431)+((AL431*24)*AK431)+((AQ431*24)*AP431)+((AV431*24)*AU431)+((BA431*24)*AZ431)+((BF431*24)*BE431)+((BK431*24)*BJ431)</f>
        <v>59.999999999999979</v>
      </c>
      <c r="AC431" s="45">
        <f>SUMIFS(Y:Y,O:O,O431)</f>
        <v>39.999999999999993</v>
      </c>
      <c r="AD431" s="127"/>
      <c r="AE431" s="127"/>
      <c r="AF431" s="107"/>
      <c r="AG431" s="47">
        <f>IF(AE431-AD431=$A$3,$A$2,AE431-AD431)</f>
        <v>0</v>
      </c>
      <c r="AH431" s="47">
        <f>IFERROR(IF(AF431=$D$4,AG431,AG431/($D$4/AF431)),0)</f>
        <v>0</v>
      </c>
      <c r="AI431" s="49">
        <v>0.66666666666666663</v>
      </c>
      <c r="AJ431" s="49">
        <v>0.79166666666666663</v>
      </c>
      <c r="AK431" s="41">
        <v>4</v>
      </c>
      <c r="AL431" s="47">
        <f>IF(AJ431-AI431=$A$3,$A$2,AJ431-AI431)</f>
        <v>0.125</v>
      </c>
      <c r="AM431" s="47">
        <f>IFERROR(IF(AK431=$D$4,AL431,AL431/($D$4/AK431)),0)</f>
        <v>0.125</v>
      </c>
      <c r="AN431" s="49">
        <v>0.41666666666666669</v>
      </c>
      <c r="AO431" s="49">
        <v>0.54166666666666663</v>
      </c>
      <c r="AP431" s="41">
        <v>4</v>
      </c>
      <c r="AQ431" s="47">
        <f>IF(AO431-AN431=$A$3,$A$2,AO431-AN431)</f>
        <v>0.12499999999999994</v>
      </c>
      <c r="AR431" s="47">
        <f>IFERROR(IF(AP431=$D$4,AQ431,AQ431/($D$4/AP431)),0)</f>
        <v>0.12499999999999994</v>
      </c>
      <c r="AS431" s="49">
        <v>0.66666666666666663</v>
      </c>
      <c r="AT431" s="49">
        <v>0.79166666666666663</v>
      </c>
      <c r="AU431" s="41">
        <v>4</v>
      </c>
      <c r="AV431" s="47">
        <f>IF(AT431-AS431=$A$3,$A$2,AT431-AS431)</f>
        <v>0.125</v>
      </c>
      <c r="AW431" s="47">
        <f>IFERROR(IF(AU431=$D$4,AV431,AV431/($D$4/AU431)),0)</f>
        <v>0.125</v>
      </c>
      <c r="AX431" s="49">
        <v>0.41666666666666669</v>
      </c>
      <c r="AY431" s="49">
        <v>0.54166666666666663</v>
      </c>
      <c r="AZ431" s="41">
        <v>4</v>
      </c>
      <c r="BA431" s="47">
        <f>IF(AY431-AX431=$A$3,$A$2,AY431-AX431)</f>
        <v>0.12499999999999994</v>
      </c>
      <c r="BB431" s="47">
        <f>IFERROR(IF(AZ431=$D$4,BA431,BA431/($D$4/AZ431)),0)</f>
        <v>0.12499999999999994</v>
      </c>
      <c r="BC431" s="49">
        <v>0.41666666666666669</v>
      </c>
      <c r="BD431" s="49">
        <v>0.54166666666666663</v>
      </c>
      <c r="BE431" s="41">
        <v>4</v>
      </c>
      <c r="BF431" s="47">
        <f>IF(BD431-BC431=$A$3,$A$2,BD431-BC431)</f>
        <v>0.12499999999999994</v>
      </c>
      <c r="BG431" s="47">
        <f>IFERROR(IF(BE431=$D$4,BF431,BF431/($D$4/BE431)),0)</f>
        <v>0.12499999999999994</v>
      </c>
      <c r="BH431" s="49"/>
      <c r="BI431" s="49"/>
      <c r="BJ431" s="41"/>
      <c r="BK431" s="47">
        <f>IF(BI431-BH431=$A$3,$A$2,BI431-BH431)</f>
        <v>0</v>
      </c>
      <c r="BL431" s="47">
        <f>IFERROR(IF(BJ431=$D$4,BK431,BK431/($D$4/BJ431)),0)</f>
        <v>0</v>
      </c>
      <c r="BM431" s="50"/>
      <c r="BN431" s="22">
        <f t="array" ref="BN431">IF(SUMPRODUCT((O431:O$439=O431)*1)&gt;1,0,1)</f>
        <v>0</v>
      </c>
      <c r="BO431" s="46"/>
      <c r="BP431" s="46"/>
      <c r="BQ431" s="107"/>
      <c r="BR431" s="47">
        <f>IF(BP431-BO431=$A$3,$A$2,BP431-BO431)</f>
        <v>0</v>
      </c>
      <c r="BS431" s="47">
        <f>IFERROR(IF(BQ431=$D$4,BR431,BR431/($D$4/BQ431)),0)</f>
        <v>0</v>
      </c>
      <c r="BT431" s="48">
        <v>0.66666666666666663</v>
      </c>
      <c r="BU431" s="48">
        <v>0.79166666666666663</v>
      </c>
      <c r="BV431" s="41">
        <v>4</v>
      </c>
      <c r="BW431" s="47">
        <f>IF(BU431-BT431=$A$3,$A$2,BU431-BT431)</f>
        <v>0.125</v>
      </c>
      <c r="BX431" s="47">
        <f>IFERROR(IF(BV431=$D$4,BW431,BW431/($D$4/BV431)),0)</f>
        <v>0.125</v>
      </c>
      <c r="BY431" s="48">
        <v>0.41666666666666669</v>
      </c>
      <c r="BZ431" s="48">
        <v>0.54166666666666663</v>
      </c>
      <c r="CA431" s="41">
        <v>4</v>
      </c>
      <c r="CB431" s="47">
        <f>IF(BZ431-BY431=$A$3,$A$2,BZ431-BY431)</f>
        <v>0.12499999999999994</v>
      </c>
      <c r="CC431" s="47">
        <f>IFERROR(IF(CA431=$D$4,CB431,CB431/($D$4/CA431)),0)</f>
        <v>0.12499999999999994</v>
      </c>
      <c r="CD431" s="48">
        <v>0.66666666666666663</v>
      </c>
      <c r="CE431" s="49">
        <v>0.79166666666666663</v>
      </c>
      <c r="CF431" s="41">
        <v>4</v>
      </c>
      <c r="CG431" s="47">
        <f>IF(CE431-CD431=$A$3,$A$2,CE431-CD431)</f>
        <v>0.125</v>
      </c>
      <c r="CH431" s="47">
        <f>IFERROR(IF(CF431=$D$4,CG431,CG431/($D$4/CF431)),0)</f>
        <v>0.125</v>
      </c>
      <c r="CI431" s="48">
        <v>0.41666666666666669</v>
      </c>
      <c r="CJ431" s="48">
        <v>0.54166666666666663</v>
      </c>
      <c r="CK431" s="41">
        <v>4</v>
      </c>
      <c r="CL431" s="47">
        <f>IF(CJ431-CI431=$A$3,$A$2,CJ431-CI431)</f>
        <v>0.12499999999999994</v>
      </c>
      <c r="CM431" s="47">
        <f>IFERROR(IF(CK431=$D$4,CL431,CL431/($D$4/CK431)),0)</f>
        <v>0.12499999999999994</v>
      </c>
      <c r="CN431" s="48">
        <v>0.41666666666666669</v>
      </c>
      <c r="CO431" s="48">
        <v>0.54166666666666663</v>
      </c>
      <c r="CP431" s="41">
        <v>4</v>
      </c>
      <c r="CQ431" s="47">
        <f>IF(CO431-CN431=$A$3,$A$2,CO431-CN431)</f>
        <v>0.12499999999999994</v>
      </c>
      <c r="CR431" s="47">
        <f>IFERROR(IF(CP431=$D$4,CQ431,CQ431/($D$4/CP431)),0)</f>
        <v>0.12499999999999994</v>
      </c>
      <c r="CS431" s="48"/>
      <c r="CT431" s="48"/>
      <c r="CU431" s="41"/>
      <c r="CV431" s="47">
        <f>IF(CT431-CS431=$A$3,$A$2,CT431-CS431)</f>
        <v>0</v>
      </c>
      <c r="CW431" s="47">
        <f>IFERROR(IF(CU431=$D$4,CV431,CV431/($D$4/CU431)),0)</f>
        <v>0</v>
      </c>
      <c r="CX431" s="18"/>
      <c r="CY431" s="18"/>
      <c r="CZ431" s="156"/>
      <c r="DA431" s="156"/>
    </row>
    <row r="432" spans="2:105" ht="13.8" x14ac:dyDescent="0.3">
      <c r="B432" s="39" t="str">
        <f>CONCATENATE(IF(AD432&lt;&gt;"","L",""),IF(AI432&lt;&gt;"","M",""),IF(AN432&lt;&gt;"","W",""),IF(AS432&lt;&gt;"","J",""),IF(AX432&lt;&gt;"","V",""),IF(BC432&lt;&gt;"","S",""),IF(BH432&lt;&gt;"","D",""))</f>
        <v>MWJVS</v>
      </c>
      <c r="C432" s="104">
        <v>180</v>
      </c>
      <c r="D432" s="40" t="s">
        <v>1821</v>
      </c>
      <c r="E432" s="40" t="s">
        <v>1359</v>
      </c>
      <c r="F432" s="40" t="s">
        <v>2156</v>
      </c>
      <c r="G432" s="36" t="s">
        <v>1241</v>
      </c>
      <c r="H432" s="36" t="s">
        <v>2231</v>
      </c>
      <c r="I432" s="36" t="s">
        <v>2257</v>
      </c>
      <c r="J432" s="36" t="s">
        <v>2125</v>
      </c>
      <c r="K432" s="36" t="s">
        <v>2262</v>
      </c>
      <c r="L432" s="99" t="s">
        <v>937</v>
      </c>
      <c r="M432" s="99">
        <f>IF(L432=L431,0,1)</f>
        <v>0</v>
      </c>
      <c r="N432" s="107">
        <v>1758048159</v>
      </c>
      <c r="O432" s="106" t="str">
        <f>PROPER(TRIM(UPPER(CONCATENATE(P432," ",Q432))))</f>
        <v>Hellis Carolina Contreras</v>
      </c>
      <c r="P432" s="106" t="s">
        <v>2320</v>
      </c>
      <c r="Q432" s="106" t="s">
        <v>2391</v>
      </c>
      <c r="R432" s="106" t="s">
        <v>2447</v>
      </c>
      <c r="S432" s="106" t="s">
        <v>2464</v>
      </c>
      <c r="T432" s="106" t="s">
        <v>2468</v>
      </c>
      <c r="U432" s="107" t="s">
        <v>2472</v>
      </c>
      <c r="V432" s="133">
        <v>34446.391818181815</v>
      </c>
      <c r="W432" s="39">
        <f>COUNTA(AD432,AI432,AN432,AS432,AX432,BH432,BC432)</f>
        <v>5</v>
      </c>
      <c r="X432" s="42">
        <f>Y432/AC432</f>
        <v>0.625</v>
      </c>
      <c r="Y432" s="43">
        <f>(AH432+AM432+AR432+AW432+BB432+BL432+BG432)*24</f>
        <v>24.999999999999996</v>
      </c>
      <c r="Z432" s="44">
        <f>+W432*$D$4</f>
        <v>20</v>
      </c>
      <c r="AA432" s="42">
        <f>AB432/(AC432*$D$4)</f>
        <v>0.62499999999999989</v>
      </c>
      <c r="AB432" s="44">
        <f>((AG432*24)*AF432)+((AL432*24)*AK432)+((AQ432*24)*AP432)+((AV432*24)*AU432)+((BA432*24)*AZ432)+((BF432*24)*BE432)+((BK432*24)*BJ432)</f>
        <v>99.999999999999972</v>
      </c>
      <c r="AC432" s="45">
        <f>SUMIFS(Y:Y,O:O,O432)</f>
        <v>39.999999999999993</v>
      </c>
      <c r="AD432" s="127"/>
      <c r="AE432" s="127"/>
      <c r="AF432" s="107"/>
      <c r="AG432" s="47">
        <f>IF(AE432-AD432=$A$3,$A$2,AE432-AD432)</f>
        <v>0</v>
      </c>
      <c r="AH432" s="47">
        <f>IFERROR(IF(AF432=$D$4,AG432,AG432/($D$4/AF432)),0)</f>
        <v>0</v>
      </c>
      <c r="AI432" s="49">
        <v>0.41666666666666669</v>
      </c>
      <c r="AJ432" s="49">
        <v>0.625</v>
      </c>
      <c r="AK432" s="41">
        <v>4</v>
      </c>
      <c r="AL432" s="47">
        <f>IF(AJ432-AI432=$A$3,$A$2,AJ432-AI432)</f>
        <v>0.20833333333333331</v>
      </c>
      <c r="AM432" s="47">
        <f>IFERROR(IF(AK432=$D$4,AL432,AL432/($D$4/AK432)),0)</f>
        <v>0.20833333333333331</v>
      </c>
      <c r="AN432" s="49">
        <v>0.58333333333333337</v>
      </c>
      <c r="AO432" s="49">
        <v>0.79166666666666663</v>
      </c>
      <c r="AP432" s="41">
        <v>4</v>
      </c>
      <c r="AQ432" s="47">
        <f>IF(AO432-AN432=$A$3,$A$2,AO432-AN432)</f>
        <v>0.20833333333333326</v>
      </c>
      <c r="AR432" s="47">
        <f>IFERROR(IF(AP432=$D$4,AQ432,AQ432/($D$4/AP432)),0)</f>
        <v>0.20833333333333326</v>
      </c>
      <c r="AS432" s="49">
        <v>0.41666666666666669</v>
      </c>
      <c r="AT432" s="49">
        <v>0.625</v>
      </c>
      <c r="AU432" s="41">
        <v>4</v>
      </c>
      <c r="AV432" s="47">
        <f>IF(AT432-AS432=$A$3,$A$2,AT432-AS432)</f>
        <v>0.20833333333333331</v>
      </c>
      <c r="AW432" s="47">
        <f>IFERROR(IF(AU432=$D$4,AV432,AV432/($D$4/AU432)),0)</f>
        <v>0.20833333333333331</v>
      </c>
      <c r="AX432" s="49">
        <v>0.58333333333333337</v>
      </c>
      <c r="AY432" s="49">
        <v>0.79166666666666663</v>
      </c>
      <c r="AZ432" s="41">
        <v>4</v>
      </c>
      <c r="BA432" s="47">
        <f>IF(AY432-AX432=$A$3,$A$2,AY432-AX432)</f>
        <v>0.20833333333333326</v>
      </c>
      <c r="BB432" s="47">
        <f>IFERROR(IF(AZ432=$D$4,BA432,BA432/($D$4/AZ432)),0)</f>
        <v>0.20833333333333326</v>
      </c>
      <c r="BC432" s="49">
        <v>0.58333333333333337</v>
      </c>
      <c r="BD432" s="49">
        <v>0.79166666666666663</v>
      </c>
      <c r="BE432" s="41">
        <v>4</v>
      </c>
      <c r="BF432" s="47">
        <f>IF(BD432-BC432=$A$3,$A$2,BD432-BC432)</f>
        <v>0.20833333333333326</v>
      </c>
      <c r="BG432" s="47">
        <f>IFERROR(IF(BE432=$D$4,BF432,BF432/($D$4/BE432)),0)</f>
        <v>0.20833333333333326</v>
      </c>
      <c r="BH432" s="49"/>
      <c r="BI432" s="49"/>
      <c r="BJ432" s="41"/>
      <c r="BK432" s="47">
        <f>IF(BI432-BH432=$A$3,$A$2,BI432-BH432)</f>
        <v>0</v>
      </c>
      <c r="BL432" s="47">
        <f>IFERROR(IF(BJ432=$D$4,BK432,BK432/($D$4/BJ432)),0)</f>
        <v>0</v>
      </c>
      <c r="BM432" s="50"/>
      <c r="BN432" s="22">
        <f t="array" ref="BN432">IF(SUMPRODUCT((O432:O$439=O432)*1)&gt;1,0,1)</f>
        <v>1</v>
      </c>
      <c r="BO432" s="46"/>
      <c r="BP432" s="46"/>
      <c r="BQ432" s="107"/>
      <c r="BR432" s="47">
        <f>IF(BP432-BO432=$A$3,$A$2,BP432-BO432)</f>
        <v>0</v>
      </c>
      <c r="BS432" s="47">
        <f>IFERROR(IF(BQ432=$D$4,BR432,BR432/($D$4/BQ432)),0)</f>
        <v>0</v>
      </c>
      <c r="BT432" s="48">
        <v>0.41666666666666669</v>
      </c>
      <c r="BU432" s="48">
        <v>0.625</v>
      </c>
      <c r="BV432" s="41">
        <v>4</v>
      </c>
      <c r="BW432" s="47">
        <f>IF(BU432-BT432=$A$3,$A$2,BU432-BT432)</f>
        <v>0.20833333333333331</v>
      </c>
      <c r="BX432" s="47">
        <f>IFERROR(IF(BV432=$D$4,BW432,BW432/($D$4/BV432)),0)</f>
        <v>0.20833333333333331</v>
      </c>
      <c r="BY432" s="48">
        <v>0.58333333333333337</v>
      </c>
      <c r="BZ432" s="48">
        <v>0.79166666666666663</v>
      </c>
      <c r="CA432" s="41">
        <v>4</v>
      </c>
      <c r="CB432" s="47">
        <f>IF(BZ432-BY432=$A$3,$A$2,BZ432-BY432)</f>
        <v>0.20833333333333326</v>
      </c>
      <c r="CC432" s="47">
        <f>IFERROR(IF(CA432=$D$4,CB432,CB432/($D$4/CA432)),0)</f>
        <v>0.20833333333333326</v>
      </c>
      <c r="CD432" s="48">
        <v>0.41666666666666669</v>
      </c>
      <c r="CE432" s="49">
        <v>0.625</v>
      </c>
      <c r="CF432" s="41">
        <v>4</v>
      </c>
      <c r="CG432" s="47">
        <f>IF(CE432-CD432=$A$3,$A$2,CE432-CD432)</f>
        <v>0.20833333333333331</v>
      </c>
      <c r="CH432" s="47">
        <f>IFERROR(IF(CF432=$D$4,CG432,CG432/($D$4/CF432)),0)</f>
        <v>0.20833333333333331</v>
      </c>
      <c r="CI432" s="48">
        <v>0.58333333333333337</v>
      </c>
      <c r="CJ432" s="48">
        <v>0.79166666666666663</v>
      </c>
      <c r="CK432" s="41">
        <v>4</v>
      </c>
      <c r="CL432" s="47">
        <f>IF(CJ432-CI432=$A$3,$A$2,CJ432-CI432)</f>
        <v>0.20833333333333326</v>
      </c>
      <c r="CM432" s="47">
        <f>IFERROR(IF(CK432=$D$4,CL432,CL432/($D$4/CK432)),0)</f>
        <v>0.20833333333333326</v>
      </c>
      <c r="CN432" s="48">
        <v>0.58333333333333337</v>
      </c>
      <c r="CO432" s="48">
        <v>0.79166666666666663</v>
      </c>
      <c r="CP432" s="41">
        <v>4</v>
      </c>
      <c r="CQ432" s="47">
        <f>IF(CO432-CN432=$A$3,$A$2,CO432-CN432)</f>
        <v>0.20833333333333326</v>
      </c>
      <c r="CR432" s="47">
        <f>IFERROR(IF(CP432=$D$4,CQ432,CQ432/($D$4/CP432)),0)</f>
        <v>0.20833333333333326</v>
      </c>
      <c r="CS432" s="48"/>
      <c r="CT432" s="48"/>
      <c r="CU432" s="41"/>
      <c r="CV432" s="47">
        <f>IF(CT432-CS432=$A$3,$A$2,CT432-CS432)</f>
        <v>0</v>
      </c>
      <c r="CW432" s="47">
        <f>IFERROR(IF(CU432=$D$4,CV432,CV432/($D$4/CU432)),0)</f>
        <v>0</v>
      </c>
      <c r="CX432" s="18"/>
      <c r="CY432" s="18"/>
      <c r="CZ432" s="156"/>
      <c r="DA432" s="156"/>
    </row>
    <row r="433" spans="2:105" ht="13.8" x14ac:dyDescent="0.3">
      <c r="B433" s="39" t="str">
        <f>CONCATENATE(IF(AD433&lt;&gt;"","L",""),IF(AI433&lt;&gt;"","M",""),IF(AN433&lt;&gt;"","W",""),IF(AS433&lt;&gt;"","J",""),IF(AX433&lt;&gt;"","V",""),IF(BC433&lt;&gt;"","S",""),IF(BH433&lt;&gt;"","D",""))</f>
        <v>J</v>
      </c>
      <c r="C433" s="104">
        <v>958</v>
      </c>
      <c r="D433" s="40" t="s">
        <v>1039</v>
      </c>
      <c r="E433" s="40" t="s">
        <v>1038</v>
      </c>
      <c r="F433" s="40" t="s">
        <v>2156</v>
      </c>
      <c r="G433" s="36" t="s">
        <v>1244</v>
      </c>
      <c r="H433" s="36" t="s">
        <v>2237</v>
      </c>
      <c r="I433" s="36" t="s">
        <v>2257</v>
      </c>
      <c r="J433" s="36" t="s">
        <v>2261</v>
      </c>
      <c r="K433" s="36" t="s">
        <v>2262</v>
      </c>
      <c r="L433" s="99" t="s">
        <v>913</v>
      </c>
      <c r="M433" s="99">
        <f>IF(L433=L432,0,1)</f>
        <v>1</v>
      </c>
      <c r="N433" s="107">
        <v>1750274563</v>
      </c>
      <c r="O433" s="106" t="str">
        <f>PROPER(TRIM(UPPER(CONCATENATE(P433," ",Q433))))</f>
        <v>Carla Aracely Guachi</v>
      </c>
      <c r="P433" s="106" t="s">
        <v>2322</v>
      </c>
      <c r="Q433" s="106" t="s">
        <v>2393</v>
      </c>
      <c r="R433" s="106" t="s">
        <v>2449</v>
      </c>
      <c r="S433" s="106" t="s">
        <v>2464</v>
      </c>
      <c r="T433" s="106" t="s">
        <v>2467</v>
      </c>
      <c r="U433" s="107" t="s">
        <v>2472</v>
      </c>
      <c r="V433" s="133">
        <v>21342.666666666668</v>
      </c>
      <c r="W433" s="39">
        <f>COUNTA(AD433,AI433,AN433,AS433,AX433,BH433,BC433)</f>
        <v>1</v>
      </c>
      <c r="X433" s="42">
        <f>Y433/AC433</f>
        <v>2.4999999999999977E-2</v>
      </c>
      <c r="Y433" s="43">
        <f>(AH433+AM433+AR433+AW433+BB433+BL433+BG433)*24</f>
        <v>0.99999999999999911</v>
      </c>
      <c r="Z433" s="44">
        <f>+W433*$D$4</f>
        <v>4</v>
      </c>
      <c r="AA433" s="42">
        <f>AB433/(AC433*$D$4)</f>
        <v>2.4999999999999977E-2</v>
      </c>
      <c r="AB433" s="44">
        <f>((AG433*24)*AF433)+((AL433*24)*AK433)+((AQ433*24)*AP433)+((AV433*24)*AU433)+((BA433*24)*AZ433)+((BF433*24)*BE433)+((BK433*24)*BJ433)</f>
        <v>3.9999999999999964</v>
      </c>
      <c r="AC433" s="45">
        <f>SUMIFS(Y:Y,O:O,O433)</f>
        <v>40</v>
      </c>
      <c r="AD433" s="127"/>
      <c r="AE433" s="127"/>
      <c r="AF433" s="107"/>
      <c r="AG433" s="47">
        <f>IF(AE433-AD433=$A$3,$A$2,AE433-AD433)</f>
        <v>0</v>
      </c>
      <c r="AH433" s="47">
        <f>IFERROR(IF(AF433=$D$4,AG433,AG433/($D$4/AF433)),0)</f>
        <v>0</v>
      </c>
      <c r="AI433" s="49"/>
      <c r="AJ433" s="49"/>
      <c r="AK433" s="41"/>
      <c r="AL433" s="47">
        <f>IF(AJ433-AI433=$A$3,$A$2,AJ433-AI433)</f>
        <v>0</v>
      </c>
      <c r="AM433" s="47">
        <f>IFERROR(IF(AK433=$D$4,AL433,AL433/($D$4/AK433)),0)</f>
        <v>0</v>
      </c>
      <c r="AN433" s="49"/>
      <c r="AO433" s="49"/>
      <c r="AP433" s="41"/>
      <c r="AQ433" s="47">
        <f>IF(AO433-AN433=$A$3,$A$2,AO433-AN433)</f>
        <v>0</v>
      </c>
      <c r="AR433" s="47">
        <f>IFERROR(IF(AP433=$D$4,AQ433,AQ433/($D$4/AP433)),0)</f>
        <v>0</v>
      </c>
      <c r="AS433" s="49">
        <v>0.41666666666666669</v>
      </c>
      <c r="AT433" s="49">
        <v>0.45833333333333331</v>
      </c>
      <c r="AU433" s="41">
        <v>4</v>
      </c>
      <c r="AV433" s="47">
        <f>IF(AT433-AS433=$A$3,$A$2,AT433-AS433)</f>
        <v>4.166666666666663E-2</v>
      </c>
      <c r="AW433" s="47">
        <f>IFERROR(IF(AU433=$D$4,AV433,AV433/($D$4/AU433)),0)</f>
        <v>4.166666666666663E-2</v>
      </c>
      <c r="AX433" s="49"/>
      <c r="AY433" s="49"/>
      <c r="AZ433" s="41"/>
      <c r="BA433" s="47">
        <f>IF(AY433-AX433=$A$3,$A$2,AY433-AX433)</f>
        <v>0</v>
      </c>
      <c r="BB433" s="47">
        <f>IFERROR(IF(AZ433=$D$4,BA433,BA433/($D$4/AZ433)),0)</f>
        <v>0</v>
      </c>
      <c r="BC433" s="49"/>
      <c r="BD433" s="49"/>
      <c r="BE433" s="41"/>
      <c r="BF433" s="47">
        <f>IF(BD433-BC433=$A$3,$A$2,BD433-BC433)</f>
        <v>0</v>
      </c>
      <c r="BG433" s="47">
        <f>IFERROR(IF(BE433=$D$4,BF433,BF433/($D$4/BE433)),0)</f>
        <v>0</v>
      </c>
      <c r="BH433" s="49"/>
      <c r="BI433" s="49"/>
      <c r="BJ433" s="41"/>
      <c r="BK433" s="47">
        <f>IF(BI433-BH433=$A$3,$A$2,BI433-BH433)</f>
        <v>0</v>
      </c>
      <c r="BL433" s="47">
        <f>IFERROR(IF(BJ433=$D$4,BK433,BK433/($D$4/BJ433)),0)</f>
        <v>0</v>
      </c>
      <c r="BM433" s="50"/>
      <c r="BN433" s="22">
        <f t="array" ref="BN433">IF(SUMPRODUCT((O433:O$439=O433)*1)&gt;1,0,1)</f>
        <v>0</v>
      </c>
      <c r="BO433" s="46"/>
      <c r="BP433" s="46"/>
      <c r="BQ433" s="107"/>
      <c r="BR433" s="47">
        <f>IF(BP433-BO433=$A$3,$A$2,BP433-BO433)</f>
        <v>0</v>
      </c>
      <c r="BS433" s="47">
        <f>IFERROR(IF(BQ433=$D$4,BR433,BR433/($D$4/BQ433)),0)</f>
        <v>0</v>
      </c>
      <c r="BT433" s="48"/>
      <c r="BU433" s="48"/>
      <c r="BV433" s="41"/>
      <c r="BW433" s="47">
        <f>IF(BU433-BT433=$A$3,$A$2,BU433-BT433)</f>
        <v>0</v>
      </c>
      <c r="BX433" s="47">
        <f>IFERROR(IF(BV433=$D$4,BW433,BW433/($D$4/BV433)),0)</f>
        <v>0</v>
      </c>
      <c r="BY433" s="48"/>
      <c r="BZ433" s="48"/>
      <c r="CA433" s="41"/>
      <c r="CB433" s="47">
        <f>IF(BZ433-BY433=$A$3,$A$2,BZ433-BY433)</f>
        <v>0</v>
      </c>
      <c r="CC433" s="47">
        <f>IFERROR(IF(CA433=$D$4,CB433,CB433/($D$4/CA433)),0)</f>
        <v>0</v>
      </c>
      <c r="CD433" s="48">
        <v>0.41666666666666669</v>
      </c>
      <c r="CE433" s="48">
        <v>0.45833333333333331</v>
      </c>
      <c r="CF433" s="41">
        <v>4</v>
      </c>
      <c r="CG433" s="47">
        <f>IF(CE433-CD433=$A$3,$A$2,CE433-CD433)</f>
        <v>4.166666666666663E-2</v>
      </c>
      <c r="CH433" s="47">
        <f>IFERROR(IF(CF433=$D$4,CG433,CG433/($D$4/CF433)),0)</f>
        <v>4.166666666666663E-2</v>
      </c>
      <c r="CI433" s="48"/>
      <c r="CJ433" s="48"/>
      <c r="CK433" s="41"/>
      <c r="CL433" s="47">
        <f>IF(CJ433-CI433=$A$3,$A$2,CJ433-CI433)</f>
        <v>0</v>
      </c>
      <c r="CM433" s="47">
        <f>IFERROR(IF(CK433=$D$4,CL433,CL433/($D$4/CK433)),0)</f>
        <v>0</v>
      </c>
      <c r="CN433" s="48"/>
      <c r="CO433" s="48"/>
      <c r="CP433" s="41"/>
      <c r="CQ433" s="47">
        <f>IF(CO433-CN433=$A$3,$A$2,CO433-CN433)</f>
        <v>0</v>
      </c>
      <c r="CR433" s="47">
        <f>IFERROR(IF(CP433=$D$4,CQ433,CQ433/($D$4/CP433)),0)</f>
        <v>0</v>
      </c>
      <c r="CS433" s="48"/>
      <c r="CT433" s="48"/>
      <c r="CU433" s="41"/>
      <c r="CV433" s="47">
        <f>IF(CT433-CS433=$A$3,$A$2,CT433-CS433)</f>
        <v>0</v>
      </c>
      <c r="CW433" s="47">
        <f>IFERROR(IF(CU433=$D$4,CV433,CV433/($D$4/CU433)),0)</f>
        <v>0</v>
      </c>
      <c r="CX433" s="18"/>
      <c r="CY433" s="18"/>
      <c r="CZ433" s="156"/>
      <c r="DA433" s="156"/>
    </row>
    <row r="434" spans="2:105" ht="13.8" x14ac:dyDescent="0.3">
      <c r="B434" s="39" t="str">
        <f>CONCATENATE(IF(AD434&lt;&gt;"","L",""),IF(AI434&lt;&gt;"","M",""),IF(AN434&lt;&gt;"","W",""),IF(AS434&lt;&gt;"","J",""),IF(AX434&lt;&gt;"","V",""),IF(BC434&lt;&gt;"","S",""),IF(BH434&lt;&gt;"","D",""))</f>
        <v>MWJVS</v>
      </c>
      <c r="C434" s="104">
        <v>967</v>
      </c>
      <c r="D434" s="40" t="s">
        <v>1873</v>
      </c>
      <c r="E434" s="40" t="s">
        <v>218</v>
      </c>
      <c r="F434" s="40" t="s">
        <v>2122</v>
      </c>
      <c r="G434" s="36" t="s">
        <v>1239</v>
      </c>
      <c r="H434" s="36" t="s">
        <v>2238</v>
      </c>
      <c r="I434" s="36" t="s">
        <v>2257</v>
      </c>
      <c r="J434" s="36" t="s">
        <v>2125</v>
      </c>
      <c r="K434" s="36" t="s">
        <v>2262</v>
      </c>
      <c r="L434" s="99" t="s">
        <v>913</v>
      </c>
      <c r="M434" s="99">
        <f>IF(L434=L433,0,1)</f>
        <v>0</v>
      </c>
      <c r="N434" s="107">
        <v>1750274563</v>
      </c>
      <c r="O434" s="106" t="str">
        <f>PROPER(TRIM(UPPER(CONCATENATE(P434," ",Q434))))</f>
        <v>Carla Aracely Guachi</v>
      </c>
      <c r="P434" s="106" t="s">
        <v>2322</v>
      </c>
      <c r="Q434" s="106" t="s">
        <v>2393</v>
      </c>
      <c r="R434" s="106" t="s">
        <v>2449</v>
      </c>
      <c r="S434" s="106" t="s">
        <v>2464</v>
      </c>
      <c r="T434" s="106" t="s">
        <v>2465</v>
      </c>
      <c r="U434" s="107" t="s">
        <v>2472</v>
      </c>
      <c r="V434" s="133">
        <v>17732.1705</v>
      </c>
      <c r="W434" s="39">
        <f>COUNTA(AD434,AI434,AN434,AS434,AX434,BH434,BC434)</f>
        <v>5</v>
      </c>
      <c r="X434" s="42">
        <f>Y434/AC434</f>
        <v>0.5</v>
      </c>
      <c r="Y434" s="43">
        <f>(AH434+AM434+AR434+AW434+BB434+BL434+BG434)*24</f>
        <v>20</v>
      </c>
      <c r="Z434" s="44">
        <f>+W434*$D$4</f>
        <v>20</v>
      </c>
      <c r="AA434" s="42">
        <f>AB434/(AC434*$D$4)</f>
        <v>0.49999999999999989</v>
      </c>
      <c r="AB434" s="44">
        <f>((AG434*24)*AF434)+((AL434*24)*AK434)+((AQ434*24)*AP434)+((AV434*24)*AU434)+((BA434*24)*AZ434)+((BF434*24)*BE434)+((BK434*24)*BJ434)</f>
        <v>79.999999999999986</v>
      </c>
      <c r="AC434" s="45">
        <f>SUMIFS(Y:Y,O:O,O434)</f>
        <v>40</v>
      </c>
      <c r="AD434" s="127"/>
      <c r="AE434" s="127"/>
      <c r="AF434" s="107"/>
      <c r="AG434" s="47">
        <f>IF(AE434-AD434=$A$3,$A$2,AE434-AD434)</f>
        <v>0</v>
      </c>
      <c r="AH434" s="47">
        <f>IFERROR(IF(AF434=$D$4,AG434,AG434/($D$4/AF434)),0)</f>
        <v>0</v>
      </c>
      <c r="AI434" s="49">
        <v>0.625</v>
      </c>
      <c r="AJ434" s="49">
        <v>0.79166666666666663</v>
      </c>
      <c r="AK434" s="41">
        <v>4</v>
      </c>
      <c r="AL434" s="47">
        <f>IF(AJ434-AI434=$A$3,$A$2,AJ434-AI434)</f>
        <v>0.16666666666666663</v>
      </c>
      <c r="AM434" s="47">
        <f>IFERROR(IF(AK434=$D$4,AL434,AL434/($D$4/AK434)),0)</f>
        <v>0.16666666666666663</v>
      </c>
      <c r="AN434" s="49">
        <v>0.41666666666666669</v>
      </c>
      <c r="AO434" s="49">
        <v>0.58333333333333337</v>
      </c>
      <c r="AP434" s="41">
        <v>4</v>
      </c>
      <c r="AQ434" s="47">
        <f>IF(AO434-AN434=$A$3,$A$2,AO434-AN434)</f>
        <v>0.16666666666666669</v>
      </c>
      <c r="AR434" s="47">
        <f>IFERROR(IF(AP434=$D$4,AQ434,AQ434/($D$4/AP434)),0)</f>
        <v>0.16666666666666669</v>
      </c>
      <c r="AS434" s="49">
        <v>0.625</v>
      </c>
      <c r="AT434" s="49">
        <v>0.79166666666666663</v>
      </c>
      <c r="AU434" s="41">
        <v>4</v>
      </c>
      <c r="AV434" s="47">
        <f>IF(AT434-AS434=$A$3,$A$2,AT434-AS434)</f>
        <v>0.16666666666666663</v>
      </c>
      <c r="AW434" s="47">
        <f>IFERROR(IF(AU434=$D$4,AV434,AV434/($D$4/AU434)),0)</f>
        <v>0.16666666666666663</v>
      </c>
      <c r="AX434" s="49">
        <v>0.41666666666666669</v>
      </c>
      <c r="AY434" s="49">
        <v>0.58333333333333337</v>
      </c>
      <c r="AZ434" s="41">
        <v>4</v>
      </c>
      <c r="BA434" s="47">
        <f>IF(AY434-AX434=$A$3,$A$2,AY434-AX434)</f>
        <v>0.16666666666666669</v>
      </c>
      <c r="BB434" s="47">
        <f>IFERROR(IF(AZ434=$D$4,BA434,BA434/($D$4/AZ434)),0)</f>
        <v>0.16666666666666669</v>
      </c>
      <c r="BC434" s="49">
        <v>0.625</v>
      </c>
      <c r="BD434" s="49">
        <v>0.79166666666666663</v>
      </c>
      <c r="BE434" s="41">
        <v>4</v>
      </c>
      <c r="BF434" s="47">
        <f>IF(BD434-BC434=$A$3,$A$2,BD434-BC434)</f>
        <v>0.16666666666666663</v>
      </c>
      <c r="BG434" s="47">
        <f>IFERROR(IF(BE434=$D$4,BF434,BF434/($D$4/BE434)),0)</f>
        <v>0.16666666666666663</v>
      </c>
      <c r="BH434" s="49"/>
      <c r="BI434" s="49"/>
      <c r="BJ434" s="41"/>
      <c r="BK434" s="47">
        <f>IF(BI434-BH434=$A$3,$A$2,BI434-BH434)</f>
        <v>0</v>
      </c>
      <c r="BL434" s="47">
        <f>IFERROR(IF(BJ434=$D$4,BK434,BK434/($D$4/BJ434)),0)</f>
        <v>0</v>
      </c>
      <c r="BM434" s="50"/>
      <c r="BN434" s="22">
        <f t="array" ref="BN434">IF(SUMPRODUCT((O434:O$439=O434)*1)&gt;1,0,1)</f>
        <v>0</v>
      </c>
      <c r="BO434" s="46"/>
      <c r="BP434" s="46"/>
      <c r="BQ434" s="107"/>
      <c r="BR434" s="47">
        <f>IF(BP434-BO434=$A$3,$A$2,BP434-BO434)</f>
        <v>0</v>
      </c>
      <c r="BS434" s="47">
        <f>IFERROR(IF(BQ434=$D$4,BR434,BR434/($D$4/BQ434)),0)</f>
        <v>0</v>
      </c>
      <c r="BT434" s="48">
        <v>0.625</v>
      </c>
      <c r="BU434" s="48">
        <v>0.79166666666666663</v>
      </c>
      <c r="BV434" s="41">
        <v>4</v>
      </c>
      <c r="BW434" s="47">
        <f>IF(BU434-BT434=$A$3,$A$2,BU434-BT434)</f>
        <v>0.16666666666666663</v>
      </c>
      <c r="BX434" s="47">
        <f>IFERROR(IF(BV434=$D$4,BW434,BW434/($D$4/BV434)),0)</f>
        <v>0.16666666666666663</v>
      </c>
      <c r="BY434" s="48"/>
      <c r="BZ434" s="48"/>
      <c r="CA434" s="41"/>
      <c r="CB434" s="47">
        <f>IF(BZ434-BY434=$A$3,$A$2,BZ434-BY434)</f>
        <v>0</v>
      </c>
      <c r="CC434" s="47">
        <f>IFERROR(IF(CA434=$D$4,CB434,CB434/($D$4/CA434)),0)</f>
        <v>0</v>
      </c>
      <c r="CD434" s="48">
        <v>0.625</v>
      </c>
      <c r="CE434" s="48">
        <v>0.79166666666666663</v>
      </c>
      <c r="CF434" s="41">
        <v>4</v>
      </c>
      <c r="CG434" s="47">
        <f>IF(CE434-CD434=$A$3,$A$2,CE434-CD434)</f>
        <v>0.16666666666666663</v>
      </c>
      <c r="CH434" s="47">
        <f>IFERROR(IF(CF434=$D$4,CG434,CG434/($D$4/CF434)),0)</f>
        <v>0.16666666666666663</v>
      </c>
      <c r="CI434" s="48">
        <v>0.41666666666666669</v>
      </c>
      <c r="CJ434" s="48">
        <v>0.58333333333333337</v>
      </c>
      <c r="CK434" s="41">
        <v>4</v>
      </c>
      <c r="CL434" s="47">
        <f>IF(CJ434-CI434=$A$3,$A$2,CJ434-CI434)</f>
        <v>0.16666666666666669</v>
      </c>
      <c r="CM434" s="47">
        <f>IFERROR(IF(CK434=$D$4,CL434,CL434/($D$4/CK434)),0)</f>
        <v>0.16666666666666669</v>
      </c>
      <c r="CN434" s="48">
        <v>0.625</v>
      </c>
      <c r="CO434" s="48">
        <v>0.79166666666666663</v>
      </c>
      <c r="CP434" s="41">
        <v>4</v>
      </c>
      <c r="CQ434" s="47">
        <f>IF(CO434-CN434=$A$3,$A$2,CO434-CN434)</f>
        <v>0.16666666666666663</v>
      </c>
      <c r="CR434" s="47">
        <f>IFERROR(IF(CP434=$D$4,CQ434,CQ434/($D$4/CP434)),0)</f>
        <v>0.16666666666666663</v>
      </c>
      <c r="CS434" s="48">
        <v>0.41666666666666669</v>
      </c>
      <c r="CT434" s="48">
        <v>0.58333333333333337</v>
      </c>
      <c r="CU434" s="41">
        <v>4</v>
      </c>
      <c r="CV434" s="47">
        <f>IF(CT434-CS434=$A$3,$A$2,CT434-CS434)</f>
        <v>0.16666666666666669</v>
      </c>
      <c r="CW434" s="47">
        <f>IFERROR(IF(CU434=$D$4,CV434,CV434/($D$4/CU434)),0)</f>
        <v>0.16666666666666669</v>
      </c>
      <c r="CX434" s="18"/>
      <c r="CY434" s="18"/>
      <c r="CZ434" s="156"/>
      <c r="DA434" s="156"/>
    </row>
    <row r="435" spans="2:105" ht="13.8" x14ac:dyDescent="0.3">
      <c r="B435" s="39" t="str">
        <f>CONCATENATE(IF(AD435&lt;&gt;"","L",""),IF(AI435&lt;&gt;"","M",""),IF(AN435&lt;&gt;"","W",""),IF(AS435&lt;&gt;"","J",""),IF(AX435&lt;&gt;"","V",""),IF(BC435&lt;&gt;"","S",""),IF(BH435&lt;&gt;"","D",""))</f>
        <v>MWJVS</v>
      </c>
      <c r="C435" s="104">
        <v>520</v>
      </c>
      <c r="D435" s="40" t="s">
        <v>1875</v>
      </c>
      <c r="E435" s="40" t="s">
        <v>216</v>
      </c>
      <c r="F435" s="40" t="s">
        <v>2156</v>
      </c>
      <c r="G435" s="36" t="s">
        <v>1240</v>
      </c>
      <c r="H435" s="36" t="s">
        <v>2238</v>
      </c>
      <c r="I435" s="36" t="s">
        <v>2257</v>
      </c>
      <c r="J435" s="36" t="s">
        <v>2125</v>
      </c>
      <c r="K435" s="36" t="s">
        <v>2262</v>
      </c>
      <c r="L435" s="99" t="s">
        <v>913</v>
      </c>
      <c r="M435" s="99">
        <f>IF(L435=L434,0,1)</f>
        <v>0</v>
      </c>
      <c r="N435" s="107">
        <v>1750274563</v>
      </c>
      <c r="O435" s="106" t="str">
        <f>PROPER(TRIM(UPPER(CONCATENATE(P435," ",Q435))))</f>
        <v>Carla Aracely Guachi</v>
      </c>
      <c r="P435" s="106" t="s">
        <v>2322</v>
      </c>
      <c r="Q435" s="106" t="s">
        <v>2393</v>
      </c>
      <c r="R435" s="106" t="s">
        <v>2449</v>
      </c>
      <c r="S435" s="106" t="s">
        <v>2464</v>
      </c>
      <c r="T435" s="106" t="s">
        <v>2465</v>
      </c>
      <c r="U435" s="107" t="s">
        <v>2472</v>
      </c>
      <c r="V435" s="133">
        <v>20265.125110028865</v>
      </c>
      <c r="W435" s="39">
        <f>COUNTA(AD435,AI435,AN435,AS435,AX435,BH435,BC435)</f>
        <v>5</v>
      </c>
      <c r="X435" s="42">
        <f>Y435/AC435</f>
        <v>0.47499999999999998</v>
      </c>
      <c r="Y435" s="43">
        <f>(AH435+AM435+AR435+AW435+BB435+BL435+BG435)*24</f>
        <v>19</v>
      </c>
      <c r="Z435" s="44">
        <f>+W435*$D$4</f>
        <v>20</v>
      </c>
      <c r="AA435" s="42">
        <f>AB435/(AC435*$D$4)</f>
        <v>0.47499999999999998</v>
      </c>
      <c r="AB435" s="44">
        <f>((AG435*24)*AF435)+((AL435*24)*AK435)+((AQ435*24)*AP435)+((AV435*24)*AU435)+((BA435*24)*AZ435)+((BF435*24)*BE435)+((BK435*24)*BJ435)</f>
        <v>76</v>
      </c>
      <c r="AC435" s="45">
        <f>SUMIFS(Y:Y,O:O,O435)</f>
        <v>40</v>
      </c>
      <c r="AD435" s="127"/>
      <c r="AE435" s="127"/>
      <c r="AF435" s="107"/>
      <c r="AG435" s="47">
        <f>IF(AE435-AD435=$A$3,$A$2,AE435-AD435)</f>
        <v>0</v>
      </c>
      <c r="AH435" s="47">
        <f>IFERROR(IF(AF435=$D$4,AG435,AG435/($D$4/AF435)),0)</f>
        <v>0</v>
      </c>
      <c r="AI435" s="49">
        <v>0.41666666666666669</v>
      </c>
      <c r="AJ435" s="49">
        <v>0.58333333333333337</v>
      </c>
      <c r="AK435" s="41">
        <v>4</v>
      </c>
      <c r="AL435" s="47">
        <f>IF(AJ435-AI435=$A$3,$A$2,AJ435-AI435)</f>
        <v>0.16666666666666669</v>
      </c>
      <c r="AM435" s="47">
        <f>IFERROR(IF(AK435=$D$4,AL435,AL435/($D$4/AK435)),0)</f>
        <v>0.16666666666666669</v>
      </c>
      <c r="AN435" s="49">
        <v>0.625</v>
      </c>
      <c r="AO435" s="49">
        <v>0.79166666666666663</v>
      </c>
      <c r="AP435" s="41">
        <v>4</v>
      </c>
      <c r="AQ435" s="47">
        <f>IF(AO435-AN435=$A$3,$A$2,AO435-AN435)</f>
        <v>0.16666666666666663</v>
      </c>
      <c r="AR435" s="47">
        <f>IFERROR(IF(AP435=$D$4,AQ435,AQ435/($D$4/AP435)),0)</f>
        <v>0.16666666666666663</v>
      </c>
      <c r="AS435" s="49">
        <v>0.45833333333333331</v>
      </c>
      <c r="AT435" s="49">
        <v>0.58333333333333337</v>
      </c>
      <c r="AU435" s="41">
        <v>4</v>
      </c>
      <c r="AV435" s="47">
        <f>IF(AT435-AS435=$A$3,$A$2,AT435-AS435)</f>
        <v>0.12500000000000006</v>
      </c>
      <c r="AW435" s="47">
        <f>IFERROR(IF(AU435=$D$4,AV435,AV435/($D$4/AU435)),0)</f>
        <v>0.12500000000000006</v>
      </c>
      <c r="AX435" s="49">
        <v>0.625</v>
      </c>
      <c r="AY435" s="49">
        <v>0.79166666666666663</v>
      </c>
      <c r="AZ435" s="41">
        <v>4</v>
      </c>
      <c r="BA435" s="47">
        <f>IF(AY435-AX435=$A$3,$A$2,AY435-AX435)</f>
        <v>0.16666666666666663</v>
      </c>
      <c r="BB435" s="47">
        <f>IFERROR(IF(AZ435=$D$4,BA435,BA435/($D$4/AZ435)),0)</f>
        <v>0.16666666666666663</v>
      </c>
      <c r="BC435" s="49">
        <v>0.41666666666666669</v>
      </c>
      <c r="BD435" s="49">
        <v>0.58333333333333337</v>
      </c>
      <c r="BE435" s="41">
        <v>4</v>
      </c>
      <c r="BF435" s="47">
        <f>IF(BD435-BC435=$A$3,$A$2,BD435-BC435)</f>
        <v>0.16666666666666669</v>
      </c>
      <c r="BG435" s="47">
        <f>IFERROR(IF(BE435=$D$4,BF435,BF435/($D$4/BE435)),0)</f>
        <v>0.16666666666666669</v>
      </c>
      <c r="BH435" s="49"/>
      <c r="BI435" s="49"/>
      <c r="BJ435" s="41"/>
      <c r="BK435" s="47">
        <f>IF(BI435-BH435=$A$3,$A$2,BI435-BH435)</f>
        <v>0</v>
      </c>
      <c r="BL435" s="47">
        <f>IFERROR(IF(BJ435=$D$4,BK435,BK435/($D$4/BJ435)),0)</f>
        <v>0</v>
      </c>
      <c r="BM435" s="50"/>
      <c r="BN435" s="22">
        <f t="array" ref="BN435">IF(SUMPRODUCT((O435:O$439=O435)*1)&gt;1,0,1)</f>
        <v>1</v>
      </c>
      <c r="BO435" s="46"/>
      <c r="BP435" s="46"/>
      <c r="BQ435" s="107"/>
      <c r="BR435" s="47">
        <f>IF(BP435-BO435=$A$3,$A$2,BP435-BO435)</f>
        <v>0</v>
      </c>
      <c r="BS435" s="47">
        <f>IFERROR(IF(BQ435=$D$4,BR435,BR435/($D$4/BQ435)),0)</f>
        <v>0</v>
      </c>
      <c r="BT435" s="48">
        <v>0.41666666666666669</v>
      </c>
      <c r="BU435" s="48">
        <v>0.58333333333333337</v>
      </c>
      <c r="BV435" s="41">
        <v>4</v>
      </c>
      <c r="BW435" s="47">
        <f>IF(BU435-BT435=$A$3,$A$2,BU435-BT435)</f>
        <v>0.16666666666666669</v>
      </c>
      <c r="BX435" s="47">
        <f>IFERROR(IF(BV435=$D$4,BW435,BW435/($D$4/BV435)),0)</f>
        <v>0.16666666666666669</v>
      </c>
      <c r="BY435" s="48"/>
      <c r="BZ435" s="48"/>
      <c r="CA435" s="41"/>
      <c r="CB435" s="47">
        <f>IF(BZ435-BY435=$A$3,$A$2,BZ435-BY435)</f>
        <v>0</v>
      </c>
      <c r="CC435" s="47">
        <f>IFERROR(IF(CA435=$D$4,CB435,CB435/($D$4/CA435)),0)</f>
        <v>0</v>
      </c>
      <c r="CD435" s="48">
        <v>0.45833333333333331</v>
      </c>
      <c r="CE435" s="48">
        <v>0.58333333333333337</v>
      </c>
      <c r="CF435" s="41">
        <v>4</v>
      </c>
      <c r="CG435" s="47">
        <f>IF(CE435-CD435=$A$3,$A$2,CE435-CD435)</f>
        <v>0.12500000000000006</v>
      </c>
      <c r="CH435" s="47">
        <f>IFERROR(IF(CF435=$D$4,CG435,CG435/($D$4/CF435)),0)</f>
        <v>0.12500000000000006</v>
      </c>
      <c r="CI435" s="48">
        <v>0.625</v>
      </c>
      <c r="CJ435" s="48">
        <v>0.79166666666666663</v>
      </c>
      <c r="CK435" s="41">
        <v>4</v>
      </c>
      <c r="CL435" s="47">
        <f>IF(CJ435-CI435=$A$3,$A$2,CJ435-CI435)</f>
        <v>0.16666666666666663</v>
      </c>
      <c r="CM435" s="47">
        <f>IFERROR(IF(CK435=$D$4,CL435,CL435/($D$4/CK435)),0)</f>
        <v>0.16666666666666663</v>
      </c>
      <c r="CN435" s="48">
        <v>0.41666666666666669</v>
      </c>
      <c r="CO435" s="48">
        <v>0.58333333333333337</v>
      </c>
      <c r="CP435" s="41">
        <v>4</v>
      </c>
      <c r="CQ435" s="47">
        <f>IF(CO435-CN435=$A$3,$A$2,CO435-CN435)</f>
        <v>0.16666666666666669</v>
      </c>
      <c r="CR435" s="47">
        <f>IFERROR(IF(CP435=$D$4,CQ435,CQ435/($D$4/CP435)),0)</f>
        <v>0.16666666666666669</v>
      </c>
      <c r="CS435" s="48">
        <v>0.625</v>
      </c>
      <c r="CT435" s="48">
        <v>0.79166666666666663</v>
      </c>
      <c r="CU435" s="41">
        <v>4</v>
      </c>
      <c r="CV435" s="47">
        <f>IF(CT435-CS435=$A$3,$A$2,CT435-CS435)</f>
        <v>0.16666666666666663</v>
      </c>
      <c r="CW435" s="47">
        <f>IFERROR(IF(CU435=$D$4,CV435,CV435/($D$4/CU435)),0)</f>
        <v>0.16666666666666663</v>
      </c>
      <c r="CX435" s="18"/>
      <c r="CY435" s="18"/>
      <c r="CZ435" s="157">
        <f>IFERROR(VLOOKUP(Tabla5[[#This Row],[NOMBRE PDV HMPDV]],#REF!,10,0),0)</f>
        <v>0</v>
      </c>
      <c r="DA435" s="156"/>
    </row>
    <row r="436" spans="2:105" ht="13.8" x14ac:dyDescent="0.3">
      <c r="B436" s="39" t="str">
        <f>CONCATENATE(IF(AD436&lt;&gt;"","L",""),IF(AI436&lt;&gt;"","M",""),IF(AN436&lt;&gt;"","W",""),IF(AS436&lt;&gt;"","J",""),IF(AX436&lt;&gt;"","V",""),IF(BC436&lt;&gt;"","S",""),IF(BH436&lt;&gt;"","D",""))</f>
        <v>MWJVS</v>
      </c>
      <c r="C436" s="104">
        <v>330</v>
      </c>
      <c r="D436" s="40" t="s">
        <v>1802</v>
      </c>
      <c r="E436" s="40" t="s">
        <v>1346</v>
      </c>
      <c r="F436" s="40" t="s">
        <v>2156</v>
      </c>
      <c r="G436" s="36" t="s">
        <v>1248</v>
      </c>
      <c r="H436" s="36" t="s">
        <v>2241</v>
      </c>
      <c r="I436" s="36" t="s">
        <v>2257</v>
      </c>
      <c r="J436" s="36" t="s">
        <v>2260</v>
      </c>
      <c r="K436" s="36" t="s">
        <v>2262</v>
      </c>
      <c r="L436" s="99" t="s">
        <v>933</v>
      </c>
      <c r="M436" s="99">
        <f>IF(L436=L435,0,1)</f>
        <v>1</v>
      </c>
      <c r="N436" s="107">
        <v>805198959</v>
      </c>
      <c r="O436" s="106" t="str">
        <f>PROPER(TRIM(UPPER(CONCATENATE(P436," ",Q436))))</f>
        <v>Jesus Norvey Zambrano</v>
      </c>
      <c r="P436" s="106" t="s">
        <v>2527</v>
      </c>
      <c r="Q436" s="106" t="s">
        <v>2356</v>
      </c>
      <c r="R436" s="106" t="s">
        <v>2526</v>
      </c>
      <c r="S436" s="106" t="s">
        <v>2464</v>
      </c>
      <c r="T436" s="106" t="s">
        <v>2467</v>
      </c>
      <c r="U436" s="107" t="s">
        <v>2472</v>
      </c>
      <c r="V436" s="133">
        <v>75054.542247676043</v>
      </c>
      <c r="W436" s="39">
        <f>COUNTA(AD436,AI436,AN436,AS436,AX436,BH436,BC436)</f>
        <v>5</v>
      </c>
      <c r="X436" s="42">
        <f>Y436/AC436</f>
        <v>0.25000000000000011</v>
      </c>
      <c r="Y436" s="43">
        <f>(AH436+AM436+AR436+AW436+BB436+BL436+BG436)*24</f>
        <v>10.000000000000004</v>
      </c>
      <c r="Z436" s="44">
        <f>+W436*$D$4</f>
        <v>20</v>
      </c>
      <c r="AA436" s="42">
        <f>AB436/(AC436*$D$4)</f>
        <v>0.25000000000000011</v>
      </c>
      <c r="AB436" s="44">
        <f>((AG436*24)*AF436)+((AL436*24)*AK436)+((AQ436*24)*AP436)+((AV436*24)*AU436)+((BA436*24)*AZ436)+((BF436*24)*BE436)+((BK436*24)*BJ436)</f>
        <v>40.000000000000014</v>
      </c>
      <c r="AC436" s="45">
        <f>SUMIFS(Y:Y,O:O,O436)</f>
        <v>40</v>
      </c>
      <c r="AD436" s="127"/>
      <c r="AE436" s="127"/>
      <c r="AF436" s="107"/>
      <c r="AG436" s="47">
        <f>IF(AE436-AD436=$A$3,$A$2,AE436-AD436)</f>
        <v>0</v>
      </c>
      <c r="AH436" s="47">
        <f>IFERROR(IF(AF436=$D$4,AG436,AG436/($D$4/AF436)),0)</f>
        <v>0</v>
      </c>
      <c r="AI436" s="49">
        <v>0.66666666666666663</v>
      </c>
      <c r="AJ436" s="49">
        <v>0.75</v>
      </c>
      <c r="AK436" s="41">
        <v>4</v>
      </c>
      <c r="AL436" s="47">
        <f>IF(AJ436-AI436=$A$3,$A$2,AJ436-AI436)</f>
        <v>8.333333333333337E-2</v>
      </c>
      <c r="AM436" s="47">
        <f>IFERROR(IF(AK436=$D$4,AL436,AL436/($D$4/AK436)),0)</f>
        <v>8.333333333333337E-2</v>
      </c>
      <c r="AN436" s="49">
        <v>0.66666666666666663</v>
      </c>
      <c r="AO436" s="49">
        <v>0.75</v>
      </c>
      <c r="AP436" s="41">
        <v>4</v>
      </c>
      <c r="AQ436" s="47">
        <f>IF(AO436-AN436=$A$3,$A$2,AO436-AN436)</f>
        <v>8.333333333333337E-2</v>
      </c>
      <c r="AR436" s="47">
        <f>IFERROR(IF(AP436=$D$4,AQ436,AQ436/($D$4/AP436)),0)</f>
        <v>8.333333333333337E-2</v>
      </c>
      <c r="AS436" s="49">
        <v>0.66666666666666663</v>
      </c>
      <c r="AT436" s="49">
        <v>0.75</v>
      </c>
      <c r="AU436" s="41">
        <v>4</v>
      </c>
      <c r="AV436" s="47">
        <f>IF(AT436-AS436=$A$3,$A$2,AT436-AS436)</f>
        <v>8.333333333333337E-2</v>
      </c>
      <c r="AW436" s="47">
        <f>IFERROR(IF(AU436=$D$4,AV436,AV436/($D$4/AU436)),0)</f>
        <v>8.333333333333337E-2</v>
      </c>
      <c r="AX436" s="49">
        <v>0.66666666666666663</v>
      </c>
      <c r="AY436" s="49">
        <v>0.75</v>
      </c>
      <c r="AZ436" s="41">
        <v>4</v>
      </c>
      <c r="BA436" s="47">
        <f>IF(AY436-AX436=$A$3,$A$2,AY436-AX436)</f>
        <v>8.333333333333337E-2</v>
      </c>
      <c r="BB436" s="47">
        <f>IFERROR(IF(AZ436=$D$4,BA436,BA436/($D$4/AZ436)),0)</f>
        <v>8.333333333333337E-2</v>
      </c>
      <c r="BC436" s="49">
        <v>0.66666666666666663</v>
      </c>
      <c r="BD436" s="49">
        <v>0.75</v>
      </c>
      <c r="BE436" s="41">
        <v>4</v>
      </c>
      <c r="BF436" s="47">
        <f>IF(BD436-BC436=$A$3,$A$2,BD436-BC436)</f>
        <v>8.333333333333337E-2</v>
      </c>
      <c r="BG436" s="47">
        <f>IFERROR(IF(BE436=$D$4,BF436,BF436/($D$4/BE436)),0)</f>
        <v>8.333333333333337E-2</v>
      </c>
      <c r="BH436" s="49"/>
      <c r="BI436" s="49"/>
      <c r="BJ436" s="41"/>
      <c r="BK436" s="47">
        <f>IF(BI436-BH436=$A$3,$A$2,BI436-BH436)</f>
        <v>0</v>
      </c>
      <c r="BL436" s="47">
        <f>IFERROR(IF(BJ436=$D$4,BK436,BK436/($D$4/BJ436)),0)</f>
        <v>0</v>
      </c>
      <c r="BM436" s="50"/>
      <c r="BN436" s="22">
        <f t="array" ref="BN436">IF(SUMPRODUCT((O436:O$439=O436)*1)&gt;1,0,1)</f>
        <v>1</v>
      </c>
      <c r="BO436" s="46"/>
      <c r="BP436" s="46"/>
      <c r="BQ436" s="107"/>
      <c r="BR436" s="47">
        <f>IF(BP436-BO436=$A$3,$A$2,BP436-BO436)</f>
        <v>0</v>
      </c>
      <c r="BS436" s="47">
        <f>IFERROR(IF(BQ436=$D$4,BR436,BR436/($D$4/BQ436)),0)</f>
        <v>0</v>
      </c>
      <c r="BT436" s="48">
        <v>0.41666666666666669</v>
      </c>
      <c r="BU436" s="48">
        <v>0.75</v>
      </c>
      <c r="BV436" s="41">
        <v>4</v>
      </c>
      <c r="BW436" s="47">
        <f>IF(BU436-BT436=$A$3,$A$2,BU436-BT436)</f>
        <v>0.33333333333333331</v>
      </c>
      <c r="BX436" s="47">
        <f>IFERROR(IF(BV436=$D$4,BW436,BW436/($D$4/BV436)),0)</f>
        <v>0.33333333333333331</v>
      </c>
      <c r="BY436" s="48">
        <v>0.41666666666666669</v>
      </c>
      <c r="BZ436" s="48">
        <v>0.75</v>
      </c>
      <c r="CA436" s="41">
        <v>4</v>
      </c>
      <c r="CB436" s="47">
        <f>IF(BZ436-BY436=$A$3,$A$2,BZ436-BY436)</f>
        <v>0.33333333333333331</v>
      </c>
      <c r="CC436" s="47">
        <f>IFERROR(IF(CA436=$D$4,CB436,CB436/($D$4/CA436)),0)</f>
        <v>0.33333333333333331</v>
      </c>
      <c r="CD436" s="48">
        <v>0.41666666666666669</v>
      </c>
      <c r="CE436" s="49">
        <v>0.75</v>
      </c>
      <c r="CF436" s="41">
        <v>4</v>
      </c>
      <c r="CG436" s="47">
        <f>IF(CE436-CD436=$A$3,$A$2,CE436-CD436)</f>
        <v>0.33333333333333331</v>
      </c>
      <c r="CH436" s="47">
        <f>IFERROR(IF(CF436=$D$4,CG436,CG436/($D$4/CF436)),0)</f>
        <v>0.33333333333333331</v>
      </c>
      <c r="CI436" s="48">
        <v>0.41666666666666669</v>
      </c>
      <c r="CJ436" s="48">
        <v>0.75</v>
      </c>
      <c r="CK436" s="41">
        <v>4</v>
      </c>
      <c r="CL436" s="47">
        <f>IF(CJ436-CI436=$A$3,$A$2,CJ436-CI436)</f>
        <v>0.33333333333333331</v>
      </c>
      <c r="CM436" s="47">
        <f>IFERROR(IF(CK436=$D$4,CL436,CL436/($D$4/CK436)),0)</f>
        <v>0.33333333333333331</v>
      </c>
      <c r="CN436" s="48">
        <v>0.41666666666666669</v>
      </c>
      <c r="CO436" s="49">
        <v>0.75</v>
      </c>
      <c r="CP436" s="41">
        <v>4</v>
      </c>
      <c r="CQ436" s="47">
        <f>IF(CO436-CN436=$A$3,$A$2,CO436-CN436)</f>
        <v>0.33333333333333331</v>
      </c>
      <c r="CR436" s="47">
        <f>IFERROR(IF(CP436=$D$4,CQ436,CQ436/($D$4/CP436)),0)</f>
        <v>0.33333333333333331</v>
      </c>
      <c r="CS436" s="48"/>
      <c r="CT436" s="48"/>
      <c r="CU436" s="41"/>
      <c r="CV436" s="47">
        <f>IF(CT436-CS436=$A$3,$A$2,CT436-CS436)</f>
        <v>0</v>
      </c>
      <c r="CW436" s="47">
        <f>IFERROR(IF(CU436=$D$4,CV436,CV436/($D$4/CU436)),0)</f>
        <v>0</v>
      </c>
      <c r="CX436" s="18"/>
      <c r="CY436" s="18"/>
      <c r="CZ436" s="156"/>
      <c r="DA436" s="156"/>
    </row>
    <row r="437" spans="2:105" ht="13.8" x14ac:dyDescent="0.3">
      <c r="B437" s="39" t="str">
        <f>CONCATENATE(IF(AD437&lt;&gt;"","L",""),IF(AI437&lt;&gt;"","M",""),IF(AN437&lt;&gt;"","W",""),IF(AS437&lt;&gt;"","J",""),IF(AX437&lt;&gt;"","V",""),IF(BC437&lt;&gt;"","S",""),IF(BH437&lt;&gt;"","D",""))</f>
        <v>MWJVS</v>
      </c>
      <c r="C437" s="104">
        <v>244</v>
      </c>
      <c r="D437" s="40" t="s">
        <v>1774</v>
      </c>
      <c r="E437" s="40" t="s">
        <v>1322</v>
      </c>
      <c r="F437" s="40" t="s">
        <v>2122</v>
      </c>
      <c r="G437" s="36" t="s">
        <v>1239</v>
      </c>
      <c r="H437" s="36" t="s">
        <v>2230</v>
      </c>
      <c r="I437" s="36" t="s">
        <v>2257</v>
      </c>
      <c r="J437" s="36" t="s">
        <v>2125</v>
      </c>
      <c r="K437" s="36" t="s">
        <v>2262</v>
      </c>
      <c r="L437" s="99" t="s">
        <v>922</v>
      </c>
      <c r="M437" s="99">
        <f>IF(L437=L436,0,1)</f>
        <v>1</v>
      </c>
      <c r="N437" s="107">
        <v>1725565269</v>
      </c>
      <c r="O437" s="106" t="str">
        <f>PROPER(TRIM(UPPER(CONCATENATE(P437," ",Q437))))</f>
        <v>Israel Alejandro Cunalata</v>
      </c>
      <c r="P437" s="106" t="s">
        <v>2481</v>
      </c>
      <c r="Q437" s="106" t="s">
        <v>2491</v>
      </c>
      <c r="R437" s="106" t="s">
        <v>2407</v>
      </c>
      <c r="S437" s="106" t="s">
        <v>2464</v>
      </c>
      <c r="T437" s="106" t="s">
        <v>2465</v>
      </c>
      <c r="U437" s="107" t="s">
        <v>2472</v>
      </c>
      <c r="V437" s="133">
        <v>16668.240269999998</v>
      </c>
      <c r="W437" s="39">
        <f>COUNTA(AD437,AI437,AN437,AS437,AX437,BH437,BC437)</f>
        <v>5</v>
      </c>
      <c r="X437" s="42">
        <f>Y437/AC437</f>
        <v>0.24999999999999992</v>
      </c>
      <c r="Y437" s="43">
        <f>(AH437+AM437+AR437+AW437+BB437+BL437+BG437)*24</f>
        <v>9.9999999999999947</v>
      </c>
      <c r="Z437" s="44">
        <f>+W437*$D$4</f>
        <v>20</v>
      </c>
      <c r="AA437" s="42">
        <f>AB437/(AC437*$D$4)</f>
        <v>0.24999999999999992</v>
      </c>
      <c r="AB437" s="44">
        <f>((AG437*24)*AF437)+((AL437*24)*AK437)+((AQ437*24)*AP437)+((AV437*24)*AU437)+((BA437*24)*AZ437)+((BF437*24)*BE437)+((BK437*24)*BJ437)</f>
        <v>39.999999999999979</v>
      </c>
      <c r="AC437" s="45">
        <f>SUMIFS(Y:Y,O:O,O437)</f>
        <v>39.999999999999993</v>
      </c>
      <c r="AD437" s="127"/>
      <c r="AE437" s="127"/>
      <c r="AF437" s="107"/>
      <c r="AG437" s="47">
        <f>IF(AE437-AD437=$A$3,$A$2,AE437-AD437)</f>
        <v>0</v>
      </c>
      <c r="AH437" s="47">
        <f>IFERROR(IF(AF437=$D$4,AG437,AG437/($D$4/AF437)),0)</f>
        <v>0</v>
      </c>
      <c r="AI437" s="49">
        <v>0.41666666666666669</v>
      </c>
      <c r="AJ437" s="49">
        <v>0.5</v>
      </c>
      <c r="AK437" s="41">
        <v>4</v>
      </c>
      <c r="AL437" s="47">
        <f>IF(AJ437-AI437=$A$3,$A$2,AJ437-AI437)</f>
        <v>8.3333333333333315E-2</v>
      </c>
      <c r="AM437" s="47">
        <f>IFERROR(IF(AK437=$D$4,AL437,AL437/($D$4/AK437)),0)</f>
        <v>8.3333333333333315E-2</v>
      </c>
      <c r="AN437" s="49">
        <v>0.70833333333333337</v>
      </c>
      <c r="AO437" s="49">
        <v>0.79166666666666663</v>
      </c>
      <c r="AP437" s="41">
        <v>4</v>
      </c>
      <c r="AQ437" s="47">
        <f>IF(AO437-AN437=$A$3,$A$2,AO437-AN437)</f>
        <v>8.3333333333333259E-2</v>
      </c>
      <c r="AR437" s="47">
        <f>IFERROR(IF(AP437=$D$4,AQ437,AQ437/($D$4/AP437)),0)</f>
        <v>8.3333333333333259E-2</v>
      </c>
      <c r="AS437" s="49">
        <v>0.41666666666666669</v>
      </c>
      <c r="AT437" s="49">
        <v>0.5</v>
      </c>
      <c r="AU437" s="41">
        <v>4</v>
      </c>
      <c r="AV437" s="47">
        <f>IF(AT437-AS437=$A$3,$A$2,AT437-AS437)</f>
        <v>8.3333333333333315E-2</v>
      </c>
      <c r="AW437" s="47">
        <f>IFERROR(IF(AU437=$D$4,AV437,AV437/($D$4/AU437)),0)</f>
        <v>8.3333333333333315E-2</v>
      </c>
      <c r="AX437" s="49">
        <v>0.70833333333333337</v>
      </c>
      <c r="AY437" s="49">
        <v>0.79166666666666663</v>
      </c>
      <c r="AZ437" s="41">
        <v>4</v>
      </c>
      <c r="BA437" s="47">
        <f>IF(AY437-AX437=$A$3,$A$2,AY437-AX437)</f>
        <v>8.3333333333333259E-2</v>
      </c>
      <c r="BB437" s="47">
        <f>IFERROR(IF(AZ437=$D$4,BA437,BA437/($D$4/AZ437)),0)</f>
        <v>8.3333333333333259E-2</v>
      </c>
      <c r="BC437" s="49">
        <v>0.41666666666666669</v>
      </c>
      <c r="BD437" s="49">
        <v>0.5</v>
      </c>
      <c r="BE437" s="41">
        <v>4</v>
      </c>
      <c r="BF437" s="47">
        <f>IF(BD437-BC437=$A$3,$A$2,BD437-BC437)</f>
        <v>8.3333333333333315E-2</v>
      </c>
      <c r="BG437" s="47">
        <f>IFERROR(IF(BE437=$D$4,BF437,BF437/($D$4/BE437)),0)</f>
        <v>8.3333333333333315E-2</v>
      </c>
      <c r="BH437" s="49"/>
      <c r="BI437" s="49"/>
      <c r="BJ437" s="41"/>
      <c r="BK437" s="47">
        <f>IF(BI437-BH437=$A$3,$A$2,BI437-BH437)</f>
        <v>0</v>
      </c>
      <c r="BL437" s="47">
        <f>IFERROR(IF(BJ437=$D$4,BK437,BK437/($D$4/BJ437)),0)</f>
        <v>0</v>
      </c>
      <c r="BM437" s="50"/>
      <c r="BN437" s="22">
        <f t="array" ref="BN437">IF(SUMPRODUCT((O437:O$439=O437)*1)&gt;1,0,1)</f>
        <v>0</v>
      </c>
      <c r="BO437" s="46"/>
      <c r="BP437" s="46"/>
      <c r="BQ437" s="107"/>
      <c r="BR437" s="47">
        <f>IF(BP437-BO437=$A$3,$A$2,BP437-BO437)</f>
        <v>0</v>
      </c>
      <c r="BS437" s="47">
        <f>IFERROR(IF(BQ437=$D$4,BR437,BR437/($D$4/BQ437)),0)</f>
        <v>0</v>
      </c>
      <c r="BT437" s="48">
        <v>0.41666666666666669</v>
      </c>
      <c r="BU437" s="48">
        <v>0.5</v>
      </c>
      <c r="BV437" s="41">
        <v>4</v>
      </c>
      <c r="BW437" s="47">
        <f>IF(BU437-BT437=$A$3,$A$2,BU437-BT437)</f>
        <v>8.3333333333333315E-2</v>
      </c>
      <c r="BX437" s="47">
        <f>IFERROR(IF(BV437=$D$4,BW437,BW437/($D$4/BV437)),0)</f>
        <v>8.3333333333333315E-2</v>
      </c>
      <c r="BY437" s="48">
        <v>0.70833333333333337</v>
      </c>
      <c r="BZ437" s="48">
        <v>0.79166666666666663</v>
      </c>
      <c r="CA437" s="41">
        <v>4</v>
      </c>
      <c r="CB437" s="47">
        <f>IF(BZ437-BY437=$A$3,$A$2,BZ437-BY437)</f>
        <v>8.3333333333333259E-2</v>
      </c>
      <c r="CC437" s="47">
        <f>IFERROR(IF(CA437=$D$4,CB437,CB437/($D$4/CA437)),0)</f>
        <v>8.3333333333333259E-2</v>
      </c>
      <c r="CD437" s="48">
        <v>0.41666666666666669</v>
      </c>
      <c r="CE437" s="49">
        <v>0.5</v>
      </c>
      <c r="CF437" s="41">
        <v>4</v>
      </c>
      <c r="CG437" s="47">
        <f>IF(CE437-CD437=$A$3,$A$2,CE437-CD437)</f>
        <v>8.3333333333333315E-2</v>
      </c>
      <c r="CH437" s="47">
        <f>IFERROR(IF(CF437=$D$4,CG437,CG437/($D$4/CF437)),0)</f>
        <v>8.3333333333333315E-2</v>
      </c>
      <c r="CI437" s="48">
        <v>0.70833333333333337</v>
      </c>
      <c r="CJ437" s="48">
        <v>0.79166666666666663</v>
      </c>
      <c r="CK437" s="41">
        <v>4</v>
      </c>
      <c r="CL437" s="47">
        <f>IF(CJ437-CI437=$A$3,$A$2,CJ437-CI437)</f>
        <v>8.3333333333333259E-2</v>
      </c>
      <c r="CM437" s="47">
        <f>IFERROR(IF(CK437=$D$4,CL437,CL437/($D$4/CK437)),0)</f>
        <v>8.3333333333333259E-2</v>
      </c>
      <c r="CN437" s="48">
        <v>0.41666666666666669</v>
      </c>
      <c r="CO437" s="49">
        <v>0.5</v>
      </c>
      <c r="CP437" s="41">
        <v>4</v>
      </c>
      <c r="CQ437" s="47">
        <f>IF(CO437-CN437=$A$3,$A$2,CO437-CN437)</f>
        <v>8.3333333333333315E-2</v>
      </c>
      <c r="CR437" s="47">
        <f>IFERROR(IF(CP437=$D$4,CQ437,CQ437/($D$4/CP437)),0)</f>
        <v>8.3333333333333315E-2</v>
      </c>
      <c r="CS437" s="48"/>
      <c r="CT437" s="48"/>
      <c r="CU437" s="41"/>
      <c r="CV437" s="47">
        <f>IF(CT437-CS437=$A$3,$A$2,CT437-CS437)</f>
        <v>0</v>
      </c>
      <c r="CW437" s="47">
        <f>IFERROR(IF(CU437=$D$4,CV437,CV437/($D$4/CU437)),0)</f>
        <v>0</v>
      </c>
      <c r="CX437" s="18"/>
      <c r="CY437" s="18"/>
      <c r="CZ437" s="157">
        <f>IFERROR(VLOOKUP(Tabla5[[#This Row],[NOMBRE PDV HMPDV]],#REF!,10,0),0)</f>
        <v>0</v>
      </c>
      <c r="DA437" s="156"/>
    </row>
    <row r="438" spans="2:105" ht="13.8" x14ac:dyDescent="0.3">
      <c r="B438" s="39" t="str">
        <f>CONCATENATE(IF(AD438&lt;&gt;"","L",""),IF(AI438&lt;&gt;"","M",""),IF(AN438&lt;&gt;"","W",""),IF(AS438&lt;&gt;"","J",""),IF(AX438&lt;&gt;"","V",""),IF(BC438&lt;&gt;"","S",""),IF(BH438&lt;&gt;"","D",""))</f>
        <v>MWJVS</v>
      </c>
      <c r="C438" s="104">
        <v>173</v>
      </c>
      <c r="D438" s="40" t="s">
        <v>1822</v>
      </c>
      <c r="E438" s="40" t="s">
        <v>1360</v>
      </c>
      <c r="F438" s="40" t="s">
        <v>2155</v>
      </c>
      <c r="G438" s="36" t="s">
        <v>1241</v>
      </c>
      <c r="H438" s="36" t="s">
        <v>2231</v>
      </c>
      <c r="I438" s="36" t="s">
        <v>2257</v>
      </c>
      <c r="J438" s="36" t="s">
        <v>2125</v>
      </c>
      <c r="K438" s="36" t="s">
        <v>2262</v>
      </c>
      <c r="L438" s="99" t="s">
        <v>922</v>
      </c>
      <c r="M438" s="99">
        <f>IF(L438=L437,0,1)</f>
        <v>0</v>
      </c>
      <c r="N438" s="107">
        <v>1725565269</v>
      </c>
      <c r="O438" s="106" t="str">
        <f>PROPER(TRIM(UPPER(CONCATENATE(P438," ",Q438))))</f>
        <v>Israel Alejandro Cunalata</v>
      </c>
      <c r="P438" s="106" t="s">
        <v>2481</v>
      </c>
      <c r="Q438" s="106" t="s">
        <v>2491</v>
      </c>
      <c r="R438" s="106" t="s">
        <v>2407</v>
      </c>
      <c r="S438" s="106" t="s">
        <v>2464</v>
      </c>
      <c r="T438" s="106" t="s">
        <v>2468</v>
      </c>
      <c r="U438" s="107" t="s">
        <v>2472</v>
      </c>
      <c r="V438" s="133">
        <v>66245.485454545458</v>
      </c>
      <c r="W438" s="39">
        <f>COUNTA(AD438,AI438,AN438,AS438,AX438,BH438,BC438)</f>
        <v>5</v>
      </c>
      <c r="X438" s="42">
        <f>Y438/AC438</f>
        <v>0.75000000000000011</v>
      </c>
      <c r="Y438" s="43">
        <f>(AH438+AM438+AR438+AW438+BB438+BL438+BG438)*24</f>
        <v>30</v>
      </c>
      <c r="Z438" s="44">
        <f>+W438*$D$4</f>
        <v>20</v>
      </c>
      <c r="AA438" s="42">
        <f>AB438/(AC438*$D$4)</f>
        <v>0.75000000000000011</v>
      </c>
      <c r="AB438" s="44">
        <f>((AG438*24)*AF438)+((AL438*24)*AK438)+((AQ438*24)*AP438)+((AV438*24)*AU438)+((BA438*24)*AZ438)+((BF438*24)*BE438)+((BK438*24)*BJ438)</f>
        <v>120</v>
      </c>
      <c r="AC438" s="45">
        <f>SUMIFS(Y:Y,O:O,O438)</f>
        <v>39.999999999999993</v>
      </c>
      <c r="AD438" s="127"/>
      <c r="AE438" s="127"/>
      <c r="AF438" s="107"/>
      <c r="AG438" s="47">
        <f>IF(AE438-AD438=$A$3,$A$2,AE438-AD438)</f>
        <v>0</v>
      </c>
      <c r="AH438" s="47">
        <f>IFERROR(IF(AF438=$D$4,AG438,AG438/($D$4/AF438)),0)</f>
        <v>0</v>
      </c>
      <c r="AI438" s="49">
        <v>0.54166666666666663</v>
      </c>
      <c r="AJ438" s="49">
        <v>0.79166666666666663</v>
      </c>
      <c r="AK438" s="41">
        <v>4</v>
      </c>
      <c r="AL438" s="47">
        <f>IF(AJ438-AI438=$A$3,$A$2,AJ438-AI438)</f>
        <v>0.25</v>
      </c>
      <c r="AM438" s="47">
        <f>IFERROR(IF(AK438=$D$4,AL438,AL438/($D$4/AK438)),0)</f>
        <v>0.25</v>
      </c>
      <c r="AN438" s="49">
        <v>0.41666666666666669</v>
      </c>
      <c r="AO438" s="49">
        <v>0.66666666666666663</v>
      </c>
      <c r="AP438" s="41">
        <v>4</v>
      </c>
      <c r="AQ438" s="47">
        <f>IF(AO438-AN438=$A$3,$A$2,AO438-AN438)</f>
        <v>0.24999999999999994</v>
      </c>
      <c r="AR438" s="47">
        <f>IFERROR(IF(AP438=$D$4,AQ438,AQ438/($D$4/AP438)),0)</f>
        <v>0.24999999999999994</v>
      </c>
      <c r="AS438" s="49">
        <v>0.54166666666666663</v>
      </c>
      <c r="AT438" s="49">
        <v>0.79166666666666663</v>
      </c>
      <c r="AU438" s="41">
        <v>4</v>
      </c>
      <c r="AV438" s="47">
        <f>IF(AT438-AS438=$A$3,$A$2,AT438-AS438)</f>
        <v>0.25</v>
      </c>
      <c r="AW438" s="47">
        <f>IFERROR(IF(AU438=$D$4,AV438,AV438/($D$4/AU438)),0)</f>
        <v>0.25</v>
      </c>
      <c r="AX438" s="49">
        <v>0.41666666666666669</v>
      </c>
      <c r="AY438" s="49">
        <v>0.66666666666666663</v>
      </c>
      <c r="AZ438" s="41">
        <v>4</v>
      </c>
      <c r="BA438" s="47">
        <f>IF(AY438-AX438=$A$3,$A$2,AY438-AX438)</f>
        <v>0.24999999999999994</v>
      </c>
      <c r="BB438" s="47">
        <f>IFERROR(IF(AZ438=$D$4,BA438,BA438/($D$4/AZ438)),0)</f>
        <v>0.24999999999999994</v>
      </c>
      <c r="BC438" s="49">
        <v>0.54166666666666663</v>
      </c>
      <c r="BD438" s="49">
        <v>0.79166666666666663</v>
      </c>
      <c r="BE438" s="41">
        <v>4</v>
      </c>
      <c r="BF438" s="47">
        <f>IF(BD438-BC438=$A$3,$A$2,BD438-BC438)</f>
        <v>0.25</v>
      </c>
      <c r="BG438" s="47">
        <f>IFERROR(IF(BE438=$D$4,BF438,BF438/($D$4/BE438)),0)</f>
        <v>0.25</v>
      </c>
      <c r="BH438" s="49"/>
      <c r="BI438" s="49"/>
      <c r="BJ438" s="41"/>
      <c r="BK438" s="47">
        <f>IF(BI438-BH438=$A$3,$A$2,BI438-BH438)</f>
        <v>0</v>
      </c>
      <c r="BL438" s="47">
        <f>IFERROR(IF(BJ438=$D$4,BK438,BK438/($D$4/BJ438)),0)</f>
        <v>0</v>
      </c>
      <c r="BM438" s="50"/>
      <c r="BN438" s="22">
        <f t="array" ref="BN438">IF(SUMPRODUCT((O438:O$439=O438)*1)&gt;1,0,1)</f>
        <v>1</v>
      </c>
      <c r="BO438" s="46"/>
      <c r="BP438" s="46"/>
      <c r="BQ438" s="107"/>
      <c r="BR438" s="47">
        <f>IF(BP438-BO438=$A$3,$A$2,BP438-BO438)</f>
        <v>0</v>
      </c>
      <c r="BS438" s="47">
        <f>IFERROR(IF(BQ438=$D$4,BR438,BR438/($D$4/BQ438)),0)</f>
        <v>0</v>
      </c>
      <c r="BT438" s="48">
        <v>0.54166666666666663</v>
      </c>
      <c r="BU438" s="48">
        <v>0.79166666666666663</v>
      </c>
      <c r="BV438" s="41">
        <v>4</v>
      </c>
      <c r="BW438" s="47">
        <f>IF(BU438-BT438=$A$3,$A$2,BU438-BT438)</f>
        <v>0.25</v>
      </c>
      <c r="BX438" s="47">
        <f>IFERROR(IF(BV438=$D$4,BW438,BW438/($D$4/BV438)),0)</f>
        <v>0.25</v>
      </c>
      <c r="BY438" s="48">
        <v>0.41666666666666669</v>
      </c>
      <c r="BZ438" s="48">
        <v>0.66666666666666663</v>
      </c>
      <c r="CA438" s="41">
        <v>4</v>
      </c>
      <c r="CB438" s="47">
        <f>IF(BZ438-BY438=$A$3,$A$2,BZ438-BY438)</f>
        <v>0.24999999999999994</v>
      </c>
      <c r="CC438" s="47">
        <f>IFERROR(IF(CA438=$D$4,CB438,CB438/($D$4/CA438)),0)</f>
        <v>0.24999999999999994</v>
      </c>
      <c r="CD438" s="48">
        <v>0.54166666666666663</v>
      </c>
      <c r="CE438" s="49">
        <v>0.79166666666666663</v>
      </c>
      <c r="CF438" s="41">
        <v>4</v>
      </c>
      <c r="CG438" s="47">
        <f>IF(CE438-CD438=$A$3,$A$2,CE438-CD438)</f>
        <v>0.25</v>
      </c>
      <c r="CH438" s="47">
        <f>IFERROR(IF(CF438=$D$4,CG438,CG438/($D$4/CF438)),0)</f>
        <v>0.25</v>
      </c>
      <c r="CI438" s="48">
        <v>0.41666666666666669</v>
      </c>
      <c r="CJ438" s="48">
        <v>0.66666666666666663</v>
      </c>
      <c r="CK438" s="41">
        <v>4</v>
      </c>
      <c r="CL438" s="47">
        <f>IF(CJ438-CI438=$A$3,$A$2,CJ438-CI438)</f>
        <v>0.24999999999999994</v>
      </c>
      <c r="CM438" s="47">
        <f>IFERROR(IF(CK438=$D$4,CL438,CL438/($D$4/CK438)),0)</f>
        <v>0.24999999999999994</v>
      </c>
      <c r="CN438" s="48">
        <v>0.54166666666666663</v>
      </c>
      <c r="CO438" s="49">
        <v>0.79166666666666663</v>
      </c>
      <c r="CP438" s="41">
        <v>4</v>
      </c>
      <c r="CQ438" s="47">
        <f>IF(CO438-CN438=$A$3,$A$2,CO438-CN438)</f>
        <v>0.25</v>
      </c>
      <c r="CR438" s="47">
        <f>IFERROR(IF(CP438=$D$4,CQ438,CQ438/($D$4/CP438)),0)</f>
        <v>0.25</v>
      </c>
      <c r="CS438" s="48"/>
      <c r="CT438" s="48"/>
      <c r="CU438" s="41"/>
      <c r="CV438" s="47">
        <f>IF(CT438-CS438=$A$3,$A$2,CT438-CS438)</f>
        <v>0</v>
      </c>
      <c r="CW438" s="47">
        <f>IFERROR(IF(CU438=$D$4,CV438,CV438/($D$4/CU438)),0)</f>
        <v>0</v>
      </c>
      <c r="CX438" s="18"/>
      <c r="CY438" s="18"/>
      <c r="CZ438" s="156"/>
      <c r="DA438" s="156"/>
    </row>
    <row r="439" spans="2:105" ht="13.8" x14ac:dyDescent="0.3">
      <c r="B439" s="39" t="str">
        <f>CONCATENATE(IF(AD439&lt;&gt;"","L",""),IF(AI439&lt;&gt;"","M",""),IF(AN439&lt;&gt;"","W",""),IF(AS439&lt;&gt;"","J",""),IF(AX439&lt;&gt;"","V",""),IF(BC439&lt;&gt;"","S",""),IF(BH439&lt;&gt;"","D",""))</f>
        <v>MWJVS</v>
      </c>
      <c r="C439" s="104">
        <v>522</v>
      </c>
      <c r="D439" s="40" t="s">
        <v>1862</v>
      </c>
      <c r="E439" s="40" t="s">
        <v>199</v>
      </c>
      <c r="F439" s="40" t="s">
        <v>2122</v>
      </c>
      <c r="G439" s="36" t="s">
        <v>1240</v>
      </c>
      <c r="H439" s="36" t="s">
        <v>2235</v>
      </c>
      <c r="I439" s="36" t="s">
        <v>2257</v>
      </c>
      <c r="J439" s="36" t="s">
        <v>2125</v>
      </c>
      <c r="K439" s="36" t="s">
        <v>2262</v>
      </c>
      <c r="L439" s="99" t="s">
        <v>955</v>
      </c>
      <c r="M439" s="99">
        <f>IF(L439=L438,0,1)</f>
        <v>1</v>
      </c>
      <c r="N439" s="107">
        <v>1753708799</v>
      </c>
      <c r="O439" s="106" t="str">
        <f>PROPER(TRIM(UPPER(CONCATENATE(P439," ",Q439))))</f>
        <v>Steven Alejandro Benalcazar</v>
      </c>
      <c r="P439" s="106" t="s">
        <v>2269</v>
      </c>
      <c r="Q439" s="106" t="s">
        <v>2344</v>
      </c>
      <c r="R439" s="106" t="s">
        <v>2458</v>
      </c>
      <c r="S439" s="106" t="s">
        <v>2464</v>
      </c>
      <c r="T439" s="106" t="s">
        <v>2465</v>
      </c>
      <c r="U439" s="107" t="s">
        <v>2472</v>
      </c>
      <c r="V439" s="133">
        <v>2258.6075757575759</v>
      </c>
      <c r="W439" s="39">
        <f>COUNTA(AD439,AI439,AN439,AS439,AX439,BH439,BC439)</f>
        <v>5</v>
      </c>
      <c r="X439" s="42">
        <f>Y439/AC439</f>
        <v>0.375</v>
      </c>
      <c r="Y439" s="43">
        <f>(AH439+AM439+AR439+AW439+BB439+BL439+BG439)*24</f>
        <v>14.999999999999995</v>
      </c>
      <c r="Z439" s="44">
        <f>+W439*$D$4</f>
        <v>20</v>
      </c>
      <c r="AA439" s="42">
        <f>AB439/(AC439*$D$4)</f>
        <v>0.375</v>
      </c>
      <c r="AB439" s="44">
        <f>((AG439*24)*AF439)+((AL439*24)*AK439)+((AQ439*24)*AP439)+((AV439*24)*AU439)+((BA439*24)*AZ439)+((BF439*24)*BE439)+((BK439*24)*BJ439)</f>
        <v>59.999999999999979</v>
      </c>
      <c r="AC439" s="45">
        <f>SUMIFS(Y:Y,O:O,O439)</f>
        <v>39.999999999999986</v>
      </c>
      <c r="AD439" s="127"/>
      <c r="AE439" s="127"/>
      <c r="AF439" s="107"/>
      <c r="AG439" s="47">
        <f>IF(AE439-AD439=$A$3,$A$2,AE439-AD439)</f>
        <v>0</v>
      </c>
      <c r="AH439" s="47">
        <f>IFERROR(IF(AF439=$D$4,AG439,AG439/($D$4/AF439)),0)</f>
        <v>0</v>
      </c>
      <c r="AI439" s="49">
        <v>0.41666666666666669</v>
      </c>
      <c r="AJ439" s="49">
        <v>0.54166666666666663</v>
      </c>
      <c r="AK439" s="41">
        <v>4</v>
      </c>
      <c r="AL439" s="47">
        <f>IF(AJ439-AI439=$A$3,$A$2,AJ439-AI439)</f>
        <v>0.12499999999999994</v>
      </c>
      <c r="AM439" s="47">
        <f>IFERROR(IF(AK439=$D$4,AL439,AL439/($D$4/AK439)),0)</f>
        <v>0.12499999999999994</v>
      </c>
      <c r="AN439" s="49">
        <v>0.66666666666666663</v>
      </c>
      <c r="AO439" s="49">
        <v>0.79166666666666663</v>
      </c>
      <c r="AP439" s="41">
        <v>4</v>
      </c>
      <c r="AQ439" s="47">
        <f>IF(AO439-AN439=$A$3,$A$2,AO439-AN439)</f>
        <v>0.125</v>
      </c>
      <c r="AR439" s="47">
        <f>IFERROR(IF(AP439=$D$4,AQ439,AQ439/($D$4/AP439)),0)</f>
        <v>0.125</v>
      </c>
      <c r="AS439" s="49">
        <v>0.41666666666666669</v>
      </c>
      <c r="AT439" s="49">
        <v>0.54166666666666663</v>
      </c>
      <c r="AU439" s="41">
        <v>4</v>
      </c>
      <c r="AV439" s="47">
        <f>IF(AT439-AS439=$A$3,$A$2,AT439-AS439)</f>
        <v>0.12499999999999994</v>
      </c>
      <c r="AW439" s="47">
        <f>IFERROR(IF(AU439=$D$4,AV439,AV439/($D$4/AU439)),0)</f>
        <v>0.12499999999999994</v>
      </c>
      <c r="AX439" s="49">
        <v>0.66666666666666663</v>
      </c>
      <c r="AY439" s="49">
        <v>0.79166666666666663</v>
      </c>
      <c r="AZ439" s="41">
        <v>4</v>
      </c>
      <c r="BA439" s="47">
        <f>IF(AY439-AX439=$A$3,$A$2,AY439-AX439)</f>
        <v>0.125</v>
      </c>
      <c r="BB439" s="47">
        <f>IFERROR(IF(AZ439=$D$4,BA439,BA439/($D$4/AZ439)),0)</f>
        <v>0.125</v>
      </c>
      <c r="BC439" s="49">
        <v>0.41666666666666669</v>
      </c>
      <c r="BD439" s="49">
        <v>0.54166666666666663</v>
      </c>
      <c r="BE439" s="41">
        <v>4</v>
      </c>
      <c r="BF439" s="47">
        <f>IF(BD439-BC439=$A$3,$A$2,BD439-BC439)</f>
        <v>0.12499999999999994</v>
      </c>
      <c r="BG439" s="47">
        <f>IFERROR(IF(BE439=$D$4,BF439,BF439/($D$4/BE439)),0)</f>
        <v>0.12499999999999994</v>
      </c>
      <c r="BH439" s="49"/>
      <c r="BI439" s="49"/>
      <c r="BJ439" s="41"/>
      <c r="BK439" s="47">
        <f>IF(BI439-BH439=$A$3,$A$2,BI439-BH439)</f>
        <v>0</v>
      </c>
      <c r="BL439" s="47">
        <f>IFERROR(IF(BJ439=$D$4,BK439,BK439/($D$4/BJ439)),0)</f>
        <v>0</v>
      </c>
      <c r="BM439" s="50"/>
      <c r="BN439" s="22">
        <f t="array" ref="BN439">IF(SUMPRODUCT((O439:O$439=O439)*1)&gt;1,0,1)</f>
        <v>1</v>
      </c>
      <c r="BO439" s="46"/>
      <c r="BP439" s="46"/>
      <c r="BQ439" s="107"/>
      <c r="BR439" s="47">
        <f>IF(BP439-BO439=$A$3,$A$2,BP439-BO439)</f>
        <v>0</v>
      </c>
      <c r="BS439" s="47">
        <f>IFERROR(IF(BQ439=$D$4,BR439,BR439/($D$4/BQ439)),0)</f>
        <v>0</v>
      </c>
      <c r="BT439" s="48">
        <v>0.41666666666666669</v>
      </c>
      <c r="BU439" s="48">
        <v>0.54166666666666663</v>
      </c>
      <c r="BV439" s="41">
        <v>4</v>
      </c>
      <c r="BW439" s="47">
        <f>IF(BU439-BT439=$A$3,$A$2,BU439-BT439)</f>
        <v>0.12499999999999994</v>
      </c>
      <c r="BX439" s="47">
        <f>IFERROR(IF(BV439=$D$4,BW439,BW439/($D$4/BV439)),0)</f>
        <v>0.12499999999999994</v>
      </c>
      <c r="BY439" s="48">
        <v>0.66666666666666663</v>
      </c>
      <c r="BZ439" s="48">
        <v>0.79166666666666663</v>
      </c>
      <c r="CA439" s="41">
        <v>4</v>
      </c>
      <c r="CB439" s="47">
        <f>IF(BZ439-BY439=$A$3,$A$2,BZ439-BY439)</f>
        <v>0.125</v>
      </c>
      <c r="CC439" s="47">
        <f>IFERROR(IF(CA439=$D$4,CB439,CB439/($D$4/CA439)),0)</f>
        <v>0.125</v>
      </c>
      <c r="CD439" s="48">
        <v>0.41666666666666669</v>
      </c>
      <c r="CE439" s="49">
        <v>0.54166666666666663</v>
      </c>
      <c r="CF439" s="41">
        <v>4</v>
      </c>
      <c r="CG439" s="47">
        <f>IF(CE439-CD439=$A$3,$A$2,CE439-CD439)</f>
        <v>0.12499999999999994</v>
      </c>
      <c r="CH439" s="47">
        <f>IFERROR(IF(CF439=$D$4,CG439,CG439/($D$4/CF439)),0)</f>
        <v>0.12499999999999994</v>
      </c>
      <c r="CI439" s="48">
        <v>0.66666666666666663</v>
      </c>
      <c r="CJ439" s="48">
        <v>0.79166666666666663</v>
      </c>
      <c r="CK439" s="41">
        <v>4</v>
      </c>
      <c r="CL439" s="47">
        <f>IF(CJ439-CI439=$A$3,$A$2,CJ439-CI439)</f>
        <v>0.125</v>
      </c>
      <c r="CM439" s="47">
        <f>IFERROR(IF(CK439=$D$4,CL439,CL439/($D$4/CK439)),0)</f>
        <v>0.125</v>
      </c>
      <c r="CN439" s="48">
        <v>0.41666666666666669</v>
      </c>
      <c r="CO439" s="49">
        <v>0.54166666666666663</v>
      </c>
      <c r="CP439" s="41">
        <v>4</v>
      </c>
      <c r="CQ439" s="47">
        <f>IF(CO439-CN439=$A$3,$A$2,CO439-CN439)</f>
        <v>0.12499999999999994</v>
      </c>
      <c r="CR439" s="47">
        <f>IFERROR(IF(CP439=$D$4,CQ439,CQ439/($D$4/CP439)),0)</f>
        <v>0.12499999999999994</v>
      </c>
      <c r="CS439" s="48"/>
      <c r="CT439" s="48"/>
      <c r="CU439" s="41"/>
      <c r="CV439" s="47">
        <f>IF(CT439-CS439=$A$3,$A$2,CT439-CS439)</f>
        <v>0</v>
      </c>
      <c r="CW439" s="47">
        <f>IFERROR(IF(CU439=$D$4,CV439,CV439/($D$4/CU439)),0)</f>
        <v>0</v>
      </c>
      <c r="CX439" s="18"/>
      <c r="CY439" s="18"/>
      <c r="CZ439" s="157">
        <f>IFERROR(VLOOKUP(Tabla5[[#This Row],[NOMBRE PDV HMPDV]],#REF!,10,0),0)</f>
        <v>0</v>
      </c>
      <c r="DA439" s="156"/>
    </row>
    <row r="440" spans="2:105" ht="13.8" x14ac:dyDescent="0.3">
      <c r="B440" s="39" t="str">
        <f>CONCATENATE(IF(AD440&lt;&gt;"","L",""),IF(AI440&lt;&gt;"","M",""),IF(AN440&lt;&gt;"","W",""),IF(AS440&lt;&gt;"","J",""),IF(AX440&lt;&gt;"","V",""),IF(BC440&lt;&gt;"","S",""),IF(BH440&lt;&gt;"","D",""))</f>
        <v>MWJVS</v>
      </c>
      <c r="C440" s="104">
        <v>48</v>
      </c>
      <c r="D440" s="40" t="s">
        <v>1863</v>
      </c>
      <c r="E440" s="40" t="s">
        <v>1393</v>
      </c>
      <c r="F440" s="40" t="s">
        <v>2156</v>
      </c>
      <c r="G440" s="36" t="s">
        <v>1239</v>
      </c>
      <c r="H440" s="36" t="s">
        <v>2235</v>
      </c>
      <c r="I440" s="36" t="s">
        <v>2257</v>
      </c>
      <c r="J440" s="36" t="s">
        <v>2125</v>
      </c>
      <c r="K440" s="36" t="s">
        <v>2262</v>
      </c>
      <c r="L440" s="99" t="s">
        <v>955</v>
      </c>
      <c r="M440" s="99">
        <f>IF(L440=L439,0,1)</f>
        <v>0</v>
      </c>
      <c r="N440" s="107">
        <v>1753708799</v>
      </c>
      <c r="O440" s="106" t="str">
        <f>PROPER(TRIM(UPPER(CONCATENATE(P440," ",Q440))))</f>
        <v>Steven Alejandro Benalcazar</v>
      </c>
      <c r="P440" s="106" t="s">
        <v>2269</v>
      </c>
      <c r="Q440" s="106" t="s">
        <v>2344</v>
      </c>
      <c r="R440" s="106" t="s">
        <v>2458</v>
      </c>
      <c r="S440" s="106" t="s">
        <v>2464</v>
      </c>
      <c r="T440" s="106" t="s">
        <v>2465</v>
      </c>
      <c r="U440" s="107" t="s">
        <v>2472</v>
      </c>
      <c r="V440" s="133">
        <v>19892.271270000001</v>
      </c>
      <c r="W440" s="39">
        <f>COUNTA(AD440,AI440,AN440,AS440,AX440,BH440,BC440)</f>
        <v>5</v>
      </c>
      <c r="X440" s="42">
        <f>Y440/AC440</f>
        <v>0.625</v>
      </c>
      <c r="Y440" s="43">
        <f>(AH440+AM440+AR440+AW440+BB440+BL440+BG440)*24</f>
        <v>24.999999999999993</v>
      </c>
      <c r="Z440" s="44">
        <f>+W440*$D$4</f>
        <v>20</v>
      </c>
      <c r="AA440" s="42">
        <f>AB440/(AC440*$D$4)</f>
        <v>0.625</v>
      </c>
      <c r="AB440" s="44">
        <f>((AG440*24)*AF440)+((AL440*24)*AK440)+((AQ440*24)*AP440)+((AV440*24)*AU440)+((BA440*24)*AZ440)+((BF440*24)*BE440)+((BK440*24)*BJ440)</f>
        <v>99.999999999999972</v>
      </c>
      <c r="AC440" s="45">
        <f>SUMIFS(Y:Y,O:O,O440)</f>
        <v>39.999999999999986</v>
      </c>
      <c r="AD440" s="127"/>
      <c r="AE440" s="127"/>
      <c r="AF440" s="107"/>
      <c r="AG440" s="47">
        <f>IF(AE440-AD440=$A$3,$A$2,AE440-AD440)</f>
        <v>0</v>
      </c>
      <c r="AH440" s="47">
        <f>IFERROR(IF(AF440=$D$4,AG440,AG440/($D$4/AF440)),0)</f>
        <v>0</v>
      </c>
      <c r="AI440" s="49">
        <v>0.58333333333333337</v>
      </c>
      <c r="AJ440" s="49">
        <v>0.79166666666666663</v>
      </c>
      <c r="AK440" s="41">
        <v>4</v>
      </c>
      <c r="AL440" s="47">
        <f>IF(AJ440-AI440=$A$3,$A$2,AJ440-AI440)</f>
        <v>0.20833333333333326</v>
      </c>
      <c r="AM440" s="47">
        <f>IFERROR(IF(AK440=$D$4,AL440,AL440/($D$4/AK440)),0)</f>
        <v>0.20833333333333326</v>
      </c>
      <c r="AN440" s="49">
        <v>0.41666666666666669</v>
      </c>
      <c r="AO440" s="49">
        <v>0.625</v>
      </c>
      <c r="AP440" s="41">
        <v>4</v>
      </c>
      <c r="AQ440" s="47">
        <f>IF(AO440-AN440=$A$3,$A$2,AO440-AN440)</f>
        <v>0.20833333333333331</v>
      </c>
      <c r="AR440" s="47">
        <f>IFERROR(IF(AP440=$D$4,AQ440,AQ440/($D$4/AP440)),0)</f>
        <v>0.20833333333333331</v>
      </c>
      <c r="AS440" s="49">
        <v>0.58333333333333337</v>
      </c>
      <c r="AT440" s="49">
        <v>0.79166666666666663</v>
      </c>
      <c r="AU440" s="41">
        <v>4</v>
      </c>
      <c r="AV440" s="47">
        <f>IF(AT440-AS440=$A$3,$A$2,AT440-AS440)</f>
        <v>0.20833333333333326</v>
      </c>
      <c r="AW440" s="47">
        <f>IFERROR(IF(AU440=$D$4,AV440,AV440/($D$4/AU440)),0)</f>
        <v>0.20833333333333326</v>
      </c>
      <c r="AX440" s="49">
        <v>0.41666666666666669</v>
      </c>
      <c r="AY440" s="49">
        <v>0.625</v>
      </c>
      <c r="AZ440" s="41">
        <v>4</v>
      </c>
      <c r="BA440" s="47">
        <f>IF(AY440-AX440=$A$3,$A$2,AY440-AX440)</f>
        <v>0.20833333333333331</v>
      </c>
      <c r="BB440" s="47">
        <f>IFERROR(IF(AZ440=$D$4,BA440,BA440/($D$4/AZ440)),0)</f>
        <v>0.20833333333333331</v>
      </c>
      <c r="BC440" s="49">
        <v>0.58333333333333337</v>
      </c>
      <c r="BD440" s="49">
        <v>0.79166666666666663</v>
      </c>
      <c r="BE440" s="41">
        <v>4</v>
      </c>
      <c r="BF440" s="47">
        <f>IF(BD440-BC440=$A$3,$A$2,BD440-BC440)</f>
        <v>0.20833333333333326</v>
      </c>
      <c r="BG440" s="47">
        <f>IFERROR(IF(BE440=$D$4,BF440,BF440/($D$4/BE440)),0)</f>
        <v>0.20833333333333326</v>
      </c>
      <c r="BH440" s="49"/>
      <c r="BI440" s="49"/>
      <c r="BJ440" s="41"/>
      <c r="BK440" s="47">
        <f>IF(BI440-BH440=$A$3,$A$2,BI440-BH440)</f>
        <v>0</v>
      </c>
      <c r="BL440" s="47">
        <f>IFERROR(IF(BJ440=$D$4,BK440,BK440/($D$4/BJ440)),0)</f>
        <v>0</v>
      </c>
      <c r="BM440" s="50"/>
      <c r="BN440" s="22">
        <f t="array" ref="BN440">IF(SUMPRODUCT((O439:O$440=O440)*1)&gt;1,0,1)</f>
        <v>0</v>
      </c>
      <c r="BO440" s="46"/>
      <c r="BP440" s="46"/>
      <c r="BQ440" s="107"/>
      <c r="BR440" s="47">
        <f>IF(BP440-BO440=$A$3,$A$2,BP440-BO440)</f>
        <v>0</v>
      </c>
      <c r="BS440" s="47">
        <f>IFERROR(IF(BQ440=$D$4,BR440,BR440/($D$4/BQ440)),0)</f>
        <v>0</v>
      </c>
      <c r="BT440" s="48">
        <v>0.58333333333333337</v>
      </c>
      <c r="BU440" s="48">
        <v>0.79166666666666663</v>
      </c>
      <c r="BV440" s="41">
        <v>4</v>
      </c>
      <c r="BW440" s="47">
        <f>IF(BU440-BT440=$A$3,$A$2,BU440-BT440)</f>
        <v>0.20833333333333326</v>
      </c>
      <c r="BX440" s="47">
        <f>IFERROR(IF(BV440=$D$4,BW440,BW440/($D$4/BV440)),0)</f>
        <v>0.20833333333333326</v>
      </c>
      <c r="BY440" s="48">
        <v>0.41666666666666669</v>
      </c>
      <c r="BZ440" s="48">
        <v>0.625</v>
      </c>
      <c r="CA440" s="41">
        <v>4</v>
      </c>
      <c r="CB440" s="47">
        <f>IF(BZ440-BY440=$A$3,$A$2,BZ440-BY440)</f>
        <v>0.20833333333333331</v>
      </c>
      <c r="CC440" s="47">
        <f>IFERROR(IF(CA440=$D$4,CB440,CB440/($D$4/CA440)),0)</f>
        <v>0.20833333333333331</v>
      </c>
      <c r="CD440" s="48">
        <v>0.58333333333333337</v>
      </c>
      <c r="CE440" s="49">
        <v>0.79166666666666663</v>
      </c>
      <c r="CF440" s="41">
        <v>4</v>
      </c>
      <c r="CG440" s="47">
        <f>IF(CE440-CD440=$A$3,$A$2,CE440-CD440)</f>
        <v>0.20833333333333326</v>
      </c>
      <c r="CH440" s="47">
        <f>IFERROR(IF(CF440=$D$4,CG440,CG440/($D$4/CF440)),0)</f>
        <v>0.20833333333333326</v>
      </c>
      <c r="CI440" s="48">
        <v>0.41666666666666669</v>
      </c>
      <c r="CJ440" s="48">
        <v>0.625</v>
      </c>
      <c r="CK440" s="41">
        <v>4</v>
      </c>
      <c r="CL440" s="47">
        <f>IF(CJ440-CI440=$A$3,$A$2,CJ440-CI440)</f>
        <v>0.20833333333333331</v>
      </c>
      <c r="CM440" s="47">
        <f>IFERROR(IF(CK440=$D$4,CL440,CL440/($D$4/CK440)),0)</f>
        <v>0.20833333333333331</v>
      </c>
      <c r="CN440" s="48">
        <v>0.58333333333333337</v>
      </c>
      <c r="CO440" s="49">
        <v>0.79166666666666663</v>
      </c>
      <c r="CP440" s="41">
        <v>4</v>
      </c>
      <c r="CQ440" s="47">
        <f>IF(CO440-CN440=$A$3,$A$2,CO440-CN440)</f>
        <v>0.20833333333333326</v>
      </c>
      <c r="CR440" s="47">
        <f>IFERROR(IF(CP440=$D$4,CQ440,CQ440/($D$4/CP440)),0)</f>
        <v>0.20833333333333326</v>
      </c>
      <c r="CS440" s="48"/>
      <c r="CT440" s="48"/>
      <c r="CU440" s="41"/>
      <c r="CV440" s="47">
        <f>IF(CT440-CS440=$A$3,$A$2,CT440-CS440)</f>
        <v>0</v>
      </c>
      <c r="CW440" s="47">
        <f>IFERROR(IF(CU440=$D$4,CV440,CV440/($D$4/CU440)),0)</f>
        <v>0</v>
      </c>
      <c r="CX440" s="18"/>
      <c r="CY440" s="18"/>
      <c r="CZ440" s="156"/>
      <c r="DA440" s="156"/>
    </row>
    <row r="441" spans="2:105" ht="13.8" x14ac:dyDescent="0.3">
      <c r="B441" s="39" t="str">
        <f>CONCATENATE(IF(AD441&lt;&gt;"","L",""),IF(AI441&lt;&gt;"","M",""),IF(AN441&lt;&gt;"","W",""),IF(AS441&lt;&gt;"","J",""),IF(AX441&lt;&gt;"","V",""),IF(BC441&lt;&gt;"","S",""),IF(BH441&lt;&gt;"","D",""))</f>
        <v>MWJVS</v>
      </c>
      <c r="C441" s="104">
        <v>645</v>
      </c>
      <c r="D441" s="40" t="s">
        <v>1874</v>
      </c>
      <c r="E441" s="40" t="s">
        <v>213</v>
      </c>
      <c r="F441" s="40" t="s">
        <v>2122</v>
      </c>
      <c r="G441" s="36" t="s">
        <v>1246</v>
      </c>
      <c r="H441" s="36" t="s">
        <v>2238</v>
      </c>
      <c r="I441" s="36" t="s">
        <v>2257</v>
      </c>
      <c r="J441" s="36" t="s">
        <v>2260</v>
      </c>
      <c r="K441" s="36" t="s">
        <v>2262</v>
      </c>
      <c r="L441" s="99" t="s">
        <v>956</v>
      </c>
      <c r="M441" s="99">
        <f>IF(L441=L440,0,1)</f>
        <v>1</v>
      </c>
      <c r="N441" s="107">
        <v>1726243379</v>
      </c>
      <c r="O441" s="106" t="str">
        <f>PROPER(TRIM(UPPER(CONCATENATE(P441," ",Q441))))</f>
        <v>Stefany Samantha Zhunio</v>
      </c>
      <c r="P441" s="106" t="s">
        <v>2330</v>
      </c>
      <c r="Q441" s="106" t="s">
        <v>2399</v>
      </c>
      <c r="R441" s="106" t="s">
        <v>2364</v>
      </c>
      <c r="S441" s="106" t="s">
        <v>2464</v>
      </c>
      <c r="T441" s="106" t="s">
        <v>2467</v>
      </c>
      <c r="U441" s="107" t="s">
        <v>2472</v>
      </c>
      <c r="V441" s="133">
        <v>16900.204509729618</v>
      </c>
      <c r="W441" s="39">
        <f>COUNTA(AD441,AI441,AN441,AS441,AX441,BH441,BC441)</f>
        <v>5</v>
      </c>
      <c r="X441" s="42">
        <f>Y441/AC441</f>
        <v>0.24999999999999994</v>
      </c>
      <c r="Y441" s="43">
        <f>(AH441+AM441+AR441+AW441+BB441+BL441+BG441)*24</f>
        <v>9.9999999999999964</v>
      </c>
      <c r="Z441" s="44">
        <f>+W441*$D$4</f>
        <v>20</v>
      </c>
      <c r="AA441" s="42">
        <f>AB441/(AC441*$D$4)</f>
        <v>0.24999999999999994</v>
      </c>
      <c r="AB441" s="44">
        <f>((AG441*24)*AF441)+((AL441*24)*AK441)+((AQ441*24)*AP441)+((AV441*24)*AU441)+((BA441*24)*AZ441)+((BF441*24)*BE441)+((BK441*24)*BJ441)</f>
        <v>39.999999999999986</v>
      </c>
      <c r="AC441" s="45">
        <f>SUMIFS(Y:Y,O:O,O441)</f>
        <v>39.999999999999993</v>
      </c>
      <c r="AD441" s="127"/>
      <c r="AE441" s="127"/>
      <c r="AF441" s="107"/>
      <c r="AG441" s="47">
        <f>IF(AE441-AD441=$A$3,$A$2,AE441-AD441)</f>
        <v>0</v>
      </c>
      <c r="AH441" s="47">
        <f>IFERROR(IF(AF441=$D$4,AG441,AG441/($D$4/AF441)),0)</f>
        <v>0</v>
      </c>
      <c r="AI441" s="49">
        <v>0.41666666666666669</v>
      </c>
      <c r="AJ441" s="49">
        <v>0.5</v>
      </c>
      <c r="AK441" s="41">
        <v>4</v>
      </c>
      <c r="AL441" s="47">
        <f>IF(AJ441-AI441=$A$3,$A$2,AJ441-AI441)</f>
        <v>8.3333333333333315E-2</v>
      </c>
      <c r="AM441" s="47">
        <f>IFERROR(IF(AK441=$D$4,AL441,AL441/($D$4/AK441)),0)</f>
        <v>8.3333333333333315E-2</v>
      </c>
      <c r="AN441" s="49">
        <v>0.41666666666666669</v>
      </c>
      <c r="AO441" s="49">
        <v>0.5</v>
      </c>
      <c r="AP441" s="41">
        <v>4</v>
      </c>
      <c r="AQ441" s="47">
        <f>IF(AO441-AN441=$A$3,$A$2,AO441-AN441)</f>
        <v>8.3333333333333315E-2</v>
      </c>
      <c r="AR441" s="47">
        <f>IFERROR(IF(AP441=$D$4,AQ441,AQ441/($D$4/AP441)),0)</f>
        <v>8.3333333333333315E-2</v>
      </c>
      <c r="AS441" s="49">
        <v>0.70833333333333337</v>
      </c>
      <c r="AT441" s="49">
        <v>0.79166666666666663</v>
      </c>
      <c r="AU441" s="41">
        <v>4</v>
      </c>
      <c r="AV441" s="47">
        <f>IF(AT441-AS441=$A$3,$A$2,AT441-AS441)</f>
        <v>8.3333333333333259E-2</v>
      </c>
      <c r="AW441" s="47">
        <f>IFERROR(IF(AU441=$D$4,AV441,AV441/($D$4/AU441)),0)</f>
        <v>8.3333333333333259E-2</v>
      </c>
      <c r="AX441" s="49">
        <v>0.41666666666666669</v>
      </c>
      <c r="AY441" s="49">
        <v>0.5</v>
      </c>
      <c r="AZ441" s="41">
        <v>4</v>
      </c>
      <c r="BA441" s="47">
        <f>IF(AY441-AX441=$A$3,$A$2,AY441-AX441)</f>
        <v>8.3333333333333315E-2</v>
      </c>
      <c r="BB441" s="47">
        <f>IFERROR(IF(AZ441=$D$4,BA441,BA441/($D$4/AZ441)),0)</f>
        <v>8.3333333333333315E-2</v>
      </c>
      <c r="BC441" s="49">
        <v>0.41666666666666669</v>
      </c>
      <c r="BD441" s="49">
        <v>0.5</v>
      </c>
      <c r="BE441" s="41">
        <v>4</v>
      </c>
      <c r="BF441" s="47">
        <f>IF(BD441-BC441=$A$3,$A$2,BD441-BC441)</f>
        <v>8.3333333333333315E-2</v>
      </c>
      <c r="BG441" s="47">
        <f>IFERROR(IF(BE441=$D$4,BF441,BF441/($D$4/BE441)),0)</f>
        <v>8.3333333333333315E-2</v>
      </c>
      <c r="BH441" s="49"/>
      <c r="BI441" s="49"/>
      <c r="BJ441" s="41"/>
      <c r="BK441" s="47">
        <f>IF(BI441-BH441=$A$3,$A$2,BI441-BH441)</f>
        <v>0</v>
      </c>
      <c r="BL441" s="47">
        <f>IFERROR(IF(BJ441=$D$4,BK441,BK441/($D$4/BJ441)),0)</f>
        <v>0</v>
      </c>
      <c r="BM441" s="50"/>
      <c r="BN441" s="22">
        <f t="array" ref="BN441">IF(SUMPRODUCT((O439:O$441=O441)*1)&gt;1,0,1)</f>
        <v>1</v>
      </c>
      <c r="BO441" s="46"/>
      <c r="BP441" s="46"/>
      <c r="BQ441" s="107"/>
      <c r="BR441" s="47">
        <f>IF(BP441-BO441=$A$3,$A$2,BP441-BO441)</f>
        <v>0</v>
      </c>
      <c r="BS441" s="47">
        <f>IFERROR(IF(BQ441=$D$4,BR441,BR441/($D$4/BQ441)),0)</f>
        <v>0</v>
      </c>
      <c r="BT441" s="48">
        <v>0.41666666666666669</v>
      </c>
      <c r="BU441" s="48">
        <v>0.5</v>
      </c>
      <c r="BV441" s="41">
        <v>4</v>
      </c>
      <c r="BW441" s="47">
        <f>IF(BU441-BT441=$A$3,$A$2,BU441-BT441)</f>
        <v>8.3333333333333315E-2</v>
      </c>
      <c r="BX441" s="47">
        <f>IFERROR(IF(BV441=$D$4,BW441,BW441/($D$4/BV441)),0)</f>
        <v>8.3333333333333315E-2</v>
      </c>
      <c r="BY441" s="48"/>
      <c r="BZ441" s="48"/>
      <c r="CA441" s="41"/>
      <c r="CB441" s="47">
        <f>IF(BZ441-BY441=$A$3,$A$2,BZ441-BY441)</f>
        <v>0</v>
      </c>
      <c r="CC441" s="47">
        <f>IFERROR(IF(CA441=$D$4,CB441,CB441/($D$4/CA441)),0)</f>
        <v>0</v>
      </c>
      <c r="CD441" s="48">
        <v>0.70833333333333337</v>
      </c>
      <c r="CE441" s="49">
        <v>0.79166666666666663</v>
      </c>
      <c r="CF441" s="41">
        <v>4</v>
      </c>
      <c r="CG441" s="47">
        <f>IF(CE441-CD441=$A$3,$A$2,CE441-CD441)</f>
        <v>8.3333333333333259E-2</v>
      </c>
      <c r="CH441" s="47">
        <f>IFERROR(IF(CF441=$D$4,CG441,CG441/($D$4/CF441)),0)</f>
        <v>8.3333333333333259E-2</v>
      </c>
      <c r="CI441" s="48">
        <v>0.41666666666666669</v>
      </c>
      <c r="CJ441" s="48">
        <v>0.5</v>
      </c>
      <c r="CK441" s="41">
        <v>4</v>
      </c>
      <c r="CL441" s="47">
        <f>IF(CJ441-CI441=$A$3,$A$2,CJ441-CI441)</f>
        <v>8.3333333333333315E-2</v>
      </c>
      <c r="CM441" s="47">
        <f>IFERROR(IF(CK441=$D$4,CL441,CL441/($D$4/CK441)),0)</f>
        <v>8.3333333333333315E-2</v>
      </c>
      <c r="CN441" s="48">
        <v>0.41666666666666669</v>
      </c>
      <c r="CO441" s="49">
        <v>0.5</v>
      </c>
      <c r="CP441" s="41">
        <v>4</v>
      </c>
      <c r="CQ441" s="47">
        <f>IF(CO441-CN441=$A$3,$A$2,CO441-CN441)</f>
        <v>8.3333333333333315E-2</v>
      </c>
      <c r="CR441" s="47">
        <f>IFERROR(IF(CP441=$D$4,CQ441,CQ441/($D$4/CP441)),0)</f>
        <v>8.3333333333333315E-2</v>
      </c>
      <c r="CS441" s="48">
        <v>0.41666666666666669</v>
      </c>
      <c r="CT441" s="48">
        <v>0.5</v>
      </c>
      <c r="CU441" s="41">
        <v>4</v>
      </c>
      <c r="CV441" s="47">
        <f>IF(CT441-CS441=$A$3,$A$2,CT441-CS441)</f>
        <v>8.3333333333333315E-2</v>
      </c>
      <c r="CW441" s="47">
        <f>IFERROR(IF(CU441=$D$4,CV441,CV441/($D$4/CU441)),0)</f>
        <v>8.3333333333333315E-2</v>
      </c>
      <c r="CX441" s="18"/>
      <c r="CY441" s="18"/>
      <c r="CZ441" s="156"/>
      <c r="DA441" s="156"/>
    </row>
    <row r="442" spans="2:105" ht="13.8" x14ac:dyDescent="0.3">
      <c r="B442" s="39" t="str">
        <f>CONCATENATE(IF(AD442&lt;&gt;"","L",""),IF(AI442&lt;&gt;"","M",""),IF(AN442&lt;&gt;"","W",""),IF(AS442&lt;&gt;"","J",""),IF(AX442&lt;&gt;"","V",""),IF(BC442&lt;&gt;"","S",""),IF(BH442&lt;&gt;"","D",""))</f>
        <v>MWJVS</v>
      </c>
      <c r="C442" s="104">
        <v>156015</v>
      </c>
      <c r="D442" s="40" t="s">
        <v>1876</v>
      </c>
      <c r="E442" s="40" t="s">
        <v>1403</v>
      </c>
      <c r="F442" s="40" t="s">
        <v>2155</v>
      </c>
      <c r="G442" s="36" t="s">
        <v>1241</v>
      </c>
      <c r="H442" s="36" t="s">
        <v>2238</v>
      </c>
      <c r="I442" s="36" t="s">
        <v>2257</v>
      </c>
      <c r="J442" s="36" t="s">
        <v>2125</v>
      </c>
      <c r="K442" s="36" t="s">
        <v>2262</v>
      </c>
      <c r="L442" s="99" t="s">
        <v>956</v>
      </c>
      <c r="M442" s="99">
        <f>IF(L442=L441,0,1)</f>
        <v>0</v>
      </c>
      <c r="N442" s="107">
        <v>1726243379</v>
      </c>
      <c r="O442" s="106" t="str">
        <f>PROPER(TRIM(UPPER(CONCATENATE(P442," ",Q442))))</f>
        <v>Stefany Samantha Zhunio</v>
      </c>
      <c r="P442" s="106" t="s">
        <v>2330</v>
      </c>
      <c r="Q442" s="106" t="s">
        <v>2399</v>
      </c>
      <c r="R442" s="106" t="s">
        <v>2364</v>
      </c>
      <c r="S442" s="106" t="s">
        <v>2464</v>
      </c>
      <c r="T442" s="106" t="s">
        <v>2468</v>
      </c>
      <c r="U442" s="107" t="s">
        <v>2472</v>
      </c>
      <c r="V442" s="133">
        <v>77055.286363636376</v>
      </c>
      <c r="W442" s="39">
        <f>COUNTA(AD442,AI442,AN442,AS442,AX442,BH442,BC442)</f>
        <v>5</v>
      </c>
      <c r="X442" s="42">
        <f>Y442/AC442</f>
        <v>0.70000000000000007</v>
      </c>
      <c r="Y442" s="43">
        <f>(AH442+AM442+AR442+AW442+BB442+BL442+BG442)*24</f>
        <v>27.999999999999996</v>
      </c>
      <c r="Z442" s="44">
        <f>+W442*$D$4</f>
        <v>20</v>
      </c>
      <c r="AA442" s="42">
        <f>AB442/(AC442*$D$4)</f>
        <v>0.70000000000000018</v>
      </c>
      <c r="AB442" s="44">
        <f>((AG442*24)*AF442)+((AL442*24)*AK442)+((AQ442*24)*AP442)+((AV442*24)*AU442)+((BA442*24)*AZ442)+((BF442*24)*BE442)+((BK442*24)*BJ442)</f>
        <v>112</v>
      </c>
      <c r="AC442" s="45">
        <f>SUMIFS(Y:Y,O:O,O442)</f>
        <v>39.999999999999993</v>
      </c>
      <c r="AD442" s="127"/>
      <c r="AE442" s="127"/>
      <c r="AF442" s="107"/>
      <c r="AG442" s="47">
        <f>IF(AE442-AD442=$A$3,$A$2,AE442-AD442)</f>
        <v>0</v>
      </c>
      <c r="AH442" s="47">
        <f>IFERROR(IF(AF442=$D$4,AG442,AG442/($D$4/AF442)),0)</f>
        <v>0</v>
      </c>
      <c r="AI442" s="128">
        <v>0.58333333333333337</v>
      </c>
      <c r="AJ442" s="49">
        <v>0.79166666666666663</v>
      </c>
      <c r="AK442" s="41">
        <v>4</v>
      </c>
      <c r="AL442" s="47">
        <f>IF(AJ442-AI442=$A$3,$A$2,AJ442-AI442)</f>
        <v>0.20833333333333326</v>
      </c>
      <c r="AM442" s="47">
        <f>IFERROR(IF(AK442=$D$4,AL442,AL442/($D$4/AK442)),0)</f>
        <v>0.20833333333333326</v>
      </c>
      <c r="AN442" s="49">
        <v>0.54166666666666663</v>
      </c>
      <c r="AO442" s="49">
        <v>0.79166666666666663</v>
      </c>
      <c r="AP442" s="41">
        <v>4</v>
      </c>
      <c r="AQ442" s="47">
        <f>IF(AO442-AN442=$A$3,$A$2,AO442-AN442)</f>
        <v>0.25</v>
      </c>
      <c r="AR442" s="47">
        <f>IFERROR(IF(AP442=$D$4,AQ442,AQ442/($D$4/AP442)),0)</f>
        <v>0.25</v>
      </c>
      <c r="AS442" s="128">
        <v>0.45833333333333331</v>
      </c>
      <c r="AT442" s="49">
        <v>0.66666666666666663</v>
      </c>
      <c r="AU442" s="41">
        <v>4</v>
      </c>
      <c r="AV442" s="47">
        <f>IF(AT442-AS442=$A$3,$A$2,AT442-AS442)</f>
        <v>0.20833333333333331</v>
      </c>
      <c r="AW442" s="47">
        <f>IFERROR(IF(AU442=$D$4,AV442,AV442/($D$4/AU442)),0)</f>
        <v>0.20833333333333331</v>
      </c>
      <c r="AX442" s="49">
        <v>0.54166666666666663</v>
      </c>
      <c r="AY442" s="49">
        <v>0.79166666666666663</v>
      </c>
      <c r="AZ442" s="41">
        <v>4</v>
      </c>
      <c r="BA442" s="47">
        <f>IF(AY442-AX442=$A$3,$A$2,AY442-AX442)</f>
        <v>0.25</v>
      </c>
      <c r="BB442" s="47">
        <f>IFERROR(IF(AZ442=$D$4,BA442,BA442/($D$4/AZ442)),0)</f>
        <v>0.25</v>
      </c>
      <c r="BC442" s="49">
        <v>0.54166666666666663</v>
      </c>
      <c r="BD442" s="49">
        <v>0.79166666666666663</v>
      </c>
      <c r="BE442" s="41">
        <v>4</v>
      </c>
      <c r="BF442" s="47">
        <f>IF(BD442-BC442=$A$3,$A$2,BD442-BC442)</f>
        <v>0.25</v>
      </c>
      <c r="BG442" s="47">
        <f>IFERROR(IF(BE442=$D$4,BF442,BF442/($D$4/BE442)),0)</f>
        <v>0.25</v>
      </c>
      <c r="BH442" s="49"/>
      <c r="BI442" s="49"/>
      <c r="BJ442" s="41"/>
      <c r="BK442" s="47">
        <f>IF(BI442-BH442=$A$3,$A$2,BI442-BH442)</f>
        <v>0</v>
      </c>
      <c r="BL442" s="47">
        <f>IFERROR(IF(BJ442=$D$4,BK442,BK442/($D$4/BJ442)),0)</f>
        <v>0</v>
      </c>
      <c r="BM442" s="50"/>
      <c r="BN442" s="22">
        <f t="array" ref="BN442">IF(SUMPRODUCT((O439:O$442=O442)*1)&gt;1,0,1)</f>
        <v>0</v>
      </c>
      <c r="BO442" s="46"/>
      <c r="BP442" s="46"/>
      <c r="BQ442" s="107"/>
      <c r="BR442" s="47">
        <f>IF(BP442-BO442=$A$3,$A$2,BP442-BO442)</f>
        <v>0</v>
      </c>
      <c r="BS442" s="47">
        <f>IFERROR(IF(BQ442=$D$4,BR442,BR442/($D$4/BQ442)),0)</f>
        <v>0</v>
      </c>
      <c r="BT442" s="58">
        <v>0.58333333333333337</v>
      </c>
      <c r="BU442" s="48">
        <v>0.79166666666666663</v>
      </c>
      <c r="BV442" s="41">
        <v>4</v>
      </c>
      <c r="BW442" s="47">
        <f>IF(BU442-BT442=$A$3,$A$2,BU442-BT442)</f>
        <v>0.20833333333333326</v>
      </c>
      <c r="BX442" s="47">
        <f>IFERROR(IF(BV442=$D$4,BW442,BW442/($D$4/BV442)),0)</f>
        <v>0.20833333333333326</v>
      </c>
      <c r="BY442" s="48"/>
      <c r="BZ442" s="48"/>
      <c r="CA442" s="41"/>
      <c r="CB442" s="47">
        <f>IF(BZ442-BY442=$A$3,$A$2,BZ442-BY442)</f>
        <v>0</v>
      </c>
      <c r="CC442" s="47">
        <f>IFERROR(IF(CA442=$D$4,CB442,CB442/($D$4/CA442)),0)</f>
        <v>0</v>
      </c>
      <c r="CD442" s="58">
        <v>0.45833333333333331</v>
      </c>
      <c r="CE442" s="49">
        <v>0.66666666666666663</v>
      </c>
      <c r="CF442" s="41">
        <v>4</v>
      </c>
      <c r="CG442" s="47">
        <f>IF(CE442-CD442=$A$3,$A$2,CE442-CD442)</f>
        <v>0.20833333333333331</v>
      </c>
      <c r="CH442" s="47">
        <f>IFERROR(IF(CF442=$D$4,CG442,CG442/($D$4/CF442)),0)</f>
        <v>0.20833333333333331</v>
      </c>
      <c r="CI442" s="48">
        <v>0.54166666666666663</v>
      </c>
      <c r="CJ442" s="48">
        <v>0.79166666666666663</v>
      </c>
      <c r="CK442" s="41">
        <v>4</v>
      </c>
      <c r="CL442" s="47">
        <f>IF(CJ442-CI442=$A$3,$A$2,CJ442-CI442)</f>
        <v>0.25</v>
      </c>
      <c r="CM442" s="47">
        <f>IFERROR(IF(CK442=$D$4,CL442,CL442/($D$4/CK442)),0)</f>
        <v>0.25</v>
      </c>
      <c r="CN442" s="48">
        <v>0.54166666666666663</v>
      </c>
      <c r="CO442" s="48">
        <v>0.79166666666666663</v>
      </c>
      <c r="CP442" s="41">
        <v>4</v>
      </c>
      <c r="CQ442" s="47">
        <f>IF(CO442-CN442=$A$3,$A$2,CO442-CN442)</f>
        <v>0.25</v>
      </c>
      <c r="CR442" s="47">
        <f>IFERROR(IF(CP442=$D$4,CQ442,CQ442/($D$4/CP442)),0)</f>
        <v>0.25</v>
      </c>
      <c r="CS442" s="48">
        <v>0.54166666666666663</v>
      </c>
      <c r="CT442" s="48">
        <v>0.79166666666666663</v>
      </c>
      <c r="CU442" s="41">
        <v>4</v>
      </c>
      <c r="CV442" s="47">
        <f>IF(CT442-CS442=$A$3,$A$2,CT442-CS442)</f>
        <v>0.25</v>
      </c>
      <c r="CW442" s="47">
        <f>IFERROR(IF(CU442=$D$4,CV442,CV442/($D$4/CU442)),0)</f>
        <v>0.25</v>
      </c>
      <c r="CX442" s="18"/>
      <c r="CY442" s="18"/>
      <c r="CZ442" s="156"/>
      <c r="DA442" s="156"/>
    </row>
    <row r="443" spans="2:105" ht="13.8" x14ac:dyDescent="0.3">
      <c r="B443" s="39" t="str">
        <f>CONCATENATE(IF(AD443&lt;&gt;"","L",""),IF(AI443&lt;&gt;"","M",""),IF(AN443&lt;&gt;"","W",""),IF(AS443&lt;&gt;"","J",""),IF(AX443&lt;&gt;"","V",""),IF(BC443&lt;&gt;"","S",""),IF(BH443&lt;&gt;"","D",""))</f>
        <v>MJ</v>
      </c>
      <c r="C443" s="134">
        <v>389</v>
      </c>
      <c r="D443" s="40" t="s">
        <v>1877</v>
      </c>
      <c r="E443" s="40" t="s">
        <v>1404</v>
      </c>
      <c r="F443" s="40" t="s">
        <v>2122</v>
      </c>
      <c r="G443" s="36" t="s">
        <v>1242</v>
      </c>
      <c r="H443" s="36" t="s">
        <v>2238</v>
      </c>
      <c r="I443" s="36" t="s">
        <v>2257</v>
      </c>
      <c r="J443" s="36" t="s">
        <v>2125</v>
      </c>
      <c r="K443" s="36" t="s">
        <v>2262</v>
      </c>
      <c r="L443" s="99" t="s">
        <v>956</v>
      </c>
      <c r="M443" s="99">
        <f>IF(L443=L442,0,1)</f>
        <v>0</v>
      </c>
      <c r="N443" s="107">
        <v>1726243379</v>
      </c>
      <c r="O443" s="106" t="str">
        <f>PROPER(TRIM(UPPER(CONCATENATE(P443," ",Q443))))</f>
        <v>Stefany Samantha Zhunio</v>
      </c>
      <c r="P443" s="106" t="s">
        <v>2330</v>
      </c>
      <c r="Q443" s="106" t="s">
        <v>2399</v>
      </c>
      <c r="R443" s="106" t="s">
        <v>2364</v>
      </c>
      <c r="S443" s="106" t="s">
        <v>2464</v>
      </c>
      <c r="T443" s="106" t="s">
        <v>2467</v>
      </c>
      <c r="U443" s="107" t="s">
        <v>2472</v>
      </c>
      <c r="V443" s="133">
        <v>8455.4602055690066</v>
      </c>
      <c r="W443" s="39">
        <f>COUNTA(AD443,AI443,AN443,AS443,AX443,BH443,BC443)</f>
        <v>2</v>
      </c>
      <c r="X443" s="42">
        <f>Y443/AC443</f>
        <v>5.0000000000000031E-2</v>
      </c>
      <c r="Y443" s="43">
        <f>(AH443+AM443+AR443+AW443+BB443+BL443+BG443)*24</f>
        <v>2.0000000000000009</v>
      </c>
      <c r="Z443" s="44">
        <f>+W443*$D$4</f>
        <v>8</v>
      </c>
      <c r="AA443" s="42">
        <f>AB443/(AC443*$D$4)</f>
        <v>5.0000000000000031E-2</v>
      </c>
      <c r="AB443" s="44">
        <f>((AG443*24)*AF443)+((AL443*24)*AK443)+((AQ443*24)*AP443)+((AV443*24)*AU443)+((BA443*24)*AZ443)+((BF443*24)*BE443)+((BK443*24)*BJ443)</f>
        <v>8.0000000000000036</v>
      </c>
      <c r="AC443" s="45">
        <f>SUMIFS(Y:Y,O:O,O443)</f>
        <v>39.999999999999993</v>
      </c>
      <c r="AD443" s="131"/>
      <c r="AE443" s="131"/>
      <c r="AF443" s="57"/>
      <c r="AG443" s="47">
        <f>IF(AE443-AD443=$A$3,$A$2,AE443-AD443)</f>
        <v>0</v>
      </c>
      <c r="AH443" s="47">
        <f>IFERROR(IF(AF443=$D$4,AG443,AG443/($D$4/AF443)),0)</f>
        <v>0</v>
      </c>
      <c r="AI443" s="128">
        <v>0.54166666666666663</v>
      </c>
      <c r="AJ443" s="128">
        <v>0.58333333333333337</v>
      </c>
      <c r="AK443" s="55">
        <v>4</v>
      </c>
      <c r="AL443" s="47">
        <f>IF(AJ443-AI443=$A$3,$A$2,AJ443-AI443)</f>
        <v>4.1666666666666741E-2</v>
      </c>
      <c r="AM443" s="47">
        <f>IFERROR(IF(AK443=$D$4,AL443,AL443/($D$4/AK443)),0)</f>
        <v>4.1666666666666741E-2</v>
      </c>
      <c r="AN443" s="128"/>
      <c r="AO443" s="128"/>
      <c r="AP443" s="55"/>
      <c r="AQ443" s="47">
        <f>IF(AO443-AN443=$A$3,$A$2,AO443-AN443)</f>
        <v>0</v>
      </c>
      <c r="AR443" s="47">
        <f>IFERROR(IF(AP443=$D$4,AQ443,AQ443/($D$4/AP443)),0)</f>
        <v>0</v>
      </c>
      <c r="AS443" s="128">
        <v>0.41666666666666669</v>
      </c>
      <c r="AT443" s="128">
        <v>0.45833333333333331</v>
      </c>
      <c r="AU443" s="55">
        <v>4</v>
      </c>
      <c r="AV443" s="47">
        <f>IF(AT443-AS443=$A$3,$A$2,AT443-AS443)</f>
        <v>4.166666666666663E-2</v>
      </c>
      <c r="AW443" s="47">
        <f>IFERROR(IF(AU443=$D$4,AV443,AV443/($D$4/AU443)),0)</f>
        <v>4.166666666666663E-2</v>
      </c>
      <c r="AX443" s="128"/>
      <c r="AY443" s="128"/>
      <c r="AZ443" s="55"/>
      <c r="BA443" s="47">
        <f>IF(AY443-AX443=$A$3,$A$2,AY443-AX443)</f>
        <v>0</v>
      </c>
      <c r="BB443" s="47">
        <f>IFERROR(IF(AZ443=$D$4,BA443,BA443/($D$4/AZ443)),0)</f>
        <v>0</v>
      </c>
      <c r="BC443" s="128"/>
      <c r="BD443" s="128"/>
      <c r="BE443" s="55"/>
      <c r="BF443" s="47">
        <f>IF(BD443-BC443=$A$3,$A$2,BD443-BC443)</f>
        <v>0</v>
      </c>
      <c r="BG443" s="47">
        <f>IFERROR(IF(BE443=$D$4,BF443,BF443/($D$4/BE443)),0)</f>
        <v>0</v>
      </c>
      <c r="BH443" s="128"/>
      <c r="BI443" s="128"/>
      <c r="BJ443" s="55"/>
      <c r="BK443" s="47">
        <f>IF(BI443-BH443=$A$3,$A$2,BI443-BH443)</f>
        <v>0</v>
      </c>
      <c r="BL443" s="47">
        <f>IFERROR(IF(BJ443=$D$4,BK443,BK443/($D$4/BJ443)),0)</f>
        <v>0</v>
      </c>
      <c r="BM443" s="50"/>
      <c r="BN443" s="22">
        <f t="array" ref="BN443">IF(SUMPRODUCT((O439:O$443=O443)*1)&gt;1,0,1)</f>
        <v>0</v>
      </c>
      <c r="BO443" s="56"/>
      <c r="BP443" s="56"/>
      <c r="BQ443" s="57"/>
      <c r="BR443" s="47">
        <f>IF(BP443-BO443=$A$3,$A$2,BP443-BO443)</f>
        <v>0</v>
      </c>
      <c r="BS443" s="47">
        <f>IFERROR(IF(BQ443=$D$4,BR443,BR443/($D$4/BQ443)),0)</f>
        <v>0</v>
      </c>
      <c r="BT443" s="58">
        <v>0.54166666666666663</v>
      </c>
      <c r="BU443" s="58">
        <v>0.58333333333333337</v>
      </c>
      <c r="BV443" s="55">
        <v>4</v>
      </c>
      <c r="BW443" s="47">
        <f>IF(BU443-BT443=$A$3,$A$2,BU443-BT443)</f>
        <v>4.1666666666666741E-2</v>
      </c>
      <c r="BX443" s="47">
        <f>IFERROR(IF(BV443=$D$4,BW443,BW443/($D$4/BV443)),0)</f>
        <v>4.1666666666666741E-2</v>
      </c>
      <c r="BY443" s="58"/>
      <c r="BZ443" s="58"/>
      <c r="CA443" s="55"/>
      <c r="CB443" s="47">
        <f>IF(BZ443-BY443=$A$3,$A$2,BZ443-BY443)</f>
        <v>0</v>
      </c>
      <c r="CC443" s="47">
        <f>IFERROR(IF(CA443=$D$4,CB443,CB443/($D$4/CA443)),0)</f>
        <v>0</v>
      </c>
      <c r="CD443" s="58">
        <v>0.41666666666666669</v>
      </c>
      <c r="CE443" s="58">
        <v>0.45833333333333331</v>
      </c>
      <c r="CF443" s="55">
        <v>4</v>
      </c>
      <c r="CG443" s="47">
        <f>IF(CE443-CD443=$A$3,$A$2,CE443-CD443)</f>
        <v>4.166666666666663E-2</v>
      </c>
      <c r="CH443" s="47">
        <f>IFERROR(IF(CF443=$D$4,CG443,CG443/($D$4/CF443)),0)</f>
        <v>4.166666666666663E-2</v>
      </c>
      <c r="CI443" s="58"/>
      <c r="CJ443" s="58"/>
      <c r="CK443" s="55"/>
      <c r="CL443" s="47">
        <f>IF(CJ443-CI443=$A$3,$A$2,CJ443-CI443)</f>
        <v>0</v>
      </c>
      <c r="CM443" s="47">
        <f>IFERROR(IF(CK443=$D$4,CL443,CL443/($D$4/CK443)),0)</f>
        <v>0</v>
      </c>
      <c r="CN443" s="58"/>
      <c r="CO443" s="58"/>
      <c r="CP443" s="55"/>
      <c r="CQ443" s="47">
        <f>IF(CO443-CN443=$A$3,$A$2,CO443-CN443)</f>
        <v>0</v>
      </c>
      <c r="CR443" s="47">
        <f>IFERROR(IF(CP443=$D$4,CQ443,CQ443/($D$4/CP443)),0)</f>
        <v>0</v>
      </c>
      <c r="CS443" s="58"/>
      <c r="CT443" s="58"/>
      <c r="CU443" s="55"/>
      <c r="CV443" s="47">
        <f>IF(CT443-CS443=$A$3,$A$2,CT443-CS443)</f>
        <v>0</v>
      </c>
      <c r="CW443" s="47">
        <f>IFERROR(IF(CU443=$D$4,CV443,CV443/($D$4/CU443)),0)</f>
        <v>0</v>
      </c>
      <c r="CY443" s="18"/>
      <c r="CZ443" s="156"/>
      <c r="DA443" s="156"/>
    </row>
    <row r="444" spans="2:105" ht="13.8" x14ac:dyDescent="0.3">
      <c r="B444" s="39" t="str">
        <f>CONCATENATE(IF(AD444&lt;&gt;"","L",""),IF(AI444&lt;&gt;"","M",""),IF(AN444&lt;&gt;"","W",""),IF(AS444&lt;&gt;"","J",""),IF(AX444&lt;&gt;"","V",""),IF(BC444&lt;&gt;"","S",""),IF(BH444&lt;&gt;"","D",""))</f>
        <v>MJV</v>
      </c>
      <c r="C444" s="104">
        <v>290</v>
      </c>
      <c r="D444" s="40" t="s">
        <v>1770</v>
      </c>
      <c r="E444" s="40" t="s">
        <v>182</v>
      </c>
      <c r="F444" s="40" t="s">
        <v>2123</v>
      </c>
      <c r="G444" s="36" t="s">
        <v>1237</v>
      </c>
      <c r="H444" s="36" t="s">
        <v>2245</v>
      </c>
      <c r="I444" s="36" t="s">
        <v>2257</v>
      </c>
      <c r="J444" s="36" t="s">
        <v>2125</v>
      </c>
      <c r="K444" s="36" t="s">
        <v>2262</v>
      </c>
      <c r="L444" s="99" t="s">
        <v>921</v>
      </c>
      <c r="M444" s="99">
        <f>IF(L444=L443,0,1)</f>
        <v>1</v>
      </c>
      <c r="N444" s="107">
        <v>1723409163</v>
      </c>
      <c r="O444" s="106" t="str">
        <f>PROPER(TRIM(UPPER(CONCATENATE(P444," ",Q444))))</f>
        <v>Katherine Nicole Gualotuña</v>
      </c>
      <c r="P444" s="106" t="s">
        <v>2480</v>
      </c>
      <c r="Q444" s="106" t="s">
        <v>2490</v>
      </c>
      <c r="R444" s="106" t="s">
        <v>2532</v>
      </c>
      <c r="S444" s="106" t="s">
        <v>2464</v>
      </c>
      <c r="T444" s="106" t="s">
        <v>2466</v>
      </c>
      <c r="U444" s="107" t="s">
        <v>2472</v>
      </c>
      <c r="V444" s="133">
        <v>4562.4843386688417</v>
      </c>
      <c r="W444" s="39">
        <f>COUNTA(AD444,AI444,AN444,AS444,AX444,BH444,BC444)</f>
        <v>3</v>
      </c>
      <c r="X444" s="42">
        <f>Y444/AC444</f>
        <v>0.14999999999999997</v>
      </c>
      <c r="Y444" s="43">
        <f>(AH444+AM444+AR444+AW444+BB444+BL444+BG444)*24</f>
        <v>5.9999999999999982</v>
      </c>
      <c r="Z444" s="44">
        <f>+W444*$D$4</f>
        <v>12</v>
      </c>
      <c r="AA444" s="42">
        <f>AB444/(AC444*$D$4)</f>
        <v>0.14999999999999997</v>
      </c>
      <c r="AB444" s="44">
        <f>((AG444*24)*AF444)+((AL444*24)*AK444)+((AQ444*24)*AP444)+((AV444*24)*AU444)+((BA444*24)*AZ444)+((BF444*24)*BE444)+((BK444*24)*BJ444)</f>
        <v>23.999999999999993</v>
      </c>
      <c r="AC444" s="45">
        <f>SUMIFS(Y:Y,O:O,O444)</f>
        <v>40</v>
      </c>
      <c r="AD444" s="127"/>
      <c r="AE444" s="127"/>
      <c r="AF444" s="107"/>
      <c r="AG444" s="47">
        <f>IF(AE444-AD444=$A$3,$A$2,AE444-AD444)</f>
        <v>0</v>
      </c>
      <c r="AH444" s="47">
        <f>IFERROR(IF(AF444=$D$4,AG444,AG444/($D$4/AF444)),0)</f>
        <v>0</v>
      </c>
      <c r="AI444" s="49">
        <v>0.41666666666666669</v>
      </c>
      <c r="AJ444" s="49">
        <v>0.5</v>
      </c>
      <c r="AK444" s="41">
        <v>4</v>
      </c>
      <c r="AL444" s="47">
        <f>IF(AJ444-AI444=$A$3,$A$2,AJ444-AI444)</f>
        <v>8.3333333333333315E-2</v>
      </c>
      <c r="AM444" s="47">
        <f>IFERROR(IF(AK444=$D$4,AL444,AL444/($D$4/AK444)),0)</f>
        <v>8.3333333333333315E-2</v>
      </c>
      <c r="AN444" s="49"/>
      <c r="AO444" s="49"/>
      <c r="AP444" s="41"/>
      <c r="AQ444" s="47">
        <f>IF(AO444-AN444=$A$3,$A$2,AO444-AN444)</f>
        <v>0</v>
      </c>
      <c r="AR444" s="47">
        <f>IFERROR(IF(AP444=$D$4,AQ444,AQ444/($D$4/AP444)),0)</f>
        <v>0</v>
      </c>
      <c r="AS444" s="49">
        <v>0.41666666666666669</v>
      </c>
      <c r="AT444" s="49">
        <v>0.5</v>
      </c>
      <c r="AU444" s="41">
        <v>4</v>
      </c>
      <c r="AV444" s="47">
        <f>IF(AT444-AS444=$A$3,$A$2,AT444-AS444)</f>
        <v>8.3333333333333315E-2</v>
      </c>
      <c r="AW444" s="47">
        <f>IFERROR(IF(AU444=$D$4,AV444,AV444/($D$4/AU444)),0)</f>
        <v>8.3333333333333315E-2</v>
      </c>
      <c r="AX444" s="49">
        <v>0.41666666666666669</v>
      </c>
      <c r="AY444" s="49">
        <v>0.5</v>
      </c>
      <c r="AZ444" s="41">
        <v>4</v>
      </c>
      <c r="BA444" s="47">
        <f>IF(AY444-AX444=$A$3,$A$2,AY444-AX444)</f>
        <v>8.3333333333333315E-2</v>
      </c>
      <c r="BB444" s="47">
        <f>IFERROR(IF(AZ444=$D$4,BA444,BA444/($D$4/AZ444)),0)</f>
        <v>8.3333333333333315E-2</v>
      </c>
      <c r="BC444" s="49"/>
      <c r="BD444" s="49"/>
      <c r="BE444" s="41"/>
      <c r="BF444" s="47">
        <f>IF(BD444-BC444=$A$3,$A$2,BD444-BC444)</f>
        <v>0</v>
      </c>
      <c r="BG444" s="47">
        <f>IFERROR(IF(BE444=$D$4,BF444,BF444/($D$4/BE444)),0)</f>
        <v>0</v>
      </c>
      <c r="BH444" s="49"/>
      <c r="BI444" s="49"/>
      <c r="BJ444" s="41"/>
      <c r="BK444" s="47">
        <f>IF(BI444-BH444=$A$3,$A$2,BI444-BH444)</f>
        <v>0</v>
      </c>
      <c r="BL444" s="47">
        <f>IFERROR(IF(BJ444=$D$4,BK444,BK444/($D$4/BJ444)),0)</f>
        <v>0</v>
      </c>
      <c r="BM444" s="50"/>
      <c r="BN444" s="22">
        <f t="array" ref="BN444">IF(SUMPRODUCT((O439:O$444=O444)*1)&gt;1,0,1)</f>
        <v>1</v>
      </c>
      <c r="BO444" s="46"/>
      <c r="BP444" s="46"/>
      <c r="BQ444" s="107"/>
      <c r="BR444" s="47">
        <f>IF(BP444-BO444=$A$3,$A$2,BP444-BO444)</f>
        <v>0</v>
      </c>
      <c r="BS444" s="47">
        <f>IFERROR(IF(BQ444=$D$4,BR444,BR444/($D$4/BQ444)),0)</f>
        <v>0</v>
      </c>
      <c r="BT444" s="48">
        <v>0.41666666666666669</v>
      </c>
      <c r="BU444" s="48">
        <v>0.5</v>
      </c>
      <c r="BV444" s="41">
        <v>4</v>
      </c>
      <c r="BW444" s="47">
        <f>IF(BU444-BT444=$A$3,$A$2,BU444-BT444)</f>
        <v>8.3333333333333315E-2</v>
      </c>
      <c r="BX444" s="47">
        <f>IFERROR(IF(BV444=$D$4,BW444,BW444/($D$4/BV444)),0)</f>
        <v>8.3333333333333315E-2</v>
      </c>
      <c r="BY444" s="48"/>
      <c r="BZ444" s="48"/>
      <c r="CA444" s="41"/>
      <c r="CB444" s="47">
        <f>IF(BZ444-BY444=$A$3,$A$2,BZ444-BY444)</f>
        <v>0</v>
      </c>
      <c r="CC444" s="47">
        <f>IFERROR(IF(CA444=$D$4,CB444,CB444/($D$4/CA444)),0)</f>
        <v>0</v>
      </c>
      <c r="CD444" s="48">
        <v>0.41666666666666669</v>
      </c>
      <c r="CE444" s="48">
        <v>0.5</v>
      </c>
      <c r="CF444" s="41">
        <v>4</v>
      </c>
      <c r="CG444" s="47">
        <f>IF(CE444-CD444=$A$3,$A$2,CE444-CD444)</f>
        <v>8.3333333333333315E-2</v>
      </c>
      <c r="CH444" s="47">
        <f>IFERROR(IF(CF444=$D$4,CG444,CG444/($D$4/CF444)),0)</f>
        <v>8.3333333333333315E-2</v>
      </c>
      <c r="CI444" s="48">
        <v>0.41666666666666669</v>
      </c>
      <c r="CJ444" s="48">
        <v>0.5</v>
      </c>
      <c r="CK444" s="41">
        <v>4</v>
      </c>
      <c r="CL444" s="47">
        <f>IF(CJ444-CI444=$A$3,$A$2,CJ444-CI444)</f>
        <v>8.3333333333333315E-2</v>
      </c>
      <c r="CM444" s="47">
        <f>IFERROR(IF(CK444=$D$4,CL444,CL444/($D$4/CK444)),0)</f>
        <v>8.3333333333333315E-2</v>
      </c>
      <c r="CN444" s="48"/>
      <c r="CO444" s="49"/>
      <c r="CP444" s="41"/>
      <c r="CQ444" s="47">
        <f>IF(CO444-CN444=$A$3,$A$2,CO444-CN444)</f>
        <v>0</v>
      </c>
      <c r="CR444" s="47">
        <f>IFERROR(IF(CP444=$D$4,CQ444,CQ444/($D$4/CP444)),0)</f>
        <v>0</v>
      </c>
      <c r="CS444" s="48"/>
      <c r="CT444" s="48"/>
      <c r="CU444" s="41"/>
      <c r="CV444" s="47">
        <f>IF(CT444-CS444=$A$3,$A$2,CT444-CS444)</f>
        <v>0</v>
      </c>
      <c r="CW444" s="47">
        <f>IFERROR(IF(CU444=$D$4,CV444,CV444/($D$4/CU444)),0)</f>
        <v>0</v>
      </c>
      <c r="CX444" s="18"/>
      <c r="CY444" s="18"/>
      <c r="CZ444" s="156"/>
      <c r="DA444" s="156"/>
    </row>
    <row r="445" spans="2:105" ht="13.8" x14ac:dyDescent="0.3">
      <c r="B445" s="39" t="str">
        <f>CONCATENATE(IF(AD445&lt;&gt;"","L",""),IF(AI445&lt;&gt;"","M",""),IF(AN445&lt;&gt;"","W",""),IF(AS445&lt;&gt;"","J",""),IF(AX445&lt;&gt;"","V",""),IF(BC445&lt;&gt;"","S",""),IF(BH445&lt;&gt;"","D",""))</f>
        <v>MJV</v>
      </c>
      <c r="C445" s="104">
        <v>176</v>
      </c>
      <c r="D445" s="40" t="s">
        <v>1773</v>
      </c>
      <c r="E445" s="40" t="s">
        <v>179</v>
      </c>
      <c r="F445" s="40" t="s">
        <v>2123</v>
      </c>
      <c r="G445" s="36" t="s">
        <v>1241</v>
      </c>
      <c r="H445" s="36" t="s">
        <v>2245</v>
      </c>
      <c r="I445" s="36" t="s">
        <v>2257</v>
      </c>
      <c r="J445" s="36" t="s">
        <v>2125</v>
      </c>
      <c r="K445" s="36" t="s">
        <v>2262</v>
      </c>
      <c r="L445" s="99" t="s">
        <v>921</v>
      </c>
      <c r="M445" s="99">
        <f>IF(L445=L444,0,1)</f>
        <v>0</v>
      </c>
      <c r="N445" s="107">
        <v>1723409163</v>
      </c>
      <c r="O445" s="106" t="str">
        <f>PROPER(TRIM(UPPER(CONCATENATE(P445," ",Q445))))</f>
        <v>Katherine Nicole Gualotuña</v>
      </c>
      <c r="P445" s="106" t="s">
        <v>2480</v>
      </c>
      <c r="Q445" s="106" t="s">
        <v>2490</v>
      </c>
      <c r="R445" s="106" t="s">
        <v>2532</v>
      </c>
      <c r="S445" s="106" t="s">
        <v>2464</v>
      </c>
      <c r="T445" s="106" t="s">
        <v>2468</v>
      </c>
      <c r="U445" s="107" t="s">
        <v>2472</v>
      </c>
      <c r="V445" s="133">
        <v>10652.223636363637</v>
      </c>
      <c r="W445" s="39">
        <f>COUNTA(AD445,AI445,AN445,AS445,AX445,BH445,BC445)</f>
        <v>3</v>
      </c>
      <c r="X445" s="42">
        <f>Y445/AC445</f>
        <v>0.15000000000000008</v>
      </c>
      <c r="Y445" s="43">
        <f>(AH445+AM445+AR445+AW445+BB445+BL445+BG445)*24</f>
        <v>6.0000000000000027</v>
      </c>
      <c r="Z445" s="44">
        <f>+W445*$D$4</f>
        <v>12</v>
      </c>
      <c r="AA445" s="42">
        <f>AB445/(AC445*$D$4)</f>
        <v>0.15000000000000008</v>
      </c>
      <c r="AB445" s="44">
        <f>((AG445*24)*AF445)+((AL445*24)*AK445)+((AQ445*24)*AP445)+((AV445*24)*AU445)+((BA445*24)*AZ445)+((BF445*24)*BE445)+((BK445*24)*BJ445)</f>
        <v>24.000000000000011</v>
      </c>
      <c r="AC445" s="45">
        <f>SUMIFS(Y:Y,O:O,O445)</f>
        <v>40</v>
      </c>
      <c r="AD445" s="127"/>
      <c r="AE445" s="127"/>
      <c r="AF445" s="107"/>
      <c r="AG445" s="47">
        <f>IF(AE445-AD445=$A$3,$A$2,AE445-AD445)</f>
        <v>0</v>
      </c>
      <c r="AH445" s="47">
        <f>IFERROR(IF(AF445=$D$4,AG445,AG445/($D$4/AF445)),0)</f>
        <v>0</v>
      </c>
      <c r="AI445" s="49">
        <v>0.54166666666666663</v>
      </c>
      <c r="AJ445" s="49">
        <v>0.625</v>
      </c>
      <c r="AK445" s="41">
        <v>4</v>
      </c>
      <c r="AL445" s="47">
        <f>IF(AJ445-AI445=$A$3,$A$2,AJ445-AI445)</f>
        <v>8.333333333333337E-2</v>
      </c>
      <c r="AM445" s="47">
        <f>IFERROR(IF(AK445=$D$4,AL445,AL445/($D$4/AK445)),0)</f>
        <v>8.333333333333337E-2</v>
      </c>
      <c r="AN445" s="49"/>
      <c r="AO445" s="49"/>
      <c r="AP445" s="41"/>
      <c r="AQ445" s="47">
        <f>IF(AO445-AN445=$A$3,$A$2,AO445-AN445)</f>
        <v>0</v>
      </c>
      <c r="AR445" s="47">
        <f>IFERROR(IF(AP445=$D$4,AQ445,AQ445/($D$4/AP445)),0)</f>
        <v>0</v>
      </c>
      <c r="AS445" s="49">
        <v>0.54166666666666663</v>
      </c>
      <c r="AT445" s="49">
        <v>0.625</v>
      </c>
      <c r="AU445" s="41">
        <v>4</v>
      </c>
      <c r="AV445" s="47">
        <f>IF(AT445-AS445=$A$3,$A$2,AT445-AS445)</f>
        <v>8.333333333333337E-2</v>
      </c>
      <c r="AW445" s="47">
        <f>IFERROR(IF(AU445=$D$4,AV445,AV445/($D$4/AU445)),0)</f>
        <v>8.333333333333337E-2</v>
      </c>
      <c r="AX445" s="49">
        <v>0.54166666666666663</v>
      </c>
      <c r="AY445" s="49">
        <v>0.625</v>
      </c>
      <c r="AZ445" s="41">
        <v>4</v>
      </c>
      <c r="BA445" s="47">
        <f>IF(AY445-AX445=$A$3,$A$2,AY445-AX445)</f>
        <v>8.333333333333337E-2</v>
      </c>
      <c r="BB445" s="47">
        <f>IFERROR(IF(AZ445=$D$4,BA445,BA445/($D$4/AZ445)),0)</f>
        <v>8.333333333333337E-2</v>
      </c>
      <c r="BC445" s="49"/>
      <c r="BD445" s="49"/>
      <c r="BE445" s="41"/>
      <c r="BF445" s="47">
        <f>IF(BD445-BC445=$A$3,$A$2,BD445-BC445)</f>
        <v>0</v>
      </c>
      <c r="BG445" s="47">
        <f>IFERROR(IF(BE445=$D$4,BF445,BF445/($D$4/BE445)),0)</f>
        <v>0</v>
      </c>
      <c r="BH445" s="49"/>
      <c r="BI445" s="49"/>
      <c r="BJ445" s="41"/>
      <c r="BK445" s="47">
        <f>IF(BI445-BH445=$A$3,$A$2,BI445-BH445)</f>
        <v>0</v>
      </c>
      <c r="BL445" s="47">
        <f>IFERROR(IF(BJ445=$D$4,BK445,BK445/($D$4/BJ445)),0)</f>
        <v>0</v>
      </c>
      <c r="BM445" s="50"/>
      <c r="BN445" s="22">
        <f t="array" ref="BN445">IF(SUMPRODUCT((O439:O$445=O445)*1)&gt;1,0,1)</f>
        <v>0</v>
      </c>
      <c r="BO445" s="46"/>
      <c r="BP445" s="46"/>
      <c r="BQ445" s="107"/>
      <c r="BR445" s="47">
        <f>IF(BP445-BO445=$A$3,$A$2,BP445-BO445)</f>
        <v>0</v>
      </c>
      <c r="BS445" s="47">
        <f>IFERROR(IF(BQ445=$D$4,BR445,BR445/($D$4/BQ445)),0)</f>
        <v>0</v>
      </c>
      <c r="BT445" s="48">
        <v>0.54166666666666663</v>
      </c>
      <c r="BU445" s="48">
        <v>0.625</v>
      </c>
      <c r="BV445" s="41">
        <v>4</v>
      </c>
      <c r="BW445" s="47">
        <f>IF(BU445-BT445=$A$3,$A$2,BU445-BT445)</f>
        <v>8.333333333333337E-2</v>
      </c>
      <c r="BX445" s="47">
        <f>IFERROR(IF(BV445=$D$4,BW445,BW445/($D$4/BV445)),0)</f>
        <v>8.333333333333337E-2</v>
      </c>
      <c r="BY445" s="48"/>
      <c r="BZ445" s="48"/>
      <c r="CA445" s="41"/>
      <c r="CB445" s="47">
        <f>IF(BZ445-BY445=$A$3,$A$2,BZ445-BY445)</f>
        <v>0</v>
      </c>
      <c r="CC445" s="47">
        <f>IFERROR(IF(CA445=$D$4,CB445,CB445/($D$4/CA445)),0)</f>
        <v>0</v>
      </c>
      <c r="CD445" s="48">
        <v>0.54166666666666663</v>
      </c>
      <c r="CE445" s="48">
        <v>0.625</v>
      </c>
      <c r="CF445" s="41">
        <v>4</v>
      </c>
      <c r="CG445" s="47">
        <f>IF(CE445-CD445=$A$3,$A$2,CE445-CD445)</f>
        <v>8.333333333333337E-2</v>
      </c>
      <c r="CH445" s="47">
        <f>IFERROR(IF(CF445=$D$4,CG445,CG445/($D$4/CF445)),0)</f>
        <v>8.333333333333337E-2</v>
      </c>
      <c r="CI445" s="48">
        <v>0.54166666666666663</v>
      </c>
      <c r="CJ445" s="48">
        <v>0.625</v>
      </c>
      <c r="CK445" s="41">
        <v>4</v>
      </c>
      <c r="CL445" s="47">
        <f>IF(CJ445-CI445=$A$3,$A$2,CJ445-CI445)</f>
        <v>8.333333333333337E-2</v>
      </c>
      <c r="CM445" s="47">
        <f>IFERROR(IF(CK445=$D$4,CL445,CL445/($D$4/CK445)),0)</f>
        <v>8.333333333333337E-2</v>
      </c>
      <c r="CN445" s="48"/>
      <c r="CO445" s="49"/>
      <c r="CP445" s="41"/>
      <c r="CQ445" s="47">
        <f>IF(CO445-CN445=$A$3,$A$2,CO445-CN445)</f>
        <v>0</v>
      </c>
      <c r="CR445" s="47">
        <f>IFERROR(IF(CP445=$D$4,CQ445,CQ445/($D$4/CP445)),0)</f>
        <v>0</v>
      </c>
      <c r="CS445" s="48"/>
      <c r="CT445" s="48"/>
      <c r="CU445" s="41"/>
      <c r="CV445" s="47">
        <f>IF(CT445-CS445=$A$3,$A$2,CT445-CS445)</f>
        <v>0</v>
      </c>
      <c r="CW445" s="47">
        <f>IFERROR(IF(CU445=$D$4,CV445,CV445/($D$4/CU445)),0)</f>
        <v>0</v>
      </c>
      <c r="CX445" s="18"/>
      <c r="CY445" s="18"/>
      <c r="CZ445" s="156"/>
      <c r="DA445" s="156"/>
    </row>
    <row r="446" spans="2:105" ht="13.8" x14ac:dyDescent="0.3">
      <c r="B446" s="39" t="str">
        <f>CONCATENATE(IF(AD446&lt;&gt;"","L",""),IF(AI446&lt;&gt;"","M",""),IF(AN446&lt;&gt;"","W",""),IF(AS446&lt;&gt;"","J",""),IF(AX446&lt;&gt;"","V",""),IF(BC446&lt;&gt;"","S",""),IF(BH446&lt;&gt;"","D",""))</f>
        <v>MWJVS</v>
      </c>
      <c r="C446" s="104">
        <v>72</v>
      </c>
      <c r="D446" s="40" t="s">
        <v>1804</v>
      </c>
      <c r="E446" s="40" t="s">
        <v>1348</v>
      </c>
      <c r="F446" s="40" t="s">
        <v>2156</v>
      </c>
      <c r="G446" s="36" t="s">
        <v>1243</v>
      </c>
      <c r="H446" s="36" t="s">
        <v>2246</v>
      </c>
      <c r="I446" s="36" t="s">
        <v>2257</v>
      </c>
      <c r="J446" s="36" t="s">
        <v>2260</v>
      </c>
      <c r="K446" s="36" t="s">
        <v>2262</v>
      </c>
      <c r="L446" s="99" t="s">
        <v>921</v>
      </c>
      <c r="M446" s="99">
        <f>IF(L446=L445,0,1)</f>
        <v>0</v>
      </c>
      <c r="N446" s="107">
        <v>1723409163</v>
      </c>
      <c r="O446" s="106" t="str">
        <f>PROPER(TRIM(UPPER(CONCATENATE(P446," ",Q446))))</f>
        <v>Katherine Nicole Gualotuña</v>
      </c>
      <c r="P446" s="106" t="s">
        <v>2480</v>
      </c>
      <c r="Q446" s="106" t="s">
        <v>2490</v>
      </c>
      <c r="R446" s="106" t="s">
        <v>2532</v>
      </c>
      <c r="S446" s="106" t="s">
        <v>2464</v>
      </c>
      <c r="T446" s="106" t="s">
        <v>2467</v>
      </c>
      <c r="U446" s="107" t="s">
        <v>2472</v>
      </c>
      <c r="V446" s="133">
        <v>28396.958733884028</v>
      </c>
      <c r="W446" s="39">
        <f>COUNTA(AD446,AI446,AN446,AS446,AX446,BH446,BC446)</f>
        <v>5</v>
      </c>
      <c r="X446" s="42">
        <f>Y446/AC446</f>
        <v>0.7</v>
      </c>
      <c r="Y446" s="43">
        <f>(AH446+AM446+AR446+AW446+BB446+BL446+BG446)*24</f>
        <v>27.999999999999996</v>
      </c>
      <c r="Z446" s="44">
        <f>+W446*$D$4</f>
        <v>20</v>
      </c>
      <c r="AA446" s="42">
        <f>AB446/(AC446*$D$4)</f>
        <v>0.7</v>
      </c>
      <c r="AB446" s="44">
        <f>((AG446*24)*AF446)+((AL446*24)*AK446)+((AQ446*24)*AP446)+((AV446*24)*AU446)+((BA446*24)*AZ446)+((BF446*24)*BE446)+((BK446*24)*BJ446)</f>
        <v>112</v>
      </c>
      <c r="AC446" s="45">
        <f>SUMIFS(Y:Y,O:O,O446)</f>
        <v>40</v>
      </c>
      <c r="AD446" s="127"/>
      <c r="AE446" s="127"/>
      <c r="AF446" s="107"/>
      <c r="AG446" s="47">
        <f>IF(AE446-AD446=$A$3,$A$2,AE446-AD446)</f>
        <v>0</v>
      </c>
      <c r="AH446" s="47">
        <f>IFERROR(IF(AF446=$D$4,AG446,AG446/($D$4/AF446)),0)</f>
        <v>0</v>
      </c>
      <c r="AI446" s="49">
        <v>0.625</v>
      </c>
      <c r="AJ446" s="49">
        <v>0.79166666666666663</v>
      </c>
      <c r="AK446" s="41">
        <v>4</v>
      </c>
      <c r="AL446" s="47">
        <f>IF(AJ446-AI446=$A$3,$A$2,AJ446-AI446)</f>
        <v>0.16666666666666663</v>
      </c>
      <c r="AM446" s="47">
        <f>IFERROR(IF(AK446=$D$4,AL446,AL446/($D$4/AK446)),0)</f>
        <v>0.16666666666666663</v>
      </c>
      <c r="AN446" s="49">
        <v>0.41666666666666669</v>
      </c>
      <c r="AO446" s="49">
        <v>0.75</v>
      </c>
      <c r="AP446" s="41">
        <v>4</v>
      </c>
      <c r="AQ446" s="47">
        <f>IF(AO446-AN446=$A$3,$A$2,AO446-AN446)</f>
        <v>0.33333333333333331</v>
      </c>
      <c r="AR446" s="47">
        <f>IFERROR(IF(AP446=$D$4,AQ446,AQ446/($D$4/AP446)),0)</f>
        <v>0.33333333333333331</v>
      </c>
      <c r="AS446" s="49">
        <v>0.625</v>
      </c>
      <c r="AT446" s="49">
        <v>0.79166666666666663</v>
      </c>
      <c r="AU446" s="41">
        <v>4</v>
      </c>
      <c r="AV446" s="47">
        <f>IF(AT446-AS446=$A$3,$A$2,AT446-AS446)</f>
        <v>0.16666666666666663</v>
      </c>
      <c r="AW446" s="47">
        <f>IFERROR(IF(AU446=$D$4,AV446,AV446/($D$4/AU446)),0)</f>
        <v>0.16666666666666663</v>
      </c>
      <c r="AX446" s="49">
        <v>0.625</v>
      </c>
      <c r="AY446" s="49">
        <v>0.79166666666666663</v>
      </c>
      <c r="AZ446" s="41">
        <v>4</v>
      </c>
      <c r="BA446" s="47">
        <f>IF(AY446-AX446=$A$3,$A$2,AY446-AX446)</f>
        <v>0.16666666666666663</v>
      </c>
      <c r="BB446" s="47">
        <f>IFERROR(IF(AZ446=$D$4,BA446,BA446/($D$4/AZ446)),0)</f>
        <v>0.16666666666666663</v>
      </c>
      <c r="BC446" s="49">
        <v>0.41666666666666669</v>
      </c>
      <c r="BD446" s="49">
        <v>0.75</v>
      </c>
      <c r="BE446" s="41">
        <v>4</v>
      </c>
      <c r="BF446" s="47">
        <f>IF(BD446-BC446=$A$3,$A$2,BD446-BC446)</f>
        <v>0.33333333333333331</v>
      </c>
      <c r="BG446" s="47">
        <f>IFERROR(IF(BE446=$D$4,BF446,BF446/($D$4/BE446)),0)</f>
        <v>0.33333333333333331</v>
      </c>
      <c r="BH446" s="49"/>
      <c r="BI446" s="49"/>
      <c r="BJ446" s="41"/>
      <c r="BK446" s="47">
        <f>IF(BI446-BH446=$A$3,$A$2,BI446-BH446)</f>
        <v>0</v>
      </c>
      <c r="BL446" s="47">
        <f>IFERROR(IF(BJ446=$D$4,BK446,BK446/($D$4/BJ446)),0)</f>
        <v>0</v>
      </c>
      <c r="BM446" s="50"/>
      <c r="BN446" s="22">
        <f t="array" ref="BN446">IF(SUMPRODUCT((O439:O$446=O446)*1)&gt;1,0,1)</f>
        <v>0</v>
      </c>
      <c r="BO446" s="46"/>
      <c r="BP446" s="46"/>
      <c r="BQ446" s="107"/>
      <c r="BR446" s="47">
        <f>IF(BP446-BO446=$A$3,$A$2,BP446-BO446)</f>
        <v>0</v>
      </c>
      <c r="BS446" s="47">
        <f>IFERROR(IF(BQ446=$D$4,BR446,BR446/($D$4/BQ446)),0)</f>
        <v>0</v>
      </c>
      <c r="BT446" s="48">
        <v>0.625</v>
      </c>
      <c r="BU446" s="48">
        <v>0.79166666666666663</v>
      </c>
      <c r="BV446" s="41">
        <v>4</v>
      </c>
      <c r="BW446" s="47">
        <f>IF(BU446-BT446=$A$3,$A$2,BU446-BT446)</f>
        <v>0.16666666666666663</v>
      </c>
      <c r="BX446" s="47">
        <f>IFERROR(IF(BV446=$D$4,BW446,BW446/($D$4/BV446)),0)</f>
        <v>0.16666666666666663</v>
      </c>
      <c r="BY446" s="48">
        <v>0.41666666666666669</v>
      </c>
      <c r="BZ446" s="48">
        <v>0.75</v>
      </c>
      <c r="CA446" s="41">
        <v>4</v>
      </c>
      <c r="CB446" s="47">
        <f>IF(BZ446-BY446=$A$3,$A$2,BZ446-BY446)</f>
        <v>0.33333333333333331</v>
      </c>
      <c r="CC446" s="47">
        <f>IFERROR(IF(CA446=$D$4,CB446,CB446/($D$4/CA446)),0)</f>
        <v>0.33333333333333331</v>
      </c>
      <c r="CD446" s="48">
        <v>0.625</v>
      </c>
      <c r="CE446" s="48">
        <v>0.79166666666666663</v>
      </c>
      <c r="CF446" s="41">
        <v>4</v>
      </c>
      <c r="CG446" s="47">
        <f>IF(CE446-CD446=$A$3,$A$2,CE446-CD446)</f>
        <v>0.16666666666666663</v>
      </c>
      <c r="CH446" s="47">
        <f>IFERROR(IF(CF446=$D$4,CG446,CG446/($D$4/CF446)),0)</f>
        <v>0.16666666666666663</v>
      </c>
      <c r="CI446" s="48">
        <v>0.625</v>
      </c>
      <c r="CJ446" s="48">
        <v>0.79166666666666663</v>
      </c>
      <c r="CK446" s="41">
        <v>4</v>
      </c>
      <c r="CL446" s="47">
        <f>IF(CJ446-CI446=$A$3,$A$2,CJ446-CI446)</f>
        <v>0.16666666666666663</v>
      </c>
      <c r="CM446" s="47">
        <f>IFERROR(IF(CK446=$D$4,CL446,CL446/($D$4/CK446)),0)</f>
        <v>0.16666666666666663</v>
      </c>
      <c r="CN446" s="48">
        <v>0.41666666666666669</v>
      </c>
      <c r="CO446" s="48">
        <v>0.75</v>
      </c>
      <c r="CP446" s="41">
        <v>4</v>
      </c>
      <c r="CQ446" s="47">
        <f>IF(CO446-CN446=$A$3,$A$2,CO446-CN446)</f>
        <v>0.33333333333333331</v>
      </c>
      <c r="CR446" s="47">
        <f>IFERROR(IF(CP446=$D$4,CQ446,CQ446/($D$4/CP446)),0)</f>
        <v>0.33333333333333331</v>
      </c>
      <c r="CS446" s="48"/>
      <c r="CT446" s="48"/>
      <c r="CU446" s="41"/>
      <c r="CV446" s="47">
        <f>IF(CT446-CS446=$A$3,$A$2,CT446-CS446)</f>
        <v>0</v>
      </c>
      <c r="CW446" s="47">
        <f>IFERROR(IF(CU446=$D$4,CV446,CV446/($D$4/CU446)),0)</f>
        <v>0</v>
      </c>
      <c r="CX446" s="18"/>
      <c r="CY446" s="18"/>
      <c r="CZ446" s="156"/>
      <c r="DA446" s="156"/>
    </row>
    <row r="447" spans="2:105" ht="13.8" x14ac:dyDescent="0.3">
      <c r="B447" s="39" t="str">
        <f>CONCATENATE(IF(AD447&lt;&gt;"","L",""),IF(AI447&lt;&gt;"","M",""),IF(AN447&lt;&gt;"","W",""),IF(AS447&lt;&gt;"","J",""),IF(AX447&lt;&gt;"","V",""),IF(BC447&lt;&gt;"","S",""),IF(BH447&lt;&gt;"","D",""))</f>
        <v>MWJVS</v>
      </c>
      <c r="C447" s="101">
        <v>77</v>
      </c>
      <c r="D447" s="40" t="s">
        <v>1861</v>
      </c>
      <c r="E447" s="40" t="s">
        <v>438</v>
      </c>
      <c r="F447" s="40" t="s">
        <v>2123</v>
      </c>
      <c r="G447" s="36" t="s">
        <v>1237</v>
      </c>
      <c r="H447" s="36" t="s">
        <v>2235</v>
      </c>
      <c r="I447" s="36" t="s">
        <v>2257</v>
      </c>
      <c r="J447" s="36" t="s">
        <v>2125</v>
      </c>
      <c r="K447" s="36" t="s">
        <v>2262</v>
      </c>
      <c r="L447" s="99" t="s">
        <v>954</v>
      </c>
      <c r="M447" s="99">
        <f>IF(L447=L446,0,1)</f>
        <v>1</v>
      </c>
      <c r="N447" s="107">
        <v>1724086853</v>
      </c>
      <c r="O447" s="106" t="str">
        <f>PROPER(TRIM(UPPER(CONCATENATE(P447," ",Q447))))</f>
        <v>Alison Pamela Rosero</v>
      </c>
      <c r="P447" s="106" t="s">
        <v>2334</v>
      </c>
      <c r="Q447" s="106" t="s">
        <v>2367</v>
      </c>
      <c r="R447" s="106" t="s">
        <v>2424</v>
      </c>
      <c r="S447" s="106" t="s">
        <v>2464</v>
      </c>
      <c r="T447" s="106" t="s">
        <v>2466</v>
      </c>
      <c r="U447" s="107" t="s">
        <v>2472</v>
      </c>
      <c r="V447" s="133">
        <v>7672.5585936444631</v>
      </c>
      <c r="W447" s="39">
        <f>COUNTA(AD447,AI447,AN447,AS447,AX447,BH447,BC447)</f>
        <v>5</v>
      </c>
      <c r="X447" s="42">
        <f>Y447/AC447</f>
        <v>0.24999999999999994</v>
      </c>
      <c r="Y447" s="43">
        <f>(AH447+AM447+AR447+AW447+BB447+BL447+BG447)*24</f>
        <v>9.9999999999999982</v>
      </c>
      <c r="Z447" s="44">
        <f>+W447*$D$4</f>
        <v>20</v>
      </c>
      <c r="AA447" s="42">
        <f>AB447/(AC447*$D$4)</f>
        <v>0.24999999999999994</v>
      </c>
      <c r="AB447" s="44">
        <f>((AG447*24)*AF447)+((AL447*24)*AK447)+((AQ447*24)*AP447)+((AV447*24)*AU447)+((BA447*24)*AZ447)+((BF447*24)*BE447)+((BK447*24)*BJ447)</f>
        <v>39.999999999999993</v>
      </c>
      <c r="AC447" s="45">
        <f>SUMIFS(Y:Y,O:O,O447)</f>
        <v>40</v>
      </c>
      <c r="AD447" s="127"/>
      <c r="AE447" s="127"/>
      <c r="AF447" s="107"/>
      <c r="AG447" s="47">
        <f>IF(AE447-AD447=$A$3,$A$2,AE447-AD447)</f>
        <v>0</v>
      </c>
      <c r="AH447" s="47">
        <f>IFERROR(IF(AF447=$D$4,AG447,AG447/($D$4/AF447)),0)</f>
        <v>0</v>
      </c>
      <c r="AI447" s="49">
        <v>0.41666666666666669</v>
      </c>
      <c r="AJ447" s="49">
        <v>0.5</v>
      </c>
      <c r="AK447" s="41">
        <v>4</v>
      </c>
      <c r="AL447" s="47">
        <f>IF(AJ447-AI447=$A$3,$A$2,AJ447-AI447)</f>
        <v>8.3333333333333315E-2</v>
      </c>
      <c r="AM447" s="47">
        <f>IFERROR(IF(AK447=$D$4,AL447,AL447/($D$4/AK447)),0)</f>
        <v>8.3333333333333315E-2</v>
      </c>
      <c r="AN447" s="49">
        <v>0.45833333333333331</v>
      </c>
      <c r="AO447" s="49">
        <v>0.54166666666666663</v>
      </c>
      <c r="AP447" s="41">
        <v>4</v>
      </c>
      <c r="AQ447" s="47">
        <f>IF(AO447-AN447=$A$3,$A$2,AO447-AN447)</f>
        <v>8.3333333333333315E-2</v>
      </c>
      <c r="AR447" s="47">
        <f>IFERROR(IF(AP447=$D$4,AQ447,AQ447/($D$4/AP447)),0)</f>
        <v>8.3333333333333315E-2</v>
      </c>
      <c r="AS447" s="49">
        <v>0.41666666666666669</v>
      </c>
      <c r="AT447" s="49">
        <v>0.5</v>
      </c>
      <c r="AU447" s="41">
        <v>4</v>
      </c>
      <c r="AV447" s="47">
        <f>IF(AT447-AS447=$A$3,$A$2,AT447-AS447)</f>
        <v>8.3333333333333315E-2</v>
      </c>
      <c r="AW447" s="47">
        <f>IFERROR(IF(AU447=$D$4,AV447,AV447/($D$4/AU447)),0)</f>
        <v>8.3333333333333315E-2</v>
      </c>
      <c r="AX447" s="49">
        <v>0.41666666666666669</v>
      </c>
      <c r="AY447" s="49">
        <v>0.5</v>
      </c>
      <c r="AZ447" s="41">
        <v>4</v>
      </c>
      <c r="BA447" s="47">
        <f>IF(AY447-AX447=$A$3,$A$2,AY447-AX447)</f>
        <v>8.3333333333333315E-2</v>
      </c>
      <c r="BB447" s="47">
        <f>IFERROR(IF(AZ447=$D$4,BA447,BA447/($D$4/AZ447)),0)</f>
        <v>8.3333333333333315E-2</v>
      </c>
      <c r="BC447" s="49">
        <v>0.41666666666666669</v>
      </c>
      <c r="BD447" s="49">
        <v>0.5</v>
      </c>
      <c r="BE447" s="41">
        <v>4</v>
      </c>
      <c r="BF447" s="47">
        <f>IF(BD447-BC447=$A$3,$A$2,BD447-BC447)</f>
        <v>8.3333333333333315E-2</v>
      </c>
      <c r="BG447" s="47">
        <f>IFERROR(IF(BE447=$D$4,BF447,BF447/($D$4/BE447)),0)</f>
        <v>8.3333333333333315E-2</v>
      </c>
      <c r="BH447" s="49"/>
      <c r="BI447" s="49"/>
      <c r="BJ447" s="41"/>
      <c r="BK447" s="47">
        <f>IF(BI447-BH447=$A$3,$A$2,BI447-BH447)</f>
        <v>0</v>
      </c>
      <c r="BL447" s="47">
        <f>IFERROR(IF(BJ447=$D$4,BK447,BK447/($D$4/BJ447)),0)</f>
        <v>0</v>
      </c>
      <c r="BM447" s="50"/>
      <c r="BN447" s="22">
        <f t="array" ref="BN447">IF(SUMPRODUCT((O439:O$447=O447)*1)&gt;1,0,1)</f>
        <v>1</v>
      </c>
      <c r="BO447" s="46"/>
      <c r="BP447" s="46"/>
      <c r="BQ447" s="107"/>
      <c r="BR447" s="47">
        <f>IF(BP447-BO447=$A$3,$A$2,BP447-BO447)</f>
        <v>0</v>
      </c>
      <c r="BS447" s="47">
        <f>IFERROR(IF(BQ447=$D$4,BR447,BR447/($D$4/BQ447)),0)</f>
        <v>0</v>
      </c>
      <c r="BT447" s="48">
        <v>0.41666666666666669</v>
      </c>
      <c r="BU447" s="48">
        <v>0.5</v>
      </c>
      <c r="BV447" s="41">
        <v>4</v>
      </c>
      <c r="BW447" s="47">
        <f>IF(BU447-BT447=$A$3,$A$2,BU447-BT447)</f>
        <v>8.3333333333333315E-2</v>
      </c>
      <c r="BX447" s="47">
        <f>IFERROR(IF(BV447=$D$4,BW447,BW447/($D$4/BV447)),0)</f>
        <v>8.3333333333333315E-2</v>
      </c>
      <c r="BY447" s="48">
        <v>0.45833333333333331</v>
      </c>
      <c r="BZ447" s="48">
        <v>0.54166666666666663</v>
      </c>
      <c r="CA447" s="41">
        <v>4</v>
      </c>
      <c r="CB447" s="47">
        <f>IF(BZ447-BY447=$A$3,$A$2,BZ447-BY447)</f>
        <v>8.3333333333333315E-2</v>
      </c>
      <c r="CC447" s="47">
        <f>IFERROR(IF(CA447=$D$4,CB447,CB447/($D$4/CA447)),0)</f>
        <v>8.3333333333333315E-2</v>
      </c>
      <c r="CD447" s="48">
        <v>0.41666666666666669</v>
      </c>
      <c r="CE447" s="48">
        <v>0.5</v>
      </c>
      <c r="CF447" s="41">
        <v>4</v>
      </c>
      <c r="CG447" s="47">
        <f>IF(CE447-CD447=$A$3,$A$2,CE447-CD447)</f>
        <v>8.3333333333333315E-2</v>
      </c>
      <c r="CH447" s="47">
        <f>IFERROR(IF(CF447=$D$4,CG447,CG447/($D$4/CF447)),0)</f>
        <v>8.3333333333333315E-2</v>
      </c>
      <c r="CI447" s="48">
        <v>0.41666666666666669</v>
      </c>
      <c r="CJ447" s="48">
        <v>0.5</v>
      </c>
      <c r="CK447" s="41">
        <v>4</v>
      </c>
      <c r="CL447" s="47">
        <f>IF(CJ447-CI447=$A$3,$A$2,CJ447-CI447)</f>
        <v>8.3333333333333315E-2</v>
      </c>
      <c r="CM447" s="47">
        <f>IFERROR(IF(CK447=$D$4,CL447,CL447/($D$4/CK447)),0)</f>
        <v>8.3333333333333315E-2</v>
      </c>
      <c r="CN447" s="48">
        <v>0.41666666666666669</v>
      </c>
      <c r="CO447" s="48">
        <v>0.5</v>
      </c>
      <c r="CP447" s="41">
        <v>4</v>
      </c>
      <c r="CQ447" s="47">
        <f>IF(CO447-CN447=$A$3,$A$2,CO447-CN447)</f>
        <v>8.3333333333333315E-2</v>
      </c>
      <c r="CR447" s="47">
        <f>IFERROR(IF(CP447=$D$4,CQ447,CQ447/($D$4/CP447)),0)</f>
        <v>8.3333333333333315E-2</v>
      </c>
      <c r="CS447" s="48"/>
      <c r="CT447" s="48"/>
      <c r="CU447" s="41"/>
      <c r="CV447" s="47">
        <f>IF(CT447-CS447=$A$3,$A$2,CT447-CS447)</f>
        <v>0</v>
      </c>
      <c r="CW447" s="47">
        <f>IFERROR(IF(CU447=$D$4,CV447,CV447/($D$4/CU447)),0)</f>
        <v>0</v>
      </c>
      <c r="CX447" s="18"/>
      <c r="CY447" s="18"/>
      <c r="CZ447" s="156"/>
      <c r="DA447" s="156"/>
    </row>
    <row r="448" spans="2:105" ht="13.8" x14ac:dyDescent="0.3">
      <c r="B448" s="39" t="str">
        <f>CONCATENATE(IF(AD448&lt;&gt;"","L",""),IF(AI448&lt;&gt;"","M",""),IF(AN448&lt;&gt;"","W",""),IF(AS448&lt;&gt;"","J",""),IF(AX448&lt;&gt;"","V",""),IF(BC448&lt;&gt;"","S",""),IF(BH448&lt;&gt;"","D",""))</f>
        <v>MWJVS</v>
      </c>
      <c r="C448" s="104">
        <v>1714</v>
      </c>
      <c r="D448" s="40" t="s">
        <v>1864</v>
      </c>
      <c r="E448" s="40" t="s">
        <v>1394</v>
      </c>
      <c r="F448" s="40" t="s">
        <v>2155</v>
      </c>
      <c r="G448" s="36" t="s">
        <v>1241</v>
      </c>
      <c r="H448" s="36" t="s">
        <v>2235</v>
      </c>
      <c r="I448" s="36" t="s">
        <v>2257</v>
      </c>
      <c r="J448" s="36" t="s">
        <v>2125</v>
      </c>
      <c r="K448" s="36" t="s">
        <v>2262</v>
      </c>
      <c r="L448" s="99" t="s">
        <v>954</v>
      </c>
      <c r="M448" s="99">
        <f>IF(L448=L447,0,1)</f>
        <v>0</v>
      </c>
      <c r="N448" s="107">
        <v>1724086853</v>
      </c>
      <c r="O448" s="106" t="str">
        <f>PROPER(TRIM(UPPER(CONCATENATE(P448," ",Q448))))</f>
        <v>Alison Pamela Rosero</v>
      </c>
      <c r="P448" s="106" t="s">
        <v>2334</v>
      </c>
      <c r="Q448" s="106" t="s">
        <v>2367</v>
      </c>
      <c r="R448" s="106" t="s">
        <v>2424</v>
      </c>
      <c r="S448" s="106" t="s">
        <v>2464</v>
      </c>
      <c r="T448" s="106" t="s">
        <v>2468</v>
      </c>
      <c r="U448" s="107" t="s">
        <v>2472</v>
      </c>
      <c r="V448" s="133">
        <v>86699.015454545457</v>
      </c>
      <c r="W448" s="39">
        <f>COUNTA(AD448,AI448,AN448,AS448,AX448,BH448,BC448)</f>
        <v>5</v>
      </c>
      <c r="X448" s="42">
        <f>Y448/AC448</f>
        <v>0.72499999999999998</v>
      </c>
      <c r="Y448" s="43">
        <f>(AH448+AM448+AR448+AW448+BB448+BL448+BG448)*24</f>
        <v>29</v>
      </c>
      <c r="Z448" s="44">
        <f>+W448*$D$4</f>
        <v>20</v>
      </c>
      <c r="AA448" s="42">
        <f>AB448/(AC448*$D$4)</f>
        <v>0.72499999999999998</v>
      </c>
      <c r="AB448" s="44">
        <f>((AG448*24)*AF448)+((AL448*24)*AK448)+((AQ448*24)*AP448)+((AV448*24)*AU448)+((BA448*24)*AZ448)+((BF448*24)*BE448)+((BK448*24)*BJ448)</f>
        <v>116</v>
      </c>
      <c r="AC448" s="45">
        <f>SUMIFS(Y:Y,O:O,O448)</f>
        <v>40</v>
      </c>
      <c r="AD448" s="127"/>
      <c r="AE448" s="127"/>
      <c r="AF448" s="107"/>
      <c r="AG448" s="47">
        <f>IF(AE448-AD448=$A$3,$A$2,AE448-AD448)</f>
        <v>0</v>
      </c>
      <c r="AH448" s="47">
        <f>IFERROR(IF(AF448=$D$4,AG448,AG448/($D$4/AF448)),0)</f>
        <v>0</v>
      </c>
      <c r="AI448" s="49">
        <v>0.54166666666666663</v>
      </c>
      <c r="AJ448" s="49">
        <v>0.79166666666666663</v>
      </c>
      <c r="AK448" s="41">
        <v>4</v>
      </c>
      <c r="AL448" s="47">
        <f>IF(AJ448-AI448=$A$3,$A$2,AJ448-AI448)</f>
        <v>0.25</v>
      </c>
      <c r="AM448" s="47">
        <f>IFERROR(IF(AK448=$D$4,AL448,AL448/($D$4/AK448)),0)</f>
        <v>0.25</v>
      </c>
      <c r="AN448" s="49">
        <v>0.58333333333333337</v>
      </c>
      <c r="AO448" s="49">
        <v>0.79166666666666663</v>
      </c>
      <c r="AP448" s="41">
        <v>4</v>
      </c>
      <c r="AQ448" s="47">
        <f>IF(AO448-AN448=$A$3,$A$2,AO448-AN448)</f>
        <v>0.20833333333333326</v>
      </c>
      <c r="AR448" s="47">
        <f>IFERROR(IF(AP448=$D$4,AQ448,AQ448/($D$4/AP448)),0)</f>
        <v>0.20833333333333326</v>
      </c>
      <c r="AS448" s="49">
        <v>0.54166666666666663</v>
      </c>
      <c r="AT448" s="49">
        <v>0.79166666666666663</v>
      </c>
      <c r="AU448" s="41">
        <v>4</v>
      </c>
      <c r="AV448" s="47">
        <f>IF(AT448-AS448=$A$3,$A$2,AT448-AS448)</f>
        <v>0.25</v>
      </c>
      <c r="AW448" s="47">
        <f>IFERROR(IF(AU448=$D$4,AV448,AV448/($D$4/AU448)),0)</f>
        <v>0.25</v>
      </c>
      <c r="AX448" s="49">
        <v>0.54166666666666663</v>
      </c>
      <c r="AY448" s="49">
        <v>0.79166666666666663</v>
      </c>
      <c r="AZ448" s="41">
        <v>4</v>
      </c>
      <c r="BA448" s="47">
        <f>IF(AY448-AX448=$A$3,$A$2,AY448-AX448)</f>
        <v>0.25</v>
      </c>
      <c r="BB448" s="47">
        <f>IFERROR(IF(AZ448=$D$4,BA448,BA448/($D$4/AZ448)),0)</f>
        <v>0.25</v>
      </c>
      <c r="BC448" s="49">
        <v>0.54166666666666663</v>
      </c>
      <c r="BD448" s="49">
        <v>0.79166666666666663</v>
      </c>
      <c r="BE448" s="41">
        <v>4</v>
      </c>
      <c r="BF448" s="47">
        <f>IF(BD448-BC448=$A$3,$A$2,BD448-BC448)</f>
        <v>0.25</v>
      </c>
      <c r="BG448" s="47">
        <f>IFERROR(IF(BE448=$D$4,BF448,BF448/($D$4/BE448)),0)</f>
        <v>0.25</v>
      </c>
      <c r="BH448" s="49"/>
      <c r="BI448" s="49"/>
      <c r="BJ448" s="41"/>
      <c r="BK448" s="47">
        <f>IF(BI448-BH448=$A$3,$A$2,BI448-BH448)</f>
        <v>0</v>
      </c>
      <c r="BL448" s="47">
        <f>IFERROR(IF(BJ448=$D$4,BK448,BK448/($D$4/BJ448)),0)</f>
        <v>0</v>
      </c>
      <c r="BM448" s="50"/>
      <c r="BN448" s="22">
        <f t="array" ref="BN448">IF(SUMPRODUCT((O439:O$448=O448)*1)&gt;1,0,1)</f>
        <v>0</v>
      </c>
      <c r="BO448" s="46"/>
      <c r="BP448" s="46"/>
      <c r="BQ448" s="107"/>
      <c r="BR448" s="47">
        <f>IF(BP448-BO448=$A$3,$A$2,BP448-BO448)</f>
        <v>0</v>
      </c>
      <c r="BS448" s="47">
        <f>IFERROR(IF(BQ448=$D$4,BR448,BR448/($D$4/BQ448)),0)</f>
        <v>0</v>
      </c>
      <c r="BT448" s="48">
        <v>0.54166666666666663</v>
      </c>
      <c r="BU448" s="48">
        <v>0.79166666666666663</v>
      </c>
      <c r="BV448" s="41">
        <v>4</v>
      </c>
      <c r="BW448" s="47">
        <f>IF(BU448-BT448=$A$3,$A$2,BU448-BT448)</f>
        <v>0.25</v>
      </c>
      <c r="BX448" s="47">
        <f>IFERROR(IF(BV448=$D$4,BW448,BW448/($D$4/BV448)),0)</f>
        <v>0.25</v>
      </c>
      <c r="BY448" s="48">
        <v>0.58333333333333337</v>
      </c>
      <c r="BZ448" s="48">
        <v>0.79166666666666663</v>
      </c>
      <c r="CA448" s="41">
        <v>4</v>
      </c>
      <c r="CB448" s="47">
        <f>IF(BZ448-BY448=$A$3,$A$2,BZ448-BY448)</f>
        <v>0.20833333333333326</v>
      </c>
      <c r="CC448" s="47">
        <f>IFERROR(IF(CA448=$D$4,CB448,CB448/($D$4/CA448)),0)</f>
        <v>0.20833333333333326</v>
      </c>
      <c r="CD448" s="48">
        <v>0.54166666666666663</v>
      </c>
      <c r="CE448" s="48">
        <v>0.79166666666666663</v>
      </c>
      <c r="CF448" s="41">
        <v>4</v>
      </c>
      <c r="CG448" s="47">
        <f>IF(CE448-CD448=$A$3,$A$2,CE448-CD448)</f>
        <v>0.25</v>
      </c>
      <c r="CH448" s="47">
        <f>IFERROR(IF(CF448=$D$4,CG448,CG448/($D$4/CF448)),0)</f>
        <v>0.25</v>
      </c>
      <c r="CI448" s="48">
        <v>0.54166666666666663</v>
      </c>
      <c r="CJ448" s="48">
        <v>0.79166666666666663</v>
      </c>
      <c r="CK448" s="41">
        <v>4</v>
      </c>
      <c r="CL448" s="47">
        <f>IF(CJ448-CI448=$A$3,$A$2,CJ448-CI448)</f>
        <v>0.25</v>
      </c>
      <c r="CM448" s="47">
        <f>IFERROR(IF(CK448=$D$4,CL448,CL448/($D$4/CK448)),0)</f>
        <v>0.25</v>
      </c>
      <c r="CN448" s="48">
        <v>0.54166666666666663</v>
      </c>
      <c r="CO448" s="48">
        <v>0.79166666666666663</v>
      </c>
      <c r="CP448" s="41">
        <v>4</v>
      </c>
      <c r="CQ448" s="47">
        <f>IF(CO448-CN448=$A$3,$A$2,CO448-CN448)</f>
        <v>0.25</v>
      </c>
      <c r="CR448" s="47">
        <f>IFERROR(IF(CP448=$D$4,CQ448,CQ448/($D$4/CP448)),0)</f>
        <v>0.25</v>
      </c>
      <c r="CS448" s="48"/>
      <c r="CT448" s="48"/>
      <c r="CU448" s="41"/>
      <c r="CV448" s="47">
        <f>IF(CT448-CS448=$A$3,$A$2,CT448-CS448)</f>
        <v>0</v>
      </c>
      <c r="CW448" s="47">
        <f>IFERROR(IF(CU448=$D$4,CV448,CV448/($D$4/CU448)),0)</f>
        <v>0</v>
      </c>
      <c r="CX448" s="18"/>
      <c r="CY448" s="18"/>
      <c r="CZ448" s="156"/>
      <c r="DA448" s="156"/>
    </row>
    <row r="449" spans="2:105" ht="13.8" x14ac:dyDescent="0.3">
      <c r="B449" s="39" t="str">
        <f>CONCATENATE(IF(AD449&lt;&gt;"","L",""),IF(AI449&lt;&gt;"","M",""),IF(AN449&lt;&gt;"","W",""),IF(AS449&lt;&gt;"","J",""),IF(AX449&lt;&gt;"","V",""),IF(BC449&lt;&gt;"","S",""),IF(BH449&lt;&gt;"","D",""))</f>
        <v>W</v>
      </c>
      <c r="C449" s="104">
        <v>94</v>
      </c>
      <c r="D449" s="40" t="s">
        <v>1041</v>
      </c>
      <c r="E449" s="40" t="s">
        <v>1040</v>
      </c>
      <c r="F449" s="40" t="s">
        <v>2156</v>
      </c>
      <c r="G449" s="36" t="s">
        <v>1244</v>
      </c>
      <c r="H449" s="36" t="s">
        <v>2235</v>
      </c>
      <c r="I449" s="36" t="s">
        <v>2257</v>
      </c>
      <c r="J449" s="36" t="s">
        <v>2261</v>
      </c>
      <c r="K449" s="36" t="s">
        <v>2262</v>
      </c>
      <c r="L449" s="99" t="s">
        <v>954</v>
      </c>
      <c r="M449" s="99">
        <f>IF(L449=L448,0,1)</f>
        <v>0</v>
      </c>
      <c r="N449" s="107">
        <v>1724086853</v>
      </c>
      <c r="O449" s="106" t="str">
        <f>PROPER(TRIM(UPPER(CONCATENATE(P449," ",Q449))))</f>
        <v>Alison Pamela Rosero</v>
      </c>
      <c r="P449" s="106" t="s">
        <v>2334</v>
      </c>
      <c r="Q449" s="106" t="s">
        <v>2367</v>
      </c>
      <c r="R449" s="106" t="s">
        <v>2424</v>
      </c>
      <c r="S449" s="106" t="s">
        <v>2464</v>
      </c>
      <c r="T449" s="106" t="s">
        <v>2467</v>
      </c>
      <c r="U449" s="107" t="s">
        <v>2472</v>
      </c>
      <c r="V449" s="133">
        <v>42584.478260869553</v>
      </c>
      <c r="W449" s="39">
        <f>COUNTA(AD449,AI449,AN449,AS449,AX449,BH449,BC449)</f>
        <v>1</v>
      </c>
      <c r="X449" s="42">
        <f>Y449/AC449</f>
        <v>2.4999999999999977E-2</v>
      </c>
      <c r="Y449" s="43">
        <f>(AH449+AM449+AR449+AW449+BB449+BL449+BG449)*24</f>
        <v>0.99999999999999911</v>
      </c>
      <c r="Z449" s="44">
        <f>+W449*$D$4</f>
        <v>4</v>
      </c>
      <c r="AA449" s="42">
        <f>AB449/(AC449*$D$4)</f>
        <v>2.4999999999999977E-2</v>
      </c>
      <c r="AB449" s="44">
        <f>((AG449*24)*AF449)+((AL449*24)*AK449)+((AQ449*24)*AP449)+((AV449*24)*AU449)+((BA449*24)*AZ449)+((BF449*24)*BE449)+((BK449*24)*BJ449)</f>
        <v>3.9999999999999964</v>
      </c>
      <c r="AC449" s="45">
        <f>SUMIFS(Y:Y,O:O,O449)</f>
        <v>40</v>
      </c>
      <c r="AD449" s="127"/>
      <c r="AE449" s="127"/>
      <c r="AF449" s="107"/>
      <c r="AG449" s="47">
        <f>IF(AE449-AD449=$A$3,$A$2,AE449-AD449)</f>
        <v>0</v>
      </c>
      <c r="AH449" s="47">
        <f>IFERROR(IF(AF449=$D$4,AG449,AG449/($D$4/AF449)),0)</f>
        <v>0</v>
      </c>
      <c r="AI449" s="49"/>
      <c r="AJ449" s="49"/>
      <c r="AK449" s="41"/>
      <c r="AL449" s="47">
        <f>IF(AJ449-AI449=$A$3,$A$2,AJ449-AI449)</f>
        <v>0</v>
      </c>
      <c r="AM449" s="47">
        <f>IFERROR(IF(AK449=$D$4,AL449,AL449/($D$4/AK449)),0)</f>
        <v>0</v>
      </c>
      <c r="AN449" s="49">
        <v>0.41666666666666669</v>
      </c>
      <c r="AO449" s="49">
        <v>0.45833333333333331</v>
      </c>
      <c r="AP449" s="41">
        <v>4</v>
      </c>
      <c r="AQ449" s="47">
        <f>IF(AO449-AN449=$A$3,$A$2,AO449-AN449)</f>
        <v>4.166666666666663E-2</v>
      </c>
      <c r="AR449" s="47">
        <f>IFERROR(IF(AP449=$D$4,AQ449,AQ449/($D$4/AP449)),0)</f>
        <v>4.166666666666663E-2</v>
      </c>
      <c r="AS449" s="49"/>
      <c r="AT449" s="49"/>
      <c r="AU449" s="41"/>
      <c r="AV449" s="47">
        <f>IF(AT449-AS449=$A$3,$A$2,AT449-AS449)</f>
        <v>0</v>
      </c>
      <c r="AW449" s="47">
        <f>IFERROR(IF(AU449=$D$4,AV449,AV449/($D$4/AU449)),0)</f>
        <v>0</v>
      </c>
      <c r="AX449" s="49"/>
      <c r="AY449" s="49"/>
      <c r="AZ449" s="41"/>
      <c r="BA449" s="47">
        <f>IF(AY449-AX449=$A$3,$A$2,AY449-AX449)</f>
        <v>0</v>
      </c>
      <c r="BB449" s="47">
        <f>IFERROR(IF(AZ449=$D$4,BA449,BA449/($D$4/AZ449)),0)</f>
        <v>0</v>
      </c>
      <c r="BC449" s="49"/>
      <c r="BD449" s="49"/>
      <c r="BE449" s="41"/>
      <c r="BF449" s="47">
        <f>IF(BD449-BC449=$A$3,$A$2,BD449-BC449)</f>
        <v>0</v>
      </c>
      <c r="BG449" s="47">
        <f>IFERROR(IF(BE449=$D$4,BF449,BF449/($D$4/BE449)),0)</f>
        <v>0</v>
      </c>
      <c r="BH449" s="49"/>
      <c r="BI449" s="49"/>
      <c r="BJ449" s="41"/>
      <c r="BK449" s="47">
        <f>IF(BI449-BH449=$A$3,$A$2,BI449-BH449)</f>
        <v>0</v>
      </c>
      <c r="BL449" s="47">
        <f>IFERROR(IF(BJ449=$D$4,BK449,BK449/($D$4/BJ449)),0)</f>
        <v>0</v>
      </c>
      <c r="BM449" s="50"/>
      <c r="BN449" s="22">
        <f t="array" ref="BN449">IF(SUMPRODUCT((O439:O$449=O449)*1)&gt;1,0,1)</f>
        <v>0</v>
      </c>
      <c r="BO449" s="46"/>
      <c r="BP449" s="46"/>
      <c r="BQ449" s="107"/>
      <c r="BR449" s="47">
        <f>IF(BP449-BO449=$A$3,$A$2,BP449-BO449)</f>
        <v>0</v>
      </c>
      <c r="BS449" s="47">
        <f>IFERROR(IF(BQ449=$D$4,BR449,BR449/($D$4/BQ449)),0)</f>
        <v>0</v>
      </c>
      <c r="BT449" s="48"/>
      <c r="BU449" s="48"/>
      <c r="BV449" s="41"/>
      <c r="BW449" s="47">
        <f>IF(BU449-BT449=$A$3,$A$2,BU449-BT449)</f>
        <v>0</v>
      </c>
      <c r="BX449" s="47">
        <f>IFERROR(IF(BV449=$D$4,BW449,BW449/($D$4/BV449)),0)</f>
        <v>0</v>
      </c>
      <c r="BY449" s="48">
        <v>0.41666666666666669</v>
      </c>
      <c r="BZ449" s="48">
        <v>0.45833333333333331</v>
      </c>
      <c r="CA449" s="41">
        <v>4</v>
      </c>
      <c r="CB449" s="47">
        <f>IF(BZ449-BY449=$A$3,$A$2,BZ449-BY449)</f>
        <v>4.166666666666663E-2</v>
      </c>
      <c r="CC449" s="47">
        <f>IFERROR(IF(CA449=$D$4,CB449,CB449/($D$4/CA449)),0)</f>
        <v>4.166666666666663E-2</v>
      </c>
      <c r="CD449" s="48"/>
      <c r="CE449" s="48"/>
      <c r="CF449" s="41"/>
      <c r="CG449" s="47">
        <f>IF(CE449-CD449=$A$3,$A$2,CE449-CD449)</f>
        <v>0</v>
      </c>
      <c r="CH449" s="47">
        <f>IFERROR(IF(CF449=$D$4,CG449,CG449/($D$4/CF449)),0)</f>
        <v>0</v>
      </c>
      <c r="CI449" s="48"/>
      <c r="CJ449" s="48"/>
      <c r="CK449" s="41"/>
      <c r="CL449" s="47">
        <f>IF(CJ449-CI449=$A$3,$A$2,CJ449-CI449)</f>
        <v>0</v>
      </c>
      <c r="CM449" s="47">
        <f>IFERROR(IF(CK449=$D$4,CL449,CL449/($D$4/CK449)),0)</f>
        <v>0</v>
      </c>
      <c r="CN449" s="48"/>
      <c r="CO449" s="48"/>
      <c r="CP449" s="41"/>
      <c r="CQ449" s="47">
        <f>IF(CO449-CN449=$A$3,$A$2,CO449-CN449)</f>
        <v>0</v>
      </c>
      <c r="CR449" s="47">
        <f>IFERROR(IF(CP449=$D$4,CQ449,CQ449/($D$4/CP449)),0)</f>
        <v>0</v>
      </c>
      <c r="CS449" s="48"/>
      <c r="CT449" s="48"/>
      <c r="CU449" s="41"/>
      <c r="CV449" s="47">
        <f>IF(CT449-CS449=$A$3,$A$2,CT449-CS449)</f>
        <v>0</v>
      </c>
      <c r="CW449" s="47">
        <f>IFERROR(IF(CU449=$D$4,CV449,CV449/($D$4/CU449)),0)</f>
        <v>0</v>
      </c>
      <c r="CX449" s="18"/>
      <c r="CY449" s="18"/>
      <c r="CZ449" s="156"/>
      <c r="DA449" s="156"/>
    </row>
    <row r="450" spans="2:105" ht="13.8" x14ac:dyDescent="0.3">
      <c r="B450" s="39" t="str">
        <f>CONCATENATE(IF(AD450&lt;&gt;"","L",""),IF(AI450&lt;&gt;"","M",""),IF(AN450&lt;&gt;"","W",""),IF(AS450&lt;&gt;"","J",""),IF(AX450&lt;&gt;"","V",""),IF(BC450&lt;&gt;"","S",""),IF(BH450&lt;&gt;"","D",""))</f>
        <v>W</v>
      </c>
      <c r="C450" s="104">
        <v>302</v>
      </c>
      <c r="D450" s="40" t="s">
        <v>1743</v>
      </c>
      <c r="E450" s="40" t="s">
        <v>1054</v>
      </c>
      <c r="F450" s="40" t="s">
        <v>2156</v>
      </c>
      <c r="G450" s="36" t="s">
        <v>1244</v>
      </c>
      <c r="H450" s="36" t="s">
        <v>2254</v>
      </c>
      <c r="I450" s="36" t="s">
        <v>2257</v>
      </c>
      <c r="J450" s="36" t="s">
        <v>2261</v>
      </c>
      <c r="K450" s="36" t="s">
        <v>2262</v>
      </c>
      <c r="L450" s="99" t="s">
        <v>911</v>
      </c>
      <c r="M450" s="99">
        <f>IF(L450=L449,0,1)</f>
        <v>1</v>
      </c>
      <c r="N450" s="107">
        <v>1313263376</v>
      </c>
      <c r="O450" s="106" t="str">
        <f>PROPER(TRIM(UPPER(CONCATENATE(P450," ",Q450))))</f>
        <v>Jose Ricardo Suarez</v>
      </c>
      <c r="P450" s="106" t="s">
        <v>2328</v>
      </c>
      <c r="Q450" s="106" t="s">
        <v>2398</v>
      </c>
      <c r="R450" s="106" t="s">
        <v>2497</v>
      </c>
      <c r="S450" s="106" t="s">
        <v>2464</v>
      </c>
      <c r="T450" s="106" t="s">
        <v>2467</v>
      </c>
      <c r="U450" s="107" t="s">
        <v>2472</v>
      </c>
      <c r="V450" s="133">
        <v>29027.32</v>
      </c>
      <c r="W450" s="39">
        <f>COUNTA(AD450,AI450,AN450,AS450,AX450,BH450,BC450)</f>
        <v>1</v>
      </c>
      <c r="X450" s="42">
        <f>Y450/AC450</f>
        <v>2.4999999999999981E-2</v>
      </c>
      <c r="Y450" s="43">
        <f>(AH450+AM450+AR450+AW450+BB450+BL450+BG450)*24</f>
        <v>0.99999999999999911</v>
      </c>
      <c r="Z450" s="44">
        <f>+W450*$D$4</f>
        <v>4</v>
      </c>
      <c r="AA450" s="42">
        <f>AB450/(AC450*$D$4)</f>
        <v>2.4999999999999981E-2</v>
      </c>
      <c r="AB450" s="44">
        <f>((AG450*24)*AF450)+((AL450*24)*AK450)+((AQ450*24)*AP450)+((AV450*24)*AU450)+((BA450*24)*AZ450)+((BF450*24)*BE450)+((BK450*24)*BJ450)</f>
        <v>3.9999999999999964</v>
      </c>
      <c r="AC450" s="45">
        <f>SUMIFS(Y:Y,O:O,O450)</f>
        <v>39.999999999999993</v>
      </c>
      <c r="AD450" s="127"/>
      <c r="AE450" s="127"/>
      <c r="AF450" s="107"/>
      <c r="AG450" s="47">
        <f>IF(AE450-AD450=$A$3,$A$2,AE450-AD450)</f>
        <v>0</v>
      </c>
      <c r="AH450" s="47">
        <f>IFERROR(IF(AF450=$D$4,AG450,AG450/($D$4/AF450)),0)</f>
        <v>0</v>
      </c>
      <c r="AI450" s="49"/>
      <c r="AJ450" s="49"/>
      <c r="AK450" s="41"/>
      <c r="AL450" s="47">
        <f>IF(AJ450-AI450=$A$3,$A$2,AJ450-AI450)</f>
        <v>0</v>
      </c>
      <c r="AM450" s="47">
        <f>IFERROR(IF(AK450=$D$4,AL450,AL450/($D$4/AK450)),0)</f>
        <v>0</v>
      </c>
      <c r="AN450" s="49">
        <v>0.41666666666666669</v>
      </c>
      <c r="AO450" s="49">
        <v>0.45833333333333331</v>
      </c>
      <c r="AP450" s="41">
        <v>4</v>
      </c>
      <c r="AQ450" s="47">
        <f>IF(AO450-AN450=$A$3,$A$2,AO450-AN450)</f>
        <v>4.166666666666663E-2</v>
      </c>
      <c r="AR450" s="47">
        <f>IFERROR(IF(AP450=$D$4,AQ450,AQ450/($D$4/AP450)),0)</f>
        <v>4.166666666666663E-2</v>
      </c>
      <c r="AS450" s="49"/>
      <c r="AT450" s="49"/>
      <c r="AU450" s="41"/>
      <c r="AV450" s="47">
        <f>IF(AT450-AS450=$A$3,$A$2,AT450-AS450)</f>
        <v>0</v>
      </c>
      <c r="AW450" s="47">
        <f>IFERROR(IF(AU450=$D$4,AV450,AV450/($D$4/AU450)),0)</f>
        <v>0</v>
      </c>
      <c r="AX450" s="49"/>
      <c r="AY450" s="49"/>
      <c r="AZ450" s="41"/>
      <c r="BA450" s="47">
        <f>IF(AY450-AX450=$A$3,$A$2,AY450-AX450)</f>
        <v>0</v>
      </c>
      <c r="BB450" s="47">
        <f>IFERROR(IF(AZ450=$D$4,BA450,BA450/($D$4/AZ450)),0)</f>
        <v>0</v>
      </c>
      <c r="BC450" s="49"/>
      <c r="BD450" s="49"/>
      <c r="BE450" s="41"/>
      <c r="BF450" s="47">
        <f>IF(BD450-BC450=$A$3,$A$2,BD450-BC450)</f>
        <v>0</v>
      </c>
      <c r="BG450" s="47">
        <f>IFERROR(IF(BE450=$D$4,BF450,BF450/($D$4/BE450)),0)</f>
        <v>0</v>
      </c>
      <c r="BH450" s="49"/>
      <c r="BI450" s="49"/>
      <c r="BJ450" s="41"/>
      <c r="BK450" s="47">
        <f>IF(BI450-BH450=$A$3,$A$2,BI450-BH450)</f>
        <v>0</v>
      </c>
      <c r="BL450" s="47">
        <f>IFERROR(IF(BJ450=$D$4,BK450,BK450/($D$4/BJ450)),0)</f>
        <v>0</v>
      </c>
      <c r="BM450" s="50"/>
      <c r="BN450" s="22">
        <f t="array" ref="BN450">IF(SUMPRODUCT((O439:O$450=O450)*1)&gt;1,0,1)</f>
        <v>1</v>
      </c>
      <c r="BO450" s="46"/>
      <c r="BP450" s="46"/>
      <c r="BQ450" s="107"/>
      <c r="BR450" s="47">
        <f>IF(BP450-BO450=$A$3,$A$2,BP450-BO450)</f>
        <v>0</v>
      </c>
      <c r="BS450" s="47">
        <f>IFERROR(IF(BQ450=$D$4,BR450,BR450/($D$4/BQ450)),0)</f>
        <v>0</v>
      </c>
      <c r="BT450" s="48"/>
      <c r="BU450" s="48"/>
      <c r="BV450" s="41"/>
      <c r="BW450" s="47">
        <f>IF(BU450-BT450=$A$3,$A$2,BU450-BT450)</f>
        <v>0</v>
      </c>
      <c r="BX450" s="47">
        <f>IFERROR(IF(BV450=$D$4,BW450,BW450/($D$4/BV450)),0)</f>
        <v>0</v>
      </c>
      <c r="BY450" s="48">
        <v>0.41666666666666669</v>
      </c>
      <c r="BZ450" s="48">
        <v>0.45833333333333331</v>
      </c>
      <c r="CA450" s="41">
        <v>4</v>
      </c>
      <c r="CB450" s="47">
        <f>IF(BZ450-BY450=$A$3,$A$2,BZ450-BY450)</f>
        <v>4.166666666666663E-2</v>
      </c>
      <c r="CC450" s="47">
        <f>IFERROR(IF(CA450=$D$4,CB450,CB450/($D$4/CA450)),0)</f>
        <v>4.166666666666663E-2</v>
      </c>
      <c r="CD450" s="48"/>
      <c r="CE450" s="48"/>
      <c r="CF450" s="41"/>
      <c r="CG450" s="47">
        <f>IF(CE450-CD450=$A$3,$A$2,CE450-CD450)</f>
        <v>0</v>
      </c>
      <c r="CH450" s="47">
        <f>IFERROR(IF(CF450=$D$4,CG450,CG450/($D$4/CF450)),0)</f>
        <v>0</v>
      </c>
      <c r="CI450" s="48"/>
      <c r="CJ450" s="48"/>
      <c r="CK450" s="41"/>
      <c r="CL450" s="47">
        <f>IF(CJ450-CI450=$A$3,$A$2,CJ450-CI450)</f>
        <v>0</v>
      </c>
      <c r="CM450" s="47">
        <f>IFERROR(IF(CK450=$D$4,CL450,CL450/($D$4/CK450)),0)</f>
        <v>0</v>
      </c>
      <c r="CN450" s="48"/>
      <c r="CO450" s="48"/>
      <c r="CP450" s="41"/>
      <c r="CQ450" s="47">
        <f>IF(CO450-CN450=$A$3,$A$2,CO450-CN450)</f>
        <v>0</v>
      </c>
      <c r="CR450" s="47">
        <f>IFERROR(IF(CP450=$D$4,CQ450,CQ450/($D$4/CP450)),0)</f>
        <v>0</v>
      </c>
      <c r="CS450" s="48"/>
      <c r="CT450" s="48"/>
      <c r="CU450" s="41"/>
      <c r="CV450" s="47">
        <f>IF(CT450-CS450=$A$3,$A$2,CT450-CS450)</f>
        <v>0</v>
      </c>
      <c r="CW450" s="47">
        <f>IFERROR(IF(CU450=$D$4,CV450,CV450/($D$4/CU450)),0)</f>
        <v>0</v>
      </c>
      <c r="CX450" s="18"/>
      <c r="CY450" s="18"/>
      <c r="CZ450" s="156"/>
      <c r="DA450" s="156"/>
    </row>
    <row r="451" spans="2:105" ht="13.8" x14ac:dyDescent="0.3">
      <c r="B451" s="39" t="str">
        <f>CONCATENATE(IF(AD451&lt;&gt;"","L",""),IF(AI451&lt;&gt;"","M",""),IF(AN451&lt;&gt;"","W",""),IF(AS451&lt;&gt;"","J",""),IF(AX451&lt;&gt;"","V",""),IF(BC451&lt;&gt;"","S",""),IF(BH451&lt;&gt;"","D",""))</f>
        <v>MWJVS</v>
      </c>
      <c r="C451" s="104">
        <v>278</v>
      </c>
      <c r="D451" s="40" t="s">
        <v>1771</v>
      </c>
      <c r="E451" s="40" t="s">
        <v>184</v>
      </c>
      <c r="F451" s="40" t="s">
        <v>2155</v>
      </c>
      <c r="G451" s="36" t="s">
        <v>1237</v>
      </c>
      <c r="H451" s="36" t="s">
        <v>2245</v>
      </c>
      <c r="I451" s="36" t="s">
        <v>2257</v>
      </c>
      <c r="J451" s="36" t="s">
        <v>2125</v>
      </c>
      <c r="K451" s="36" t="s">
        <v>2262</v>
      </c>
      <c r="L451" s="99" t="s">
        <v>911</v>
      </c>
      <c r="M451" s="99">
        <f>IF(L451=L450,0,1)</f>
        <v>0</v>
      </c>
      <c r="N451" s="107">
        <v>1313263376</v>
      </c>
      <c r="O451" s="106" t="str">
        <f>PROPER(TRIM(UPPER(CONCATENATE(P451," ",Q451))))</f>
        <v>Jose Ricardo Suarez</v>
      </c>
      <c r="P451" s="106" t="s">
        <v>2328</v>
      </c>
      <c r="Q451" s="106" t="s">
        <v>2398</v>
      </c>
      <c r="R451" s="106" t="s">
        <v>2497</v>
      </c>
      <c r="S451" s="106" t="s">
        <v>2464</v>
      </c>
      <c r="T451" s="106" t="s">
        <v>2466</v>
      </c>
      <c r="U451" s="107" t="s">
        <v>2472</v>
      </c>
      <c r="V451" s="133">
        <v>28431.03666596417</v>
      </c>
      <c r="W451" s="39">
        <f>COUNTA(AD451,AI451,AN451,AS451,AX451,BH451,BC451)</f>
        <v>5</v>
      </c>
      <c r="X451" s="42">
        <f>Y451/AC451</f>
        <v>0.97499999999999998</v>
      </c>
      <c r="Y451" s="43">
        <f>(AH451+AM451+AR451+AW451+BB451+BL451+BG451)*24</f>
        <v>38.999999999999993</v>
      </c>
      <c r="Z451" s="44">
        <f>+W451*$D$4</f>
        <v>20</v>
      </c>
      <c r="AA451" s="42">
        <f>AB451/(AC451*$D$4)</f>
        <v>0.9750000000000002</v>
      </c>
      <c r="AB451" s="44">
        <f>((AG451*24)*AF451)+((AL451*24)*AK451)+((AQ451*24)*AP451)+((AV451*24)*AU451)+((BA451*24)*AZ451)+((BF451*24)*BE451)+((BK451*24)*BJ451)</f>
        <v>156</v>
      </c>
      <c r="AC451" s="45">
        <f>SUMIFS(Y:Y,O:O,O451)</f>
        <v>39.999999999999993</v>
      </c>
      <c r="AD451" s="127"/>
      <c r="AE451" s="127"/>
      <c r="AF451" s="107"/>
      <c r="AG451" s="47">
        <f>IF(AE451-AD451=$A$3,$A$2,AE451-AD451)</f>
        <v>0</v>
      </c>
      <c r="AH451" s="47">
        <f>IFERROR(IF(AF451=$D$4,AG451,AG451/($D$4/AF451)),0)</f>
        <v>0</v>
      </c>
      <c r="AI451" s="49">
        <v>0.41666666666666669</v>
      </c>
      <c r="AJ451" s="49">
        <v>0.75</v>
      </c>
      <c r="AK451" s="41">
        <v>4</v>
      </c>
      <c r="AL451" s="47">
        <f>IF(AJ451-AI451=$A$3,$A$2,AJ451-AI451)</f>
        <v>0.33333333333333331</v>
      </c>
      <c r="AM451" s="47">
        <f>IFERROR(IF(AK451=$D$4,AL451,AL451/($D$4/AK451)),0)</f>
        <v>0.33333333333333331</v>
      </c>
      <c r="AN451" s="49">
        <v>0.45833333333333331</v>
      </c>
      <c r="AO451" s="49">
        <v>0.75</v>
      </c>
      <c r="AP451" s="41">
        <v>4</v>
      </c>
      <c r="AQ451" s="47">
        <f>IF(AO451-AN451=$A$3,$A$2,AO451-AN451)</f>
        <v>0.29166666666666669</v>
      </c>
      <c r="AR451" s="47">
        <f>IFERROR(IF(AP451=$D$4,AQ451,AQ451/($D$4/AP451)),0)</f>
        <v>0.29166666666666669</v>
      </c>
      <c r="AS451" s="49">
        <v>0.41666666666666669</v>
      </c>
      <c r="AT451" s="49">
        <v>0.75</v>
      </c>
      <c r="AU451" s="41">
        <v>4</v>
      </c>
      <c r="AV451" s="47">
        <f>IF(AT451-AS451=$A$3,$A$2,AT451-AS451)</f>
        <v>0.33333333333333331</v>
      </c>
      <c r="AW451" s="47">
        <f>IFERROR(IF(AU451=$D$4,AV451,AV451/($D$4/AU451)),0)</f>
        <v>0.33333333333333331</v>
      </c>
      <c r="AX451" s="49">
        <v>0.41666666666666669</v>
      </c>
      <c r="AY451" s="49">
        <v>0.75</v>
      </c>
      <c r="AZ451" s="41">
        <v>4</v>
      </c>
      <c r="BA451" s="47">
        <f>IF(AY451-AX451=$A$3,$A$2,AY451-AX451)</f>
        <v>0.33333333333333331</v>
      </c>
      <c r="BB451" s="47">
        <f>IFERROR(IF(AZ451=$D$4,BA451,BA451/($D$4/AZ451)),0)</f>
        <v>0.33333333333333331</v>
      </c>
      <c r="BC451" s="49">
        <v>0.41666666666666669</v>
      </c>
      <c r="BD451" s="49">
        <v>0.75</v>
      </c>
      <c r="BE451" s="41">
        <v>4</v>
      </c>
      <c r="BF451" s="47">
        <f>IF(BD451-BC451=$A$3,$A$2,BD451-BC451)</f>
        <v>0.33333333333333331</v>
      </c>
      <c r="BG451" s="47">
        <f>IFERROR(IF(BE451=$D$4,BF451,BF451/($D$4/BE451)),0)</f>
        <v>0.33333333333333331</v>
      </c>
      <c r="BH451" s="49"/>
      <c r="BI451" s="49"/>
      <c r="BJ451" s="41"/>
      <c r="BK451" s="47">
        <f>IF(BI451-BH451=$A$3,$A$2,BI451-BH451)</f>
        <v>0</v>
      </c>
      <c r="BL451" s="47">
        <f>IFERROR(IF(BJ451=$D$4,BK451,BK451/($D$4/BJ451)),0)</f>
        <v>0</v>
      </c>
      <c r="BM451" s="50"/>
      <c r="BN451" s="22">
        <f t="array" ref="BN451">IF(SUMPRODUCT((O439:O$451=O451)*1)&gt;1,0,1)</f>
        <v>0</v>
      </c>
      <c r="BO451" s="46"/>
      <c r="BP451" s="46"/>
      <c r="BQ451" s="107"/>
      <c r="BR451" s="47">
        <f>IF(BP451-BO451=$A$3,$A$2,BP451-BO451)</f>
        <v>0</v>
      </c>
      <c r="BS451" s="47">
        <f>IFERROR(IF(BQ451=$D$4,BR451,BR451/($D$4/BQ451)),0)</f>
        <v>0</v>
      </c>
      <c r="BT451" s="48">
        <v>0.41666666666666669</v>
      </c>
      <c r="BU451" s="48">
        <v>0.54166666666666663</v>
      </c>
      <c r="BV451" s="41">
        <v>4</v>
      </c>
      <c r="BW451" s="47">
        <f>IF(BU451-BT451=$A$3,$A$2,BU451-BT451)</f>
        <v>0.12499999999999994</v>
      </c>
      <c r="BX451" s="47">
        <f>IFERROR(IF(BV451=$D$4,BW451,BW451/($D$4/BV451)),0)</f>
        <v>0.12499999999999994</v>
      </c>
      <c r="BY451" s="48">
        <v>0.625</v>
      </c>
      <c r="BZ451" s="48">
        <v>0.79166666666666663</v>
      </c>
      <c r="CA451" s="41">
        <v>4</v>
      </c>
      <c r="CB451" s="47">
        <f>IF(BZ451-BY451=$A$3,$A$2,BZ451-BY451)</f>
        <v>0.16666666666666663</v>
      </c>
      <c r="CC451" s="47">
        <f>IFERROR(IF(CA451=$D$4,CB451,CB451/($D$4/CA451)),0)</f>
        <v>0.16666666666666663</v>
      </c>
      <c r="CD451" s="48">
        <v>0.41666666666666669</v>
      </c>
      <c r="CE451" s="49">
        <v>0.54166666666666663</v>
      </c>
      <c r="CF451" s="41">
        <v>4</v>
      </c>
      <c r="CG451" s="47">
        <f>IF(CE451-CD451=$A$3,$A$2,CE451-CD451)</f>
        <v>0.12499999999999994</v>
      </c>
      <c r="CH451" s="47">
        <f>IFERROR(IF(CF451=$D$4,CG451,CG451/($D$4/CF451)),0)</f>
        <v>0.12499999999999994</v>
      </c>
      <c r="CI451" s="48">
        <v>0.66666666666666663</v>
      </c>
      <c r="CJ451" s="48">
        <v>0.79166666666666663</v>
      </c>
      <c r="CK451" s="41">
        <v>4</v>
      </c>
      <c r="CL451" s="47">
        <f>IF(CJ451-CI451=$A$3,$A$2,CJ451-CI451)</f>
        <v>0.125</v>
      </c>
      <c r="CM451" s="47">
        <f>IFERROR(IF(CK451=$D$4,CL451,CL451/($D$4/CK451)),0)</f>
        <v>0.125</v>
      </c>
      <c r="CN451" s="48">
        <v>0.41666666666666669</v>
      </c>
      <c r="CO451" s="49">
        <v>0.5</v>
      </c>
      <c r="CP451" s="41">
        <v>4</v>
      </c>
      <c r="CQ451" s="47">
        <f>IF(CO451-CN451=$A$3,$A$2,CO451-CN451)</f>
        <v>8.3333333333333315E-2</v>
      </c>
      <c r="CR451" s="47">
        <f>IFERROR(IF(CP451=$D$4,CQ451,CQ451/($D$4/CP451)),0)</f>
        <v>8.3333333333333315E-2</v>
      </c>
      <c r="CS451" s="48"/>
      <c r="CT451" s="48"/>
      <c r="CU451" s="41"/>
      <c r="CV451" s="47">
        <f>IF(CT451-CS451=$A$3,$A$2,CT451-CS451)</f>
        <v>0</v>
      </c>
      <c r="CW451" s="47">
        <f>IFERROR(IF(CU451=$D$4,CV451,CV451/($D$4/CU451)),0)</f>
        <v>0</v>
      </c>
      <c r="CX451" s="18"/>
      <c r="CY451" s="18"/>
      <c r="CZ451" s="156"/>
      <c r="DA451" s="156"/>
    </row>
    <row r="452" spans="2:105" ht="13.8" x14ac:dyDescent="0.3">
      <c r="B452" s="39" t="str">
        <f>CONCATENATE(IF(AD452&lt;&gt;"","L",""),IF(AI452&lt;&gt;"","M",""),IF(AN452&lt;&gt;"","W",""),IF(AS452&lt;&gt;"","J",""),IF(AX452&lt;&gt;"","V",""),IF(BC452&lt;&gt;"","S",""),IF(BH452&lt;&gt;"","D",""))</f>
        <v>MWJVS</v>
      </c>
      <c r="C452" s="104">
        <v>270</v>
      </c>
      <c r="D452" s="40" t="s">
        <v>1772</v>
      </c>
      <c r="E452" s="40" t="s">
        <v>1321</v>
      </c>
      <c r="F452" s="40" t="s">
        <v>2156</v>
      </c>
      <c r="G452" s="36" t="s">
        <v>1243</v>
      </c>
      <c r="H452" s="36" t="s">
        <v>2245</v>
      </c>
      <c r="I452" s="36" t="s">
        <v>2257</v>
      </c>
      <c r="J452" s="36" t="s">
        <v>2260</v>
      </c>
      <c r="K452" s="36" t="s">
        <v>2262</v>
      </c>
      <c r="L452" s="99" t="s">
        <v>933</v>
      </c>
      <c r="M452" s="99">
        <f>IF(L452=L451,0,1)</f>
        <v>1</v>
      </c>
      <c r="N452" s="107">
        <v>805198959</v>
      </c>
      <c r="O452" s="106" t="str">
        <f>PROPER(TRIM(UPPER(CONCATENATE(P452," ",Q452))))</f>
        <v>Jesus Norvey Zambrano</v>
      </c>
      <c r="P452" s="106" t="s">
        <v>2527</v>
      </c>
      <c r="Q452" s="106" t="s">
        <v>2356</v>
      </c>
      <c r="R452" s="106" t="s">
        <v>2526</v>
      </c>
      <c r="S452" s="106" t="s">
        <v>2464</v>
      </c>
      <c r="T452" s="106" t="s">
        <v>2467</v>
      </c>
      <c r="U452" s="107" t="s">
        <v>2472</v>
      </c>
      <c r="V452" s="133">
        <v>35944.689291016366</v>
      </c>
      <c r="W452" s="39">
        <f>COUNTA(AD452,AI452,AN452,AS452,AX452,BH452,BC452)</f>
        <v>5</v>
      </c>
      <c r="X452" s="42">
        <f>Y452/AC452</f>
        <v>0.74999999999999978</v>
      </c>
      <c r="Y452" s="43">
        <f>(AH452+AM452+AR452+AW452+BB452+BL452+BG452)*24</f>
        <v>29.999999999999993</v>
      </c>
      <c r="Z452" s="44">
        <f>+W452*$D$4</f>
        <v>20</v>
      </c>
      <c r="AA452" s="42">
        <f>AB452/(AC452*$D$4)</f>
        <v>0.74999999999999978</v>
      </c>
      <c r="AB452" s="44">
        <f>((AG452*24)*AF452)+((AL452*24)*AK452)+((AQ452*24)*AP452)+((AV452*24)*AU452)+((BA452*24)*AZ452)+((BF452*24)*BE452)+((BK452*24)*BJ452)</f>
        <v>119.99999999999997</v>
      </c>
      <c r="AC452" s="45">
        <f>SUMIFS(Y:Y,O:O,O452)</f>
        <v>40</v>
      </c>
      <c r="AD452" s="127"/>
      <c r="AE452" s="127"/>
      <c r="AF452" s="107"/>
      <c r="AG452" s="47">
        <f>IF(AE452-AD452=$A$3,$A$2,AE452-AD452)</f>
        <v>0</v>
      </c>
      <c r="AH452" s="47">
        <f>IFERROR(IF(AF452=$D$4,AG452,AG452/($D$4/AF452)),0)</f>
        <v>0</v>
      </c>
      <c r="AI452" s="49">
        <v>0.41666666666666669</v>
      </c>
      <c r="AJ452" s="49">
        <v>0.66666666666666663</v>
      </c>
      <c r="AK452" s="41">
        <v>4</v>
      </c>
      <c r="AL452" s="47">
        <f>IF(AJ452-AI452=$A$3,$A$2,AJ452-AI452)</f>
        <v>0.24999999999999994</v>
      </c>
      <c r="AM452" s="47">
        <f>IFERROR(IF(AK452=$D$4,AL452,AL452/($D$4/AK452)),0)</f>
        <v>0.24999999999999994</v>
      </c>
      <c r="AN452" s="49">
        <v>0.41666666666666669</v>
      </c>
      <c r="AO452" s="49">
        <v>0.66666666666666663</v>
      </c>
      <c r="AP452" s="41">
        <v>4</v>
      </c>
      <c r="AQ452" s="47">
        <f>IF(AO452-AN452=$A$3,$A$2,AO452-AN452)</f>
        <v>0.24999999999999994</v>
      </c>
      <c r="AR452" s="47">
        <f>IFERROR(IF(AP452=$D$4,AQ452,AQ452/($D$4/AP452)),0)</f>
        <v>0.24999999999999994</v>
      </c>
      <c r="AS452" s="49">
        <v>0.41666666666666669</v>
      </c>
      <c r="AT452" s="49">
        <v>0.66666666666666663</v>
      </c>
      <c r="AU452" s="41">
        <v>4</v>
      </c>
      <c r="AV452" s="47">
        <f>IF(AT452-AS452=$A$3,$A$2,AT452-AS452)</f>
        <v>0.24999999999999994</v>
      </c>
      <c r="AW452" s="47">
        <f>IFERROR(IF(AU452=$D$4,AV452,AV452/($D$4/AU452)),0)</f>
        <v>0.24999999999999994</v>
      </c>
      <c r="AX452" s="49">
        <v>0.41666666666666669</v>
      </c>
      <c r="AY452" s="49">
        <v>0.66666666666666663</v>
      </c>
      <c r="AZ452" s="41">
        <v>4</v>
      </c>
      <c r="BA452" s="47">
        <f>IF(AY452-AX452=$A$3,$A$2,AY452-AX452)</f>
        <v>0.24999999999999994</v>
      </c>
      <c r="BB452" s="47">
        <f>IFERROR(IF(AZ452=$D$4,BA452,BA452/($D$4/AZ452)),0)</f>
        <v>0.24999999999999994</v>
      </c>
      <c r="BC452" s="49">
        <v>0.41666666666666669</v>
      </c>
      <c r="BD452" s="49">
        <v>0.66666666666666663</v>
      </c>
      <c r="BE452" s="41">
        <v>4</v>
      </c>
      <c r="BF452" s="47">
        <f>IF(BD452-BC452=$A$3,$A$2,BD452-BC452)</f>
        <v>0.24999999999999994</v>
      </c>
      <c r="BG452" s="47">
        <f>IFERROR(IF(BE452=$D$4,BF452,BF452/($D$4/BE452)),0)</f>
        <v>0.24999999999999994</v>
      </c>
      <c r="BH452" s="49"/>
      <c r="BI452" s="49"/>
      <c r="BJ452" s="41"/>
      <c r="BK452" s="47">
        <f>IF(BI452-BH452=$A$3,$A$2,BI452-BH452)</f>
        <v>0</v>
      </c>
      <c r="BL452" s="47">
        <f>IFERROR(IF(BJ452=$D$4,BK452,BK452/($D$4/BJ452)),0)</f>
        <v>0</v>
      </c>
      <c r="BM452" s="50"/>
      <c r="BN452" s="22">
        <f t="array" ref="BN452">IF(SUMPRODUCT((O439:O$452=O452)*1)&gt;1,0,1)</f>
        <v>1</v>
      </c>
      <c r="BO452" s="46"/>
      <c r="BP452" s="46"/>
      <c r="BQ452" s="107"/>
      <c r="BR452" s="47">
        <f>IF(BP452-BO452=$A$3,$A$2,BP452-BO452)</f>
        <v>0</v>
      </c>
      <c r="BS452" s="47">
        <f>IFERROR(IF(BQ452=$D$4,BR452,BR452/($D$4/BQ452)),0)</f>
        <v>0</v>
      </c>
      <c r="BT452" s="48">
        <v>0.58333333333333337</v>
      </c>
      <c r="BU452" s="48">
        <v>0.79166666666666663</v>
      </c>
      <c r="BV452" s="41">
        <v>4</v>
      </c>
      <c r="BW452" s="47">
        <f>IF(BU452-BT452=$A$3,$A$2,BU452-BT452)</f>
        <v>0.20833333333333326</v>
      </c>
      <c r="BX452" s="47">
        <f>IFERROR(IF(BV452=$D$4,BW452,BW452/($D$4/BV452)),0)</f>
        <v>0.20833333333333326</v>
      </c>
      <c r="BY452" s="48">
        <v>0.45833333333333331</v>
      </c>
      <c r="BZ452" s="48">
        <v>0.58333333333333337</v>
      </c>
      <c r="CA452" s="41">
        <v>4</v>
      </c>
      <c r="CB452" s="47">
        <f>IF(BZ452-BY452=$A$3,$A$2,BZ452-BY452)</f>
        <v>0.12500000000000006</v>
      </c>
      <c r="CC452" s="47">
        <f>IFERROR(IF(CA452=$D$4,CB452,CB452/($D$4/CA452)),0)</f>
        <v>0.12500000000000006</v>
      </c>
      <c r="CD452" s="48">
        <v>0.58333333333333337</v>
      </c>
      <c r="CE452" s="49">
        <v>0.79166666666666663</v>
      </c>
      <c r="CF452" s="41">
        <v>4</v>
      </c>
      <c r="CG452" s="47">
        <f>IF(CE452-CD452=$A$3,$A$2,CE452-CD452)</f>
        <v>0.20833333333333326</v>
      </c>
      <c r="CH452" s="47">
        <f>IFERROR(IF(CF452=$D$4,CG452,CG452/($D$4/CF452)),0)</f>
        <v>0.20833333333333326</v>
      </c>
      <c r="CI452" s="48">
        <v>0.41666666666666669</v>
      </c>
      <c r="CJ452" s="48">
        <v>0.625</v>
      </c>
      <c r="CK452" s="41">
        <v>4</v>
      </c>
      <c r="CL452" s="47">
        <f>IF(CJ452-CI452=$A$3,$A$2,CJ452-CI452)</f>
        <v>0.20833333333333331</v>
      </c>
      <c r="CM452" s="47">
        <f>IFERROR(IF(CK452=$D$4,CL452,CL452/($D$4/CK452)),0)</f>
        <v>0.20833333333333331</v>
      </c>
      <c r="CN452" s="48">
        <v>0.54166666666666663</v>
      </c>
      <c r="CO452" s="49">
        <v>0.79166666666666663</v>
      </c>
      <c r="CP452" s="41">
        <v>4</v>
      </c>
      <c r="CQ452" s="47">
        <f>IF(CO452-CN452=$A$3,$A$2,CO452-CN452)</f>
        <v>0.25</v>
      </c>
      <c r="CR452" s="47">
        <f>IFERROR(IF(CP452=$D$4,CQ452,CQ452/($D$4/CP452)),0)</f>
        <v>0.25</v>
      </c>
      <c r="CS452" s="48"/>
      <c r="CT452" s="48"/>
      <c r="CU452" s="41"/>
      <c r="CV452" s="47">
        <f>IF(CT452-CS452=$A$3,$A$2,CT452-CS452)</f>
        <v>0</v>
      </c>
      <c r="CW452" s="47">
        <f>IFERROR(IF(CU452=$D$4,CV452,CV452/($D$4/CU452)),0)</f>
        <v>0</v>
      </c>
      <c r="CX452" s="18"/>
      <c r="CY452" s="18"/>
      <c r="CZ452" s="156"/>
      <c r="DA452" s="156"/>
    </row>
    <row r="453" spans="2:105" ht="13.8" x14ac:dyDescent="0.3">
      <c r="B453" s="39" t="str">
        <f>CONCATENATE(IF(AD453&lt;&gt;"","L",""),IF(AI453&lt;&gt;"","M",""),IF(AN453&lt;&gt;"","W",""),IF(AS453&lt;&gt;"","J",""),IF(AX453&lt;&gt;"","V",""),IF(BC453&lt;&gt;"","S",""),IF(BH453&lt;&gt;"","D",""))</f>
        <v>MWJVS</v>
      </c>
      <c r="C453" s="104">
        <v>71</v>
      </c>
      <c r="D453" s="40" t="s">
        <v>1801</v>
      </c>
      <c r="E453" s="40" t="s">
        <v>1345</v>
      </c>
      <c r="F453" s="40" t="s">
        <v>2156</v>
      </c>
      <c r="G453" s="36" t="s">
        <v>1249</v>
      </c>
      <c r="H453" s="36" t="s">
        <v>2241</v>
      </c>
      <c r="I453" s="36" t="s">
        <v>2257</v>
      </c>
      <c r="J453" s="36" t="s">
        <v>2260</v>
      </c>
      <c r="K453" s="36" t="s">
        <v>2262</v>
      </c>
      <c r="L453" s="99" t="s">
        <v>932</v>
      </c>
      <c r="M453" s="99">
        <f>IF(L453=L452,0,1)</f>
        <v>1</v>
      </c>
      <c r="N453" s="107">
        <v>1759137621</v>
      </c>
      <c r="O453" s="106" t="str">
        <f>PROPER(TRIM(UPPER(CONCATENATE(P453," ",Q453))))</f>
        <v>Angel Jesus Alvarez</v>
      </c>
      <c r="P453" s="106" t="s">
        <v>2335</v>
      </c>
      <c r="Q453" s="106" t="s">
        <v>2402</v>
      </c>
      <c r="R453" s="106" t="s">
        <v>2459</v>
      </c>
      <c r="S453" s="106" t="s">
        <v>2464</v>
      </c>
      <c r="T453" s="106" t="s">
        <v>2467</v>
      </c>
      <c r="U453" s="107" t="s">
        <v>2472</v>
      </c>
      <c r="V453" s="133">
        <v>180497.91932954703</v>
      </c>
      <c r="W453" s="39">
        <f>COUNTA(AD453,AI453,AN453,AS453,AX453,BH453,BC453)</f>
        <v>5</v>
      </c>
      <c r="X453" s="42">
        <f>Y453/AC453</f>
        <v>1</v>
      </c>
      <c r="Y453" s="43">
        <f>(AH453+AM453+AR453+AW453+BB453+BL453+BG453)*24</f>
        <v>40</v>
      </c>
      <c r="Z453" s="44">
        <f>+W453*$D$4</f>
        <v>20</v>
      </c>
      <c r="AA453" s="42">
        <f>AB453/(AC453*$D$4)</f>
        <v>1</v>
      </c>
      <c r="AB453" s="44">
        <f>((AG453*24)*AF453)+((AL453*24)*AK453)+((AQ453*24)*AP453)+((AV453*24)*AU453)+((BA453*24)*AZ453)+((BF453*24)*BE453)+((BK453*24)*BJ453)</f>
        <v>160</v>
      </c>
      <c r="AC453" s="45">
        <f>SUMIFS(Y:Y,O:O,O453)</f>
        <v>40</v>
      </c>
      <c r="AD453" s="127"/>
      <c r="AE453" s="127"/>
      <c r="AF453" s="107"/>
      <c r="AG453" s="47">
        <f>IF(AE453-AD453=$A$3,$A$2,AE453-AD453)</f>
        <v>0</v>
      </c>
      <c r="AH453" s="47">
        <f>IFERROR(IF(AF453=$D$4,AG453,AG453/($D$4/AF453)),0)</f>
        <v>0</v>
      </c>
      <c r="AI453" s="49">
        <v>0.41666666666666669</v>
      </c>
      <c r="AJ453" s="49">
        <v>0.75</v>
      </c>
      <c r="AK453" s="41">
        <v>4</v>
      </c>
      <c r="AL453" s="47">
        <f>IF(AJ453-AI453=$A$3,$A$2,AJ453-AI453)</f>
        <v>0.33333333333333331</v>
      </c>
      <c r="AM453" s="47">
        <f>IFERROR(IF(AK453=$D$4,AL453,AL453/($D$4/AK453)),0)</f>
        <v>0.33333333333333331</v>
      </c>
      <c r="AN453" s="49">
        <v>0.41666666666666669</v>
      </c>
      <c r="AO453" s="49">
        <v>0.75</v>
      </c>
      <c r="AP453" s="41">
        <v>4</v>
      </c>
      <c r="AQ453" s="47">
        <f>IF(AO453-AN453=$A$3,$A$2,AO453-AN453)</f>
        <v>0.33333333333333331</v>
      </c>
      <c r="AR453" s="47">
        <f>IFERROR(IF(AP453=$D$4,AQ453,AQ453/($D$4/AP453)),0)</f>
        <v>0.33333333333333331</v>
      </c>
      <c r="AS453" s="49">
        <v>0.41666666666666669</v>
      </c>
      <c r="AT453" s="49">
        <v>0.75</v>
      </c>
      <c r="AU453" s="41">
        <v>4</v>
      </c>
      <c r="AV453" s="47">
        <f>IF(AT453-AS453=$A$3,$A$2,AT453-AS453)</f>
        <v>0.33333333333333331</v>
      </c>
      <c r="AW453" s="47">
        <f>IFERROR(IF(AU453=$D$4,AV453,AV453/($D$4/AU453)),0)</f>
        <v>0.33333333333333331</v>
      </c>
      <c r="AX453" s="49">
        <v>0.41666666666666669</v>
      </c>
      <c r="AY453" s="49">
        <v>0.75</v>
      </c>
      <c r="AZ453" s="41">
        <v>4</v>
      </c>
      <c r="BA453" s="47">
        <f>IF(AY453-AX453=$A$3,$A$2,AY453-AX453)</f>
        <v>0.33333333333333331</v>
      </c>
      <c r="BB453" s="47">
        <f>IFERROR(IF(AZ453=$D$4,BA453,BA453/($D$4/AZ453)),0)</f>
        <v>0.33333333333333331</v>
      </c>
      <c r="BC453" s="49">
        <v>0.41666666666666669</v>
      </c>
      <c r="BD453" s="49">
        <v>0.75</v>
      </c>
      <c r="BE453" s="41">
        <v>4</v>
      </c>
      <c r="BF453" s="47">
        <f>IF(BD453-BC453=$A$3,$A$2,BD453-BC453)</f>
        <v>0.33333333333333331</v>
      </c>
      <c r="BG453" s="47">
        <f>IFERROR(IF(BE453=$D$4,BF453,BF453/($D$4/BE453)),0)</f>
        <v>0.33333333333333331</v>
      </c>
      <c r="BH453" s="49"/>
      <c r="BI453" s="49"/>
      <c r="BJ453" s="41"/>
      <c r="BK453" s="47">
        <f>IF(BI453-BH453=$A$3,$A$2,BI453-BH453)</f>
        <v>0</v>
      </c>
      <c r="BL453" s="47">
        <f>IFERROR(IF(BJ453=$D$4,BK453,BK453/($D$4/BJ453)),0)</f>
        <v>0</v>
      </c>
      <c r="BM453" s="50"/>
      <c r="BN453" s="22">
        <f t="array" ref="BN453">IF(SUMPRODUCT((O439:O$453=O453)*1)&gt;1,0,1)</f>
        <v>1</v>
      </c>
      <c r="BO453" s="46"/>
      <c r="BP453" s="46"/>
      <c r="BQ453" s="107"/>
      <c r="BR453" s="47">
        <f>IF(BP453-BO453=$A$3,$A$2,BP453-BO453)</f>
        <v>0</v>
      </c>
      <c r="BS453" s="47">
        <f>IFERROR(IF(BQ453=$D$4,BR453,BR453/($D$4/BQ453)),0)</f>
        <v>0</v>
      </c>
      <c r="BT453" s="48">
        <v>0.41666666666666669</v>
      </c>
      <c r="BU453" s="48">
        <v>0.75</v>
      </c>
      <c r="BV453" s="41">
        <v>4</v>
      </c>
      <c r="BW453" s="47">
        <f>IF(BU453-BT453=$A$3,$A$2,BU453-BT453)</f>
        <v>0.33333333333333331</v>
      </c>
      <c r="BX453" s="47">
        <f>IFERROR(IF(BV453=$D$4,BW453,BW453/($D$4/BV453)),0)</f>
        <v>0.33333333333333331</v>
      </c>
      <c r="BY453" s="48">
        <v>0.41666666666666669</v>
      </c>
      <c r="BZ453" s="48">
        <v>0.75</v>
      </c>
      <c r="CA453" s="41">
        <v>4</v>
      </c>
      <c r="CB453" s="47">
        <f>IF(BZ453-BY453=$A$3,$A$2,BZ453-BY453)</f>
        <v>0.33333333333333331</v>
      </c>
      <c r="CC453" s="47">
        <f>IFERROR(IF(CA453=$D$4,CB453,CB453/($D$4/CA453)),0)</f>
        <v>0.33333333333333331</v>
      </c>
      <c r="CD453" s="48">
        <v>0.41666666666666669</v>
      </c>
      <c r="CE453" s="48">
        <v>0.75</v>
      </c>
      <c r="CF453" s="41">
        <v>4</v>
      </c>
      <c r="CG453" s="47">
        <f>IF(CE453-CD453=$A$3,$A$2,CE453-CD453)</f>
        <v>0.33333333333333331</v>
      </c>
      <c r="CH453" s="47">
        <f>IFERROR(IF(CF453=$D$4,CG453,CG453/($D$4/CF453)),0)</f>
        <v>0.33333333333333331</v>
      </c>
      <c r="CI453" s="48">
        <v>0.41666666666666669</v>
      </c>
      <c r="CJ453" s="48">
        <v>0.75</v>
      </c>
      <c r="CK453" s="41">
        <v>4</v>
      </c>
      <c r="CL453" s="47">
        <f>IF(CJ453-CI453=$A$3,$A$2,CJ453-CI453)</f>
        <v>0.33333333333333331</v>
      </c>
      <c r="CM453" s="47">
        <f>IFERROR(IF(CK453=$D$4,CL453,CL453/($D$4/CK453)),0)</f>
        <v>0.33333333333333331</v>
      </c>
      <c r="CN453" s="48">
        <v>0.41666666666666669</v>
      </c>
      <c r="CO453" s="48">
        <v>0.75</v>
      </c>
      <c r="CP453" s="41">
        <v>4</v>
      </c>
      <c r="CQ453" s="47">
        <f>IF(CO453-CN453=$A$3,$A$2,CO453-CN453)</f>
        <v>0.33333333333333331</v>
      </c>
      <c r="CR453" s="47">
        <f>IFERROR(IF(CP453=$D$4,CQ453,CQ453/($D$4/CP453)),0)</f>
        <v>0.33333333333333331</v>
      </c>
      <c r="CS453" s="48"/>
      <c r="CT453" s="48"/>
      <c r="CU453" s="41"/>
      <c r="CV453" s="47">
        <f>IF(CT453-CS453=$A$3,$A$2,CT453-CS453)</f>
        <v>0</v>
      </c>
      <c r="CW453" s="47">
        <f>IFERROR(IF(CU453=$D$4,CV453,CV453/($D$4/CU453)),0)</f>
        <v>0</v>
      </c>
      <c r="CX453" s="18"/>
      <c r="CY453" s="18"/>
      <c r="CZ453" s="156"/>
      <c r="DA453" s="156"/>
    </row>
    <row r="454" spans="2:105" ht="13.8" x14ac:dyDescent="0.3">
      <c r="B454" s="229" t="str">
        <f>CONCATENATE(IF(AD454&lt;&gt;"","L",""),IF(AI454&lt;&gt;"","M",""),IF(AN454&lt;&gt;"","W",""),IF(AS454&lt;&gt;"","J",""),IF(AX454&lt;&gt;"","V",""),IF(BC454&lt;&gt;"","S",""),IF(BH454&lt;&gt;"","D",""))</f>
        <v>V</v>
      </c>
      <c r="C454" s="230">
        <v>373</v>
      </c>
      <c r="D454" s="166" t="s">
        <v>2545</v>
      </c>
      <c r="E454" s="231" t="s">
        <v>2544</v>
      </c>
      <c r="F454" s="40" t="s">
        <v>2155</v>
      </c>
      <c r="G454" s="36" t="s">
        <v>1242</v>
      </c>
      <c r="H454" s="232" t="s">
        <v>2251</v>
      </c>
      <c r="I454" s="36" t="s">
        <v>2257</v>
      </c>
      <c r="J454" s="36" t="s">
        <v>2125</v>
      </c>
      <c r="K454" s="36" t="s">
        <v>2263</v>
      </c>
      <c r="L454" s="214" t="s">
        <v>976</v>
      </c>
      <c r="M454" s="99"/>
      <c r="N454" s="107">
        <v>1725818718</v>
      </c>
      <c r="O454" s="234" t="str">
        <f>PROPER(TRIM(UPPER(CONCATENATE(P454," ",Q454))))</f>
        <v>Bryan German Peralvo</v>
      </c>
      <c r="P454" s="106" t="s">
        <v>2333</v>
      </c>
      <c r="Q454" s="106" t="s">
        <v>2401</v>
      </c>
      <c r="R454" s="106" t="s">
        <v>2364</v>
      </c>
      <c r="S454" s="106" t="s">
        <v>2462</v>
      </c>
      <c r="T454" s="106" t="s">
        <v>2467</v>
      </c>
      <c r="U454" s="107" t="s">
        <v>2472</v>
      </c>
      <c r="V454" s="236"/>
      <c r="W454" s="229">
        <f>COUNTA(AD454,AI454,AN454,AS454,AX454,BH454,BC454)</f>
        <v>1</v>
      </c>
      <c r="X454" s="237">
        <f>Y454/AC454</f>
        <v>1.249999999999999E-2</v>
      </c>
      <c r="Y454" s="238">
        <f>(AH454+AM454+AR454+AW454+BB454+BL454+BG454)*24</f>
        <v>0.49999999999999956</v>
      </c>
      <c r="Z454" s="239">
        <f>+W454*$D$4</f>
        <v>4</v>
      </c>
      <c r="AA454" s="237">
        <f>AB454/(AC454*$D$4)</f>
        <v>1.249999999999999E-2</v>
      </c>
      <c r="AB454" s="239">
        <f>((AG454*24)*AF454)+((AL454*24)*AK454)+((AQ454*24)*AP454)+((AV454*24)*AU454)+((BA454*24)*AZ454)+((BF454*24)*BE454)+((BK454*24)*BJ454)</f>
        <v>1.9999999999999982</v>
      </c>
      <c r="AC454" s="240">
        <f>SUMIFS(Y:Y,O:O,O454)</f>
        <v>39.999999999999993</v>
      </c>
      <c r="AD454" s="241"/>
      <c r="AE454" s="241"/>
      <c r="AF454" s="242"/>
      <c r="AG454" s="243">
        <f>IF(AE454-AD454=$A$3,$A$2,AE454-AD454)</f>
        <v>0</v>
      </c>
      <c r="AH454" s="243">
        <f>IFERROR(IF(AF454=$D$4,AG454,AG454/($D$4/AF454)),0)</f>
        <v>0</v>
      </c>
      <c r="AI454" s="244"/>
      <c r="AJ454" s="244"/>
      <c r="AK454" s="245"/>
      <c r="AL454" s="243">
        <f>IF(AJ454-AI454=$A$3,$A$2,AJ454-AI454)</f>
        <v>0</v>
      </c>
      <c r="AM454" s="243">
        <f>IFERROR(IF(AK454=$D$4,AL454,AL454/($D$4/AK454)),0)</f>
        <v>0</v>
      </c>
      <c r="AN454" s="244"/>
      <c r="AO454" s="244"/>
      <c r="AP454" s="245"/>
      <c r="AQ454" s="243">
        <f>IF(AO454-AN454=$A$3,$A$2,AO454-AN454)</f>
        <v>0</v>
      </c>
      <c r="AR454" s="243">
        <f>IFERROR(IF(AP454=$D$4,AQ454,AQ454/($D$4/AP454)),0)</f>
        <v>0</v>
      </c>
      <c r="AS454" s="244"/>
      <c r="AT454" s="244"/>
      <c r="AU454" s="245"/>
      <c r="AV454" s="243">
        <f>IF(AT454-AS454=$A$3,$A$2,AT454-AS454)</f>
        <v>0</v>
      </c>
      <c r="AW454" s="243">
        <f>IFERROR(IF(AU454=$D$4,AV454,AV454/($D$4/AU454)),0)</f>
        <v>0</v>
      </c>
      <c r="AX454" s="244">
        <v>0.58333333333333337</v>
      </c>
      <c r="AY454" s="244">
        <v>0.625</v>
      </c>
      <c r="AZ454" s="245">
        <v>2</v>
      </c>
      <c r="BA454" s="243">
        <f>IF(AY454-AX454=$A$3,$A$2,AY454-AX454)</f>
        <v>4.166666666666663E-2</v>
      </c>
      <c r="BB454" s="243">
        <f>IFERROR(IF(AZ454=$D$4,BA454,BA454/($D$4/AZ454)),0)</f>
        <v>2.0833333333333315E-2</v>
      </c>
      <c r="BC454" s="244"/>
      <c r="BD454" s="244"/>
      <c r="BE454" s="245"/>
      <c r="BF454" s="243">
        <f>IF(BD454-BC454=$A$3,$A$2,BD454-BC454)</f>
        <v>0</v>
      </c>
      <c r="BG454" s="243">
        <f>IFERROR(IF(BE454=$D$4,BF454,BF454/($D$4/BE454)),0)</f>
        <v>0</v>
      </c>
      <c r="BH454" s="244"/>
      <c r="BI454" s="244"/>
      <c r="BJ454" s="245"/>
      <c r="BK454" s="243">
        <f>IF(BI454-BH454=$A$3,$A$2,BI454-BH454)</f>
        <v>0</v>
      </c>
      <c r="BL454" s="243">
        <f>IFERROR(IF(BJ454=$D$4,BK454,BK454/($D$4/BJ454)),0)</f>
        <v>0</v>
      </c>
      <c r="BM454" s="246"/>
      <c r="BN454" s="247" cm="1">
        <f t="array" ref="BN454">IF(SUMPRODUCT((O454:O$454=O454)*1)&gt;1,0,1)</f>
        <v>1</v>
      </c>
      <c r="BO454" s="248"/>
      <c r="BP454" s="248"/>
      <c r="BQ454" s="235"/>
      <c r="BR454" s="243">
        <f>IF(BP454-BO454=$A$3,$A$2,BP454-BO454)</f>
        <v>0</v>
      </c>
      <c r="BS454" s="243">
        <f>IFERROR(IF(BQ454=$D$4,BR454,BR454/($D$4/BQ454)),0)</f>
        <v>0</v>
      </c>
      <c r="BT454" s="249"/>
      <c r="BU454" s="249"/>
      <c r="BV454" s="233"/>
      <c r="BW454" s="243">
        <f>IF(BU454-BT454=$A$3,$A$2,BU454-BT454)</f>
        <v>0</v>
      </c>
      <c r="BX454" s="243">
        <f>IFERROR(IF(BV454=$D$4,BW454,BW454/($D$4/BV454)),0)</f>
        <v>0</v>
      </c>
      <c r="BY454" s="249"/>
      <c r="BZ454" s="249"/>
      <c r="CA454" s="233"/>
      <c r="CB454" s="243">
        <f>IF(BZ454-BY454=$A$3,$A$2,BZ454-BY454)</f>
        <v>0</v>
      </c>
      <c r="CC454" s="243">
        <f>IFERROR(IF(CA454=$D$4,CB454,CB454/($D$4/CA454)),0)</f>
        <v>0</v>
      </c>
      <c r="CD454" s="249"/>
      <c r="CE454" s="249"/>
      <c r="CF454" s="233"/>
      <c r="CG454" s="243">
        <f>IF(CE454-CD454=$A$3,$A$2,CE454-CD454)</f>
        <v>0</v>
      </c>
      <c r="CH454" s="243">
        <f>IFERROR(IF(CF454=$D$4,CG454,CG454/($D$4/CF454)),0)</f>
        <v>0</v>
      </c>
      <c r="CI454" s="249"/>
      <c r="CJ454" s="249"/>
      <c r="CK454" s="233"/>
      <c r="CL454" s="243">
        <f>IF(CJ454-CI454=$A$3,$A$2,CJ454-CI454)</f>
        <v>0</v>
      </c>
      <c r="CM454" s="243">
        <f>IFERROR(IF(CK454=$D$4,CL454,CL454/($D$4/CK454)),0)</f>
        <v>0</v>
      </c>
      <c r="CN454" s="249"/>
      <c r="CO454" s="249"/>
      <c r="CP454" s="233"/>
      <c r="CQ454" s="243">
        <f>IF(CO454-CN454=$A$3,$A$2,CO454-CN454)</f>
        <v>0</v>
      </c>
      <c r="CR454" s="243">
        <f>IFERROR(IF(CP454=$D$4,CQ454,CQ454/($D$4/CP454)),0)</f>
        <v>0</v>
      </c>
      <c r="CS454" s="249"/>
      <c r="CT454" s="249"/>
      <c r="CU454" s="233"/>
      <c r="CV454" s="243">
        <f>IF(CT454-CS454=$A$3,$A$2,CT454-CS454)</f>
        <v>0</v>
      </c>
      <c r="CW454" s="243">
        <f>IFERROR(IF(CU454=$D$4,CV454,CV454/($D$4/CU454)),0)</f>
        <v>0</v>
      </c>
      <c r="CX454" s="250"/>
      <c r="CY454" s="251"/>
      <c r="CZ454" s="252"/>
      <c r="DA454" s="252"/>
    </row>
  </sheetData>
  <phoneticPr fontId="16" type="noConversion"/>
  <conditionalFormatting sqref="CY301">
    <cfRule type="duplicateValues" dxfId="111" priority="2"/>
  </conditionalFormatting>
  <conditionalFormatting sqref="CY301">
    <cfRule type="duplicateValues" dxfId="110" priority="1"/>
  </conditionalFormatting>
  <conditionalFormatting sqref="D193">
    <cfRule type="duplicateValues" dxfId="109" priority="174"/>
  </conditionalFormatting>
  <conditionalFormatting sqref="D50">
    <cfRule type="duplicateValues" dxfId="108" priority="176"/>
  </conditionalFormatting>
  <conditionalFormatting sqref="D272">
    <cfRule type="duplicateValues" dxfId="107" priority="178"/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98B16-0B95-429C-964F-4FEEECE91061}">
  <sheetPr>
    <tabColor theme="4"/>
  </sheetPr>
  <dimension ref="B1:BM15"/>
  <sheetViews>
    <sheetView showGridLines="0" tabSelected="1" topLeftCell="B1" zoomScale="110" zoomScaleNormal="110" workbookViewId="0">
      <pane xSplit="4" ySplit="6" topLeftCell="M7" activePane="bottomRight" state="frozen"/>
      <selection activeCell="B1" sqref="B1"/>
      <selection pane="topRight" activeCell="F1" sqref="F1"/>
      <selection pane="bottomLeft" activeCell="B7" sqref="B7"/>
      <selection pane="bottomRight" activeCell="O9" sqref="O9"/>
    </sheetView>
  </sheetViews>
  <sheetFormatPr baseColWidth="10" defaultColWidth="11.44140625" defaultRowHeight="12.6" x14ac:dyDescent="0.25"/>
  <cols>
    <col min="1" max="1" width="0" style="1" hidden="1" customWidth="1"/>
    <col min="2" max="2" width="8.44140625" style="1" customWidth="1"/>
    <col min="3" max="3" width="9" style="2" customWidth="1"/>
    <col min="4" max="4" width="36.5546875" style="2" bestFit="1" customWidth="1"/>
    <col min="5" max="5" width="40" style="11" bestFit="1" customWidth="1"/>
    <col min="6" max="6" width="9.5546875" style="11" customWidth="1"/>
    <col min="7" max="7" width="8.88671875" style="11" customWidth="1"/>
    <col min="8" max="8" width="8.33203125" style="11" customWidth="1"/>
    <col min="9" max="9" width="10.88671875" style="11" customWidth="1"/>
    <col min="10" max="10" width="9.21875" style="11" customWidth="1"/>
    <col min="11" max="11" width="20.5546875" style="11" bestFit="1" customWidth="1"/>
    <col min="12" max="12" width="16.88671875" style="2" bestFit="1" customWidth="1"/>
    <col min="13" max="13" width="13.5546875" style="11" customWidth="1"/>
    <col min="14" max="14" width="22.5546875" style="11" bestFit="1" customWidth="1"/>
    <col min="15" max="15" width="28.44140625" style="11" customWidth="1"/>
    <col min="16" max="16" width="20.33203125" style="11" bestFit="1" customWidth="1"/>
    <col min="17" max="17" width="12.33203125" style="11" customWidth="1"/>
    <col min="18" max="18" width="12.109375" style="11" customWidth="1"/>
    <col min="19" max="19" width="15.6640625" style="11" customWidth="1"/>
    <col min="20" max="20" width="20.109375" style="11" customWidth="1"/>
    <col min="21" max="21" width="12.5546875" style="1" customWidth="1"/>
    <col min="22" max="22" width="16.88671875" style="1" hidden="1" customWidth="1"/>
    <col min="23" max="23" width="10.44140625" style="1" customWidth="1"/>
    <col min="24" max="24" width="11.44140625" style="1" customWidth="1"/>
    <col min="25" max="25" width="13" style="1" customWidth="1"/>
    <col min="26" max="26" width="12.6640625" style="1" customWidth="1"/>
    <col min="27" max="27" width="10.88671875" style="1" customWidth="1"/>
    <col min="28" max="28" width="11.5546875" style="1" customWidth="1"/>
    <col min="29" max="29" width="10.109375" style="1" customWidth="1"/>
    <col min="30" max="30" width="12.109375" style="1" customWidth="1"/>
    <col min="31" max="31" width="11.88671875" style="1" customWidth="1"/>
    <col min="32" max="32" width="9" style="1" customWidth="1"/>
    <col min="33" max="33" width="14.44140625" style="1" customWidth="1"/>
    <col min="34" max="34" width="14.33203125" style="1" customWidth="1"/>
    <col min="35" max="35" width="12.6640625" style="1" customWidth="1"/>
    <col min="36" max="36" width="13" style="1" customWidth="1"/>
    <col min="37" max="37" width="11.44140625" style="1" customWidth="1"/>
    <col min="38" max="38" width="12.88671875" style="1" customWidth="1"/>
    <col min="39" max="39" width="14.33203125" style="1" customWidth="1"/>
    <col min="40" max="40" width="13" style="1" customWidth="1"/>
    <col min="41" max="41" width="16.33203125" style="1" customWidth="1"/>
    <col min="42" max="42" width="11.44140625" style="1" customWidth="1"/>
    <col min="43" max="43" width="16.109375" style="1" customWidth="1"/>
    <col min="44" max="44" width="15.33203125" style="1" customWidth="1"/>
    <col min="45" max="45" width="14" style="1" customWidth="1"/>
    <col min="46" max="46" width="14.109375" style="1" customWidth="1"/>
    <col min="47" max="47" width="10.109375" style="1" customWidth="1"/>
    <col min="48" max="48" width="12.6640625" style="1" customWidth="1"/>
    <col min="49" max="49" width="14.6640625" style="1" customWidth="1"/>
    <col min="50" max="50" width="14" style="1" customWidth="1"/>
    <col min="51" max="51" width="17.109375" style="1" customWidth="1"/>
    <col min="52" max="52" width="11.33203125" style="1" customWidth="1"/>
    <col min="53" max="53" width="14.5546875" style="1" customWidth="1"/>
    <col min="54" max="54" width="15.33203125" style="1" customWidth="1"/>
    <col min="55" max="55" width="14" style="1" customWidth="1"/>
    <col min="56" max="56" width="12.6640625" style="1" customWidth="1"/>
    <col min="57" max="57" width="14.5546875" style="1" customWidth="1"/>
    <col min="58" max="58" width="12.6640625" style="1" customWidth="1"/>
    <col min="59" max="59" width="15.33203125" style="1" customWidth="1"/>
    <col min="60" max="60" width="11.44140625" style="1" customWidth="1"/>
    <col min="61" max="61" width="12.44140625" style="1" customWidth="1"/>
    <col min="62" max="62" width="14.5546875" style="1" customWidth="1"/>
    <col min="63" max="63" width="13.6640625" style="1" customWidth="1"/>
    <col min="64" max="64" width="15.109375" style="1" customWidth="1"/>
    <col min="65" max="65" width="44.33203125" style="1" customWidth="1"/>
    <col min="66" max="66" width="21.109375" style="1" bestFit="1" customWidth="1"/>
    <col min="67" max="67" width="16.33203125" style="1" customWidth="1"/>
    <col min="68" max="68" width="11.44140625" style="1"/>
    <col min="69" max="69" width="21.5546875" style="1" customWidth="1"/>
    <col min="70" max="16384" width="11.44140625" style="1"/>
  </cols>
  <sheetData>
    <row r="1" spans="2:65" ht="13.8" x14ac:dyDescent="0.3">
      <c r="B1" s="16" t="s">
        <v>0</v>
      </c>
    </row>
    <row r="2" spans="2:65" x14ac:dyDescent="0.25">
      <c r="F2" s="105"/>
      <c r="G2" s="105"/>
      <c r="H2" s="105"/>
    </row>
    <row r="3" spans="2:65" s="3" customFormat="1" ht="28.8" x14ac:dyDescent="0.55000000000000004">
      <c r="B3" s="6" t="s">
        <v>2537</v>
      </c>
      <c r="C3" s="6"/>
      <c r="D3" s="6"/>
      <c r="E3" s="8"/>
      <c r="F3" s="8"/>
      <c r="G3" s="13"/>
      <c r="H3" s="12"/>
      <c r="I3" s="12"/>
      <c r="J3" s="12"/>
      <c r="K3" s="12"/>
      <c r="L3" s="4"/>
      <c r="M3" s="12"/>
      <c r="N3" s="12"/>
      <c r="O3" s="12"/>
      <c r="P3" s="12"/>
      <c r="Q3" s="12"/>
      <c r="R3" s="12"/>
      <c r="S3" s="12"/>
      <c r="T3" s="12"/>
      <c r="AA3" s="61"/>
    </row>
    <row r="4" spans="2:65" s="5" customFormat="1" ht="15.6" x14ac:dyDescent="0.3">
      <c r="B4" s="7" t="s">
        <v>1</v>
      </c>
      <c r="C4" s="7"/>
      <c r="D4" s="9">
        <v>4</v>
      </c>
      <c r="E4" s="37"/>
      <c r="F4" s="145"/>
      <c r="G4" s="35"/>
      <c r="H4" s="20"/>
      <c r="I4" s="13"/>
      <c r="J4" s="13"/>
      <c r="K4" s="13"/>
      <c r="L4" s="17"/>
      <c r="M4" s="14"/>
      <c r="N4" s="14"/>
      <c r="O4" s="14"/>
      <c r="P4" s="14"/>
      <c r="Q4" s="14"/>
      <c r="R4" s="13"/>
      <c r="S4" s="13"/>
      <c r="T4" s="13"/>
      <c r="V4" s="3"/>
      <c r="W4" s="3"/>
      <c r="Y4" s="3"/>
      <c r="Z4" s="3"/>
      <c r="AG4" s="60">
        <f>SUBTOTAL(9,AG7:AG15)*24</f>
        <v>0</v>
      </c>
      <c r="AH4" s="60">
        <f>SUBTOTAL(9,AH7:AH15)*24</f>
        <v>0</v>
      </c>
      <c r="AI4" s="19"/>
      <c r="AJ4" s="19"/>
      <c r="AK4" s="19"/>
      <c r="AL4" s="60">
        <f>SUBTOTAL(9,AL7:AL15)*24</f>
        <v>0</v>
      </c>
      <c r="AM4" s="60">
        <f>SUBTOTAL(9,AM7:AM15)*24</f>
        <v>0</v>
      </c>
      <c r="AN4" s="19"/>
      <c r="AO4" s="19"/>
      <c r="AP4" s="19"/>
      <c r="AQ4" s="60">
        <f>SUBTOTAL(9,AQ7:AQ15)*24</f>
        <v>24</v>
      </c>
      <c r="AR4" s="60">
        <f>SUBTOTAL(9,AR7:AR15)*24</f>
        <v>24</v>
      </c>
      <c r="AS4" s="19"/>
      <c r="AT4" s="19"/>
      <c r="AU4" s="19"/>
      <c r="AV4" s="60">
        <f>SUBTOTAL(9,AV7:AV15)*24</f>
        <v>24</v>
      </c>
      <c r="AW4" s="60">
        <f>SUBTOTAL(9,AW7:AW15)*24</f>
        <v>24</v>
      </c>
      <c r="AX4" s="19"/>
      <c r="AY4" s="19"/>
      <c r="AZ4" s="19"/>
      <c r="BA4" s="60">
        <f>SUBTOTAL(9,BA7:BA15)*24</f>
        <v>24</v>
      </c>
      <c r="BB4" s="60">
        <f>SUBTOTAL(9,BB7:BB15)*24</f>
        <v>24</v>
      </c>
      <c r="BC4" s="19"/>
      <c r="BD4" s="19"/>
      <c r="BE4" s="19"/>
      <c r="BF4" s="60">
        <f>SUBTOTAL(9,BF7:BF15)*24</f>
        <v>24</v>
      </c>
      <c r="BG4" s="60">
        <f>SUBTOTAL(9,BG7:BG15)*24</f>
        <v>24</v>
      </c>
      <c r="BH4" s="19"/>
      <c r="BI4" s="19"/>
      <c r="BJ4" s="19"/>
      <c r="BK4" s="60">
        <f>SUBTOTAL(9,BK7:BK15)*24</f>
        <v>24</v>
      </c>
      <c r="BL4" s="60">
        <f>SUBTOTAL(9,BL7:BL15)*24</f>
        <v>24</v>
      </c>
    </row>
    <row r="5" spans="2:65" s="18" customFormat="1" ht="12.75" customHeight="1" x14ac:dyDescent="0.3">
      <c r="C5" s="22"/>
      <c r="D5" s="23"/>
      <c r="E5" s="59">
        <f>+COUNTIF(E7:E15,"**")</f>
        <v>9</v>
      </c>
      <c r="F5" s="10"/>
      <c r="G5" s="20"/>
      <c r="H5" s="20"/>
      <c r="I5" s="20"/>
      <c r="J5" s="20"/>
      <c r="K5" s="20"/>
      <c r="L5" s="59"/>
      <c r="M5"/>
      <c r="N5" s="20"/>
      <c r="O5" s="20"/>
      <c r="P5" s="20"/>
      <c r="Q5" s="20"/>
      <c r="R5" s="20"/>
      <c r="S5" s="20"/>
      <c r="T5" s="20"/>
      <c r="V5" s="67">
        <f>SUBTOTAL(9,V7:V15)</f>
        <v>206673.09833333336</v>
      </c>
      <c r="X5" s="119">
        <f>SUBTOTAL(9,X7:X15)</f>
        <v>2.9999999999999996</v>
      </c>
      <c r="Y5" s="61">
        <f>SUBTOTAL(9,Y7:Y15)</f>
        <v>120</v>
      </c>
      <c r="AA5" s="119">
        <f>SUBTOTAL(9,AA7:AA15)</f>
        <v>2.9999999999999996</v>
      </c>
      <c r="AB5" s="61">
        <f>SUBTOTAL(9,AB7:AB15)</f>
        <v>480</v>
      </c>
      <c r="AD5" s="82" t="s">
        <v>2</v>
      </c>
      <c r="AE5" s="83"/>
      <c r="AF5" s="83"/>
      <c r="AG5" s="83"/>
      <c r="AH5" s="84"/>
      <c r="AI5" s="79" t="s">
        <v>3</v>
      </c>
      <c r="AJ5" s="80"/>
      <c r="AK5" s="80"/>
      <c r="AL5" s="80"/>
      <c r="AM5" s="81"/>
      <c r="AN5" s="96" t="s">
        <v>4</v>
      </c>
      <c r="AO5" s="97"/>
      <c r="AP5" s="97"/>
      <c r="AQ5" s="97"/>
      <c r="AR5" s="98"/>
      <c r="AS5" s="93" t="s">
        <v>5</v>
      </c>
      <c r="AT5" s="94"/>
      <c r="AU5" s="94"/>
      <c r="AV5" s="94"/>
      <c r="AW5" s="95"/>
      <c r="AX5" s="90" t="s">
        <v>6</v>
      </c>
      <c r="AY5" s="91"/>
      <c r="AZ5" s="91"/>
      <c r="BA5" s="91"/>
      <c r="BB5" s="92"/>
      <c r="BC5" s="87" t="s">
        <v>7</v>
      </c>
      <c r="BD5" s="88"/>
      <c r="BE5" s="88"/>
      <c r="BF5" s="88"/>
      <c r="BG5" s="89"/>
      <c r="BH5" s="85" t="s">
        <v>8</v>
      </c>
      <c r="BI5" s="86"/>
      <c r="BJ5" s="86"/>
      <c r="BK5" s="86"/>
      <c r="BL5" s="86"/>
    </row>
    <row r="6" spans="2:65" s="23" customFormat="1" ht="40.200000000000003" customHeight="1" x14ac:dyDescent="0.3">
      <c r="B6" s="38" t="s">
        <v>9</v>
      </c>
      <c r="C6" s="24" t="s">
        <v>10</v>
      </c>
      <c r="D6" s="24" t="s">
        <v>11</v>
      </c>
      <c r="E6" s="24" t="s">
        <v>12</v>
      </c>
      <c r="F6" s="24" t="s">
        <v>13</v>
      </c>
      <c r="G6" s="25" t="s">
        <v>14</v>
      </c>
      <c r="H6" s="25" t="s">
        <v>15</v>
      </c>
      <c r="I6" s="25" t="s">
        <v>16</v>
      </c>
      <c r="J6" s="25" t="s">
        <v>17</v>
      </c>
      <c r="K6" s="24" t="s">
        <v>894</v>
      </c>
      <c r="L6" s="24" t="s">
        <v>895</v>
      </c>
      <c r="M6" s="24" t="s">
        <v>18</v>
      </c>
      <c r="N6" s="183" t="s">
        <v>2154</v>
      </c>
      <c r="O6" s="109" t="s">
        <v>19</v>
      </c>
      <c r="P6" s="108" t="s">
        <v>20</v>
      </c>
      <c r="Q6" s="108" t="s">
        <v>21</v>
      </c>
      <c r="R6" s="108" t="s">
        <v>22</v>
      </c>
      <c r="S6" s="108" t="s">
        <v>23</v>
      </c>
      <c r="T6" s="108" t="s">
        <v>24</v>
      </c>
      <c r="U6" s="24" t="s">
        <v>457</v>
      </c>
      <c r="V6" s="26" t="s">
        <v>25</v>
      </c>
      <c r="W6" s="26" t="s">
        <v>26</v>
      </c>
      <c r="X6" s="26" t="s">
        <v>27</v>
      </c>
      <c r="Y6" s="26" t="s">
        <v>28</v>
      </c>
      <c r="Z6" s="26" t="s">
        <v>29</v>
      </c>
      <c r="AA6" s="26" t="s">
        <v>30</v>
      </c>
      <c r="AB6" s="26" t="s">
        <v>31</v>
      </c>
      <c r="AC6" s="27" t="s">
        <v>32</v>
      </c>
      <c r="AD6" s="28" t="s">
        <v>982</v>
      </c>
      <c r="AE6" s="28" t="s">
        <v>983</v>
      </c>
      <c r="AF6" s="28" t="s">
        <v>1568</v>
      </c>
      <c r="AG6" s="28" t="s">
        <v>1569</v>
      </c>
      <c r="AH6" s="28" t="s">
        <v>1570</v>
      </c>
      <c r="AI6" s="29" t="s">
        <v>984</v>
      </c>
      <c r="AJ6" s="29" t="s">
        <v>985</v>
      </c>
      <c r="AK6" s="29" t="s">
        <v>1571</v>
      </c>
      <c r="AL6" s="29" t="s">
        <v>1572</v>
      </c>
      <c r="AM6" s="29" t="s">
        <v>1573</v>
      </c>
      <c r="AN6" s="30" t="s">
        <v>986</v>
      </c>
      <c r="AO6" s="30" t="s">
        <v>987</v>
      </c>
      <c r="AP6" s="30" t="s">
        <v>1574</v>
      </c>
      <c r="AQ6" s="30" t="s">
        <v>1575</v>
      </c>
      <c r="AR6" s="30" t="s">
        <v>1576</v>
      </c>
      <c r="AS6" s="31" t="s">
        <v>988</v>
      </c>
      <c r="AT6" s="31" t="s">
        <v>989</v>
      </c>
      <c r="AU6" s="31" t="s">
        <v>1577</v>
      </c>
      <c r="AV6" s="31" t="s">
        <v>1578</v>
      </c>
      <c r="AW6" s="31" t="s">
        <v>1579</v>
      </c>
      <c r="AX6" s="32" t="s">
        <v>990</v>
      </c>
      <c r="AY6" s="32" t="s">
        <v>991</v>
      </c>
      <c r="AZ6" s="32" t="s">
        <v>1580</v>
      </c>
      <c r="BA6" s="32" t="s">
        <v>1581</v>
      </c>
      <c r="BB6" s="32" t="s">
        <v>1582</v>
      </c>
      <c r="BC6" s="33" t="s">
        <v>992</v>
      </c>
      <c r="BD6" s="33" t="s">
        <v>993</v>
      </c>
      <c r="BE6" s="33" t="s">
        <v>1583</v>
      </c>
      <c r="BF6" s="33" t="s">
        <v>1584</v>
      </c>
      <c r="BG6" s="33" t="s">
        <v>1585</v>
      </c>
      <c r="BH6" s="34" t="s">
        <v>994</v>
      </c>
      <c r="BI6" s="34" t="s">
        <v>995</v>
      </c>
      <c r="BJ6" s="34" t="s">
        <v>1586</v>
      </c>
      <c r="BK6" s="34" t="s">
        <v>1587</v>
      </c>
      <c r="BL6" s="34" t="s">
        <v>1588</v>
      </c>
      <c r="BM6" s="27" t="s">
        <v>33</v>
      </c>
    </row>
    <row r="7" spans="2:65" ht="13.8" x14ac:dyDescent="0.3">
      <c r="B7" s="39" t="str">
        <f t="shared" ref="B7:B15" si="0">CONCATENATE(IF(AD7&lt;&gt;"","L",""),IF(AI7&lt;&gt;"","M",""),IF(AN7&lt;&gt;"","W",""),IF(AS7&lt;&gt;"","J",""),IF(AX7&lt;&gt;"","V",""),IF(BC7&lt;&gt;"","S",""),IF(BH7&lt;&gt;"","D",""))</f>
        <v>S</v>
      </c>
      <c r="C7" s="104">
        <v>891</v>
      </c>
      <c r="D7" s="40" t="s">
        <v>1703</v>
      </c>
      <c r="E7" s="40" t="s">
        <v>1264</v>
      </c>
      <c r="F7" s="40" t="s">
        <v>2155</v>
      </c>
      <c r="G7" s="36" t="s">
        <v>1236</v>
      </c>
      <c r="H7" s="36" t="s">
        <v>2211</v>
      </c>
      <c r="I7" s="36" t="s">
        <v>2124</v>
      </c>
      <c r="J7" s="36" t="s">
        <v>2125</v>
      </c>
      <c r="K7" s="36" t="s">
        <v>2539</v>
      </c>
      <c r="L7" s="99" t="s">
        <v>2540</v>
      </c>
      <c r="M7" s="107">
        <v>922967740</v>
      </c>
      <c r="N7" s="106" t="str">
        <f>IFERROR(VLOOKUP(Tabla54[[#This Row],[NOMBRE PDV HMPDV]],Tabla5[[NOMBRE PDV HMPDV]:[NOMBRE COMPLETO PROMOTOR]],11,0),"")</f>
        <v>Maria Jose Segovia</v>
      </c>
      <c r="O7" s="106" t="str">
        <f t="shared" ref="O7:O15" si="1">PROPER(TRIM(UPPER(CONCATENATE(P7," ",Q7))))</f>
        <v>Veronica Priscila Maldonado</v>
      </c>
      <c r="P7" s="106" t="s">
        <v>2485</v>
      </c>
      <c r="Q7" s="106" t="s">
        <v>2445</v>
      </c>
      <c r="R7" s="106" t="s">
        <v>2499</v>
      </c>
      <c r="S7" s="106" t="s">
        <v>2506</v>
      </c>
      <c r="T7" s="106" t="s">
        <v>2467</v>
      </c>
      <c r="U7" s="107" t="s">
        <v>2472</v>
      </c>
      <c r="V7" s="133">
        <v>68062.876666666678</v>
      </c>
      <c r="W7" s="39">
        <f t="shared" ref="W7:W10" si="2">COUNTA(AD7,AI7,AN7,AS7,AX7,BH7,BC7)</f>
        <v>1</v>
      </c>
      <c r="X7" s="42">
        <f t="shared" ref="X7:X15" si="3">Y7/AC7</f>
        <v>0.2</v>
      </c>
      <c r="Y7" s="43">
        <f t="shared" ref="Y7:Y15" si="4">(AH7+AM7+AR7+AW7+BB7+BL7+BG7)*24</f>
        <v>8</v>
      </c>
      <c r="Z7" s="44">
        <f t="shared" ref="Z7:Z15" si="5">+W7*$D$4</f>
        <v>4</v>
      </c>
      <c r="AA7" s="42">
        <f t="shared" ref="AA7:AA15" si="6">AB7/(AC7*$D$4)</f>
        <v>0.2</v>
      </c>
      <c r="AB7" s="44">
        <f t="shared" ref="AB7:AB15" si="7">((AG7*24)*AF7)+((AL7*24)*AK7)+((AQ7*24)*AP7)+((AV7*24)*AU7)+((BA7*24)*AZ7)+((BF7*24)*BE7)+((BK7*24)*BJ7)</f>
        <v>32</v>
      </c>
      <c r="AC7" s="45">
        <f>SUMIFS(Y:Y,O:O,O7)</f>
        <v>40</v>
      </c>
      <c r="AD7" s="127"/>
      <c r="AE7" s="127"/>
      <c r="AF7" s="107"/>
      <c r="AG7" s="47">
        <f t="shared" ref="AG7:AG15" si="8">IF(AE7-AD7=$A$3,$A$2,AE7-AD7)</f>
        <v>0</v>
      </c>
      <c r="AH7" s="47">
        <f t="shared" ref="AH7:AH15" si="9">IFERROR(IF(AF7=$D$4,AG7,AG7/($D$4/AF7)),0)</f>
        <v>0</v>
      </c>
      <c r="AI7" s="49"/>
      <c r="AJ7" s="49"/>
      <c r="AK7" s="41"/>
      <c r="AL7" s="47">
        <f t="shared" ref="AL7:AL15" si="10">IF(AJ7-AI7=$A$3,$A$2,AJ7-AI7)</f>
        <v>0</v>
      </c>
      <c r="AM7" s="47">
        <f t="shared" ref="AM7:AM15" si="11">IFERROR(IF(AK7=$D$4,AL7,AL7/($D$4/AK7)),0)</f>
        <v>0</v>
      </c>
      <c r="AN7" s="49"/>
      <c r="AO7" s="49"/>
      <c r="AP7" s="41"/>
      <c r="AQ7" s="47">
        <f t="shared" ref="AQ7:AQ15" si="12">IF(AO7-AN7=$A$3,$A$2,AO7-AN7)</f>
        <v>0</v>
      </c>
      <c r="AR7" s="47">
        <f t="shared" ref="AR7:AR15" si="13">IFERROR(IF(AP7=$D$4,AQ7,AQ7/($D$4/AP7)),0)</f>
        <v>0</v>
      </c>
      <c r="AS7" s="49"/>
      <c r="AT7" s="49"/>
      <c r="AU7" s="41"/>
      <c r="AV7" s="47">
        <f t="shared" ref="AV7:AV15" si="14">IF(AT7-AS7=$A$3,$A$2,AT7-AS7)</f>
        <v>0</v>
      </c>
      <c r="AW7" s="47">
        <f t="shared" ref="AW7:AW15" si="15">IFERROR(IF(AU7=$D$4,AV7,AV7/($D$4/AU7)),0)</f>
        <v>0</v>
      </c>
      <c r="AX7" s="49"/>
      <c r="AY7" s="49"/>
      <c r="AZ7" s="41"/>
      <c r="BA7" s="47">
        <f t="shared" ref="BA7:BA15" si="16">IF(AY7-AX7=$A$3,$A$2,AY7-AX7)</f>
        <v>0</v>
      </c>
      <c r="BB7" s="47">
        <f t="shared" ref="BB7:BB15" si="17">IFERROR(IF(AZ7=$D$4,BA7,BA7/($D$4/AZ7)),0)</f>
        <v>0</v>
      </c>
      <c r="BC7" s="49">
        <v>0.41666666666666669</v>
      </c>
      <c r="BD7" s="49">
        <v>0.75</v>
      </c>
      <c r="BE7" s="41">
        <v>4</v>
      </c>
      <c r="BF7" s="47">
        <f t="shared" ref="BF7:BF15" si="18">IF(BD7-BC7=$A$3,$A$2,BD7-BC7)</f>
        <v>0.33333333333333331</v>
      </c>
      <c r="BG7" s="47">
        <f t="shared" ref="BG7:BG15" si="19">IFERROR(IF(BE7=$D$4,BF7,BF7/($D$4/BE7)),0)</f>
        <v>0.33333333333333331</v>
      </c>
      <c r="BH7" s="49"/>
      <c r="BI7" s="49"/>
      <c r="BJ7" s="41"/>
      <c r="BK7" s="47">
        <f t="shared" ref="BK7:BK15" si="20">IF(BI7-BH7=$A$3,$A$2,BI7-BH7)</f>
        <v>0</v>
      </c>
      <c r="BL7" s="47">
        <f t="shared" ref="BL7:BL15" si="21">IFERROR(IF(BJ7=$D$4,BK7,BK7/($D$4/BJ7)),0)</f>
        <v>0</v>
      </c>
      <c r="BM7" s="50"/>
    </row>
    <row r="8" spans="2:65" ht="13.8" x14ac:dyDescent="0.3">
      <c r="B8" s="39" t="str">
        <f t="shared" si="0"/>
        <v>VD</v>
      </c>
      <c r="C8" s="104">
        <v>893</v>
      </c>
      <c r="D8" s="40" t="s">
        <v>1718</v>
      </c>
      <c r="E8" s="40" t="s">
        <v>1278</v>
      </c>
      <c r="F8" s="40" t="s">
        <v>2155</v>
      </c>
      <c r="G8" s="36" t="s">
        <v>1236</v>
      </c>
      <c r="H8" s="36" t="s">
        <v>2171</v>
      </c>
      <c r="I8" s="36" t="s">
        <v>2124</v>
      </c>
      <c r="J8" s="36" t="s">
        <v>2125</v>
      </c>
      <c r="K8" s="36" t="s">
        <v>2539</v>
      </c>
      <c r="L8" s="99" t="s">
        <v>2540</v>
      </c>
      <c r="M8" s="107">
        <v>922967740</v>
      </c>
      <c r="N8" s="106" t="str">
        <f>IFERROR(VLOOKUP(Tabla54[[#This Row],[NOMBRE PDV HMPDV]],Tabla5[[NOMBRE PDV HMPDV]:[NOMBRE COMPLETO PROMOTOR]],11,0),"")</f>
        <v>Raul David Saldarriaga</v>
      </c>
      <c r="O8" s="106" t="str">
        <f t="shared" si="1"/>
        <v>Veronica Priscila Maldonado</v>
      </c>
      <c r="P8" s="106" t="s">
        <v>2485</v>
      </c>
      <c r="Q8" s="106" t="s">
        <v>2445</v>
      </c>
      <c r="R8" s="106" t="s">
        <v>2499</v>
      </c>
      <c r="S8" s="106" t="s">
        <v>2461</v>
      </c>
      <c r="T8" s="106" t="s">
        <v>2467</v>
      </c>
      <c r="U8" s="107" t="s">
        <v>2472</v>
      </c>
      <c r="V8" s="49"/>
      <c r="W8" s="39">
        <f t="shared" si="2"/>
        <v>2</v>
      </c>
      <c r="X8" s="42">
        <f t="shared" si="3"/>
        <v>0.4</v>
      </c>
      <c r="Y8" s="43">
        <f t="shared" si="4"/>
        <v>16</v>
      </c>
      <c r="Z8" s="44">
        <f t="shared" si="5"/>
        <v>8</v>
      </c>
      <c r="AA8" s="42">
        <f t="shared" si="6"/>
        <v>0.4</v>
      </c>
      <c r="AB8" s="44">
        <f t="shared" si="7"/>
        <v>64</v>
      </c>
      <c r="AC8" s="45">
        <f>SUMIFS(Y:Y,O:O,O8)</f>
        <v>40</v>
      </c>
      <c r="AD8" s="49"/>
      <c r="AE8" s="49"/>
      <c r="AF8" s="41"/>
      <c r="AG8" s="47">
        <f t="shared" si="8"/>
        <v>0</v>
      </c>
      <c r="AH8" s="47">
        <f t="shared" si="9"/>
        <v>0</v>
      </c>
      <c r="AI8" s="49"/>
      <c r="AJ8" s="49"/>
      <c r="AK8" s="41"/>
      <c r="AL8" s="47">
        <f t="shared" si="10"/>
        <v>0</v>
      </c>
      <c r="AM8" s="47">
        <f t="shared" si="11"/>
        <v>0</v>
      </c>
      <c r="AN8" s="49"/>
      <c r="AO8" s="41"/>
      <c r="AP8" s="49"/>
      <c r="AQ8" s="47">
        <f t="shared" si="12"/>
        <v>0</v>
      </c>
      <c r="AR8" s="47">
        <f t="shared" si="13"/>
        <v>0</v>
      </c>
      <c r="AS8" s="49"/>
      <c r="AT8" s="49"/>
      <c r="AU8" s="41"/>
      <c r="AV8" s="47">
        <f t="shared" si="14"/>
        <v>0</v>
      </c>
      <c r="AW8" s="47">
        <f t="shared" si="15"/>
        <v>0</v>
      </c>
      <c r="AX8" s="49">
        <v>0.41666666666666669</v>
      </c>
      <c r="AY8" s="49">
        <v>0.75</v>
      </c>
      <c r="AZ8" s="41">
        <v>4</v>
      </c>
      <c r="BA8" s="47">
        <f t="shared" si="16"/>
        <v>0.33333333333333331</v>
      </c>
      <c r="BB8" s="47">
        <f t="shared" si="17"/>
        <v>0.33333333333333331</v>
      </c>
      <c r="BC8" s="49"/>
      <c r="BD8" s="49"/>
      <c r="BE8" s="41"/>
      <c r="BF8" s="47">
        <f t="shared" si="18"/>
        <v>0</v>
      </c>
      <c r="BG8" s="47">
        <f t="shared" si="19"/>
        <v>0</v>
      </c>
      <c r="BH8" s="49">
        <v>0.41666666666666669</v>
      </c>
      <c r="BI8" s="49">
        <v>0.75</v>
      </c>
      <c r="BJ8" s="41">
        <v>4</v>
      </c>
      <c r="BK8" s="47">
        <f t="shared" si="20"/>
        <v>0.33333333333333331</v>
      </c>
      <c r="BL8" s="47">
        <f t="shared" si="21"/>
        <v>0.33333333333333331</v>
      </c>
      <c r="BM8" s="50"/>
    </row>
    <row r="9" spans="2:65" ht="13.8" x14ac:dyDescent="0.3">
      <c r="B9" s="39" t="str">
        <f t="shared" si="0"/>
        <v>WJ</v>
      </c>
      <c r="C9" s="104">
        <v>22</v>
      </c>
      <c r="D9" s="40" t="s">
        <v>1746</v>
      </c>
      <c r="E9" s="40" t="s">
        <v>1298</v>
      </c>
      <c r="F9" s="40" t="s">
        <v>2155</v>
      </c>
      <c r="G9" s="36" t="s">
        <v>1236</v>
      </c>
      <c r="H9" s="36" t="s">
        <v>2206</v>
      </c>
      <c r="I9" s="36" t="s">
        <v>2124</v>
      </c>
      <c r="J9" s="36" t="s">
        <v>2125</v>
      </c>
      <c r="K9" s="36" t="s">
        <v>2539</v>
      </c>
      <c r="L9" s="99" t="s">
        <v>2540</v>
      </c>
      <c r="M9" s="107">
        <v>922967740</v>
      </c>
      <c r="N9" s="106" t="str">
        <f>IFERROR(VLOOKUP(Tabla54[[#This Row],[NOMBRE PDV HMPDV]],Tabla5[[NOMBRE PDV HMPDV]:[NOMBRE COMPLETO PROMOTOR]],11,0),"")</f>
        <v>Vicente Guillermo Brito</v>
      </c>
      <c r="O9" s="106" t="str">
        <f t="shared" si="1"/>
        <v>Veronica Priscila Maldonado</v>
      </c>
      <c r="P9" s="106" t="s">
        <v>2485</v>
      </c>
      <c r="Q9" s="106" t="s">
        <v>2445</v>
      </c>
      <c r="R9" s="106" t="s">
        <v>2499</v>
      </c>
      <c r="S9" s="106" t="s">
        <v>2461</v>
      </c>
      <c r="T9" s="106" t="s">
        <v>2467</v>
      </c>
      <c r="U9" s="107" t="s">
        <v>2472</v>
      </c>
      <c r="V9" s="133">
        <v>57056.104166666672</v>
      </c>
      <c r="W9" s="39">
        <f t="shared" si="2"/>
        <v>2</v>
      </c>
      <c r="X9" s="42">
        <f t="shared" si="3"/>
        <v>0.4</v>
      </c>
      <c r="Y9" s="43">
        <f t="shared" si="4"/>
        <v>16</v>
      </c>
      <c r="Z9" s="44">
        <f t="shared" si="5"/>
        <v>8</v>
      </c>
      <c r="AA9" s="42">
        <f t="shared" si="6"/>
        <v>0.4</v>
      </c>
      <c r="AB9" s="44">
        <f t="shared" si="7"/>
        <v>64</v>
      </c>
      <c r="AC9" s="45">
        <f>SUMIFS(Y:Y,O:O,O9)</f>
        <v>40</v>
      </c>
      <c r="AD9" s="127"/>
      <c r="AE9" s="127"/>
      <c r="AF9" s="107"/>
      <c r="AG9" s="47">
        <f t="shared" si="8"/>
        <v>0</v>
      </c>
      <c r="AH9" s="47">
        <f t="shared" si="9"/>
        <v>0</v>
      </c>
      <c r="AI9" s="49"/>
      <c r="AJ9" s="49"/>
      <c r="AK9" s="41"/>
      <c r="AL9" s="47">
        <f t="shared" si="10"/>
        <v>0</v>
      </c>
      <c r="AM9" s="47">
        <f t="shared" si="11"/>
        <v>0</v>
      </c>
      <c r="AN9" s="49">
        <v>0.41666666666666669</v>
      </c>
      <c r="AO9" s="49">
        <v>0.75</v>
      </c>
      <c r="AP9" s="41">
        <v>4</v>
      </c>
      <c r="AQ9" s="47">
        <f t="shared" si="12"/>
        <v>0.33333333333333331</v>
      </c>
      <c r="AR9" s="47">
        <f t="shared" si="13"/>
        <v>0.33333333333333331</v>
      </c>
      <c r="AS9" s="49">
        <v>0.41666666666666669</v>
      </c>
      <c r="AT9" s="49">
        <v>0.75</v>
      </c>
      <c r="AU9" s="41">
        <v>4</v>
      </c>
      <c r="AV9" s="47">
        <f t="shared" si="14"/>
        <v>0.33333333333333331</v>
      </c>
      <c r="AW9" s="47">
        <f t="shared" si="15"/>
        <v>0.33333333333333331</v>
      </c>
      <c r="AX9" s="49"/>
      <c r="AY9" s="49"/>
      <c r="AZ9" s="41"/>
      <c r="BA9" s="47">
        <f t="shared" si="16"/>
        <v>0</v>
      </c>
      <c r="BB9" s="47">
        <f t="shared" si="17"/>
        <v>0</v>
      </c>
      <c r="BC9" s="49"/>
      <c r="BD9" s="49"/>
      <c r="BE9" s="41"/>
      <c r="BF9" s="47">
        <f t="shared" si="18"/>
        <v>0</v>
      </c>
      <c r="BG9" s="47">
        <f t="shared" si="19"/>
        <v>0</v>
      </c>
      <c r="BH9" s="49"/>
      <c r="BI9" s="49"/>
      <c r="BJ9" s="41"/>
      <c r="BK9" s="47">
        <f t="shared" si="20"/>
        <v>0</v>
      </c>
      <c r="BL9" s="47">
        <f t="shared" si="21"/>
        <v>0</v>
      </c>
      <c r="BM9" s="50"/>
    </row>
    <row r="10" spans="2:65" ht="13.8" x14ac:dyDescent="0.3">
      <c r="B10" s="39" t="str">
        <f t="shared" si="0"/>
        <v>WD</v>
      </c>
      <c r="C10" s="104">
        <v>928</v>
      </c>
      <c r="D10" s="40" t="s">
        <v>2503</v>
      </c>
      <c r="E10" s="159" t="s">
        <v>2152</v>
      </c>
      <c r="F10" s="40" t="s">
        <v>2155</v>
      </c>
      <c r="G10" s="160" t="s">
        <v>1236</v>
      </c>
      <c r="H10" s="160" t="s">
        <v>2223</v>
      </c>
      <c r="I10" s="160" t="s">
        <v>2223</v>
      </c>
      <c r="J10" s="160" t="s">
        <v>2125</v>
      </c>
      <c r="K10" s="36" t="s">
        <v>2539</v>
      </c>
      <c r="L10" s="99" t="s">
        <v>2540</v>
      </c>
      <c r="M10" s="161">
        <v>1310224702</v>
      </c>
      <c r="N10" s="106" t="str">
        <f>IFERROR(VLOOKUP(Tabla54[[#This Row],[NOMBRE PDV HMPDV]],Tabla5[[NOMBRE PDV HMPDV]:[NOMBRE COMPLETO PROMOTOR]],11,0),"")</f>
        <v/>
      </c>
      <c r="O10" s="106" t="str">
        <f t="shared" si="1"/>
        <v>Mirian Dolores Espinar</v>
      </c>
      <c r="P10" s="162" t="s">
        <v>2482</v>
      </c>
      <c r="Q10" s="162" t="s">
        <v>2492</v>
      </c>
      <c r="R10" s="162" t="s">
        <v>2356</v>
      </c>
      <c r="S10" s="162" t="s">
        <v>2461</v>
      </c>
      <c r="T10" s="162" t="s">
        <v>2467</v>
      </c>
      <c r="U10" s="107" t="s">
        <v>2472</v>
      </c>
      <c r="V10" s="163"/>
      <c r="W10" s="39">
        <f t="shared" si="2"/>
        <v>2</v>
      </c>
      <c r="X10" s="42">
        <f t="shared" si="3"/>
        <v>0.4</v>
      </c>
      <c r="Y10" s="43">
        <f t="shared" si="4"/>
        <v>16</v>
      </c>
      <c r="Z10" s="44">
        <f t="shared" si="5"/>
        <v>8</v>
      </c>
      <c r="AA10" s="42">
        <f t="shared" si="6"/>
        <v>0.4</v>
      </c>
      <c r="AB10" s="44">
        <f t="shared" si="7"/>
        <v>64</v>
      </c>
      <c r="AC10" s="45">
        <f>SUMIFS(Y:Y,O:O,O10)</f>
        <v>40</v>
      </c>
      <c r="AD10" s="163"/>
      <c r="AE10" s="163"/>
      <c r="AF10" s="164"/>
      <c r="AG10" s="47">
        <f t="shared" si="8"/>
        <v>0</v>
      </c>
      <c r="AH10" s="47">
        <f t="shared" si="9"/>
        <v>0</v>
      </c>
      <c r="AI10" s="163"/>
      <c r="AJ10" s="163"/>
      <c r="AK10" s="164"/>
      <c r="AL10" s="47">
        <f t="shared" si="10"/>
        <v>0</v>
      </c>
      <c r="AM10" s="47">
        <f t="shared" si="11"/>
        <v>0</v>
      </c>
      <c r="AN10" s="163">
        <v>0.41666666666666669</v>
      </c>
      <c r="AO10" s="163">
        <v>0.75</v>
      </c>
      <c r="AP10" s="164">
        <v>4</v>
      </c>
      <c r="AQ10" s="47">
        <f t="shared" si="12"/>
        <v>0.33333333333333331</v>
      </c>
      <c r="AR10" s="47">
        <f t="shared" si="13"/>
        <v>0.33333333333333331</v>
      </c>
      <c r="AS10" s="49"/>
      <c r="AT10" s="49"/>
      <c r="AU10" s="41"/>
      <c r="AV10" s="47">
        <f t="shared" si="14"/>
        <v>0</v>
      </c>
      <c r="AW10" s="47">
        <f t="shared" si="15"/>
        <v>0</v>
      </c>
      <c r="AX10" s="164"/>
      <c r="AY10" s="165"/>
      <c r="AZ10" s="41"/>
      <c r="BA10" s="47">
        <f t="shared" si="16"/>
        <v>0</v>
      </c>
      <c r="BB10" s="47">
        <f t="shared" si="17"/>
        <v>0</v>
      </c>
      <c r="BC10" s="49"/>
      <c r="BD10" s="49"/>
      <c r="BE10" s="41"/>
      <c r="BF10" s="47">
        <f t="shared" si="18"/>
        <v>0</v>
      </c>
      <c r="BG10" s="47">
        <f t="shared" si="19"/>
        <v>0</v>
      </c>
      <c r="BH10" s="49">
        <v>0.41666666666666669</v>
      </c>
      <c r="BI10" s="49">
        <v>0.75</v>
      </c>
      <c r="BJ10" s="41">
        <v>4</v>
      </c>
      <c r="BK10" s="47">
        <f t="shared" si="20"/>
        <v>0.33333333333333331</v>
      </c>
      <c r="BL10" s="47">
        <f t="shared" si="21"/>
        <v>0.33333333333333331</v>
      </c>
      <c r="BM10" s="50"/>
    </row>
    <row r="11" spans="2:65" ht="13.8" x14ac:dyDescent="0.3">
      <c r="B11" s="39" t="str">
        <f t="shared" si="0"/>
        <v>VS</v>
      </c>
      <c r="C11" s="104">
        <v>907</v>
      </c>
      <c r="D11" s="40" t="s">
        <v>1846</v>
      </c>
      <c r="E11" s="159" t="s">
        <v>1379</v>
      </c>
      <c r="F11" s="40" t="s">
        <v>2155</v>
      </c>
      <c r="G11" s="160" t="s">
        <v>1236</v>
      </c>
      <c r="H11" s="160" t="s">
        <v>2223</v>
      </c>
      <c r="I11" s="160" t="s">
        <v>2223</v>
      </c>
      <c r="J11" s="160" t="s">
        <v>2125</v>
      </c>
      <c r="K11" s="36" t="s">
        <v>2539</v>
      </c>
      <c r="L11" s="99" t="s">
        <v>2540</v>
      </c>
      <c r="M11" s="161">
        <v>1310224702</v>
      </c>
      <c r="N11" s="106" t="str">
        <f>IFERROR(VLOOKUP(Tabla54[[#This Row],[NOMBRE PDV HMPDV]],Tabla5[[NOMBRE PDV HMPDV]:[NOMBRE COMPLETO PROMOTOR]],11,0),"")</f>
        <v>Lady Laura Saltos</v>
      </c>
      <c r="O11" s="106" t="str">
        <f t="shared" si="1"/>
        <v>Mirian Dolores Espinar</v>
      </c>
      <c r="P11" s="162" t="s">
        <v>2482</v>
      </c>
      <c r="Q11" s="162" t="s">
        <v>2492</v>
      </c>
      <c r="R11" s="162" t="s">
        <v>2356</v>
      </c>
      <c r="S11" s="162" t="s">
        <v>2461</v>
      </c>
      <c r="T11" s="162" t="s">
        <v>2467</v>
      </c>
      <c r="U11" s="107" t="s">
        <v>2472</v>
      </c>
      <c r="V11" s="181">
        <v>81554.117500000008</v>
      </c>
      <c r="W11" s="39">
        <f>COUNTA(AD11,AI11,AN11,#REF!,#REF!,BH11,BC11)</f>
        <v>3</v>
      </c>
      <c r="X11" s="42">
        <f t="shared" si="3"/>
        <v>0.4</v>
      </c>
      <c r="Y11" s="43">
        <f t="shared" si="4"/>
        <v>16</v>
      </c>
      <c r="Z11" s="44">
        <f t="shared" si="5"/>
        <v>12</v>
      </c>
      <c r="AA11" s="42">
        <f t="shared" si="6"/>
        <v>0.4</v>
      </c>
      <c r="AB11" s="44">
        <f t="shared" si="7"/>
        <v>64</v>
      </c>
      <c r="AC11" s="45">
        <f>SUMIFS(Y:Y,O:O,O11)</f>
        <v>40</v>
      </c>
      <c r="AD11" s="182"/>
      <c r="AE11" s="182"/>
      <c r="AF11" s="161"/>
      <c r="AG11" s="47">
        <f t="shared" si="8"/>
        <v>0</v>
      </c>
      <c r="AH11" s="47">
        <f t="shared" si="9"/>
        <v>0</v>
      </c>
      <c r="AI11" s="163"/>
      <c r="AJ11" s="163"/>
      <c r="AK11" s="164"/>
      <c r="AL11" s="47">
        <f t="shared" si="10"/>
        <v>0</v>
      </c>
      <c r="AM11" s="47">
        <f t="shared" si="11"/>
        <v>0</v>
      </c>
      <c r="AN11" s="163"/>
      <c r="AO11" s="163"/>
      <c r="AP11" s="164"/>
      <c r="AQ11" s="47">
        <f t="shared" si="12"/>
        <v>0</v>
      </c>
      <c r="AR11" s="47">
        <f t="shared" si="13"/>
        <v>0</v>
      </c>
      <c r="AS11" s="163"/>
      <c r="AT11" s="163"/>
      <c r="AU11" s="164"/>
      <c r="AV11" s="47">
        <f t="shared" si="14"/>
        <v>0</v>
      </c>
      <c r="AW11" s="47">
        <f t="shared" si="15"/>
        <v>0</v>
      </c>
      <c r="AX11" s="163">
        <v>0.41666666666666669</v>
      </c>
      <c r="AY11" s="163">
        <v>0.75</v>
      </c>
      <c r="AZ11" s="41">
        <v>4</v>
      </c>
      <c r="BA11" s="47">
        <f t="shared" si="16"/>
        <v>0.33333333333333331</v>
      </c>
      <c r="BB11" s="47">
        <f t="shared" si="17"/>
        <v>0.33333333333333331</v>
      </c>
      <c r="BC11" s="49">
        <v>0.41666666666666669</v>
      </c>
      <c r="BD11" s="49">
        <v>0.75</v>
      </c>
      <c r="BE11" s="41">
        <v>4</v>
      </c>
      <c r="BF11" s="47">
        <f t="shared" si="18"/>
        <v>0.33333333333333331</v>
      </c>
      <c r="BG11" s="47">
        <f t="shared" si="19"/>
        <v>0.33333333333333331</v>
      </c>
      <c r="BH11" s="49"/>
      <c r="BI11" s="49"/>
      <c r="BJ11" s="41"/>
      <c r="BK11" s="47">
        <f t="shared" si="20"/>
        <v>0</v>
      </c>
      <c r="BL11" s="47">
        <f t="shared" si="21"/>
        <v>0</v>
      </c>
      <c r="BM11" s="50"/>
    </row>
    <row r="12" spans="2:65" ht="13.8" x14ac:dyDescent="0.3">
      <c r="B12" s="39" t="str">
        <f t="shared" si="0"/>
        <v>J</v>
      </c>
      <c r="C12" s="104">
        <v>917</v>
      </c>
      <c r="D12" s="40" t="s">
        <v>1886</v>
      </c>
      <c r="E12" s="159" t="s">
        <v>1118</v>
      </c>
      <c r="F12" s="40" t="s">
        <v>2155</v>
      </c>
      <c r="G12" s="160" t="s">
        <v>1236</v>
      </c>
      <c r="H12" s="160" t="s">
        <v>2228</v>
      </c>
      <c r="I12" s="160" t="s">
        <v>2228</v>
      </c>
      <c r="J12" s="160" t="s">
        <v>2125</v>
      </c>
      <c r="K12" s="36" t="s">
        <v>2539</v>
      </c>
      <c r="L12" s="99" t="s">
        <v>2540</v>
      </c>
      <c r="M12" s="161">
        <v>1310224702</v>
      </c>
      <c r="N12" s="106" t="str">
        <f>IFERROR(VLOOKUP(Tabla54[[#This Row],[NOMBRE PDV HMPDV]],Tabla5[[NOMBRE PDV HMPDV]:[NOMBRE COMPLETO PROMOTOR]],11,0),"")</f>
        <v>Mirella Asunción Intriago</v>
      </c>
      <c r="O12" s="106" t="str">
        <f t="shared" si="1"/>
        <v>Mirian Dolores Espinar</v>
      </c>
      <c r="P12" s="162" t="s">
        <v>2482</v>
      </c>
      <c r="Q12" s="162" t="s">
        <v>2492</v>
      </c>
      <c r="R12" s="162" t="s">
        <v>2356</v>
      </c>
      <c r="S12" s="162" t="s">
        <v>2461</v>
      </c>
      <c r="T12" s="162" t="s">
        <v>2467</v>
      </c>
      <c r="U12" s="107" t="s">
        <v>2472</v>
      </c>
      <c r="V12" s="181"/>
      <c r="W12" s="39">
        <f t="shared" ref="W12:W15" si="22">COUNTA(AD12,AI12,AN12,AS12,AX12,BH12,BC12)</f>
        <v>1</v>
      </c>
      <c r="X12" s="42">
        <f t="shared" si="3"/>
        <v>0.2</v>
      </c>
      <c r="Y12" s="43">
        <f t="shared" si="4"/>
        <v>8</v>
      </c>
      <c r="Z12" s="44">
        <f t="shared" si="5"/>
        <v>4</v>
      </c>
      <c r="AA12" s="42">
        <f t="shared" si="6"/>
        <v>0.2</v>
      </c>
      <c r="AB12" s="44">
        <f t="shared" si="7"/>
        <v>32</v>
      </c>
      <c r="AC12" s="45">
        <f>SUMIFS(Y:Y,O:O,O12)</f>
        <v>40</v>
      </c>
      <c r="AD12" s="182"/>
      <c r="AE12" s="182"/>
      <c r="AF12" s="161"/>
      <c r="AG12" s="47">
        <f t="shared" si="8"/>
        <v>0</v>
      </c>
      <c r="AH12" s="47">
        <f t="shared" si="9"/>
        <v>0</v>
      </c>
      <c r="AI12" s="163"/>
      <c r="AJ12" s="163"/>
      <c r="AK12" s="164"/>
      <c r="AL12" s="47">
        <f t="shared" si="10"/>
        <v>0</v>
      </c>
      <c r="AM12" s="47">
        <f t="shared" si="11"/>
        <v>0</v>
      </c>
      <c r="AN12" s="163"/>
      <c r="AO12" s="163"/>
      <c r="AP12" s="164"/>
      <c r="AQ12" s="47">
        <f t="shared" si="12"/>
        <v>0</v>
      </c>
      <c r="AR12" s="47">
        <f t="shared" si="13"/>
        <v>0</v>
      </c>
      <c r="AS12" s="163">
        <v>0.41666666666666669</v>
      </c>
      <c r="AT12" s="163">
        <v>0.75</v>
      </c>
      <c r="AU12" s="164">
        <v>4</v>
      </c>
      <c r="AV12" s="47">
        <f t="shared" si="14"/>
        <v>0.33333333333333331</v>
      </c>
      <c r="AW12" s="47">
        <f t="shared" si="15"/>
        <v>0.33333333333333331</v>
      </c>
      <c r="AX12" s="163"/>
      <c r="AY12" s="163"/>
      <c r="AZ12" s="41"/>
      <c r="BA12" s="47">
        <f t="shared" si="16"/>
        <v>0</v>
      </c>
      <c r="BB12" s="47">
        <f t="shared" si="17"/>
        <v>0</v>
      </c>
      <c r="BC12" s="49"/>
      <c r="BD12" s="49"/>
      <c r="BE12" s="41"/>
      <c r="BF12" s="47">
        <f t="shared" si="18"/>
        <v>0</v>
      </c>
      <c r="BG12" s="47">
        <f t="shared" si="19"/>
        <v>0</v>
      </c>
      <c r="BH12" s="163"/>
      <c r="BI12" s="163"/>
      <c r="BJ12" s="164"/>
      <c r="BK12" s="47">
        <f t="shared" si="20"/>
        <v>0</v>
      </c>
      <c r="BL12" s="47">
        <f t="shared" si="21"/>
        <v>0</v>
      </c>
      <c r="BM12" s="50"/>
    </row>
    <row r="13" spans="2:65" ht="13.8" x14ac:dyDescent="0.3">
      <c r="B13" s="39" t="str">
        <f t="shared" si="0"/>
        <v>D</v>
      </c>
      <c r="C13" s="104">
        <v>904</v>
      </c>
      <c r="D13" s="40" t="s">
        <v>2504</v>
      </c>
      <c r="E13" s="159" t="s">
        <v>2153</v>
      </c>
      <c r="F13" s="40" t="s">
        <v>2157</v>
      </c>
      <c r="G13" s="160" t="s">
        <v>1236</v>
      </c>
      <c r="H13" s="160" t="s">
        <v>2219</v>
      </c>
      <c r="I13" s="160" t="s">
        <v>2219</v>
      </c>
      <c r="J13" s="160" t="s">
        <v>2125</v>
      </c>
      <c r="K13" s="36" t="s">
        <v>2539</v>
      </c>
      <c r="L13" s="99" t="s">
        <v>2540</v>
      </c>
      <c r="M13" s="161">
        <v>704720424</v>
      </c>
      <c r="N13" s="106" t="str">
        <f>IFERROR(VLOOKUP(Tabla54[[#This Row],[NOMBRE PDV HMPDV]],Tabla5[[NOMBRE PDV HMPDV]:[NOMBRE COMPLETO PROMOTOR]],11,0),"")</f>
        <v/>
      </c>
      <c r="O13" s="106" t="str">
        <f t="shared" si="1"/>
        <v>Rocio Alexandra Guadalima</v>
      </c>
      <c r="P13" s="162" t="s">
        <v>2483</v>
      </c>
      <c r="Q13" s="162" t="s">
        <v>2493</v>
      </c>
      <c r="R13" s="162" t="s">
        <v>2345</v>
      </c>
      <c r="S13" s="162" t="s">
        <v>2463</v>
      </c>
      <c r="T13" s="162" t="s">
        <v>2467</v>
      </c>
      <c r="U13" s="107" t="s">
        <v>2472</v>
      </c>
      <c r="V13" s="163"/>
      <c r="W13" s="39">
        <f t="shared" si="22"/>
        <v>1</v>
      </c>
      <c r="X13" s="42">
        <f t="shared" si="3"/>
        <v>0.2</v>
      </c>
      <c r="Y13" s="43">
        <f t="shared" si="4"/>
        <v>8</v>
      </c>
      <c r="Z13" s="44">
        <f t="shared" si="5"/>
        <v>4</v>
      </c>
      <c r="AA13" s="42">
        <f t="shared" si="6"/>
        <v>0.2</v>
      </c>
      <c r="AB13" s="44">
        <f t="shared" si="7"/>
        <v>32</v>
      </c>
      <c r="AC13" s="45">
        <f>SUMIFS(Y:Y,O:O,O13)</f>
        <v>40</v>
      </c>
      <c r="AD13" s="163"/>
      <c r="AE13" s="163"/>
      <c r="AF13" s="164"/>
      <c r="AG13" s="47">
        <f t="shared" si="8"/>
        <v>0</v>
      </c>
      <c r="AH13" s="47">
        <f t="shared" si="9"/>
        <v>0</v>
      </c>
      <c r="AI13" s="163"/>
      <c r="AJ13" s="163"/>
      <c r="AK13" s="164"/>
      <c r="AL13" s="47">
        <f t="shared" si="10"/>
        <v>0</v>
      </c>
      <c r="AM13" s="47">
        <f t="shared" si="11"/>
        <v>0</v>
      </c>
      <c r="AN13" s="163"/>
      <c r="AO13" s="164"/>
      <c r="AP13" s="163"/>
      <c r="AQ13" s="47">
        <f t="shared" si="12"/>
        <v>0</v>
      </c>
      <c r="AR13" s="47">
        <f t="shared" si="13"/>
        <v>0</v>
      </c>
      <c r="AS13" s="163"/>
      <c r="AT13" s="163"/>
      <c r="AU13" s="164"/>
      <c r="AV13" s="47">
        <f t="shared" si="14"/>
        <v>0</v>
      </c>
      <c r="AW13" s="47">
        <f t="shared" si="15"/>
        <v>0</v>
      </c>
      <c r="AX13" s="164"/>
      <c r="AY13" s="165"/>
      <c r="AZ13" s="164"/>
      <c r="BA13" s="47">
        <f t="shared" si="16"/>
        <v>0</v>
      </c>
      <c r="BB13" s="47">
        <f t="shared" si="17"/>
        <v>0</v>
      </c>
      <c r="BC13" s="49"/>
      <c r="BD13" s="49"/>
      <c r="BE13" s="41"/>
      <c r="BF13" s="47">
        <f t="shared" si="18"/>
        <v>0</v>
      </c>
      <c r="BG13" s="47">
        <f t="shared" si="19"/>
        <v>0</v>
      </c>
      <c r="BH13" s="163">
        <v>0.41666666666666669</v>
      </c>
      <c r="BI13" s="163">
        <v>0.75</v>
      </c>
      <c r="BJ13" s="164">
        <v>4</v>
      </c>
      <c r="BK13" s="47">
        <f t="shared" si="20"/>
        <v>0.33333333333333331</v>
      </c>
      <c r="BL13" s="47">
        <f t="shared" si="21"/>
        <v>0.33333333333333331</v>
      </c>
      <c r="BM13" s="50"/>
    </row>
    <row r="14" spans="2:65" ht="13.8" x14ac:dyDescent="0.3">
      <c r="B14" s="39" t="str">
        <f t="shared" si="0"/>
        <v>WJ</v>
      </c>
      <c r="C14" s="104">
        <v>905</v>
      </c>
      <c r="D14" s="40" t="s">
        <v>2019</v>
      </c>
      <c r="E14" s="159" t="s">
        <v>1508</v>
      </c>
      <c r="F14" s="40" t="s">
        <v>2155</v>
      </c>
      <c r="G14" s="160" t="s">
        <v>1236</v>
      </c>
      <c r="H14" s="160" t="s">
        <v>2219</v>
      </c>
      <c r="I14" s="160" t="s">
        <v>2219</v>
      </c>
      <c r="J14" s="160" t="s">
        <v>2125</v>
      </c>
      <c r="K14" s="36" t="s">
        <v>2539</v>
      </c>
      <c r="L14" s="99" t="s">
        <v>2540</v>
      </c>
      <c r="M14" s="161">
        <v>704720424</v>
      </c>
      <c r="N14" s="106" t="str">
        <f>IFERROR(VLOOKUP(Tabla54[[#This Row],[NOMBRE PDV HMPDV]],Tabla5[[NOMBRE PDV HMPDV]:[NOMBRE COMPLETO PROMOTOR]],11,0),"")</f>
        <v>Paula Del Pilar Cruz</v>
      </c>
      <c r="O14" s="106" t="str">
        <f t="shared" si="1"/>
        <v>Rocio Alexandra Guadalima</v>
      </c>
      <c r="P14" s="162" t="s">
        <v>2483</v>
      </c>
      <c r="Q14" s="162" t="s">
        <v>2493</v>
      </c>
      <c r="R14" s="162" t="s">
        <v>2345</v>
      </c>
      <c r="S14" s="162" t="s">
        <v>2463</v>
      </c>
      <c r="T14" s="162" t="s">
        <v>2467</v>
      </c>
      <c r="U14" s="107" t="s">
        <v>2472</v>
      </c>
      <c r="V14" s="163"/>
      <c r="W14" s="39">
        <f t="shared" si="22"/>
        <v>2</v>
      </c>
      <c r="X14" s="42">
        <f t="shared" si="3"/>
        <v>0.4</v>
      </c>
      <c r="Y14" s="43">
        <f t="shared" si="4"/>
        <v>16</v>
      </c>
      <c r="Z14" s="44">
        <f t="shared" si="5"/>
        <v>8</v>
      </c>
      <c r="AA14" s="42">
        <f t="shared" si="6"/>
        <v>0.4</v>
      </c>
      <c r="AB14" s="44">
        <f t="shared" si="7"/>
        <v>64</v>
      </c>
      <c r="AC14" s="45">
        <f>SUMIFS(Y:Y,O:O,O14)</f>
        <v>40</v>
      </c>
      <c r="AD14" s="163"/>
      <c r="AE14" s="163"/>
      <c r="AF14" s="164"/>
      <c r="AG14" s="47">
        <f t="shared" si="8"/>
        <v>0</v>
      </c>
      <c r="AH14" s="47">
        <f t="shared" si="9"/>
        <v>0</v>
      </c>
      <c r="AI14" s="163"/>
      <c r="AJ14" s="163"/>
      <c r="AK14" s="163"/>
      <c r="AL14" s="47">
        <f t="shared" si="10"/>
        <v>0</v>
      </c>
      <c r="AM14" s="47">
        <f t="shared" si="11"/>
        <v>0</v>
      </c>
      <c r="AN14" s="163">
        <v>0.41666666666666669</v>
      </c>
      <c r="AO14" s="163">
        <v>0.75</v>
      </c>
      <c r="AP14" s="164">
        <v>4</v>
      </c>
      <c r="AQ14" s="47">
        <f t="shared" si="12"/>
        <v>0.33333333333333331</v>
      </c>
      <c r="AR14" s="47">
        <f t="shared" si="13"/>
        <v>0.33333333333333331</v>
      </c>
      <c r="AS14" s="163">
        <v>0.41666666666666669</v>
      </c>
      <c r="AT14" s="163">
        <v>0.75</v>
      </c>
      <c r="AU14" s="164">
        <v>4</v>
      </c>
      <c r="AV14" s="47">
        <f t="shared" si="14"/>
        <v>0.33333333333333331</v>
      </c>
      <c r="AW14" s="47">
        <f t="shared" si="15"/>
        <v>0.33333333333333331</v>
      </c>
      <c r="AX14" s="164"/>
      <c r="AY14" s="165"/>
      <c r="AZ14" s="164"/>
      <c r="BA14" s="47">
        <f t="shared" si="16"/>
        <v>0</v>
      </c>
      <c r="BB14" s="47">
        <f t="shared" si="17"/>
        <v>0</v>
      </c>
      <c r="BC14" s="163"/>
      <c r="BD14" s="163"/>
      <c r="BE14" s="164"/>
      <c r="BF14" s="47">
        <f t="shared" si="18"/>
        <v>0</v>
      </c>
      <c r="BG14" s="47">
        <f t="shared" si="19"/>
        <v>0</v>
      </c>
      <c r="BH14" s="49"/>
      <c r="BI14" s="49"/>
      <c r="BJ14" s="41"/>
      <c r="BK14" s="47">
        <f t="shared" si="20"/>
        <v>0</v>
      </c>
      <c r="BL14" s="47">
        <f t="shared" si="21"/>
        <v>0</v>
      </c>
      <c r="BM14" s="50"/>
    </row>
    <row r="15" spans="2:65" ht="13.8" x14ac:dyDescent="0.3">
      <c r="B15" s="39" t="str">
        <f t="shared" si="0"/>
        <v>VS</v>
      </c>
      <c r="C15" s="104">
        <v>906</v>
      </c>
      <c r="D15" s="40" t="s">
        <v>1833</v>
      </c>
      <c r="E15" s="159" t="s">
        <v>1032</v>
      </c>
      <c r="F15" s="40" t="s">
        <v>2155</v>
      </c>
      <c r="G15" s="160" t="s">
        <v>1236</v>
      </c>
      <c r="H15" s="160" t="s">
        <v>2219</v>
      </c>
      <c r="I15" s="160" t="s">
        <v>2219</v>
      </c>
      <c r="J15" s="160" t="s">
        <v>2125</v>
      </c>
      <c r="K15" s="36" t="s">
        <v>2539</v>
      </c>
      <c r="L15" s="99" t="s">
        <v>2540</v>
      </c>
      <c r="M15" s="161">
        <v>704720424</v>
      </c>
      <c r="N15" s="106" t="str">
        <f>IFERROR(VLOOKUP(Tabla54[[#This Row],[NOMBRE PDV HMPDV]],Tabla5[[NOMBRE PDV HMPDV]:[NOMBRE COMPLETO PROMOTOR]],11,0),"")</f>
        <v>Paula Del Pilar Cruz</v>
      </c>
      <c r="O15" s="106" t="str">
        <f t="shared" si="1"/>
        <v>Rocio Alexandra Guadalima</v>
      </c>
      <c r="P15" s="162" t="s">
        <v>2483</v>
      </c>
      <c r="Q15" s="162" t="s">
        <v>2493</v>
      </c>
      <c r="R15" s="162" t="s">
        <v>2345</v>
      </c>
      <c r="S15" s="162" t="s">
        <v>2463</v>
      </c>
      <c r="T15" s="162" t="s">
        <v>2467</v>
      </c>
      <c r="U15" s="107" t="s">
        <v>2472</v>
      </c>
      <c r="V15" s="163"/>
      <c r="W15" s="39">
        <f t="shared" si="22"/>
        <v>2</v>
      </c>
      <c r="X15" s="42">
        <f t="shared" si="3"/>
        <v>0.4</v>
      </c>
      <c r="Y15" s="43">
        <f t="shared" si="4"/>
        <v>16</v>
      </c>
      <c r="Z15" s="44">
        <f t="shared" si="5"/>
        <v>8</v>
      </c>
      <c r="AA15" s="42">
        <f t="shared" si="6"/>
        <v>0.4</v>
      </c>
      <c r="AB15" s="44">
        <f t="shared" si="7"/>
        <v>64</v>
      </c>
      <c r="AC15" s="45">
        <f>SUMIFS(Y:Y,O:O,O15)</f>
        <v>40</v>
      </c>
      <c r="AD15" s="163"/>
      <c r="AE15" s="163"/>
      <c r="AF15" s="164"/>
      <c r="AG15" s="47">
        <f t="shared" si="8"/>
        <v>0</v>
      </c>
      <c r="AH15" s="47">
        <f t="shared" si="9"/>
        <v>0</v>
      </c>
      <c r="AI15" s="163"/>
      <c r="AJ15" s="163"/>
      <c r="AK15" s="163"/>
      <c r="AL15" s="47">
        <f t="shared" si="10"/>
        <v>0</v>
      </c>
      <c r="AM15" s="47">
        <f t="shared" si="11"/>
        <v>0</v>
      </c>
      <c r="AN15" s="163"/>
      <c r="AO15" s="164"/>
      <c r="AP15" s="163"/>
      <c r="AQ15" s="47">
        <f t="shared" si="12"/>
        <v>0</v>
      </c>
      <c r="AR15" s="47">
        <f t="shared" si="13"/>
        <v>0</v>
      </c>
      <c r="AS15" s="163"/>
      <c r="AT15" s="163"/>
      <c r="AU15" s="164"/>
      <c r="AV15" s="47">
        <f t="shared" si="14"/>
        <v>0</v>
      </c>
      <c r="AW15" s="47">
        <f t="shared" si="15"/>
        <v>0</v>
      </c>
      <c r="AX15" s="163">
        <v>0.41666666666666669</v>
      </c>
      <c r="AY15" s="163">
        <v>0.75</v>
      </c>
      <c r="AZ15" s="41">
        <v>4</v>
      </c>
      <c r="BA15" s="47">
        <f t="shared" si="16"/>
        <v>0.33333333333333331</v>
      </c>
      <c r="BB15" s="47">
        <f t="shared" si="17"/>
        <v>0.33333333333333331</v>
      </c>
      <c r="BC15" s="49">
        <v>0.41666666666666669</v>
      </c>
      <c r="BD15" s="49">
        <v>0.75</v>
      </c>
      <c r="BE15" s="41">
        <v>4</v>
      </c>
      <c r="BF15" s="47">
        <f t="shared" si="18"/>
        <v>0.33333333333333331</v>
      </c>
      <c r="BG15" s="47">
        <f t="shared" si="19"/>
        <v>0.33333333333333331</v>
      </c>
      <c r="BH15" s="49"/>
      <c r="BI15" s="49"/>
      <c r="BJ15" s="41"/>
      <c r="BK15" s="47">
        <f t="shared" si="20"/>
        <v>0</v>
      </c>
      <c r="BL15" s="47">
        <f t="shared" si="21"/>
        <v>0</v>
      </c>
      <c r="BM15" s="50"/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5"/>
  <sheetViews>
    <sheetView showGridLines="0" topLeftCell="D1" workbookViewId="0">
      <selection activeCell="H19" sqref="H19"/>
    </sheetView>
  </sheetViews>
  <sheetFormatPr baseColWidth="10" defaultRowHeight="14.4" x14ac:dyDescent="0.3"/>
  <cols>
    <col min="1" max="1" width="17.44140625" bestFit="1" customWidth="1"/>
    <col min="2" max="2" width="24.33203125" customWidth="1"/>
    <col min="3" max="3" width="16.109375" bestFit="1" customWidth="1"/>
    <col min="4" max="5" width="37.109375" bestFit="1" customWidth="1"/>
    <col min="7" max="7" width="9.6640625" bestFit="1" customWidth="1"/>
    <col min="8" max="8" width="15.109375" bestFit="1" customWidth="1"/>
  </cols>
  <sheetData>
    <row r="1" spans="1:8" ht="15" thickBot="1" x14ac:dyDescent="0.35">
      <c r="A1" s="111" t="s">
        <v>18</v>
      </c>
      <c r="B1" s="116" t="s">
        <v>1005</v>
      </c>
      <c r="C1" s="114" t="s">
        <v>15</v>
      </c>
      <c r="D1" s="115" t="s">
        <v>16</v>
      </c>
      <c r="E1" s="115" t="s">
        <v>12</v>
      </c>
      <c r="F1" s="116" t="s">
        <v>1003</v>
      </c>
      <c r="G1" s="116" t="s">
        <v>1004</v>
      </c>
      <c r="H1" s="116" t="s">
        <v>1006</v>
      </c>
    </row>
    <row r="2" spans="1:8" x14ac:dyDescent="0.3">
      <c r="A2" s="112">
        <v>1804249249</v>
      </c>
      <c r="B2" s="113" t="s">
        <v>1077</v>
      </c>
      <c r="C2" s="36" t="s">
        <v>50</v>
      </c>
      <c r="D2" s="36" t="s">
        <v>50</v>
      </c>
      <c r="E2" s="40" t="s">
        <v>58</v>
      </c>
      <c r="F2" s="117"/>
      <c r="G2" s="110">
        <v>1</v>
      </c>
      <c r="H2" s="110" t="s">
        <v>1143</v>
      </c>
    </row>
    <row r="3" spans="1:8" x14ac:dyDescent="0.3">
      <c r="A3" s="110">
        <v>1804249249</v>
      </c>
      <c r="B3" s="113" t="s">
        <v>1077</v>
      </c>
      <c r="C3" s="36" t="s">
        <v>50</v>
      </c>
      <c r="D3" s="36" t="s">
        <v>50</v>
      </c>
      <c r="E3" s="40" t="s">
        <v>57</v>
      </c>
      <c r="F3" s="117"/>
      <c r="G3" s="110">
        <v>1</v>
      </c>
      <c r="H3" s="110" t="s">
        <v>1143</v>
      </c>
    </row>
    <row r="4" spans="1:8" x14ac:dyDescent="0.3">
      <c r="A4" s="110">
        <v>1002333704</v>
      </c>
      <c r="B4" s="113" t="s">
        <v>1076</v>
      </c>
      <c r="C4" s="36" t="s">
        <v>50</v>
      </c>
      <c r="D4" s="36" t="s">
        <v>50</v>
      </c>
      <c r="E4" s="40" t="s">
        <v>52</v>
      </c>
      <c r="F4" s="117"/>
      <c r="G4" s="110">
        <v>1</v>
      </c>
      <c r="H4" s="110" t="s">
        <v>1143</v>
      </c>
    </row>
    <row r="5" spans="1:8" x14ac:dyDescent="0.3">
      <c r="A5" s="110">
        <v>1804249249</v>
      </c>
      <c r="B5" s="113" t="s">
        <v>1077</v>
      </c>
      <c r="C5" s="36" t="s">
        <v>50</v>
      </c>
      <c r="D5" s="36" t="s">
        <v>50</v>
      </c>
      <c r="E5" s="40" t="s">
        <v>55</v>
      </c>
      <c r="F5" s="117"/>
      <c r="G5" s="110">
        <v>1</v>
      </c>
      <c r="H5" s="110" t="s">
        <v>1143</v>
      </c>
    </row>
    <row r="6" spans="1:8" x14ac:dyDescent="0.3">
      <c r="A6" s="110">
        <v>1002333704</v>
      </c>
      <c r="B6" s="113" t="s">
        <v>1076</v>
      </c>
      <c r="C6" s="36" t="s">
        <v>50</v>
      </c>
      <c r="D6" s="36" t="s">
        <v>50</v>
      </c>
      <c r="E6" s="40" t="s">
        <v>60</v>
      </c>
      <c r="F6" s="117"/>
      <c r="G6" s="110">
        <v>1</v>
      </c>
      <c r="H6" s="110" t="s">
        <v>1143</v>
      </c>
    </row>
    <row r="7" spans="1:8" x14ac:dyDescent="0.3">
      <c r="A7" s="110">
        <v>1002333704</v>
      </c>
      <c r="B7" s="113" t="s">
        <v>1076</v>
      </c>
      <c r="C7" s="36" t="s">
        <v>50</v>
      </c>
      <c r="D7" s="36" t="s">
        <v>50</v>
      </c>
      <c r="E7" s="40" t="s">
        <v>827</v>
      </c>
      <c r="F7" s="117"/>
      <c r="G7" s="110">
        <v>1</v>
      </c>
      <c r="H7" s="110" t="s">
        <v>1143</v>
      </c>
    </row>
    <row r="8" spans="1:8" x14ac:dyDescent="0.3">
      <c r="A8" s="110">
        <v>1002333704</v>
      </c>
      <c r="B8" s="113" t="s">
        <v>1076</v>
      </c>
      <c r="C8" s="36" t="s">
        <v>50</v>
      </c>
      <c r="D8" s="36" t="s">
        <v>50</v>
      </c>
      <c r="E8" s="40" t="s">
        <v>828</v>
      </c>
      <c r="F8" s="117"/>
      <c r="G8" s="110">
        <v>1</v>
      </c>
      <c r="H8" s="110" t="s">
        <v>1143</v>
      </c>
    </row>
    <row r="9" spans="1:8" x14ac:dyDescent="0.3">
      <c r="A9" s="112">
        <v>1804249249</v>
      </c>
      <c r="B9" s="113" t="s">
        <v>1077</v>
      </c>
      <c r="C9" s="36" t="s">
        <v>50</v>
      </c>
      <c r="D9" s="36" t="s">
        <v>50</v>
      </c>
      <c r="E9" s="40" t="s">
        <v>829</v>
      </c>
      <c r="F9" s="117"/>
      <c r="G9" s="110">
        <v>1</v>
      </c>
      <c r="H9" s="110" t="s">
        <v>1143</v>
      </c>
    </row>
    <row r="10" spans="1:8" x14ac:dyDescent="0.3">
      <c r="A10" s="110">
        <v>1003604400</v>
      </c>
      <c r="B10" s="113" t="s">
        <v>935</v>
      </c>
      <c r="C10" s="36" t="s">
        <v>202</v>
      </c>
      <c r="D10" s="36" t="s">
        <v>202</v>
      </c>
      <c r="E10" s="40" t="s">
        <v>208</v>
      </c>
      <c r="F10" s="117"/>
      <c r="G10" s="110">
        <v>1</v>
      </c>
      <c r="H10" s="110" t="s">
        <v>1143</v>
      </c>
    </row>
    <row r="11" spans="1:8" x14ac:dyDescent="0.3">
      <c r="A11" s="110">
        <v>1003604400</v>
      </c>
      <c r="B11" s="113" t="s">
        <v>935</v>
      </c>
      <c r="C11" s="36" t="s">
        <v>202</v>
      </c>
      <c r="D11" s="36" t="s">
        <v>202</v>
      </c>
      <c r="E11" s="40" t="s">
        <v>449</v>
      </c>
      <c r="F11" s="117"/>
      <c r="G11" s="110">
        <v>1</v>
      </c>
      <c r="H11" s="110" t="s">
        <v>1143</v>
      </c>
    </row>
    <row r="12" spans="1:8" x14ac:dyDescent="0.3">
      <c r="A12" s="110">
        <v>1004429856</v>
      </c>
      <c r="B12" s="113" t="s">
        <v>936</v>
      </c>
      <c r="C12" s="36" t="s">
        <v>202</v>
      </c>
      <c r="D12" s="36" t="s">
        <v>202</v>
      </c>
      <c r="E12" s="40" t="s">
        <v>416</v>
      </c>
      <c r="F12" s="117"/>
      <c r="G12" s="110">
        <v>1</v>
      </c>
      <c r="H12" s="110" t="s">
        <v>1143</v>
      </c>
    </row>
    <row r="13" spans="1:8" x14ac:dyDescent="0.3">
      <c r="A13" s="110">
        <v>1004429856</v>
      </c>
      <c r="B13" s="113" t="s">
        <v>936</v>
      </c>
      <c r="C13" s="36" t="s">
        <v>202</v>
      </c>
      <c r="D13" s="36" t="s">
        <v>202</v>
      </c>
      <c r="E13" s="40" t="s">
        <v>201</v>
      </c>
      <c r="F13" s="117"/>
      <c r="G13" s="110">
        <v>1</v>
      </c>
      <c r="H13" s="110" t="s">
        <v>1143</v>
      </c>
    </row>
    <row r="14" spans="1:8" x14ac:dyDescent="0.3">
      <c r="A14" s="110">
        <v>1003604400</v>
      </c>
      <c r="B14" s="113" t="s">
        <v>935</v>
      </c>
      <c r="C14" s="36" t="s">
        <v>202</v>
      </c>
      <c r="D14" s="36" t="s">
        <v>202</v>
      </c>
      <c r="E14" s="40" t="s">
        <v>206</v>
      </c>
      <c r="F14" s="117"/>
      <c r="G14" s="110">
        <v>1</v>
      </c>
      <c r="H14" s="110" t="s">
        <v>1143</v>
      </c>
    </row>
    <row r="15" spans="1:8" x14ac:dyDescent="0.3">
      <c r="A15" s="112">
        <v>1004429856</v>
      </c>
      <c r="B15" s="113" t="s">
        <v>936</v>
      </c>
      <c r="C15" s="36" t="s">
        <v>202</v>
      </c>
      <c r="D15" s="36" t="s">
        <v>202</v>
      </c>
      <c r="E15" s="40" t="s">
        <v>204</v>
      </c>
      <c r="F15" s="117"/>
      <c r="G15" s="110">
        <v>1</v>
      </c>
      <c r="H15" s="110" t="s">
        <v>1143</v>
      </c>
    </row>
  </sheetData>
  <conditionalFormatting sqref="E2:E15">
    <cfRule type="duplicateValues" dxfId="106" priority="79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AI441"/>
  <sheetViews>
    <sheetView showGridLines="0" topLeftCell="A275" workbookViewId="0">
      <selection activeCell="B289" sqref="B289"/>
    </sheetView>
  </sheetViews>
  <sheetFormatPr baseColWidth="10" defaultRowHeight="14.4" x14ac:dyDescent="0.3"/>
  <cols>
    <col min="1" max="1" width="9.6640625" customWidth="1"/>
    <col min="2" max="2" width="37.109375" customWidth="1"/>
    <col min="3" max="3" width="39.88671875" customWidth="1"/>
    <col min="4" max="4" width="17.6640625" bestFit="1" customWidth="1"/>
    <col min="5" max="5" width="23" customWidth="1"/>
    <col min="6" max="6" width="16.33203125" customWidth="1"/>
    <col min="7" max="7" width="11.5546875" customWidth="1"/>
    <col min="8" max="8" width="10.6640625" customWidth="1"/>
    <col min="9" max="9" width="21.6640625" bestFit="1" customWidth="1"/>
    <col min="10" max="10" width="28.5546875" bestFit="1" customWidth="1"/>
    <col min="11" max="11" width="15.5546875" bestFit="1" customWidth="1"/>
    <col min="12" max="12" width="31.6640625" bestFit="1" customWidth="1"/>
    <col min="13" max="13" width="21.5546875" bestFit="1" customWidth="1"/>
    <col min="14" max="14" width="11.5546875" customWidth="1"/>
    <col min="15" max="15" width="14.33203125" customWidth="1"/>
    <col min="16" max="16" width="13.33203125" customWidth="1"/>
    <col min="17" max="17" width="14.109375" bestFit="1" customWidth="1"/>
    <col min="18" max="18" width="12.33203125" customWidth="1"/>
    <col min="19" max="19" width="13.33203125" customWidth="1"/>
    <col min="20" max="20" width="14.109375" bestFit="1" customWidth="1"/>
    <col min="21" max="21" width="12.33203125" customWidth="1"/>
    <col min="22" max="22" width="11.5546875" customWidth="1"/>
    <col min="23" max="23" width="14.109375" bestFit="1" customWidth="1"/>
    <col min="24" max="24" width="12.109375" customWidth="1"/>
    <col min="25" max="25" width="11.5546875" customWidth="1"/>
    <col min="26" max="26" width="14.109375" bestFit="1" customWidth="1"/>
    <col min="27" max="27" width="14" customWidth="1"/>
    <col min="28" max="28" width="12.33203125" customWidth="1"/>
    <col min="29" max="29" width="14.109375" bestFit="1" customWidth="1"/>
    <col min="30" max="31" width="12.5546875" customWidth="1"/>
    <col min="32" max="32" width="14.109375" bestFit="1" customWidth="1"/>
    <col min="33" max="39" width="12.5546875" customWidth="1"/>
    <col min="40" max="40" width="11.6640625" customWidth="1"/>
    <col min="41" max="41" width="11.33203125" customWidth="1"/>
    <col min="42" max="42" width="14.33203125" customWidth="1"/>
    <col min="43" max="43" width="11.44140625" customWidth="1"/>
    <col min="44" max="44" width="13.6640625" customWidth="1"/>
    <col min="45" max="45" width="8.88671875" customWidth="1"/>
  </cols>
  <sheetData>
    <row r="1" spans="1:35" s="144" customFormat="1" ht="34.200000000000003" customHeight="1" x14ac:dyDescent="0.3">
      <c r="A1" s="144" t="s">
        <v>9</v>
      </c>
      <c r="B1" s="144" t="s">
        <v>11</v>
      </c>
      <c r="C1" s="144" t="s">
        <v>12</v>
      </c>
      <c r="D1" s="144" t="s">
        <v>14</v>
      </c>
      <c r="E1" s="144" t="s">
        <v>15</v>
      </c>
      <c r="F1" s="144" t="s">
        <v>16</v>
      </c>
      <c r="G1" s="144" t="s">
        <v>17</v>
      </c>
      <c r="H1" s="144" t="s">
        <v>894</v>
      </c>
      <c r="I1" s="144" t="s">
        <v>895</v>
      </c>
      <c r="J1" s="144" t="s">
        <v>18</v>
      </c>
      <c r="K1" s="144" t="s">
        <v>19</v>
      </c>
      <c r="L1" s="144" t="s">
        <v>23</v>
      </c>
      <c r="M1" s="144" t="s">
        <v>30</v>
      </c>
      <c r="N1" s="144" t="s">
        <v>982</v>
      </c>
      <c r="O1" s="144" t="s">
        <v>983</v>
      </c>
      <c r="P1" s="144" t="s">
        <v>1568</v>
      </c>
      <c r="Q1" s="144" t="s">
        <v>984</v>
      </c>
      <c r="R1" s="144" t="s">
        <v>985</v>
      </c>
      <c r="S1" s="123" t="s">
        <v>1611</v>
      </c>
      <c r="T1" s="144" t="s">
        <v>986</v>
      </c>
      <c r="U1" s="144" t="s">
        <v>987</v>
      </c>
      <c r="V1" s="123" t="s">
        <v>1612</v>
      </c>
      <c r="W1" s="144" t="s">
        <v>988</v>
      </c>
      <c r="X1" s="144" t="s">
        <v>989</v>
      </c>
      <c r="Y1" s="123" t="s">
        <v>1613</v>
      </c>
      <c r="Z1" s="144" t="s">
        <v>990</v>
      </c>
      <c r="AA1" s="144" t="s">
        <v>991</v>
      </c>
      <c r="AB1" s="123" t="s">
        <v>1614</v>
      </c>
      <c r="AC1" s="144" t="s">
        <v>992</v>
      </c>
      <c r="AD1" s="144" t="s">
        <v>993</v>
      </c>
      <c r="AE1" s="123" t="s">
        <v>1615</v>
      </c>
      <c r="AF1" s="144" t="s">
        <v>994</v>
      </c>
      <c r="AG1" s="144" t="s">
        <v>995</v>
      </c>
      <c r="AH1" s="123" t="s">
        <v>1616</v>
      </c>
      <c r="AI1" t="s">
        <v>1627</v>
      </c>
    </row>
    <row r="2" spans="1:35" hidden="1" x14ac:dyDescent="0.3">
      <c r="A2" t="s">
        <v>1563</v>
      </c>
      <c r="B2" t="s">
        <v>393</v>
      </c>
      <c r="C2" t="s">
        <v>431</v>
      </c>
      <c r="D2" t="s">
        <v>1235</v>
      </c>
      <c r="E2" t="s">
        <v>238</v>
      </c>
      <c r="F2" t="s">
        <v>45</v>
      </c>
      <c r="G2" t="s">
        <v>36</v>
      </c>
      <c r="H2" t="s">
        <v>881</v>
      </c>
      <c r="I2" t="s">
        <v>896</v>
      </c>
      <c r="J2">
        <v>923385215</v>
      </c>
      <c r="K2" t="s">
        <v>1195</v>
      </c>
      <c r="L2" t="s">
        <v>440</v>
      </c>
      <c r="M2">
        <v>0.6</v>
      </c>
      <c r="N2" s="143"/>
      <c r="O2" s="143"/>
      <c r="Q2" s="143">
        <v>0.58333333333333337</v>
      </c>
      <c r="R2" s="143">
        <v>0.79166666666666663</v>
      </c>
      <c r="S2">
        <v>4</v>
      </c>
      <c r="T2" s="143">
        <v>0.58333333333333337</v>
      </c>
      <c r="U2" s="143">
        <v>0.79166666666666663</v>
      </c>
      <c r="V2">
        <v>4</v>
      </c>
      <c r="W2" s="143">
        <v>0.58333333333333337</v>
      </c>
      <c r="X2" s="143">
        <v>0.79166666666666663</v>
      </c>
      <c r="Y2">
        <v>4</v>
      </c>
      <c r="Z2" s="143">
        <v>0.625</v>
      </c>
      <c r="AA2" s="143">
        <v>0.79166666666666663</v>
      </c>
      <c r="AB2">
        <v>4</v>
      </c>
      <c r="AC2" s="143">
        <v>0.58333333333333337</v>
      </c>
      <c r="AD2" s="143">
        <v>0.79166666666666663</v>
      </c>
      <c r="AE2">
        <v>4</v>
      </c>
      <c r="AF2" s="143"/>
      <c r="AG2" s="143"/>
    </row>
    <row r="3" spans="1:35" hidden="1" x14ac:dyDescent="0.3">
      <c r="A3" t="s">
        <v>1565</v>
      </c>
      <c r="B3" t="s">
        <v>439</v>
      </c>
      <c r="C3" t="s">
        <v>1001</v>
      </c>
      <c r="D3" t="s">
        <v>1236</v>
      </c>
      <c r="E3" t="s">
        <v>238</v>
      </c>
      <c r="F3" t="s">
        <v>45</v>
      </c>
      <c r="G3" t="s">
        <v>36</v>
      </c>
      <c r="H3" t="s">
        <v>881</v>
      </c>
      <c r="I3" t="s">
        <v>897</v>
      </c>
      <c r="K3" t="s">
        <v>1619</v>
      </c>
      <c r="L3" t="s">
        <v>440</v>
      </c>
      <c r="M3">
        <v>0.1</v>
      </c>
      <c r="N3" s="143"/>
      <c r="O3" s="143"/>
      <c r="Q3" s="143">
        <v>0.41666666666666669</v>
      </c>
      <c r="R3" s="143">
        <v>0.5</v>
      </c>
      <c r="S3">
        <v>4</v>
      </c>
      <c r="T3" s="143"/>
      <c r="U3" s="143"/>
      <c r="W3" s="143">
        <v>0.41666666666666669</v>
      </c>
      <c r="X3" s="143">
        <v>0.5</v>
      </c>
      <c r="Y3">
        <v>4</v>
      </c>
      <c r="Z3" s="143"/>
      <c r="AA3" s="143"/>
      <c r="AC3" s="143"/>
      <c r="AD3" s="143"/>
      <c r="AF3" s="143"/>
      <c r="AG3" s="143"/>
    </row>
    <row r="4" spans="1:35" hidden="1" x14ac:dyDescent="0.3">
      <c r="A4" t="s">
        <v>1563</v>
      </c>
      <c r="B4" t="s">
        <v>390</v>
      </c>
      <c r="C4" t="s">
        <v>391</v>
      </c>
      <c r="D4" t="s">
        <v>1235</v>
      </c>
      <c r="E4" t="s">
        <v>238</v>
      </c>
      <c r="F4" t="s">
        <v>45</v>
      </c>
      <c r="G4" t="s">
        <v>36</v>
      </c>
      <c r="H4" t="s">
        <v>881</v>
      </c>
      <c r="I4" t="s">
        <v>896</v>
      </c>
      <c r="J4">
        <v>923385215</v>
      </c>
      <c r="K4" t="s">
        <v>1195</v>
      </c>
      <c r="L4" t="s">
        <v>440</v>
      </c>
      <c r="M4">
        <v>0.4</v>
      </c>
      <c r="N4" s="143"/>
      <c r="O4" s="143"/>
      <c r="Q4" s="143">
        <v>0.41666666666666669</v>
      </c>
      <c r="R4" s="143">
        <v>0.54166666666666663</v>
      </c>
      <c r="S4">
        <v>4</v>
      </c>
      <c r="T4" s="143">
        <v>0.41666666666666669</v>
      </c>
      <c r="U4" s="143">
        <v>0.54166666666666663</v>
      </c>
      <c r="V4">
        <v>4</v>
      </c>
      <c r="W4" s="143">
        <v>0.41666666666666669</v>
      </c>
      <c r="X4" s="143">
        <v>0.54166666666666663</v>
      </c>
      <c r="Y4">
        <v>4</v>
      </c>
      <c r="Z4" s="143">
        <v>0.41666666666666669</v>
      </c>
      <c r="AA4" s="143">
        <v>0.58333333333333337</v>
      </c>
      <c r="AB4">
        <v>4</v>
      </c>
      <c r="AC4" s="143">
        <v>0.41666666666666669</v>
      </c>
      <c r="AD4" s="143">
        <v>0.54166666666666663</v>
      </c>
      <c r="AE4">
        <v>4</v>
      </c>
      <c r="AF4" s="143"/>
      <c r="AG4" s="143"/>
    </row>
    <row r="5" spans="1:35" hidden="1" x14ac:dyDescent="0.3">
      <c r="A5" t="s">
        <v>1563</v>
      </c>
      <c r="B5" t="s">
        <v>341</v>
      </c>
      <c r="C5" t="s">
        <v>342</v>
      </c>
      <c r="D5" t="s">
        <v>1237</v>
      </c>
      <c r="E5" t="s">
        <v>238</v>
      </c>
      <c r="F5" t="s">
        <v>45</v>
      </c>
      <c r="G5" t="s">
        <v>36</v>
      </c>
      <c r="H5" t="s">
        <v>881</v>
      </c>
      <c r="I5" t="s">
        <v>898</v>
      </c>
      <c r="J5">
        <v>953577160</v>
      </c>
      <c r="K5" t="s">
        <v>1186</v>
      </c>
      <c r="L5" t="s">
        <v>440</v>
      </c>
      <c r="M5">
        <v>0.45</v>
      </c>
      <c r="N5" s="143"/>
      <c r="O5" s="143"/>
      <c r="Q5" s="143">
        <v>0.58333333333333337</v>
      </c>
      <c r="R5" s="143">
        <v>0.79166666666666663</v>
      </c>
      <c r="S5">
        <v>4</v>
      </c>
      <c r="T5" s="143">
        <v>0.41666666666666669</v>
      </c>
      <c r="U5" s="143">
        <v>0.5</v>
      </c>
      <c r="V5">
        <v>4</v>
      </c>
      <c r="W5" s="143">
        <v>0.41666666666666669</v>
      </c>
      <c r="X5" s="143">
        <v>0.54166666666666663</v>
      </c>
      <c r="Y5">
        <v>4</v>
      </c>
      <c r="Z5" s="143">
        <v>0.58333333333333337</v>
      </c>
      <c r="AA5" s="143">
        <v>0.79166666666666663</v>
      </c>
      <c r="AB5">
        <v>4</v>
      </c>
      <c r="AC5" s="143">
        <v>0.41666666666666669</v>
      </c>
      <c r="AD5" s="143">
        <v>0.54166666666666663</v>
      </c>
      <c r="AE5">
        <v>4</v>
      </c>
      <c r="AF5" s="143"/>
      <c r="AG5" s="143"/>
    </row>
    <row r="6" spans="1:35" hidden="1" x14ac:dyDescent="0.3">
      <c r="A6" t="s">
        <v>1565</v>
      </c>
      <c r="B6" t="s">
        <v>368</v>
      </c>
      <c r="C6" t="s">
        <v>1000</v>
      </c>
      <c r="D6" t="s">
        <v>1238</v>
      </c>
      <c r="E6" t="s">
        <v>238</v>
      </c>
      <c r="F6" t="s">
        <v>45</v>
      </c>
      <c r="G6" t="s">
        <v>36</v>
      </c>
      <c r="H6" t="s">
        <v>881</v>
      </c>
      <c r="I6" t="s">
        <v>899</v>
      </c>
      <c r="J6">
        <v>920507712</v>
      </c>
      <c r="K6" t="s">
        <v>1168</v>
      </c>
      <c r="L6" t="s">
        <v>440</v>
      </c>
      <c r="M6">
        <v>7.4999999999999997E-2</v>
      </c>
      <c r="N6" s="143"/>
      <c r="O6" s="143"/>
      <c r="Q6" s="143">
        <v>0.41666666666666669</v>
      </c>
      <c r="R6" s="143">
        <v>0.45833333333333331</v>
      </c>
      <c r="S6">
        <v>4</v>
      </c>
      <c r="T6" s="143"/>
      <c r="U6" s="143"/>
      <c r="W6" s="143">
        <v>0.41666666666666669</v>
      </c>
      <c r="X6" s="143">
        <v>0.5</v>
      </c>
      <c r="Y6">
        <v>4</v>
      </c>
      <c r="Z6" s="143"/>
      <c r="AA6" s="143"/>
      <c r="AC6" s="143"/>
      <c r="AD6" s="143"/>
      <c r="AF6" s="143"/>
      <c r="AG6" s="143"/>
    </row>
    <row r="7" spans="1:35" hidden="1" x14ac:dyDescent="0.3">
      <c r="A7" t="s">
        <v>1563</v>
      </c>
      <c r="B7" t="s">
        <v>343</v>
      </c>
      <c r="C7" t="s">
        <v>344</v>
      </c>
      <c r="D7" t="s">
        <v>1239</v>
      </c>
      <c r="E7" t="s">
        <v>238</v>
      </c>
      <c r="F7" t="s">
        <v>45</v>
      </c>
      <c r="G7" t="s">
        <v>36</v>
      </c>
      <c r="H7" t="s">
        <v>881</v>
      </c>
      <c r="I7" t="s">
        <v>899</v>
      </c>
      <c r="J7">
        <v>920507712</v>
      </c>
      <c r="K7" t="s">
        <v>1168</v>
      </c>
      <c r="L7" t="s">
        <v>440</v>
      </c>
      <c r="M7">
        <v>0.92500000000000004</v>
      </c>
      <c r="N7" s="143"/>
      <c r="O7" s="143"/>
      <c r="Q7" s="143">
        <v>0.5</v>
      </c>
      <c r="R7" s="143">
        <v>0.79166666666666663</v>
      </c>
      <c r="S7">
        <v>4</v>
      </c>
      <c r="T7" s="143">
        <v>0.41666666666666669</v>
      </c>
      <c r="U7" s="143">
        <v>0.75</v>
      </c>
      <c r="V7">
        <v>4</v>
      </c>
      <c r="W7" s="143">
        <v>0.54166666666666663</v>
      </c>
      <c r="X7" s="143">
        <v>0.79166666666666663</v>
      </c>
      <c r="Y7">
        <v>4</v>
      </c>
      <c r="Z7" s="143">
        <v>0.41666666666666669</v>
      </c>
      <c r="AA7" s="143">
        <v>0.75</v>
      </c>
      <c r="AB7">
        <v>4</v>
      </c>
      <c r="AC7" s="143">
        <v>0.41666666666666669</v>
      </c>
      <c r="AD7" s="143">
        <v>0.75</v>
      </c>
      <c r="AE7">
        <v>4</v>
      </c>
      <c r="AF7" s="143"/>
      <c r="AG7" s="143"/>
    </row>
    <row r="8" spans="1:35" hidden="1" x14ac:dyDescent="0.3">
      <c r="A8" t="s">
        <v>1563</v>
      </c>
      <c r="B8" t="s">
        <v>396</v>
      </c>
      <c r="C8" t="s">
        <v>397</v>
      </c>
      <c r="D8" t="s">
        <v>1239</v>
      </c>
      <c r="E8" t="s">
        <v>238</v>
      </c>
      <c r="F8" t="s">
        <v>45</v>
      </c>
      <c r="G8" t="s">
        <v>36</v>
      </c>
      <c r="H8" t="s">
        <v>881</v>
      </c>
      <c r="I8" t="s">
        <v>898</v>
      </c>
      <c r="J8">
        <v>953577160</v>
      </c>
      <c r="K8" t="s">
        <v>1186</v>
      </c>
      <c r="L8" t="s">
        <v>440</v>
      </c>
      <c r="M8">
        <v>0.55000000000000004</v>
      </c>
      <c r="N8" s="143"/>
      <c r="O8" s="143"/>
      <c r="Q8" s="143">
        <v>0.41666666666666669</v>
      </c>
      <c r="R8" s="143">
        <v>0.54166666666666663</v>
      </c>
      <c r="S8">
        <v>4</v>
      </c>
      <c r="T8" s="143">
        <v>0.54166666666666663</v>
      </c>
      <c r="U8" s="143">
        <v>0.79166666666666663</v>
      </c>
      <c r="V8">
        <v>4</v>
      </c>
      <c r="W8" s="143">
        <v>0.58333333333333337</v>
      </c>
      <c r="X8" s="143">
        <v>0.79166666666666663</v>
      </c>
      <c r="Y8">
        <v>4</v>
      </c>
      <c r="Z8" s="143">
        <v>0.41666666666666669</v>
      </c>
      <c r="AA8" s="143">
        <v>0.54166666666666663</v>
      </c>
      <c r="AB8">
        <v>4</v>
      </c>
      <c r="AC8" s="143">
        <v>0.58333333333333337</v>
      </c>
      <c r="AD8" s="143">
        <v>0.79166666666666663</v>
      </c>
      <c r="AE8">
        <v>4</v>
      </c>
      <c r="AF8" s="143"/>
      <c r="AG8" s="143"/>
    </row>
    <row r="9" spans="1:35" hidden="1" x14ac:dyDescent="0.3">
      <c r="A9" t="s">
        <v>1563</v>
      </c>
      <c r="B9" t="s">
        <v>264</v>
      </c>
      <c r="C9" t="s">
        <v>265</v>
      </c>
      <c r="D9" t="s">
        <v>1240</v>
      </c>
      <c r="E9" t="s">
        <v>238</v>
      </c>
      <c r="F9" t="s">
        <v>45</v>
      </c>
      <c r="G9" t="s">
        <v>36</v>
      </c>
      <c r="H9" t="s">
        <v>881</v>
      </c>
      <c r="I9" t="s">
        <v>900</v>
      </c>
      <c r="J9">
        <v>958621179</v>
      </c>
      <c r="K9" t="s">
        <v>1191</v>
      </c>
      <c r="L9" t="s">
        <v>440</v>
      </c>
      <c r="M9">
        <v>0.9</v>
      </c>
      <c r="N9" s="143"/>
      <c r="O9" s="143"/>
      <c r="Q9" s="143">
        <v>0.5</v>
      </c>
      <c r="R9" s="143">
        <v>0.79166666666666663</v>
      </c>
      <c r="S9">
        <v>4</v>
      </c>
      <c r="T9" s="143">
        <v>0.41666666666666669</v>
      </c>
      <c r="U9" s="143">
        <v>0.75</v>
      </c>
      <c r="V9">
        <v>4</v>
      </c>
      <c r="W9" s="143">
        <v>0.5</v>
      </c>
      <c r="X9" s="143">
        <v>0.79166666666666663</v>
      </c>
      <c r="Y9">
        <v>4</v>
      </c>
      <c r="Z9" s="143">
        <v>0.5</v>
      </c>
      <c r="AA9" s="143">
        <v>0.79166666666666663</v>
      </c>
      <c r="AB9">
        <v>4</v>
      </c>
      <c r="AC9" s="143">
        <v>0.5</v>
      </c>
      <c r="AD9" s="143">
        <v>0.79166666666666663</v>
      </c>
      <c r="AE9">
        <v>4</v>
      </c>
      <c r="AF9" s="143"/>
      <c r="AG9" s="143"/>
    </row>
    <row r="10" spans="1:35" hidden="1" x14ac:dyDescent="0.3">
      <c r="A10" t="s">
        <v>1563</v>
      </c>
      <c r="B10" t="s">
        <v>251</v>
      </c>
      <c r="C10" t="s">
        <v>252</v>
      </c>
      <c r="D10" t="s">
        <v>1240</v>
      </c>
      <c r="E10" t="s">
        <v>238</v>
      </c>
      <c r="F10" t="s">
        <v>45</v>
      </c>
      <c r="G10" t="s">
        <v>36</v>
      </c>
      <c r="H10" t="s">
        <v>881</v>
      </c>
      <c r="I10" t="s">
        <v>901</v>
      </c>
      <c r="J10">
        <v>927564369</v>
      </c>
      <c r="K10" t="s">
        <v>1623</v>
      </c>
      <c r="L10" t="s">
        <v>440</v>
      </c>
      <c r="M10">
        <v>0.9</v>
      </c>
      <c r="N10" s="143"/>
      <c r="O10" s="143"/>
      <c r="Q10" s="143">
        <v>0.54166666666666663</v>
      </c>
      <c r="R10" s="143">
        <v>0.79166666666666663</v>
      </c>
      <c r="S10">
        <v>4</v>
      </c>
      <c r="T10" s="143">
        <v>0.41666666666666669</v>
      </c>
      <c r="U10" s="143">
        <v>0.75</v>
      </c>
      <c r="V10">
        <v>4</v>
      </c>
      <c r="W10" s="143">
        <v>0.41666666666666669</v>
      </c>
      <c r="X10" s="143">
        <v>0.75</v>
      </c>
      <c r="Y10">
        <v>4</v>
      </c>
      <c r="Z10" s="143">
        <v>0.54166666666666663</v>
      </c>
      <c r="AA10" s="143">
        <v>0.79166666666666663</v>
      </c>
      <c r="AB10">
        <v>4</v>
      </c>
      <c r="AC10" s="143">
        <v>0.41666666666666669</v>
      </c>
      <c r="AD10" s="143">
        <v>0.75</v>
      </c>
      <c r="AE10">
        <v>4</v>
      </c>
      <c r="AF10" s="143"/>
      <c r="AG10" s="143"/>
    </row>
    <row r="11" spans="1:35" hidden="1" x14ac:dyDescent="0.3">
      <c r="A11" t="s">
        <v>1563</v>
      </c>
      <c r="B11" t="s">
        <v>262</v>
      </c>
      <c r="C11" t="s">
        <v>263</v>
      </c>
      <c r="D11" t="s">
        <v>1241</v>
      </c>
      <c r="E11" t="s">
        <v>238</v>
      </c>
      <c r="F11" t="s">
        <v>45</v>
      </c>
      <c r="G11" t="s">
        <v>36</v>
      </c>
      <c r="H11" t="s">
        <v>881</v>
      </c>
      <c r="I11" t="s">
        <v>897</v>
      </c>
      <c r="K11" t="s">
        <v>1619</v>
      </c>
      <c r="L11" t="s">
        <v>440</v>
      </c>
      <c r="M11">
        <v>0.9</v>
      </c>
      <c r="N11" s="143"/>
      <c r="O11" s="143"/>
      <c r="Q11" s="143">
        <v>0.54166666666666663</v>
      </c>
      <c r="R11" s="143">
        <v>0.79166666666666663</v>
      </c>
      <c r="S11">
        <v>4</v>
      </c>
      <c r="T11" s="143">
        <v>0.41666666666666669</v>
      </c>
      <c r="U11" s="143">
        <v>0.75</v>
      </c>
      <c r="V11">
        <v>4</v>
      </c>
      <c r="W11" s="143">
        <v>0.54166666666666663</v>
      </c>
      <c r="X11" s="143">
        <v>0.79166666666666663</v>
      </c>
      <c r="Y11">
        <v>4</v>
      </c>
      <c r="Z11" s="143">
        <v>0.41666666666666669</v>
      </c>
      <c r="AA11" s="143">
        <v>0.75</v>
      </c>
      <c r="AB11">
        <v>4</v>
      </c>
      <c r="AC11" s="143">
        <v>0.41666666666666669</v>
      </c>
      <c r="AD11" s="143">
        <v>0.75</v>
      </c>
      <c r="AE11">
        <v>4</v>
      </c>
      <c r="AF11" s="143"/>
      <c r="AG11" s="143"/>
    </row>
    <row r="12" spans="1:35" hidden="1" x14ac:dyDescent="0.3">
      <c r="A12" t="s">
        <v>1589</v>
      </c>
      <c r="B12" t="s">
        <v>369</v>
      </c>
      <c r="C12" t="s">
        <v>370</v>
      </c>
      <c r="D12" t="s">
        <v>1241</v>
      </c>
      <c r="E12" t="s">
        <v>238</v>
      </c>
      <c r="F12" t="s">
        <v>45</v>
      </c>
      <c r="G12" t="s">
        <v>36</v>
      </c>
      <c r="H12" t="s">
        <v>881</v>
      </c>
      <c r="I12" t="s">
        <v>901</v>
      </c>
      <c r="J12">
        <v>927564369</v>
      </c>
      <c r="K12" t="s">
        <v>1623</v>
      </c>
      <c r="L12" t="s">
        <v>440</v>
      </c>
      <c r="M12">
        <v>0.1</v>
      </c>
      <c r="N12" s="143"/>
      <c r="O12" s="143"/>
      <c r="Q12" s="143">
        <v>0.41666666666666669</v>
      </c>
      <c r="R12" s="143">
        <v>0.5</v>
      </c>
      <c r="S12">
        <v>4</v>
      </c>
      <c r="T12" s="143"/>
      <c r="U12" s="143"/>
      <c r="W12" s="143"/>
      <c r="X12" s="143"/>
      <c r="Z12" s="143">
        <v>0.41666666666666669</v>
      </c>
      <c r="AA12" s="143">
        <v>0.5</v>
      </c>
      <c r="AB12">
        <v>4</v>
      </c>
      <c r="AC12" s="143"/>
      <c r="AD12" s="143"/>
      <c r="AF12" s="143"/>
      <c r="AG12" s="143"/>
    </row>
    <row r="13" spans="1:35" hidden="1" x14ac:dyDescent="0.3">
      <c r="A13" t="s">
        <v>1567</v>
      </c>
      <c r="B13" t="s">
        <v>236</v>
      </c>
      <c r="C13" t="s">
        <v>237</v>
      </c>
      <c r="D13" t="s">
        <v>1242</v>
      </c>
      <c r="E13" t="s">
        <v>238</v>
      </c>
      <c r="F13" t="s">
        <v>45</v>
      </c>
      <c r="G13" t="s">
        <v>36</v>
      </c>
      <c r="H13" t="s">
        <v>881</v>
      </c>
      <c r="I13" t="s">
        <v>900</v>
      </c>
      <c r="J13">
        <v>958621179</v>
      </c>
      <c r="K13" t="s">
        <v>1191</v>
      </c>
      <c r="L13" t="s">
        <v>440</v>
      </c>
      <c r="M13">
        <v>9.9999999999999895E-2</v>
      </c>
      <c r="N13" s="143"/>
      <c r="O13" s="143"/>
      <c r="Q13" s="143">
        <v>0.41666666666666669</v>
      </c>
      <c r="R13" s="143">
        <v>0.45833333333333331</v>
      </c>
      <c r="S13">
        <v>4</v>
      </c>
      <c r="T13" s="143"/>
      <c r="U13" s="143"/>
      <c r="W13" s="143">
        <v>0.41666666666666669</v>
      </c>
      <c r="X13" s="143">
        <v>0.45833333333333331</v>
      </c>
      <c r="Y13">
        <v>4</v>
      </c>
      <c r="Z13" s="143">
        <v>0.41666666666666669</v>
      </c>
      <c r="AA13" s="143">
        <v>0.45833333333333331</v>
      </c>
      <c r="AB13">
        <v>4</v>
      </c>
      <c r="AC13" s="143">
        <v>0.41666666666666669</v>
      </c>
      <c r="AD13" s="143">
        <v>0.45833333333333331</v>
      </c>
      <c r="AE13">
        <v>4</v>
      </c>
      <c r="AF13" s="143"/>
      <c r="AG13" s="143"/>
    </row>
    <row r="14" spans="1:35" hidden="1" x14ac:dyDescent="0.3">
      <c r="A14" t="s">
        <v>1563</v>
      </c>
      <c r="B14" t="s">
        <v>347</v>
      </c>
      <c r="C14" t="s">
        <v>348</v>
      </c>
      <c r="D14" t="s">
        <v>1239</v>
      </c>
      <c r="E14" t="s">
        <v>242</v>
      </c>
      <c r="F14" t="s">
        <v>45</v>
      </c>
      <c r="G14" t="s">
        <v>36</v>
      </c>
      <c r="H14" t="s">
        <v>881</v>
      </c>
      <c r="I14" t="s">
        <v>902</v>
      </c>
      <c r="J14">
        <v>950306092</v>
      </c>
      <c r="K14" t="s">
        <v>1624</v>
      </c>
      <c r="L14" t="s">
        <v>456</v>
      </c>
      <c r="M14">
        <v>0.9</v>
      </c>
      <c r="N14" s="143"/>
      <c r="O14" s="143"/>
      <c r="Q14" s="143">
        <v>0.54166666666666663</v>
      </c>
      <c r="R14" s="143">
        <v>0.79166666666666663</v>
      </c>
      <c r="S14">
        <v>4</v>
      </c>
      <c r="T14" s="143">
        <v>0.41666666666666669</v>
      </c>
      <c r="U14" s="143">
        <v>0.75</v>
      </c>
      <c r="V14">
        <v>4</v>
      </c>
      <c r="W14" s="143">
        <v>0.41666666666666669</v>
      </c>
      <c r="X14" s="143">
        <v>0.75</v>
      </c>
      <c r="Y14">
        <v>4</v>
      </c>
      <c r="Z14" s="143">
        <v>0.54166666666666663</v>
      </c>
      <c r="AA14" s="143">
        <v>0.79166666666666663</v>
      </c>
      <c r="AB14">
        <v>4</v>
      </c>
      <c r="AC14" s="143">
        <v>0.41666666666666669</v>
      </c>
      <c r="AD14" s="143">
        <v>0.75</v>
      </c>
      <c r="AE14">
        <v>4</v>
      </c>
      <c r="AF14" s="143"/>
      <c r="AG14" s="143"/>
    </row>
    <row r="15" spans="1:35" hidden="1" x14ac:dyDescent="0.3">
      <c r="A15" t="s">
        <v>1563</v>
      </c>
      <c r="B15" t="s">
        <v>270</v>
      </c>
      <c r="C15" t="s">
        <v>271</v>
      </c>
      <c r="D15" t="s">
        <v>1240</v>
      </c>
      <c r="E15" t="s">
        <v>242</v>
      </c>
      <c r="F15" t="s">
        <v>45</v>
      </c>
      <c r="G15" t="s">
        <v>36</v>
      </c>
      <c r="H15" t="s">
        <v>881</v>
      </c>
      <c r="I15" t="s">
        <v>903</v>
      </c>
      <c r="J15">
        <v>925835183</v>
      </c>
      <c r="K15" t="s">
        <v>1166</v>
      </c>
      <c r="L15" t="s">
        <v>456</v>
      </c>
      <c r="M15">
        <v>0.92500000000000004</v>
      </c>
      <c r="N15" s="143"/>
      <c r="O15" s="143"/>
      <c r="Q15" s="143">
        <v>0.5</v>
      </c>
      <c r="R15" s="143">
        <v>0.79166666666666663</v>
      </c>
      <c r="S15">
        <v>4</v>
      </c>
      <c r="T15" s="143">
        <v>0.41666666666666669</v>
      </c>
      <c r="U15" s="143">
        <v>0.75</v>
      </c>
      <c r="V15">
        <v>4</v>
      </c>
      <c r="W15" s="143">
        <v>0.54166666666666663</v>
      </c>
      <c r="X15" s="143">
        <v>0.79166666666666663</v>
      </c>
      <c r="Y15">
        <v>4</v>
      </c>
      <c r="Z15" s="143">
        <v>0.41666666666666669</v>
      </c>
      <c r="AA15" s="143">
        <v>0.75</v>
      </c>
      <c r="AB15">
        <v>4</v>
      </c>
      <c r="AC15" s="143">
        <v>0.41666666666666669</v>
      </c>
      <c r="AD15" s="143">
        <v>0.75</v>
      </c>
      <c r="AE15">
        <v>4</v>
      </c>
      <c r="AF15" s="143"/>
      <c r="AG15" s="143"/>
    </row>
    <row r="16" spans="1:35" hidden="1" x14ac:dyDescent="0.3">
      <c r="A16" t="s">
        <v>1563</v>
      </c>
      <c r="B16" t="s">
        <v>243</v>
      </c>
      <c r="C16" t="s">
        <v>244</v>
      </c>
      <c r="D16" t="s">
        <v>1241</v>
      </c>
      <c r="E16" t="s">
        <v>242</v>
      </c>
      <c r="F16" t="s">
        <v>45</v>
      </c>
      <c r="G16" t="s">
        <v>36</v>
      </c>
      <c r="H16" t="s">
        <v>881</v>
      </c>
      <c r="I16" t="s">
        <v>904</v>
      </c>
      <c r="J16">
        <v>925534083</v>
      </c>
      <c r="K16" t="s">
        <v>1189</v>
      </c>
      <c r="L16" t="s">
        <v>456</v>
      </c>
      <c r="M16">
        <v>0.9</v>
      </c>
      <c r="N16" s="143"/>
      <c r="O16" s="143"/>
      <c r="Q16" s="143">
        <v>0.54166666666666663</v>
      </c>
      <c r="R16" s="143">
        <v>0.79166666666666663</v>
      </c>
      <c r="S16">
        <v>4</v>
      </c>
      <c r="T16" s="143">
        <v>0.41666666666666669</v>
      </c>
      <c r="U16" s="143">
        <v>0.75</v>
      </c>
      <c r="V16">
        <v>4</v>
      </c>
      <c r="W16" s="143">
        <v>0.54166666666666663</v>
      </c>
      <c r="X16" s="143">
        <v>0.79166666666666663</v>
      </c>
      <c r="Y16">
        <v>4</v>
      </c>
      <c r="Z16" s="143">
        <v>0.41666666666666669</v>
      </c>
      <c r="AA16" s="143">
        <v>0.75</v>
      </c>
      <c r="AB16">
        <v>4</v>
      </c>
      <c r="AC16" s="143">
        <v>0.41666666666666669</v>
      </c>
      <c r="AD16" s="143">
        <v>0.75</v>
      </c>
      <c r="AE16">
        <v>4</v>
      </c>
      <c r="AF16" s="143"/>
      <c r="AG16" s="143"/>
    </row>
    <row r="17" spans="1:33" hidden="1" x14ac:dyDescent="0.3">
      <c r="A17" t="s">
        <v>1565</v>
      </c>
      <c r="B17" t="s">
        <v>463</v>
      </c>
      <c r="C17" t="s">
        <v>464</v>
      </c>
      <c r="D17" t="s">
        <v>1242</v>
      </c>
      <c r="E17" t="s">
        <v>242</v>
      </c>
      <c r="F17" t="s">
        <v>45</v>
      </c>
      <c r="G17" t="s">
        <v>36</v>
      </c>
      <c r="H17" t="s">
        <v>881</v>
      </c>
      <c r="I17" t="s">
        <v>903</v>
      </c>
      <c r="J17">
        <v>925835183</v>
      </c>
      <c r="K17" t="s">
        <v>1166</v>
      </c>
      <c r="L17" t="s">
        <v>456</v>
      </c>
      <c r="M17">
        <v>7.4999999999999997E-2</v>
      </c>
      <c r="N17" s="143"/>
      <c r="O17" s="143"/>
      <c r="Q17" s="143">
        <v>0.41666666666666669</v>
      </c>
      <c r="R17" s="143">
        <v>0.45833333333333331</v>
      </c>
      <c r="S17">
        <v>4</v>
      </c>
      <c r="T17" s="143"/>
      <c r="U17" s="143"/>
      <c r="W17" s="143">
        <v>0.41666666666666669</v>
      </c>
      <c r="X17" s="143">
        <v>0.5</v>
      </c>
      <c r="Y17">
        <v>4</v>
      </c>
      <c r="Z17" s="143"/>
      <c r="AA17" s="143"/>
      <c r="AC17" s="143"/>
      <c r="AD17" s="143"/>
      <c r="AF17" s="143"/>
      <c r="AG17" s="143"/>
    </row>
    <row r="18" spans="1:33" hidden="1" x14ac:dyDescent="0.3">
      <c r="A18" t="s">
        <v>1565</v>
      </c>
      <c r="B18" t="s">
        <v>547</v>
      </c>
      <c r="C18" t="s">
        <v>1002</v>
      </c>
      <c r="D18" t="s">
        <v>1236</v>
      </c>
      <c r="E18" t="s">
        <v>242</v>
      </c>
      <c r="F18" t="s">
        <v>45</v>
      </c>
      <c r="G18" t="s">
        <v>36</v>
      </c>
      <c r="H18" t="s">
        <v>881</v>
      </c>
      <c r="I18" t="s">
        <v>904</v>
      </c>
      <c r="J18">
        <v>925534083</v>
      </c>
      <c r="K18" t="s">
        <v>1189</v>
      </c>
      <c r="L18" t="s">
        <v>456</v>
      </c>
      <c r="M18">
        <v>0.1</v>
      </c>
      <c r="N18" s="143"/>
      <c r="O18" s="143"/>
      <c r="Q18" s="143">
        <v>0.41666666666666669</v>
      </c>
      <c r="R18" s="143">
        <v>0.5</v>
      </c>
      <c r="S18">
        <v>4</v>
      </c>
      <c r="T18" s="143"/>
      <c r="U18" s="143"/>
      <c r="W18" s="143">
        <v>0.41666666666666669</v>
      </c>
      <c r="X18" s="143">
        <v>0.5</v>
      </c>
      <c r="Y18">
        <v>4</v>
      </c>
      <c r="Z18" s="143"/>
      <c r="AA18" s="143"/>
      <c r="AC18" s="143"/>
      <c r="AD18" s="143"/>
      <c r="AF18" s="143"/>
      <c r="AG18" s="143"/>
    </row>
    <row r="19" spans="1:33" hidden="1" x14ac:dyDescent="0.3">
      <c r="A19" t="s">
        <v>1589</v>
      </c>
      <c r="B19" t="s">
        <v>542</v>
      </c>
      <c r="C19" t="s">
        <v>543</v>
      </c>
      <c r="D19" t="s">
        <v>1237</v>
      </c>
      <c r="E19" t="s">
        <v>242</v>
      </c>
      <c r="F19" t="s">
        <v>45</v>
      </c>
      <c r="G19" t="s">
        <v>36</v>
      </c>
      <c r="H19" t="s">
        <v>881</v>
      </c>
      <c r="I19" t="s">
        <v>902</v>
      </c>
      <c r="J19">
        <v>950306092</v>
      </c>
      <c r="K19" t="s">
        <v>1624</v>
      </c>
      <c r="L19" t="s">
        <v>456</v>
      </c>
      <c r="M19">
        <v>0.1</v>
      </c>
      <c r="N19" s="143"/>
      <c r="O19" s="143"/>
      <c r="Q19" s="143">
        <v>0.41666666666666669</v>
      </c>
      <c r="R19" s="143">
        <v>0.5</v>
      </c>
      <c r="S19">
        <v>4</v>
      </c>
      <c r="T19" s="143"/>
      <c r="U19" s="143"/>
      <c r="W19" s="143"/>
      <c r="X19" s="143"/>
      <c r="Z19" s="143">
        <v>0.41666666666666669</v>
      </c>
      <c r="AA19" s="143">
        <v>0.5</v>
      </c>
      <c r="AB19">
        <v>4</v>
      </c>
      <c r="AC19" s="143"/>
      <c r="AD19" s="143"/>
      <c r="AF19" s="143"/>
      <c r="AG19" s="143"/>
    </row>
    <row r="20" spans="1:33" hidden="1" x14ac:dyDescent="0.3">
      <c r="A20" t="s">
        <v>1590</v>
      </c>
      <c r="B20" t="s">
        <v>48</v>
      </c>
      <c r="C20" t="s">
        <v>49</v>
      </c>
      <c r="D20" t="s">
        <v>1242</v>
      </c>
      <c r="E20" t="s">
        <v>50</v>
      </c>
      <c r="F20" t="s">
        <v>50</v>
      </c>
      <c r="G20" t="s">
        <v>36</v>
      </c>
      <c r="H20" t="s">
        <v>883</v>
      </c>
      <c r="I20" t="s">
        <v>1076</v>
      </c>
      <c r="J20">
        <v>1002333704</v>
      </c>
      <c r="K20" t="s">
        <v>1196</v>
      </c>
      <c r="L20" t="s">
        <v>465</v>
      </c>
      <c r="M20">
        <v>7.4999999999999997E-2</v>
      </c>
      <c r="N20" s="143"/>
      <c r="O20" s="143"/>
      <c r="Q20" s="143"/>
      <c r="R20" s="143"/>
      <c r="T20" s="143"/>
      <c r="U20" s="143"/>
      <c r="W20" s="143">
        <v>0.45833333333333331</v>
      </c>
      <c r="X20" s="143">
        <v>0.5</v>
      </c>
      <c r="Y20">
        <v>4</v>
      </c>
      <c r="Z20" s="143"/>
      <c r="AA20" s="143"/>
      <c r="AC20" s="143">
        <v>0.625</v>
      </c>
      <c r="AD20" s="143">
        <v>0.70833333333333337</v>
      </c>
      <c r="AE20">
        <v>4</v>
      </c>
      <c r="AF20" s="143"/>
      <c r="AG20" s="143"/>
    </row>
    <row r="21" spans="1:33" hidden="1" x14ac:dyDescent="0.3">
      <c r="A21" t="s">
        <v>1591</v>
      </c>
      <c r="B21" t="s">
        <v>53</v>
      </c>
      <c r="C21" t="s">
        <v>58</v>
      </c>
      <c r="D21" t="s">
        <v>1242</v>
      </c>
      <c r="E21" t="s">
        <v>50</v>
      </c>
      <c r="F21" t="s">
        <v>50</v>
      </c>
      <c r="G21" t="s">
        <v>36</v>
      </c>
      <c r="H21" t="s">
        <v>883</v>
      </c>
      <c r="I21" t="s">
        <v>1077</v>
      </c>
      <c r="J21">
        <v>1804249249</v>
      </c>
      <c r="K21" t="s">
        <v>1170</v>
      </c>
      <c r="L21" t="s">
        <v>465</v>
      </c>
      <c r="M21">
        <v>0.15</v>
      </c>
      <c r="N21" s="143">
        <v>0.375</v>
      </c>
      <c r="O21" s="143">
        <v>0.45833333333333331</v>
      </c>
      <c r="P21">
        <v>4</v>
      </c>
      <c r="Q21" s="143"/>
      <c r="R21" s="143"/>
      <c r="T21" s="143"/>
      <c r="U21" s="143"/>
      <c r="W21" s="143">
        <v>0.375</v>
      </c>
      <c r="X21" s="143">
        <v>0.45833333333333331</v>
      </c>
      <c r="Y21">
        <v>4</v>
      </c>
      <c r="Z21" s="143"/>
      <c r="AA21" s="143"/>
      <c r="AC21" s="143">
        <v>0.375</v>
      </c>
      <c r="AD21" s="143">
        <v>0.45833333333333331</v>
      </c>
      <c r="AE21">
        <v>4</v>
      </c>
      <c r="AF21" s="143"/>
      <c r="AG21" s="143"/>
    </row>
    <row r="22" spans="1:33" hidden="1" x14ac:dyDescent="0.3">
      <c r="A22" t="s">
        <v>1592</v>
      </c>
      <c r="B22" t="s">
        <v>408</v>
      </c>
      <c r="C22" t="s">
        <v>409</v>
      </c>
      <c r="D22" t="s">
        <v>1243</v>
      </c>
      <c r="E22" t="s">
        <v>50</v>
      </c>
      <c r="F22" t="s">
        <v>50</v>
      </c>
      <c r="G22" t="s">
        <v>120</v>
      </c>
      <c r="H22" t="s">
        <v>883</v>
      </c>
      <c r="I22" t="s">
        <v>1077</v>
      </c>
      <c r="J22">
        <v>1804249249</v>
      </c>
      <c r="K22" t="s">
        <v>1170</v>
      </c>
      <c r="L22" t="s">
        <v>465</v>
      </c>
      <c r="M22">
        <v>0.1</v>
      </c>
      <c r="N22" s="143"/>
      <c r="O22" s="143"/>
      <c r="Q22" s="143"/>
      <c r="R22" s="143"/>
      <c r="T22" s="143">
        <v>0.66666666666666663</v>
      </c>
      <c r="U22" s="143">
        <v>0.75</v>
      </c>
      <c r="V22">
        <v>4</v>
      </c>
      <c r="W22" s="143"/>
      <c r="X22" s="143"/>
      <c r="Z22" s="143">
        <v>0.66666666666666663</v>
      </c>
      <c r="AA22" s="143">
        <v>0.75</v>
      </c>
      <c r="AB22">
        <v>4</v>
      </c>
      <c r="AC22" s="143"/>
      <c r="AD22" s="143"/>
      <c r="AF22" s="143"/>
      <c r="AG22" s="143"/>
    </row>
    <row r="23" spans="1:33" hidden="1" x14ac:dyDescent="0.3">
      <c r="A23" t="s">
        <v>1591</v>
      </c>
      <c r="B23" t="s">
        <v>56</v>
      </c>
      <c r="C23" t="s">
        <v>57</v>
      </c>
      <c r="D23" t="s">
        <v>1239</v>
      </c>
      <c r="E23" t="s">
        <v>50</v>
      </c>
      <c r="F23" t="s">
        <v>50</v>
      </c>
      <c r="G23" t="s">
        <v>36</v>
      </c>
      <c r="H23" t="s">
        <v>883</v>
      </c>
      <c r="I23" t="s">
        <v>1077</v>
      </c>
      <c r="J23">
        <v>1804249249</v>
      </c>
      <c r="K23" t="s">
        <v>1170</v>
      </c>
      <c r="L23" t="s">
        <v>465</v>
      </c>
      <c r="M23">
        <v>0.15</v>
      </c>
      <c r="N23" s="143">
        <v>0.45833333333333331</v>
      </c>
      <c r="O23" s="143">
        <v>0.54166666666666663</v>
      </c>
      <c r="P23">
        <v>4</v>
      </c>
      <c r="Q23" s="143"/>
      <c r="R23" s="143"/>
      <c r="T23" s="143"/>
      <c r="U23" s="143"/>
      <c r="W23" s="143">
        <v>0.45833333333333331</v>
      </c>
      <c r="X23" s="143">
        <v>0.54166666666666663</v>
      </c>
      <c r="Y23">
        <v>4</v>
      </c>
      <c r="Z23" s="143"/>
      <c r="AA23" s="143"/>
      <c r="AC23" s="143">
        <v>0.45833333333333331</v>
      </c>
      <c r="AD23" s="143">
        <v>0.54166666666666663</v>
      </c>
      <c r="AE23">
        <v>4</v>
      </c>
      <c r="AF23" s="143"/>
      <c r="AG23" s="143"/>
    </row>
    <row r="24" spans="1:33" hidden="1" x14ac:dyDescent="0.3">
      <c r="A24" t="s">
        <v>1593</v>
      </c>
      <c r="B24" t="s">
        <v>51</v>
      </c>
      <c r="C24" t="s">
        <v>52</v>
      </c>
      <c r="D24" t="s">
        <v>1239</v>
      </c>
      <c r="E24" t="s">
        <v>50</v>
      </c>
      <c r="F24" t="s">
        <v>50</v>
      </c>
      <c r="G24" t="s">
        <v>36</v>
      </c>
      <c r="H24" t="s">
        <v>883</v>
      </c>
      <c r="I24" t="s">
        <v>1076</v>
      </c>
      <c r="J24">
        <v>1002333704</v>
      </c>
      <c r="K24" t="s">
        <v>1196</v>
      </c>
      <c r="L24" t="s">
        <v>465</v>
      </c>
      <c r="M24">
        <v>0.2</v>
      </c>
      <c r="N24" s="143">
        <v>0.625</v>
      </c>
      <c r="O24" s="143">
        <v>0.70833333333333337</v>
      </c>
      <c r="P24">
        <v>4</v>
      </c>
      <c r="Q24" s="143"/>
      <c r="R24" s="143"/>
      <c r="T24" s="143"/>
      <c r="U24" s="143"/>
      <c r="W24" s="143">
        <v>0.54166666666666663</v>
      </c>
      <c r="X24" s="143">
        <v>0.625</v>
      </c>
      <c r="Y24">
        <v>4</v>
      </c>
      <c r="Z24" s="143">
        <v>0.625</v>
      </c>
      <c r="AA24" s="143">
        <v>0.70833333333333337</v>
      </c>
      <c r="AB24">
        <v>4</v>
      </c>
      <c r="AC24" s="143">
        <v>0.70833333333333337</v>
      </c>
      <c r="AD24" s="143">
        <v>0.79166666666666663</v>
      </c>
      <c r="AE24">
        <v>4</v>
      </c>
      <c r="AF24" s="143"/>
      <c r="AG24" s="143"/>
    </row>
    <row r="25" spans="1:33" hidden="1" x14ac:dyDescent="0.3">
      <c r="A25" t="s">
        <v>1591</v>
      </c>
      <c r="B25" t="s">
        <v>54</v>
      </c>
      <c r="C25" t="s">
        <v>55</v>
      </c>
      <c r="D25" t="s">
        <v>1240</v>
      </c>
      <c r="E25" t="s">
        <v>50</v>
      </c>
      <c r="F25" t="s">
        <v>50</v>
      </c>
      <c r="G25" t="s">
        <v>36</v>
      </c>
      <c r="H25" t="s">
        <v>883</v>
      </c>
      <c r="I25" t="s">
        <v>1077</v>
      </c>
      <c r="J25">
        <v>1804249249</v>
      </c>
      <c r="K25" t="s">
        <v>1170</v>
      </c>
      <c r="L25" t="s">
        <v>465</v>
      </c>
      <c r="M25">
        <v>0.15</v>
      </c>
      <c r="N25" s="143">
        <v>0.58333333333333337</v>
      </c>
      <c r="O25" s="143">
        <v>0.66666666666666663</v>
      </c>
      <c r="P25">
        <v>4</v>
      </c>
      <c r="Q25" s="143"/>
      <c r="R25" s="143"/>
      <c r="T25" s="143"/>
      <c r="U25" s="143"/>
      <c r="W25" s="143">
        <v>0.58333333333333337</v>
      </c>
      <c r="X25" s="143">
        <v>0.66666666666666663</v>
      </c>
      <c r="Y25">
        <v>4</v>
      </c>
      <c r="Z25" s="143"/>
      <c r="AA25" s="143"/>
      <c r="AC25" s="143">
        <v>0.58333333333333337</v>
      </c>
      <c r="AD25" s="143">
        <v>0.66666666666666663</v>
      </c>
      <c r="AE25">
        <v>4</v>
      </c>
      <c r="AF25" s="143"/>
      <c r="AG25" s="143"/>
    </row>
    <row r="26" spans="1:33" hidden="1" x14ac:dyDescent="0.3">
      <c r="A26" t="s">
        <v>1594</v>
      </c>
      <c r="B26" t="s">
        <v>59</v>
      </c>
      <c r="C26" t="s">
        <v>60</v>
      </c>
      <c r="D26" t="s">
        <v>1241</v>
      </c>
      <c r="E26" t="s">
        <v>50</v>
      </c>
      <c r="F26" t="s">
        <v>50</v>
      </c>
      <c r="G26" t="s">
        <v>36</v>
      </c>
      <c r="H26" t="s">
        <v>883</v>
      </c>
      <c r="I26" t="s">
        <v>1076</v>
      </c>
      <c r="J26">
        <v>1002333704</v>
      </c>
      <c r="K26" t="s">
        <v>1196</v>
      </c>
      <c r="L26" t="s">
        <v>465</v>
      </c>
      <c r="M26">
        <v>0.15</v>
      </c>
      <c r="N26" s="143">
        <v>0.70833333333333337</v>
      </c>
      <c r="O26" s="143">
        <v>0.79166666666666663</v>
      </c>
      <c r="P26">
        <v>4</v>
      </c>
      <c r="Q26" s="143"/>
      <c r="R26" s="143"/>
      <c r="T26" s="143"/>
      <c r="U26" s="143"/>
      <c r="W26" s="143">
        <v>0.625</v>
      </c>
      <c r="X26" s="143">
        <v>0.70833333333333337</v>
      </c>
      <c r="Y26">
        <v>4</v>
      </c>
      <c r="Z26" s="143">
        <v>0.70833333333333337</v>
      </c>
      <c r="AA26" s="143">
        <v>0.79166666666666663</v>
      </c>
      <c r="AB26">
        <v>4</v>
      </c>
      <c r="AC26" s="143"/>
      <c r="AD26" s="143"/>
      <c r="AF26" s="143"/>
      <c r="AG26" s="143"/>
    </row>
    <row r="27" spans="1:33" hidden="1" x14ac:dyDescent="0.3">
      <c r="A27" t="s">
        <v>1593</v>
      </c>
      <c r="B27" t="s">
        <v>833</v>
      </c>
      <c r="C27" t="s">
        <v>827</v>
      </c>
      <c r="D27" t="s">
        <v>1241</v>
      </c>
      <c r="E27" t="s">
        <v>50</v>
      </c>
      <c r="F27" t="s">
        <v>50</v>
      </c>
      <c r="G27" t="s">
        <v>36</v>
      </c>
      <c r="H27" t="s">
        <v>883</v>
      </c>
      <c r="I27" t="s">
        <v>1076</v>
      </c>
      <c r="J27">
        <v>1002333704</v>
      </c>
      <c r="K27" t="s">
        <v>1196</v>
      </c>
      <c r="L27" t="s">
        <v>465</v>
      </c>
      <c r="M27">
        <v>0.2</v>
      </c>
      <c r="N27" s="143">
        <v>0.54166666666666663</v>
      </c>
      <c r="O27" s="143">
        <v>0.625</v>
      </c>
      <c r="P27">
        <v>4</v>
      </c>
      <c r="Q27" s="143"/>
      <c r="R27" s="143"/>
      <c r="T27" s="143"/>
      <c r="U27" s="143"/>
      <c r="W27" s="143">
        <v>0.70833333333333337</v>
      </c>
      <c r="X27" s="143">
        <v>0.79166666666666663</v>
      </c>
      <c r="Y27">
        <v>4</v>
      </c>
      <c r="Z27" s="143">
        <v>0.54166666666666663</v>
      </c>
      <c r="AA27" s="143">
        <v>0.625</v>
      </c>
      <c r="AB27">
        <v>4</v>
      </c>
      <c r="AC27" s="143">
        <v>0.54166666666666663</v>
      </c>
      <c r="AD27" s="143">
        <v>0.625</v>
      </c>
      <c r="AE27">
        <v>4</v>
      </c>
      <c r="AF27" s="143"/>
      <c r="AG27" s="143"/>
    </row>
    <row r="28" spans="1:33" hidden="1" x14ac:dyDescent="0.3">
      <c r="A28" t="s">
        <v>1595</v>
      </c>
      <c r="B28" t="s">
        <v>834</v>
      </c>
      <c r="C28" t="s">
        <v>828</v>
      </c>
      <c r="D28" t="s">
        <v>1241</v>
      </c>
      <c r="E28" t="s">
        <v>50</v>
      </c>
      <c r="F28" t="s">
        <v>50</v>
      </c>
      <c r="G28" t="s">
        <v>36</v>
      </c>
      <c r="H28" t="s">
        <v>883</v>
      </c>
      <c r="I28" t="s">
        <v>1076</v>
      </c>
      <c r="J28">
        <v>1002333704</v>
      </c>
      <c r="K28" t="s">
        <v>1196</v>
      </c>
      <c r="L28" t="s">
        <v>465</v>
      </c>
      <c r="M28">
        <v>0.15</v>
      </c>
      <c r="N28" s="143">
        <v>0.41666666666666669</v>
      </c>
      <c r="O28" s="143">
        <v>0.5</v>
      </c>
      <c r="P28">
        <v>4</v>
      </c>
      <c r="Q28" s="143"/>
      <c r="R28" s="143"/>
      <c r="T28" s="143"/>
      <c r="U28" s="143"/>
      <c r="W28" s="143"/>
      <c r="X28" s="143"/>
      <c r="Z28" s="143">
        <v>0.41666666666666669</v>
      </c>
      <c r="AA28" s="143">
        <v>0.5</v>
      </c>
      <c r="AB28">
        <v>4</v>
      </c>
      <c r="AC28" s="143">
        <v>0.41666666666666669</v>
      </c>
      <c r="AD28" s="143">
        <v>0.5</v>
      </c>
      <c r="AE28">
        <v>4</v>
      </c>
      <c r="AF28" s="143"/>
      <c r="AG28" s="143"/>
    </row>
    <row r="29" spans="1:33" hidden="1" x14ac:dyDescent="0.3">
      <c r="A29" t="s">
        <v>1591</v>
      </c>
      <c r="B29" t="s">
        <v>835</v>
      </c>
      <c r="C29" t="s">
        <v>829</v>
      </c>
      <c r="D29" t="s">
        <v>1241</v>
      </c>
      <c r="E29" t="s">
        <v>50</v>
      </c>
      <c r="F29" t="s">
        <v>50</v>
      </c>
      <c r="G29" t="s">
        <v>36</v>
      </c>
      <c r="H29" t="s">
        <v>883</v>
      </c>
      <c r="I29" t="s">
        <v>1077</v>
      </c>
      <c r="J29">
        <v>1804249249</v>
      </c>
      <c r="K29" t="s">
        <v>1170</v>
      </c>
      <c r="L29" t="s">
        <v>465</v>
      </c>
      <c r="M29">
        <v>0.15</v>
      </c>
      <c r="N29" s="143">
        <v>0.66666666666666663</v>
      </c>
      <c r="O29" s="143">
        <v>0.75</v>
      </c>
      <c r="P29">
        <v>4</v>
      </c>
      <c r="Q29" s="143"/>
      <c r="R29" s="143"/>
      <c r="T29" s="143"/>
      <c r="U29" s="143"/>
      <c r="W29" s="143">
        <v>0.66666666666666663</v>
      </c>
      <c r="X29" s="143">
        <v>0.75</v>
      </c>
      <c r="Y29">
        <v>4</v>
      </c>
      <c r="Z29" s="143"/>
      <c r="AA29" s="143"/>
      <c r="AC29" s="143">
        <v>0.66666666666666663</v>
      </c>
      <c r="AD29" s="143">
        <v>0.75</v>
      </c>
      <c r="AE29">
        <v>4</v>
      </c>
      <c r="AF29" s="143"/>
      <c r="AG29" s="143"/>
    </row>
    <row r="30" spans="1:33" hidden="1" x14ac:dyDescent="0.3">
      <c r="A30" t="s">
        <v>1592</v>
      </c>
      <c r="B30" t="s">
        <v>876</v>
      </c>
      <c r="C30" t="s">
        <v>873</v>
      </c>
      <c r="D30" t="s">
        <v>1237</v>
      </c>
      <c r="E30" t="s">
        <v>50</v>
      </c>
      <c r="F30" t="s">
        <v>50</v>
      </c>
      <c r="G30" t="s">
        <v>36</v>
      </c>
      <c r="H30" t="s">
        <v>883</v>
      </c>
      <c r="I30" t="s">
        <v>1077</v>
      </c>
      <c r="J30">
        <v>1804249249</v>
      </c>
      <c r="K30" t="s">
        <v>1170</v>
      </c>
      <c r="L30" t="s">
        <v>465</v>
      </c>
      <c r="M30">
        <v>0.1</v>
      </c>
      <c r="N30" s="143"/>
      <c r="O30" s="143"/>
      <c r="Q30" s="143"/>
      <c r="R30" s="143"/>
      <c r="T30" s="143">
        <v>0.58333333333333337</v>
      </c>
      <c r="U30" s="143">
        <v>0.66666666666666663</v>
      </c>
      <c r="V30">
        <v>4</v>
      </c>
      <c r="W30" s="143"/>
      <c r="X30" s="143"/>
      <c r="Z30" s="143">
        <v>0.45833333333333331</v>
      </c>
      <c r="AA30" s="143">
        <v>0.54166666666666663</v>
      </c>
      <c r="AB30">
        <v>4</v>
      </c>
      <c r="AC30" s="143"/>
      <c r="AD30" s="143"/>
      <c r="AF30" s="143"/>
      <c r="AG30" s="143"/>
    </row>
    <row r="31" spans="1:33" hidden="1" x14ac:dyDescent="0.3">
      <c r="A31" t="s">
        <v>1592</v>
      </c>
      <c r="B31" t="s">
        <v>877</v>
      </c>
      <c r="C31" t="s">
        <v>874</v>
      </c>
      <c r="D31" t="s">
        <v>1238</v>
      </c>
      <c r="E31" t="s">
        <v>50</v>
      </c>
      <c r="F31" t="s">
        <v>50</v>
      </c>
      <c r="G31" t="s">
        <v>36</v>
      </c>
      <c r="H31" t="s">
        <v>883</v>
      </c>
      <c r="I31" t="s">
        <v>1077</v>
      </c>
      <c r="J31">
        <v>1804249249</v>
      </c>
      <c r="K31" t="s">
        <v>1170</v>
      </c>
      <c r="L31" t="s">
        <v>465</v>
      </c>
      <c r="M31">
        <v>0.1</v>
      </c>
      <c r="N31" s="143"/>
      <c r="O31" s="143"/>
      <c r="Q31" s="143"/>
      <c r="R31" s="143"/>
      <c r="T31" s="143">
        <v>0.45833333333333331</v>
      </c>
      <c r="U31" s="143">
        <v>0.54166666666666663</v>
      </c>
      <c r="V31">
        <v>4</v>
      </c>
      <c r="W31" s="143"/>
      <c r="X31" s="143"/>
      <c r="Z31" s="143">
        <v>0.375</v>
      </c>
      <c r="AA31" s="143">
        <v>0.45833333333333331</v>
      </c>
      <c r="AB31">
        <v>4</v>
      </c>
      <c r="AC31" s="143"/>
      <c r="AD31" s="143"/>
      <c r="AF31" s="143"/>
      <c r="AG31" s="143"/>
    </row>
    <row r="32" spans="1:33" hidden="1" x14ac:dyDescent="0.3">
      <c r="A32" t="s">
        <v>1596</v>
      </c>
      <c r="B32" t="s">
        <v>878</v>
      </c>
      <c r="C32" t="s">
        <v>875</v>
      </c>
      <c r="D32" t="s">
        <v>1236</v>
      </c>
      <c r="E32" t="s">
        <v>50</v>
      </c>
      <c r="F32" t="s">
        <v>50</v>
      </c>
      <c r="G32" t="s">
        <v>36</v>
      </c>
      <c r="H32" t="s">
        <v>883</v>
      </c>
      <c r="I32" t="s">
        <v>1076</v>
      </c>
      <c r="J32">
        <v>1002333704</v>
      </c>
      <c r="K32" t="s">
        <v>1196</v>
      </c>
      <c r="L32" t="s">
        <v>465</v>
      </c>
      <c r="M32">
        <v>2.5000000000000001E-2</v>
      </c>
      <c r="N32" s="143"/>
      <c r="O32" s="143"/>
      <c r="Q32" s="143"/>
      <c r="R32" s="143"/>
      <c r="T32" s="143"/>
      <c r="U32" s="143"/>
      <c r="W32" s="143">
        <v>0.41666666666666669</v>
      </c>
      <c r="X32" s="143">
        <v>0.45833333333333331</v>
      </c>
      <c r="Y32">
        <v>4</v>
      </c>
      <c r="Z32" s="143"/>
      <c r="AA32" s="143"/>
      <c r="AC32" s="143"/>
      <c r="AD32" s="143"/>
      <c r="AF32" s="143"/>
      <c r="AG32" s="143"/>
    </row>
    <row r="33" spans="1:35" hidden="1" x14ac:dyDescent="0.3">
      <c r="A33" t="s">
        <v>1563</v>
      </c>
      <c r="B33" t="s">
        <v>299</v>
      </c>
      <c r="C33" t="s">
        <v>300</v>
      </c>
      <c r="D33" t="s">
        <v>1235</v>
      </c>
      <c r="E33" t="s">
        <v>296</v>
      </c>
      <c r="F33" t="s">
        <v>296</v>
      </c>
      <c r="G33" t="s">
        <v>36</v>
      </c>
      <c r="H33" t="s">
        <v>882</v>
      </c>
      <c r="I33" t="s">
        <v>905</v>
      </c>
      <c r="J33">
        <v>1207720572</v>
      </c>
      <c r="K33" t="s">
        <v>1176</v>
      </c>
      <c r="L33" t="s">
        <v>392</v>
      </c>
      <c r="M33">
        <v>0.25</v>
      </c>
      <c r="N33" s="143"/>
      <c r="O33" s="143"/>
      <c r="Q33" s="143">
        <v>0.54166666666666663</v>
      </c>
      <c r="R33" s="143">
        <v>0.625</v>
      </c>
      <c r="S33">
        <v>4</v>
      </c>
      <c r="T33" s="143">
        <v>0.625</v>
      </c>
      <c r="U33" s="143">
        <v>0.70833333333333337</v>
      </c>
      <c r="V33">
        <v>4</v>
      </c>
      <c r="W33" s="143">
        <v>0.41666666666666669</v>
      </c>
      <c r="X33" s="143">
        <v>0.5</v>
      </c>
      <c r="Y33">
        <v>4</v>
      </c>
      <c r="Z33" s="143">
        <v>0.70833333333333337</v>
      </c>
      <c r="AA33" s="143">
        <v>0.79166666666666663</v>
      </c>
      <c r="AB33">
        <v>4</v>
      </c>
      <c r="AC33" s="143">
        <v>0.54166666666666663</v>
      </c>
      <c r="AD33" s="143">
        <v>0.625</v>
      </c>
      <c r="AE33">
        <v>4</v>
      </c>
      <c r="AF33" s="143"/>
      <c r="AG33" s="143"/>
    </row>
    <row r="34" spans="1:35" hidden="1" x14ac:dyDescent="0.3">
      <c r="A34" t="s">
        <v>1563</v>
      </c>
      <c r="B34" t="s">
        <v>301</v>
      </c>
      <c r="C34" t="s">
        <v>302</v>
      </c>
      <c r="D34" t="s">
        <v>1239</v>
      </c>
      <c r="E34" t="s">
        <v>296</v>
      </c>
      <c r="F34" t="s">
        <v>296</v>
      </c>
      <c r="G34" t="s">
        <v>36</v>
      </c>
      <c r="H34" t="s">
        <v>881</v>
      </c>
      <c r="I34" t="s">
        <v>906</v>
      </c>
      <c r="J34">
        <v>1205914631</v>
      </c>
      <c r="K34" t="s">
        <v>1148</v>
      </c>
      <c r="L34" t="s">
        <v>392</v>
      </c>
      <c r="M34">
        <v>0.625</v>
      </c>
      <c r="N34" s="143"/>
      <c r="O34" s="143"/>
      <c r="Q34" s="143">
        <v>0.41666666666666669</v>
      </c>
      <c r="R34" s="143">
        <v>0.625</v>
      </c>
      <c r="S34">
        <v>4</v>
      </c>
      <c r="T34" s="143">
        <v>0.58333333333333337</v>
      </c>
      <c r="U34" s="143">
        <v>0.79166666666666663</v>
      </c>
      <c r="V34">
        <v>4</v>
      </c>
      <c r="W34" s="143">
        <v>0.41666666666666669</v>
      </c>
      <c r="X34" s="143">
        <v>0.625</v>
      </c>
      <c r="Y34">
        <v>4</v>
      </c>
      <c r="Z34" s="143">
        <v>0.58333333333333337</v>
      </c>
      <c r="AA34" s="143">
        <v>0.79166666666666663</v>
      </c>
      <c r="AB34">
        <v>4</v>
      </c>
      <c r="AC34" s="143">
        <v>0.58333333333333337</v>
      </c>
      <c r="AD34" s="143">
        <v>0.79166666666666663</v>
      </c>
      <c r="AE34">
        <v>4</v>
      </c>
      <c r="AF34" s="143"/>
      <c r="AG34" s="143"/>
    </row>
    <row r="35" spans="1:35" hidden="1" x14ac:dyDescent="0.3">
      <c r="A35" t="s">
        <v>1563</v>
      </c>
      <c r="B35" t="s">
        <v>297</v>
      </c>
      <c r="C35" t="s">
        <v>298</v>
      </c>
      <c r="D35" t="s">
        <v>1240</v>
      </c>
      <c r="E35" t="s">
        <v>296</v>
      </c>
      <c r="F35" t="s">
        <v>296</v>
      </c>
      <c r="G35" t="s">
        <v>36</v>
      </c>
      <c r="H35" t="s">
        <v>881</v>
      </c>
      <c r="I35" t="s">
        <v>906</v>
      </c>
      <c r="J35">
        <v>1205914631</v>
      </c>
      <c r="K35" t="s">
        <v>1148</v>
      </c>
      <c r="L35" t="s">
        <v>392</v>
      </c>
      <c r="M35">
        <v>0.375</v>
      </c>
      <c r="N35" s="143"/>
      <c r="O35" s="143"/>
      <c r="Q35" s="143">
        <v>0.66666666666666663</v>
      </c>
      <c r="R35" s="143">
        <v>0.79166666666666663</v>
      </c>
      <c r="S35">
        <v>4</v>
      </c>
      <c r="T35" s="143">
        <v>0.41666666666666669</v>
      </c>
      <c r="U35" s="143">
        <v>0.54166666666666663</v>
      </c>
      <c r="V35">
        <v>4</v>
      </c>
      <c r="W35" s="143">
        <v>0.66666666666666663</v>
      </c>
      <c r="X35" s="143">
        <v>0.79166666666666663</v>
      </c>
      <c r="Y35">
        <v>4</v>
      </c>
      <c r="Z35" s="143">
        <v>0.41666666666666669</v>
      </c>
      <c r="AA35" s="143">
        <v>0.54166666666666663</v>
      </c>
      <c r="AB35">
        <v>4</v>
      </c>
      <c r="AC35" s="143">
        <v>0.41666666666666669</v>
      </c>
      <c r="AD35" s="143">
        <v>0.54166666666666663</v>
      </c>
      <c r="AE35">
        <v>4</v>
      </c>
      <c r="AF35" s="143"/>
      <c r="AG35" s="143"/>
    </row>
    <row r="36" spans="1:35" hidden="1" x14ac:dyDescent="0.3">
      <c r="A36" t="s">
        <v>1563</v>
      </c>
      <c r="B36" t="s">
        <v>318</v>
      </c>
      <c r="C36" t="s">
        <v>319</v>
      </c>
      <c r="D36" t="s">
        <v>1241</v>
      </c>
      <c r="E36" t="s">
        <v>296</v>
      </c>
      <c r="F36" t="s">
        <v>296</v>
      </c>
      <c r="G36" t="s">
        <v>36</v>
      </c>
      <c r="H36" t="s">
        <v>882</v>
      </c>
      <c r="I36" t="s">
        <v>905</v>
      </c>
      <c r="J36">
        <v>1207720572</v>
      </c>
      <c r="K36" t="s">
        <v>1176</v>
      </c>
      <c r="L36" t="s">
        <v>392</v>
      </c>
      <c r="M36">
        <v>0.375</v>
      </c>
      <c r="N36" s="143"/>
      <c r="O36" s="143"/>
      <c r="Q36" s="143">
        <v>0.625</v>
      </c>
      <c r="R36" s="143">
        <v>0.70833333333333337</v>
      </c>
      <c r="S36">
        <v>4</v>
      </c>
      <c r="T36" s="143">
        <v>0.41666666666666669</v>
      </c>
      <c r="U36" s="143">
        <v>0.58333333333333337</v>
      </c>
      <c r="V36">
        <v>4</v>
      </c>
      <c r="W36" s="143">
        <v>0.625</v>
      </c>
      <c r="X36" s="143">
        <v>0.79166666666666663</v>
      </c>
      <c r="Y36">
        <v>4</v>
      </c>
      <c r="Z36" s="143">
        <v>0.66666666666666663</v>
      </c>
      <c r="AA36" s="143">
        <v>0.70833333333333337</v>
      </c>
      <c r="AB36">
        <v>4</v>
      </c>
      <c r="AC36" s="143">
        <v>0.625</v>
      </c>
      <c r="AD36" s="143">
        <v>0.79166666666666663</v>
      </c>
      <c r="AE36">
        <v>4</v>
      </c>
      <c r="AF36" s="143"/>
      <c r="AG36" s="143"/>
    </row>
    <row r="37" spans="1:35" hidden="1" x14ac:dyDescent="0.3">
      <c r="A37" t="s">
        <v>1589</v>
      </c>
      <c r="B37" t="s">
        <v>322</v>
      </c>
      <c r="C37" t="s">
        <v>323</v>
      </c>
      <c r="D37" t="s">
        <v>1241</v>
      </c>
      <c r="E37" t="s">
        <v>296</v>
      </c>
      <c r="F37" t="s">
        <v>296</v>
      </c>
      <c r="G37" t="s">
        <v>36</v>
      </c>
      <c r="H37" t="s">
        <v>882</v>
      </c>
      <c r="I37" t="s">
        <v>905</v>
      </c>
      <c r="J37">
        <v>1207720572</v>
      </c>
      <c r="K37" t="s">
        <v>1176</v>
      </c>
      <c r="L37" t="s">
        <v>392</v>
      </c>
      <c r="M37">
        <v>0.125</v>
      </c>
      <c r="N37" s="143"/>
      <c r="O37" s="143"/>
      <c r="Q37" s="143">
        <v>0.41666666666666669</v>
      </c>
      <c r="R37" s="143">
        <v>0.5</v>
      </c>
      <c r="S37">
        <v>4</v>
      </c>
      <c r="T37" s="143"/>
      <c r="U37" s="143"/>
      <c r="W37" s="143"/>
      <c r="X37" s="143"/>
      <c r="Z37" s="143">
        <v>0.41666666666666669</v>
      </c>
      <c r="AA37" s="143">
        <v>0.54166666666666663</v>
      </c>
      <c r="AB37">
        <v>4</v>
      </c>
      <c r="AC37" s="143"/>
      <c r="AD37" s="143"/>
      <c r="AF37" s="143"/>
      <c r="AG37" s="143"/>
    </row>
    <row r="38" spans="1:35" hidden="1" x14ac:dyDescent="0.3">
      <c r="A38" t="s">
        <v>1563</v>
      </c>
      <c r="B38" t="s">
        <v>320</v>
      </c>
      <c r="C38" t="s">
        <v>321</v>
      </c>
      <c r="D38" t="s">
        <v>1242</v>
      </c>
      <c r="E38" t="s">
        <v>296</v>
      </c>
      <c r="F38" t="s">
        <v>296</v>
      </c>
      <c r="G38" t="s">
        <v>36</v>
      </c>
      <c r="H38" t="s">
        <v>882</v>
      </c>
      <c r="I38" t="s">
        <v>905</v>
      </c>
      <c r="J38">
        <v>1207720572</v>
      </c>
      <c r="K38" t="s">
        <v>1176</v>
      </c>
      <c r="L38" t="s">
        <v>392</v>
      </c>
      <c r="M38">
        <v>0.25</v>
      </c>
      <c r="N38" s="143"/>
      <c r="O38" s="143"/>
      <c r="Q38" s="143">
        <v>0.70833333333333337</v>
      </c>
      <c r="R38" s="143">
        <v>0.79166666666666663</v>
      </c>
      <c r="S38">
        <v>4</v>
      </c>
      <c r="T38" s="143">
        <v>0.70833333333333337</v>
      </c>
      <c r="U38" s="143">
        <v>0.79166666666666663</v>
      </c>
      <c r="V38">
        <v>4</v>
      </c>
      <c r="W38" s="143">
        <v>0.54166666666666663</v>
      </c>
      <c r="X38" s="143">
        <v>0.625</v>
      </c>
      <c r="Y38">
        <v>4</v>
      </c>
      <c r="Z38" s="143">
        <v>0.58333333333333337</v>
      </c>
      <c r="AA38" s="143">
        <v>0.66666666666666663</v>
      </c>
      <c r="AB38">
        <v>4</v>
      </c>
      <c r="AC38" s="143">
        <v>0.41666666666666669</v>
      </c>
      <c r="AD38" s="143">
        <v>0.5</v>
      </c>
      <c r="AE38">
        <v>4</v>
      </c>
      <c r="AF38" s="143"/>
      <c r="AG38" s="143"/>
    </row>
    <row r="39" spans="1:35" hidden="1" x14ac:dyDescent="0.3">
      <c r="A39" t="s">
        <v>1563</v>
      </c>
      <c r="B39" t="s">
        <v>239</v>
      </c>
      <c r="C39" t="s">
        <v>240</v>
      </c>
      <c r="D39" t="s">
        <v>1239</v>
      </c>
      <c r="E39" t="s">
        <v>241</v>
      </c>
      <c r="F39" t="s">
        <v>45</v>
      </c>
      <c r="G39" t="s">
        <v>36</v>
      </c>
      <c r="H39" t="s">
        <v>881</v>
      </c>
      <c r="I39" t="s">
        <v>907</v>
      </c>
      <c r="J39">
        <v>3050496136</v>
      </c>
      <c r="K39" t="s">
        <v>1179</v>
      </c>
      <c r="L39" t="s">
        <v>440</v>
      </c>
      <c r="M39">
        <v>1</v>
      </c>
      <c r="N39" s="143"/>
      <c r="O39" s="143"/>
      <c r="Q39" s="143">
        <v>0.41666666666666669</v>
      </c>
      <c r="R39" s="143">
        <v>0.75</v>
      </c>
      <c r="S39">
        <v>4</v>
      </c>
      <c r="T39" s="143">
        <v>0.41666666666666669</v>
      </c>
      <c r="U39" s="143">
        <v>0.75</v>
      </c>
      <c r="V39">
        <v>4</v>
      </c>
      <c r="W39" s="143">
        <v>0.41666666666666669</v>
      </c>
      <c r="X39" s="143">
        <v>0.75</v>
      </c>
      <c r="Y39">
        <v>4</v>
      </c>
      <c r="Z39" s="143">
        <v>0.41666666666666669</v>
      </c>
      <c r="AA39" s="143">
        <v>0.75</v>
      </c>
      <c r="AB39">
        <v>4</v>
      </c>
      <c r="AC39" s="143">
        <v>0.41666666666666669</v>
      </c>
      <c r="AD39" s="143">
        <v>0.75</v>
      </c>
      <c r="AE39">
        <v>4</v>
      </c>
      <c r="AF39" s="143"/>
      <c r="AG39" s="143"/>
    </row>
    <row r="40" spans="1:35" hidden="1" x14ac:dyDescent="0.3">
      <c r="A40" t="s">
        <v>1597</v>
      </c>
      <c r="B40" t="s">
        <v>1051</v>
      </c>
      <c r="C40" t="s">
        <v>1050</v>
      </c>
      <c r="D40" t="s">
        <v>1244</v>
      </c>
      <c r="E40" t="s">
        <v>826</v>
      </c>
      <c r="F40" t="s">
        <v>35</v>
      </c>
      <c r="G40" t="s">
        <v>129</v>
      </c>
      <c r="H40" t="s">
        <v>881</v>
      </c>
      <c r="I40" t="s">
        <v>908</v>
      </c>
      <c r="J40">
        <v>1727018036</v>
      </c>
      <c r="K40" t="s">
        <v>1209</v>
      </c>
      <c r="L40" t="s">
        <v>465</v>
      </c>
      <c r="M40">
        <v>2.5000000000000001E-2</v>
      </c>
      <c r="N40" s="143"/>
      <c r="O40" s="143"/>
      <c r="Q40" s="143">
        <v>0.41666666666666669</v>
      </c>
      <c r="R40" s="143">
        <v>0.45833333333333331</v>
      </c>
      <c r="S40">
        <v>4</v>
      </c>
      <c r="T40" s="143"/>
      <c r="U40" s="143"/>
      <c r="W40" s="143"/>
      <c r="X40" s="143"/>
      <c r="Z40" s="143"/>
      <c r="AA40" s="143"/>
      <c r="AC40" s="143"/>
      <c r="AD40" s="143"/>
      <c r="AF40" s="143"/>
      <c r="AG40" s="143"/>
    </row>
    <row r="41" spans="1:35" hidden="1" x14ac:dyDescent="0.3">
      <c r="A41" t="s">
        <v>1564</v>
      </c>
      <c r="B41" t="s">
        <v>998</v>
      </c>
      <c r="C41" t="s">
        <v>879</v>
      </c>
      <c r="D41" t="s">
        <v>1244</v>
      </c>
      <c r="E41" t="s">
        <v>825</v>
      </c>
      <c r="F41" t="s">
        <v>35</v>
      </c>
      <c r="G41" t="s">
        <v>129</v>
      </c>
      <c r="H41" t="s">
        <v>882</v>
      </c>
      <c r="I41" t="s">
        <v>909</v>
      </c>
      <c r="J41">
        <v>1725872202</v>
      </c>
      <c r="K41" t="s">
        <v>1163</v>
      </c>
      <c r="L41" t="s">
        <v>465</v>
      </c>
      <c r="M41">
        <v>2.5000000000000001E-2</v>
      </c>
      <c r="N41" s="143"/>
      <c r="O41" s="143"/>
      <c r="Q41" s="143"/>
      <c r="R41" s="143"/>
      <c r="T41" s="143">
        <v>0.41666666666666669</v>
      </c>
      <c r="U41" s="143">
        <v>0.45833333333333331</v>
      </c>
      <c r="V41">
        <v>4</v>
      </c>
      <c r="W41" s="143"/>
      <c r="X41" s="143"/>
      <c r="Z41" s="143"/>
      <c r="AA41" s="143"/>
      <c r="AC41" s="143"/>
      <c r="AD41" s="143"/>
      <c r="AF41" s="143"/>
      <c r="AG41" s="143"/>
    </row>
    <row r="42" spans="1:35" hidden="1" x14ac:dyDescent="0.3">
      <c r="A42" t="s">
        <v>1564</v>
      </c>
      <c r="B42" t="s">
        <v>1053</v>
      </c>
      <c r="C42" t="s">
        <v>1052</v>
      </c>
      <c r="D42" t="s">
        <v>1244</v>
      </c>
      <c r="E42" t="s">
        <v>821</v>
      </c>
      <c r="F42" t="s">
        <v>35</v>
      </c>
      <c r="G42" t="s">
        <v>129</v>
      </c>
      <c r="H42" t="s">
        <v>881</v>
      </c>
      <c r="I42" t="s">
        <v>910</v>
      </c>
      <c r="J42">
        <v>1755487798</v>
      </c>
      <c r="K42" t="s">
        <v>1157</v>
      </c>
      <c r="L42" t="s">
        <v>465</v>
      </c>
      <c r="M42">
        <v>2.5000000000000001E-2</v>
      </c>
      <c r="N42" s="143"/>
      <c r="O42" s="143"/>
      <c r="Q42" s="143"/>
      <c r="R42" s="143"/>
      <c r="T42" s="143">
        <v>0.41666666666666669</v>
      </c>
      <c r="U42" s="143">
        <v>0.45833333333333331</v>
      </c>
      <c r="V42">
        <v>4</v>
      </c>
      <c r="W42" s="143"/>
      <c r="X42" s="143"/>
      <c r="Z42" s="143"/>
      <c r="AA42" s="143"/>
      <c r="AC42" s="143"/>
      <c r="AD42" s="143"/>
      <c r="AF42" s="143"/>
      <c r="AG42" s="143"/>
    </row>
    <row r="43" spans="1:35" hidden="1" x14ac:dyDescent="0.3">
      <c r="A43" t="s">
        <v>1564</v>
      </c>
      <c r="B43" t="s">
        <v>1055</v>
      </c>
      <c r="C43" t="s">
        <v>1054</v>
      </c>
      <c r="D43" t="s">
        <v>1244</v>
      </c>
      <c r="E43" t="s">
        <v>824</v>
      </c>
      <c r="F43" t="s">
        <v>35</v>
      </c>
      <c r="G43" t="s">
        <v>129</v>
      </c>
      <c r="H43" t="s">
        <v>881</v>
      </c>
      <c r="I43" t="s">
        <v>911</v>
      </c>
      <c r="J43">
        <v>1206298141</v>
      </c>
      <c r="K43" t="s">
        <v>1198</v>
      </c>
      <c r="L43" t="s">
        <v>465</v>
      </c>
      <c r="M43">
        <v>2.5000000000000001E-2</v>
      </c>
      <c r="N43" s="143"/>
      <c r="O43" s="143"/>
      <c r="Q43" s="143"/>
      <c r="R43" s="143"/>
      <c r="T43" s="143">
        <v>0.41666666666666669</v>
      </c>
      <c r="U43" s="143">
        <v>0.45833333333333331</v>
      </c>
      <c r="V43">
        <v>4</v>
      </c>
      <c r="W43" s="143"/>
      <c r="X43" s="143"/>
      <c r="Z43" s="143"/>
      <c r="AA43" s="143"/>
      <c r="AC43" s="143"/>
      <c r="AD43" s="143"/>
      <c r="AF43" s="143"/>
      <c r="AG43" s="143"/>
    </row>
    <row r="44" spans="1:35" hidden="1" x14ac:dyDescent="0.3">
      <c r="A44" t="s">
        <v>1592</v>
      </c>
      <c r="B44" t="s">
        <v>1057</v>
      </c>
      <c r="C44" t="s">
        <v>1056</v>
      </c>
      <c r="D44" t="s">
        <v>1244</v>
      </c>
      <c r="E44" t="s">
        <v>50</v>
      </c>
      <c r="F44" t="s">
        <v>50</v>
      </c>
      <c r="G44" t="s">
        <v>129</v>
      </c>
      <c r="H44" t="s">
        <v>883</v>
      </c>
      <c r="I44" t="s">
        <v>1077</v>
      </c>
      <c r="J44">
        <v>1804249249</v>
      </c>
      <c r="K44" t="s">
        <v>1170</v>
      </c>
      <c r="L44" t="s">
        <v>465</v>
      </c>
      <c r="M44">
        <v>0.1</v>
      </c>
      <c r="N44" s="143"/>
      <c r="O44" s="143"/>
      <c r="Q44" s="143"/>
      <c r="R44" s="143"/>
      <c r="T44" s="143">
        <v>0.375</v>
      </c>
      <c r="U44" s="143">
        <v>0.45833333333333331</v>
      </c>
      <c r="V44">
        <v>4</v>
      </c>
      <c r="W44" s="143"/>
      <c r="X44" s="143"/>
      <c r="Z44" s="143">
        <v>0.58333333333333337</v>
      </c>
      <c r="AA44" s="143">
        <v>0.66666666666666663</v>
      </c>
      <c r="AB44">
        <v>4</v>
      </c>
      <c r="AC44" s="143"/>
      <c r="AD44" s="143"/>
      <c r="AF44" s="143"/>
      <c r="AG44" s="143"/>
    </row>
    <row r="45" spans="1:35" hidden="1" x14ac:dyDescent="0.3">
      <c r="A45" t="s">
        <v>1564</v>
      </c>
      <c r="B45" t="s">
        <v>1069</v>
      </c>
      <c r="C45" t="s">
        <v>1068</v>
      </c>
      <c r="D45" t="s">
        <v>1244</v>
      </c>
      <c r="E45" t="s">
        <v>822</v>
      </c>
      <c r="F45" t="s">
        <v>85</v>
      </c>
      <c r="G45" t="s">
        <v>129</v>
      </c>
      <c r="H45" t="s">
        <v>881</v>
      </c>
      <c r="I45" t="s">
        <v>912</v>
      </c>
      <c r="K45" t="s">
        <v>1617</v>
      </c>
      <c r="L45" t="s">
        <v>456</v>
      </c>
      <c r="M45">
        <v>2.5000000000000001E-2</v>
      </c>
      <c r="N45" s="143"/>
      <c r="O45" s="143"/>
      <c r="Q45" s="143"/>
      <c r="R45" s="143"/>
      <c r="T45" s="143">
        <v>0.41666666666666669</v>
      </c>
      <c r="U45" s="143">
        <v>0.45833333333333331</v>
      </c>
      <c r="V45">
        <v>4</v>
      </c>
      <c r="W45" s="143"/>
      <c r="X45" s="143"/>
      <c r="Z45" s="143"/>
      <c r="AA45" s="143"/>
      <c r="AC45" s="143"/>
      <c r="AD45" s="143"/>
      <c r="AF45" s="143"/>
      <c r="AG45" s="143"/>
    </row>
    <row r="46" spans="1:35" hidden="1" x14ac:dyDescent="0.3">
      <c r="A46" t="s">
        <v>1596</v>
      </c>
      <c r="B46" t="s">
        <v>1039</v>
      </c>
      <c r="C46" t="s">
        <v>1038</v>
      </c>
      <c r="D46" t="s">
        <v>1244</v>
      </c>
      <c r="E46" t="s">
        <v>823</v>
      </c>
      <c r="F46" t="s">
        <v>35</v>
      </c>
      <c r="G46" t="s">
        <v>129</v>
      </c>
      <c r="H46" t="s">
        <v>881</v>
      </c>
      <c r="I46" t="s">
        <v>913</v>
      </c>
      <c r="J46">
        <v>1750274563</v>
      </c>
      <c r="K46" t="s">
        <v>1155</v>
      </c>
      <c r="L46" t="s">
        <v>999</v>
      </c>
      <c r="M46">
        <v>2.5000000000000001E-2</v>
      </c>
      <c r="N46" s="143"/>
      <c r="O46" s="143"/>
      <c r="Q46" s="143"/>
      <c r="R46" s="143"/>
      <c r="T46" s="143"/>
      <c r="U46" s="143"/>
      <c r="W46" s="143">
        <v>0.41666666666666669</v>
      </c>
      <c r="X46" s="143">
        <v>0.45833333333333331</v>
      </c>
      <c r="Y46">
        <v>4</v>
      </c>
      <c r="Z46" s="143"/>
      <c r="AA46" s="143"/>
      <c r="AC46" s="143"/>
      <c r="AD46" s="143"/>
      <c r="AF46" s="143"/>
      <c r="AG46" s="143"/>
      <c r="AI46" t="s">
        <v>1628</v>
      </c>
    </row>
    <row r="47" spans="1:35" hidden="1" x14ac:dyDescent="0.3">
      <c r="A47" t="s">
        <v>1563</v>
      </c>
      <c r="B47" t="s">
        <v>272</v>
      </c>
      <c r="C47" t="s">
        <v>273</v>
      </c>
      <c r="D47" t="s">
        <v>1235</v>
      </c>
      <c r="E47" t="s">
        <v>247</v>
      </c>
      <c r="F47" t="s">
        <v>45</v>
      </c>
      <c r="G47" t="s">
        <v>36</v>
      </c>
      <c r="H47" t="s">
        <v>881</v>
      </c>
      <c r="I47" t="s">
        <v>914</v>
      </c>
      <c r="J47">
        <v>954229696</v>
      </c>
      <c r="K47" t="s">
        <v>1621</v>
      </c>
      <c r="L47" t="s">
        <v>456</v>
      </c>
      <c r="M47">
        <v>0.7</v>
      </c>
      <c r="N47" s="143"/>
      <c r="O47" s="143"/>
      <c r="Q47" s="143">
        <v>0.625</v>
      </c>
      <c r="R47" s="143">
        <v>0.79166666666666663</v>
      </c>
      <c r="S47">
        <v>4</v>
      </c>
      <c r="T47" s="143">
        <v>0.625</v>
      </c>
      <c r="U47" s="143">
        <v>0.79166666666666663</v>
      </c>
      <c r="V47">
        <v>4</v>
      </c>
      <c r="W47" s="143">
        <v>0.625</v>
      </c>
      <c r="X47" s="143">
        <v>0.79166666666666663</v>
      </c>
      <c r="Y47">
        <v>4</v>
      </c>
      <c r="Z47" s="143">
        <v>0.41666666666666669</v>
      </c>
      <c r="AA47" s="143">
        <v>0.75</v>
      </c>
      <c r="AB47">
        <v>4</v>
      </c>
      <c r="AC47" s="143">
        <v>0.41666666666666669</v>
      </c>
      <c r="AD47" s="143">
        <v>0.75</v>
      </c>
      <c r="AE47">
        <v>4</v>
      </c>
      <c r="AF47" s="143"/>
      <c r="AG47" s="143"/>
    </row>
    <row r="48" spans="1:35" hidden="1" x14ac:dyDescent="0.3">
      <c r="A48" t="s">
        <v>1565</v>
      </c>
      <c r="B48" t="s">
        <v>363</v>
      </c>
      <c r="C48" t="s">
        <v>1007</v>
      </c>
      <c r="D48" t="s">
        <v>1236</v>
      </c>
      <c r="E48" t="s">
        <v>247</v>
      </c>
      <c r="F48" t="s">
        <v>45</v>
      </c>
      <c r="G48" t="s">
        <v>36</v>
      </c>
      <c r="H48" t="s">
        <v>881</v>
      </c>
      <c r="I48" t="s">
        <v>915</v>
      </c>
      <c r="J48">
        <v>941454217</v>
      </c>
      <c r="K48" t="s">
        <v>1162</v>
      </c>
      <c r="L48" t="s">
        <v>456</v>
      </c>
      <c r="M48">
        <v>0.1</v>
      </c>
      <c r="N48" s="143"/>
      <c r="O48" s="143"/>
      <c r="Q48" s="143">
        <v>0.41666666666666669</v>
      </c>
      <c r="R48" s="143">
        <v>0.5</v>
      </c>
      <c r="S48">
        <v>4</v>
      </c>
      <c r="T48" s="143"/>
      <c r="U48" s="143"/>
      <c r="W48" s="143">
        <v>0.41666666666666669</v>
      </c>
      <c r="X48" s="143">
        <v>0.5</v>
      </c>
      <c r="Y48">
        <v>4</v>
      </c>
      <c r="Z48" s="143"/>
      <c r="AA48" s="143"/>
      <c r="AC48" s="143"/>
      <c r="AD48" s="143"/>
      <c r="AF48" s="143"/>
      <c r="AG48" s="143"/>
    </row>
    <row r="49" spans="1:33" hidden="1" x14ac:dyDescent="0.3">
      <c r="A49" t="s">
        <v>1565</v>
      </c>
      <c r="B49" t="s">
        <v>461</v>
      </c>
      <c r="C49" t="s">
        <v>364</v>
      </c>
      <c r="D49" t="s">
        <v>1237</v>
      </c>
      <c r="E49" t="s">
        <v>247</v>
      </c>
      <c r="F49" t="s">
        <v>45</v>
      </c>
      <c r="G49" t="s">
        <v>36</v>
      </c>
      <c r="H49" t="s">
        <v>881</v>
      </c>
      <c r="I49" t="s">
        <v>916</v>
      </c>
      <c r="J49">
        <v>921303673</v>
      </c>
      <c r="K49" t="s">
        <v>1156</v>
      </c>
      <c r="L49" t="s">
        <v>456</v>
      </c>
      <c r="M49">
        <v>0.1</v>
      </c>
      <c r="N49" s="143"/>
      <c r="O49" s="143"/>
      <c r="Q49" s="143">
        <v>0.41666666666666669</v>
      </c>
      <c r="R49" s="143">
        <v>0.5</v>
      </c>
      <c r="S49">
        <v>4</v>
      </c>
      <c r="T49" s="143"/>
      <c r="U49" s="143"/>
      <c r="W49" s="143">
        <v>0.54166666666666663</v>
      </c>
      <c r="X49" s="143">
        <v>0.625</v>
      </c>
      <c r="Y49">
        <v>4</v>
      </c>
      <c r="Z49" s="143"/>
      <c r="AA49" s="143"/>
      <c r="AC49" s="143"/>
      <c r="AD49" s="143"/>
      <c r="AF49" s="143"/>
      <c r="AG49" s="143"/>
    </row>
    <row r="50" spans="1:33" hidden="1" x14ac:dyDescent="0.3">
      <c r="A50" t="s">
        <v>1598</v>
      </c>
      <c r="B50" t="s">
        <v>460</v>
      </c>
      <c r="C50" t="s">
        <v>365</v>
      </c>
      <c r="D50" t="s">
        <v>1237</v>
      </c>
      <c r="E50" t="s">
        <v>247</v>
      </c>
      <c r="F50" t="s">
        <v>45</v>
      </c>
      <c r="G50" t="s">
        <v>36</v>
      </c>
      <c r="H50" t="s">
        <v>881</v>
      </c>
      <c r="I50" t="s">
        <v>916</v>
      </c>
      <c r="J50">
        <v>921303673</v>
      </c>
      <c r="K50" t="s">
        <v>1156</v>
      </c>
      <c r="L50" t="s">
        <v>456</v>
      </c>
      <c r="M50">
        <v>0.15</v>
      </c>
      <c r="N50" s="143"/>
      <c r="O50" s="143"/>
      <c r="Q50" s="143">
        <v>0.54166666666666663</v>
      </c>
      <c r="R50" s="143">
        <v>0.625</v>
      </c>
      <c r="S50">
        <v>4</v>
      </c>
      <c r="T50" s="143"/>
      <c r="U50" s="143"/>
      <c r="W50" s="143">
        <v>0.41666666666666669</v>
      </c>
      <c r="X50" s="143">
        <v>0.5</v>
      </c>
      <c r="Y50">
        <v>4</v>
      </c>
      <c r="Z50" s="143">
        <v>0.41666666666666669</v>
      </c>
      <c r="AA50" s="143">
        <v>0.5</v>
      </c>
      <c r="AB50">
        <v>4</v>
      </c>
      <c r="AC50" s="143"/>
      <c r="AD50" s="143"/>
      <c r="AF50" s="143"/>
      <c r="AG50" s="143"/>
    </row>
    <row r="51" spans="1:33" hidden="1" x14ac:dyDescent="0.3">
      <c r="A51" t="s">
        <v>1599</v>
      </c>
      <c r="B51" t="s">
        <v>1142</v>
      </c>
      <c r="C51" t="s">
        <v>1141</v>
      </c>
      <c r="D51" t="s">
        <v>1238</v>
      </c>
      <c r="E51" t="s">
        <v>247</v>
      </c>
      <c r="F51" t="s">
        <v>45</v>
      </c>
      <c r="G51" t="s">
        <v>36</v>
      </c>
      <c r="H51" t="s">
        <v>881</v>
      </c>
      <c r="I51" t="s">
        <v>914</v>
      </c>
      <c r="J51">
        <v>954229696</v>
      </c>
      <c r="K51" t="s">
        <v>1621</v>
      </c>
      <c r="L51" t="s">
        <v>456</v>
      </c>
      <c r="M51">
        <v>0.15</v>
      </c>
      <c r="N51" s="143"/>
      <c r="O51" s="143"/>
      <c r="Q51" s="143">
        <v>0.5</v>
      </c>
      <c r="R51" s="143">
        <v>0.58333333333333337</v>
      </c>
      <c r="S51">
        <v>4</v>
      </c>
      <c r="T51" s="143">
        <v>0.41666666666666669</v>
      </c>
      <c r="U51" s="143">
        <v>0.5</v>
      </c>
      <c r="V51">
        <v>4</v>
      </c>
      <c r="W51" s="143">
        <v>0.5</v>
      </c>
      <c r="X51" s="143">
        <v>0.58333333333333337</v>
      </c>
      <c r="Y51">
        <v>4</v>
      </c>
      <c r="Z51" s="143"/>
      <c r="AA51" s="143"/>
      <c r="AC51" s="143"/>
      <c r="AD51" s="143"/>
      <c r="AF51" s="143"/>
      <c r="AG51" s="143"/>
    </row>
    <row r="52" spans="1:33" hidden="1" x14ac:dyDescent="0.3">
      <c r="A52" t="s">
        <v>1599</v>
      </c>
      <c r="B52" t="s">
        <v>274</v>
      </c>
      <c r="C52" t="s">
        <v>275</v>
      </c>
      <c r="D52" t="s">
        <v>1238</v>
      </c>
      <c r="E52" t="s">
        <v>247</v>
      </c>
      <c r="F52" t="s">
        <v>45</v>
      </c>
      <c r="G52" t="s">
        <v>36</v>
      </c>
      <c r="H52" t="s">
        <v>881</v>
      </c>
      <c r="I52" t="s">
        <v>914</v>
      </c>
      <c r="J52">
        <v>954229696</v>
      </c>
      <c r="K52" t="s">
        <v>1621</v>
      </c>
      <c r="L52" t="s">
        <v>456</v>
      </c>
      <c r="M52">
        <v>0.15</v>
      </c>
      <c r="N52" s="143"/>
      <c r="O52" s="143"/>
      <c r="Q52" s="143">
        <v>0.41666666666666669</v>
      </c>
      <c r="R52" s="143">
        <v>0.5</v>
      </c>
      <c r="S52">
        <v>4</v>
      </c>
      <c r="T52" s="143">
        <v>0.5</v>
      </c>
      <c r="U52" s="143">
        <v>0.58333333333333337</v>
      </c>
      <c r="V52">
        <v>4</v>
      </c>
      <c r="W52" s="143">
        <v>0.41666666666666669</v>
      </c>
      <c r="X52" s="143">
        <v>0.5</v>
      </c>
      <c r="Y52">
        <v>4</v>
      </c>
      <c r="Z52" s="143"/>
      <c r="AA52" s="143"/>
      <c r="AC52" s="143"/>
      <c r="AD52" s="143"/>
      <c r="AF52" s="143"/>
      <c r="AG52" s="143"/>
    </row>
    <row r="53" spans="1:33" hidden="1" x14ac:dyDescent="0.3">
      <c r="A53" t="s">
        <v>1563</v>
      </c>
      <c r="B53" t="s">
        <v>245</v>
      </c>
      <c r="C53" t="s">
        <v>246</v>
      </c>
      <c r="D53" t="s">
        <v>1239</v>
      </c>
      <c r="E53" t="s">
        <v>247</v>
      </c>
      <c r="F53" t="s">
        <v>45</v>
      </c>
      <c r="G53" t="s">
        <v>36</v>
      </c>
      <c r="H53" t="s">
        <v>881</v>
      </c>
      <c r="I53" t="s">
        <v>915</v>
      </c>
      <c r="J53">
        <v>941454217</v>
      </c>
      <c r="K53" t="s">
        <v>1162</v>
      </c>
      <c r="L53" t="s">
        <v>456</v>
      </c>
      <c r="M53">
        <v>0.9</v>
      </c>
      <c r="N53" s="143"/>
      <c r="O53" s="143"/>
      <c r="Q53" s="143">
        <v>0.54166666666666663</v>
      </c>
      <c r="R53" s="143">
        <v>0.79166666666666663</v>
      </c>
      <c r="S53">
        <v>4</v>
      </c>
      <c r="T53" s="143">
        <v>0.41666666666666669</v>
      </c>
      <c r="U53" s="143">
        <v>0.75</v>
      </c>
      <c r="V53">
        <v>4</v>
      </c>
      <c r="W53" s="143">
        <v>0.54166666666666663</v>
      </c>
      <c r="X53" s="143">
        <v>0.79166666666666663</v>
      </c>
      <c r="Y53">
        <v>4</v>
      </c>
      <c r="Z53" s="143">
        <v>0.41666666666666669</v>
      </c>
      <c r="AA53" s="143">
        <v>0.75</v>
      </c>
      <c r="AB53">
        <v>4</v>
      </c>
      <c r="AC53" s="143">
        <v>0.41666666666666669</v>
      </c>
      <c r="AD53" s="143">
        <v>0.75</v>
      </c>
      <c r="AE53">
        <v>4</v>
      </c>
      <c r="AF53" s="143"/>
      <c r="AG53" s="143"/>
    </row>
    <row r="54" spans="1:33" hidden="1" x14ac:dyDescent="0.3">
      <c r="A54" t="s">
        <v>1563</v>
      </c>
      <c r="B54" t="s">
        <v>398</v>
      </c>
      <c r="C54" t="s">
        <v>399</v>
      </c>
      <c r="D54" t="s">
        <v>1240</v>
      </c>
      <c r="E54" t="s">
        <v>247</v>
      </c>
      <c r="F54" t="s">
        <v>45</v>
      </c>
      <c r="G54" t="s">
        <v>36</v>
      </c>
      <c r="H54" t="s">
        <v>881</v>
      </c>
      <c r="I54" t="s">
        <v>917</v>
      </c>
      <c r="J54">
        <v>921877866</v>
      </c>
      <c r="K54" t="s">
        <v>1161</v>
      </c>
      <c r="L54" t="s">
        <v>456</v>
      </c>
      <c r="M54">
        <v>0.9</v>
      </c>
      <c r="N54" s="143"/>
      <c r="O54" s="143"/>
      <c r="Q54" s="143">
        <v>0.54166666666666663</v>
      </c>
      <c r="R54" s="143">
        <v>0.79166666666666663</v>
      </c>
      <c r="S54">
        <v>4</v>
      </c>
      <c r="T54" s="143">
        <v>0.41666666666666669</v>
      </c>
      <c r="U54" s="143">
        <v>0.75</v>
      </c>
      <c r="V54">
        <v>4</v>
      </c>
      <c r="W54" s="143">
        <v>0.54166666666666663</v>
      </c>
      <c r="X54" s="143">
        <v>0.79166666666666663</v>
      </c>
      <c r="Y54">
        <v>4</v>
      </c>
      <c r="Z54" s="143">
        <v>0.41666666666666669</v>
      </c>
      <c r="AA54" s="143">
        <v>0.75</v>
      </c>
      <c r="AB54">
        <v>4</v>
      </c>
      <c r="AC54" s="143">
        <v>0.41666666666666669</v>
      </c>
      <c r="AD54" s="143">
        <v>0.75</v>
      </c>
      <c r="AE54">
        <v>4</v>
      </c>
      <c r="AF54" s="143"/>
      <c r="AG54" s="143"/>
    </row>
    <row r="55" spans="1:33" hidden="1" x14ac:dyDescent="0.3">
      <c r="A55" t="s">
        <v>1563</v>
      </c>
      <c r="B55" t="s">
        <v>366</v>
      </c>
      <c r="C55" t="s">
        <v>367</v>
      </c>
      <c r="D55" t="s">
        <v>1241</v>
      </c>
      <c r="E55" t="s">
        <v>247</v>
      </c>
      <c r="F55" t="s">
        <v>45</v>
      </c>
      <c r="G55" t="s">
        <v>36</v>
      </c>
      <c r="H55" t="s">
        <v>881</v>
      </c>
      <c r="I55" t="s">
        <v>918</v>
      </c>
      <c r="J55">
        <v>926936857</v>
      </c>
      <c r="K55" t="s">
        <v>1175</v>
      </c>
      <c r="L55" t="s">
        <v>456</v>
      </c>
      <c r="M55">
        <v>1</v>
      </c>
      <c r="N55" s="143"/>
      <c r="O55" s="143"/>
      <c r="Q55" s="143">
        <v>0.41666666666666669</v>
      </c>
      <c r="R55" s="143">
        <v>0.75</v>
      </c>
      <c r="S55">
        <v>4</v>
      </c>
      <c r="T55" s="143">
        <v>0.41666666666666669</v>
      </c>
      <c r="U55" s="143">
        <v>0.75</v>
      </c>
      <c r="V55">
        <v>4</v>
      </c>
      <c r="W55" s="143">
        <v>0.41666666666666669</v>
      </c>
      <c r="X55" s="143">
        <v>0.75</v>
      </c>
      <c r="Y55">
        <v>4</v>
      </c>
      <c r="Z55" s="143">
        <v>0.41666666666666669</v>
      </c>
      <c r="AA55" s="143">
        <v>0.75</v>
      </c>
      <c r="AB55">
        <v>4</v>
      </c>
      <c r="AC55" s="143">
        <v>0.41666666666666669</v>
      </c>
      <c r="AD55" s="143">
        <v>0.75</v>
      </c>
      <c r="AE55">
        <v>4</v>
      </c>
      <c r="AF55" s="143"/>
      <c r="AG55" s="143"/>
    </row>
    <row r="56" spans="1:33" hidden="1" x14ac:dyDescent="0.3">
      <c r="A56" t="s">
        <v>1563</v>
      </c>
      <c r="B56" t="s">
        <v>260</v>
      </c>
      <c r="C56" t="s">
        <v>261</v>
      </c>
      <c r="D56" t="s">
        <v>1241</v>
      </c>
      <c r="E56" t="s">
        <v>247</v>
      </c>
      <c r="F56" t="s">
        <v>45</v>
      </c>
      <c r="G56" t="s">
        <v>36</v>
      </c>
      <c r="H56" t="s">
        <v>881</v>
      </c>
      <c r="I56" t="s">
        <v>916</v>
      </c>
      <c r="J56">
        <v>921303673</v>
      </c>
      <c r="K56" t="s">
        <v>1156</v>
      </c>
      <c r="L56" t="s">
        <v>456</v>
      </c>
      <c r="M56">
        <v>0.75</v>
      </c>
      <c r="N56" s="143"/>
      <c r="O56" s="143"/>
      <c r="Q56" s="143">
        <v>0.625</v>
      </c>
      <c r="R56" s="143">
        <v>0.79166666666666663</v>
      </c>
      <c r="S56">
        <v>4</v>
      </c>
      <c r="T56" s="143">
        <v>0.41666666666666669</v>
      </c>
      <c r="U56" s="143">
        <v>0.75</v>
      </c>
      <c r="V56">
        <v>4</v>
      </c>
      <c r="W56" s="143">
        <v>0.625</v>
      </c>
      <c r="X56" s="143">
        <v>0.79166666666666663</v>
      </c>
      <c r="Y56">
        <v>4</v>
      </c>
      <c r="Z56" s="143">
        <v>0.54166666666666663</v>
      </c>
      <c r="AA56" s="143">
        <v>0.79166666666666663</v>
      </c>
      <c r="AB56">
        <v>4</v>
      </c>
      <c r="AC56" s="143">
        <v>0.41666666666666669</v>
      </c>
      <c r="AD56" s="143">
        <v>0.75</v>
      </c>
      <c r="AE56">
        <v>4</v>
      </c>
      <c r="AF56" s="143"/>
      <c r="AG56" s="143"/>
    </row>
    <row r="57" spans="1:33" hidden="1" x14ac:dyDescent="0.3">
      <c r="A57" t="s">
        <v>1565</v>
      </c>
      <c r="B57" t="s">
        <v>361</v>
      </c>
      <c r="C57" t="s">
        <v>362</v>
      </c>
      <c r="D57" t="s">
        <v>1242</v>
      </c>
      <c r="E57" t="s">
        <v>247</v>
      </c>
      <c r="F57" t="s">
        <v>45</v>
      </c>
      <c r="G57" t="s">
        <v>36</v>
      </c>
      <c r="H57" t="s">
        <v>881</v>
      </c>
      <c r="I57" t="s">
        <v>917</v>
      </c>
      <c r="J57">
        <v>921877866</v>
      </c>
      <c r="K57" t="s">
        <v>1161</v>
      </c>
      <c r="L57" t="s">
        <v>456</v>
      </c>
      <c r="M57">
        <v>0.1</v>
      </c>
      <c r="N57" s="143"/>
      <c r="O57" s="143"/>
      <c r="Q57" s="143">
        <v>0.41666666666666669</v>
      </c>
      <c r="R57" s="143">
        <v>0.5</v>
      </c>
      <c r="S57">
        <v>4</v>
      </c>
      <c r="T57" s="143"/>
      <c r="U57" s="143"/>
      <c r="W57" s="143">
        <v>0.41666666666666669</v>
      </c>
      <c r="X57" s="143">
        <v>0.5</v>
      </c>
      <c r="Y57">
        <v>4</v>
      </c>
      <c r="Z57" s="143"/>
      <c r="AA57" s="143"/>
      <c r="AC57" s="143"/>
      <c r="AD57" s="143"/>
      <c r="AF57" s="143"/>
      <c r="AG57" s="143"/>
    </row>
    <row r="58" spans="1:33" hidden="1" x14ac:dyDescent="0.3">
      <c r="A58" t="s">
        <v>1565</v>
      </c>
      <c r="B58" t="s">
        <v>466</v>
      </c>
      <c r="C58" t="s">
        <v>467</v>
      </c>
      <c r="D58" t="s">
        <v>1239</v>
      </c>
      <c r="E58" t="s">
        <v>447</v>
      </c>
      <c r="F58" t="s">
        <v>447</v>
      </c>
      <c r="G58" t="s">
        <v>36</v>
      </c>
      <c r="H58" t="s">
        <v>883</v>
      </c>
      <c r="I58" t="s">
        <v>979</v>
      </c>
      <c r="J58">
        <v>1003779475</v>
      </c>
      <c r="K58" t="s">
        <v>1192</v>
      </c>
      <c r="L58" t="s">
        <v>999</v>
      </c>
      <c r="M58">
        <v>0.05</v>
      </c>
      <c r="N58" s="143"/>
      <c r="O58" s="143"/>
      <c r="Q58" s="143">
        <v>0.70833333333333337</v>
      </c>
      <c r="R58" s="143">
        <v>0.75</v>
      </c>
      <c r="S58">
        <v>4</v>
      </c>
      <c r="T58" s="143"/>
      <c r="U58" s="143"/>
      <c r="W58" s="143">
        <v>0.70833333333333337</v>
      </c>
      <c r="X58" s="143">
        <v>0.75</v>
      </c>
      <c r="Y58">
        <v>4</v>
      </c>
      <c r="Z58" s="143"/>
      <c r="AA58" s="143"/>
      <c r="AC58" s="143"/>
      <c r="AD58" s="143"/>
      <c r="AF58" s="143"/>
      <c r="AG58" s="143"/>
    </row>
    <row r="59" spans="1:33" hidden="1" x14ac:dyDescent="0.3">
      <c r="A59" t="s">
        <v>1565</v>
      </c>
      <c r="B59" t="s">
        <v>443</v>
      </c>
      <c r="C59" t="s">
        <v>444</v>
      </c>
      <c r="D59" t="s">
        <v>1242</v>
      </c>
      <c r="E59" t="s">
        <v>447</v>
      </c>
      <c r="F59" t="s">
        <v>447</v>
      </c>
      <c r="G59" t="s">
        <v>36</v>
      </c>
      <c r="H59" t="s">
        <v>883</v>
      </c>
      <c r="I59" t="s">
        <v>979</v>
      </c>
      <c r="J59">
        <v>1003779475</v>
      </c>
      <c r="K59" t="s">
        <v>1192</v>
      </c>
      <c r="L59" t="s">
        <v>999</v>
      </c>
      <c r="M59">
        <v>0.05</v>
      </c>
      <c r="N59" s="143"/>
      <c r="O59" s="143"/>
      <c r="Q59" s="143">
        <v>0.75</v>
      </c>
      <c r="R59" s="143">
        <v>0.79166666666666663</v>
      </c>
      <c r="S59">
        <v>4</v>
      </c>
      <c r="T59" s="143"/>
      <c r="U59" s="143"/>
      <c r="W59" s="143">
        <v>0.75</v>
      </c>
      <c r="X59" s="143">
        <v>0.79166666666666663</v>
      </c>
      <c r="Y59">
        <v>4</v>
      </c>
      <c r="Z59" s="143"/>
      <c r="AA59" s="143"/>
      <c r="AC59" s="143"/>
      <c r="AD59" s="143"/>
      <c r="AF59" s="143"/>
      <c r="AG59" s="143"/>
    </row>
    <row r="60" spans="1:33" hidden="1" x14ac:dyDescent="0.3">
      <c r="A60" t="s">
        <v>1565</v>
      </c>
      <c r="B60" t="s">
        <v>445</v>
      </c>
      <c r="C60" t="s">
        <v>446</v>
      </c>
      <c r="D60" t="s">
        <v>1241</v>
      </c>
      <c r="E60" t="s">
        <v>447</v>
      </c>
      <c r="F60" t="s">
        <v>447</v>
      </c>
      <c r="G60" t="s">
        <v>36</v>
      </c>
      <c r="H60" t="s">
        <v>883</v>
      </c>
      <c r="I60" t="s">
        <v>979</v>
      </c>
      <c r="J60">
        <v>1003779475</v>
      </c>
      <c r="K60" t="s">
        <v>1192</v>
      </c>
      <c r="L60" t="s">
        <v>999</v>
      </c>
      <c r="M60">
        <v>0.1</v>
      </c>
      <c r="N60" s="143"/>
      <c r="O60" s="143"/>
      <c r="Q60" s="143">
        <v>0.45833333333333331</v>
      </c>
      <c r="R60" s="143">
        <v>0.54166666666666663</v>
      </c>
      <c r="S60">
        <v>4</v>
      </c>
      <c r="T60" s="143"/>
      <c r="U60" s="143"/>
      <c r="W60" s="143">
        <v>0.45833333333333331</v>
      </c>
      <c r="X60" s="143">
        <v>0.54166666666666663</v>
      </c>
      <c r="Y60">
        <v>4</v>
      </c>
      <c r="Z60" s="143"/>
      <c r="AA60" s="143"/>
      <c r="AC60" s="143"/>
      <c r="AD60" s="143"/>
      <c r="AF60" s="143"/>
      <c r="AG60" s="143"/>
    </row>
    <row r="61" spans="1:33" hidden="1" x14ac:dyDescent="0.3">
      <c r="A61" t="s">
        <v>1565</v>
      </c>
      <c r="B61" t="s">
        <v>858</v>
      </c>
      <c r="C61" t="s">
        <v>859</v>
      </c>
      <c r="D61" t="s">
        <v>1237</v>
      </c>
      <c r="E61" t="s">
        <v>447</v>
      </c>
      <c r="F61" t="s">
        <v>447</v>
      </c>
      <c r="G61" t="s">
        <v>36</v>
      </c>
      <c r="H61" t="s">
        <v>883</v>
      </c>
      <c r="I61" t="s">
        <v>979</v>
      </c>
      <c r="J61">
        <v>1003779475</v>
      </c>
      <c r="K61" t="s">
        <v>1192</v>
      </c>
      <c r="L61" t="s">
        <v>999</v>
      </c>
      <c r="M61">
        <v>0.05</v>
      </c>
      <c r="N61" s="143"/>
      <c r="O61" s="143"/>
      <c r="Q61" s="143">
        <v>0.58333333333333337</v>
      </c>
      <c r="R61" s="143">
        <v>0.625</v>
      </c>
      <c r="S61">
        <v>4</v>
      </c>
      <c r="T61" s="143"/>
      <c r="U61" s="143"/>
      <c r="W61" s="143">
        <v>0.58333333333333337</v>
      </c>
      <c r="X61" s="143">
        <v>0.625</v>
      </c>
      <c r="Y61">
        <v>4</v>
      </c>
      <c r="Z61" s="143"/>
      <c r="AA61" s="143"/>
      <c r="AC61" s="143"/>
      <c r="AD61" s="143"/>
      <c r="AF61" s="143"/>
      <c r="AG61" s="143"/>
    </row>
    <row r="62" spans="1:33" hidden="1" x14ac:dyDescent="0.3">
      <c r="A62" t="s">
        <v>1565</v>
      </c>
      <c r="B62" t="s">
        <v>860</v>
      </c>
      <c r="C62" t="s">
        <v>861</v>
      </c>
      <c r="D62" t="s">
        <v>1237</v>
      </c>
      <c r="E62" t="s">
        <v>447</v>
      </c>
      <c r="F62" t="s">
        <v>447</v>
      </c>
      <c r="G62" t="s">
        <v>36</v>
      </c>
      <c r="H62" t="s">
        <v>883</v>
      </c>
      <c r="I62" t="s">
        <v>979</v>
      </c>
      <c r="J62">
        <v>1003779475</v>
      </c>
      <c r="K62" t="s">
        <v>1192</v>
      </c>
      <c r="L62" t="s">
        <v>999</v>
      </c>
      <c r="M62">
        <v>0.05</v>
      </c>
      <c r="N62" s="143"/>
      <c r="O62" s="143"/>
      <c r="Q62" s="143">
        <v>0.41666666666666669</v>
      </c>
      <c r="R62" s="143">
        <v>0.45833333333333331</v>
      </c>
      <c r="S62">
        <v>4</v>
      </c>
      <c r="T62" s="143"/>
      <c r="U62" s="143"/>
      <c r="W62" s="143">
        <v>0.41666666666666669</v>
      </c>
      <c r="X62" s="143">
        <v>0.45833333333333331</v>
      </c>
      <c r="Y62">
        <v>4</v>
      </c>
      <c r="Z62" s="143"/>
      <c r="AA62" s="143"/>
      <c r="AC62" s="143"/>
      <c r="AD62" s="143"/>
      <c r="AF62" s="143"/>
      <c r="AG62" s="143"/>
    </row>
    <row r="63" spans="1:33" hidden="1" x14ac:dyDescent="0.3">
      <c r="A63" t="s">
        <v>1565</v>
      </c>
      <c r="B63" t="s">
        <v>867</v>
      </c>
      <c r="C63" t="s">
        <v>868</v>
      </c>
      <c r="D63" t="s">
        <v>1239</v>
      </c>
      <c r="E63" t="s">
        <v>447</v>
      </c>
      <c r="F63" t="s">
        <v>447</v>
      </c>
      <c r="G63" t="s">
        <v>36</v>
      </c>
      <c r="H63" t="s">
        <v>883</v>
      </c>
      <c r="I63" t="s">
        <v>979</v>
      </c>
      <c r="J63">
        <v>1003779475</v>
      </c>
      <c r="K63" t="s">
        <v>1192</v>
      </c>
      <c r="L63" t="s">
        <v>999</v>
      </c>
      <c r="M63">
        <v>0.1</v>
      </c>
      <c r="N63" s="143"/>
      <c r="O63" s="143"/>
      <c r="Q63" s="143">
        <v>0.625</v>
      </c>
      <c r="R63" s="143">
        <v>0.70833333333333337</v>
      </c>
      <c r="S63">
        <v>4</v>
      </c>
      <c r="T63" s="143"/>
      <c r="U63" s="143"/>
      <c r="W63" s="143">
        <v>0.625</v>
      </c>
      <c r="X63" s="143">
        <v>0.70833333333333337</v>
      </c>
      <c r="Y63">
        <v>4</v>
      </c>
      <c r="Z63" s="143"/>
      <c r="AA63" s="143"/>
      <c r="AC63" s="143"/>
      <c r="AD63" s="143"/>
      <c r="AF63" s="143"/>
      <c r="AG63" s="143"/>
    </row>
    <row r="64" spans="1:33" hidden="1" x14ac:dyDescent="0.3">
      <c r="A64" t="s">
        <v>1600</v>
      </c>
      <c r="B64" t="s">
        <v>170</v>
      </c>
      <c r="C64" t="s">
        <v>171</v>
      </c>
      <c r="D64" t="s">
        <v>1242</v>
      </c>
      <c r="E64" t="s">
        <v>167</v>
      </c>
      <c r="F64" t="s">
        <v>35</v>
      </c>
      <c r="G64" t="s">
        <v>36</v>
      </c>
      <c r="H64" t="s">
        <v>882</v>
      </c>
      <c r="I64" t="s">
        <v>909</v>
      </c>
      <c r="J64">
        <v>1725872202</v>
      </c>
      <c r="K64" t="s">
        <v>1163</v>
      </c>
      <c r="L64" t="s">
        <v>465</v>
      </c>
      <c r="M64">
        <v>0.2</v>
      </c>
      <c r="N64" s="143"/>
      <c r="O64" s="143"/>
      <c r="Q64" s="143"/>
      <c r="R64" s="143"/>
      <c r="T64" s="143">
        <v>0.45833333333333331</v>
      </c>
      <c r="U64" s="143">
        <v>0.54166666666666663</v>
      </c>
      <c r="V64">
        <v>4</v>
      </c>
      <c r="W64" s="143"/>
      <c r="X64" s="143"/>
      <c r="Z64" s="143">
        <v>0.41666666666666669</v>
      </c>
      <c r="AA64" s="143">
        <v>0.54166666666666663</v>
      </c>
      <c r="AB64">
        <v>4</v>
      </c>
      <c r="AC64" s="143">
        <v>0.58333333333333337</v>
      </c>
      <c r="AD64" s="143">
        <v>0.70833333333333337</v>
      </c>
      <c r="AE64">
        <v>4</v>
      </c>
      <c r="AF64" s="143"/>
      <c r="AG64" s="143"/>
    </row>
    <row r="65" spans="1:35" hidden="1" x14ac:dyDescent="0.3">
      <c r="A65" t="s">
        <v>1565</v>
      </c>
      <c r="B65" t="s">
        <v>1137</v>
      </c>
      <c r="C65" t="s">
        <v>1136</v>
      </c>
      <c r="D65" t="s">
        <v>1245</v>
      </c>
      <c r="E65" t="s">
        <v>167</v>
      </c>
      <c r="F65" t="s">
        <v>35</v>
      </c>
      <c r="G65" t="s">
        <v>120</v>
      </c>
      <c r="H65" t="s">
        <v>882</v>
      </c>
      <c r="I65" t="s">
        <v>909</v>
      </c>
      <c r="J65">
        <v>1725872202</v>
      </c>
      <c r="K65" t="s">
        <v>1163</v>
      </c>
      <c r="L65" t="s">
        <v>465</v>
      </c>
      <c r="M65">
        <v>7.4999999999999997E-2</v>
      </c>
      <c r="N65" s="143"/>
      <c r="O65" s="143"/>
      <c r="Q65" s="143">
        <v>0.41666666666666669</v>
      </c>
      <c r="R65" s="143">
        <v>0.54166666666666663</v>
      </c>
      <c r="S65">
        <v>2</v>
      </c>
      <c r="T65" s="143"/>
      <c r="U65" s="143"/>
      <c r="W65" s="143">
        <v>0.41666666666666669</v>
      </c>
      <c r="X65" s="143">
        <v>0.54166666666666663</v>
      </c>
      <c r="Y65">
        <v>2</v>
      </c>
      <c r="Z65" s="143"/>
      <c r="AA65" s="143"/>
      <c r="AC65" s="143"/>
      <c r="AD65" s="143"/>
      <c r="AF65" s="143"/>
      <c r="AG65" s="143"/>
    </row>
    <row r="66" spans="1:35" hidden="1" x14ac:dyDescent="0.3">
      <c r="A66" t="s">
        <v>1567</v>
      </c>
      <c r="B66" t="s">
        <v>168</v>
      </c>
      <c r="C66" t="s">
        <v>169</v>
      </c>
      <c r="D66" t="s">
        <v>1243</v>
      </c>
      <c r="E66" t="s">
        <v>167</v>
      </c>
      <c r="F66" t="s">
        <v>35</v>
      </c>
      <c r="G66" t="s">
        <v>120</v>
      </c>
      <c r="H66" t="s">
        <v>882</v>
      </c>
      <c r="I66" t="s">
        <v>909</v>
      </c>
      <c r="J66">
        <v>1725872202</v>
      </c>
      <c r="K66" t="s">
        <v>1163</v>
      </c>
      <c r="L66" t="s">
        <v>465</v>
      </c>
      <c r="M66">
        <v>0.3</v>
      </c>
      <c r="N66" s="143"/>
      <c r="O66" s="143"/>
      <c r="Q66" s="143">
        <v>0.58333333333333337</v>
      </c>
      <c r="R66" s="143">
        <v>0.70833333333333337</v>
      </c>
      <c r="S66">
        <v>4</v>
      </c>
      <c r="T66" s="143"/>
      <c r="U66" s="143"/>
      <c r="W66" s="143">
        <v>0.58333333333333337</v>
      </c>
      <c r="X66" s="143">
        <v>0.70833333333333337</v>
      </c>
      <c r="Y66">
        <v>4</v>
      </c>
      <c r="Z66" s="143">
        <v>0.58333333333333337</v>
      </c>
      <c r="AA66" s="143">
        <v>0.70833333333333337</v>
      </c>
      <c r="AB66">
        <v>4</v>
      </c>
      <c r="AC66" s="143">
        <v>0.41666666666666669</v>
      </c>
      <c r="AD66" s="143">
        <v>0.54166666666666663</v>
      </c>
      <c r="AE66">
        <v>4</v>
      </c>
      <c r="AF66" s="143"/>
      <c r="AG66" s="143"/>
    </row>
    <row r="67" spans="1:35" hidden="1" x14ac:dyDescent="0.3">
      <c r="A67" t="s">
        <v>1565</v>
      </c>
      <c r="B67" t="s">
        <v>454</v>
      </c>
      <c r="C67" t="s">
        <v>455</v>
      </c>
      <c r="D67" t="s">
        <v>1241</v>
      </c>
      <c r="E67" t="s">
        <v>167</v>
      </c>
      <c r="F67" t="s">
        <v>35</v>
      </c>
      <c r="G67" t="s">
        <v>36</v>
      </c>
      <c r="H67" t="s">
        <v>882</v>
      </c>
      <c r="I67" t="s">
        <v>909</v>
      </c>
      <c r="J67">
        <v>1725872202</v>
      </c>
      <c r="K67" t="s">
        <v>1163</v>
      </c>
      <c r="L67" t="s">
        <v>465</v>
      </c>
      <c r="M67">
        <v>7.4999999999999997E-2</v>
      </c>
      <c r="N67" s="143"/>
      <c r="O67" s="143"/>
      <c r="Q67" s="143">
        <v>0.41666666666666669</v>
      </c>
      <c r="R67" s="143">
        <v>0.54166666666666663</v>
      </c>
      <c r="S67">
        <v>2</v>
      </c>
      <c r="T67" s="143"/>
      <c r="U67" s="143"/>
      <c r="W67" s="143">
        <v>0.41666666666666669</v>
      </c>
      <c r="X67" s="143">
        <v>0.54166666666666663</v>
      </c>
      <c r="Y67">
        <v>2</v>
      </c>
      <c r="Z67" s="143"/>
      <c r="AA67" s="143"/>
      <c r="AC67" s="143"/>
      <c r="AD67" s="143"/>
      <c r="AF67" s="143"/>
      <c r="AG67" s="143"/>
    </row>
    <row r="68" spans="1:35" hidden="1" x14ac:dyDescent="0.3">
      <c r="A68" t="s">
        <v>1563</v>
      </c>
      <c r="B68" t="s">
        <v>452</v>
      </c>
      <c r="C68" t="s">
        <v>453</v>
      </c>
      <c r="D68" t="s">
        <v>1241</v>
      </c>
      <c r="E68" t="s">
        <v>167</v>
      </c>
      <c r="F68" t="s">
        <v>35</v>
      </c>
      <c r="G68" t="s">
        <v>36</v>
      </c>
      <c r="H68" t="s">
        <v>882</v>
      </c>
      <c r="I68" t="s">
        <v>909</v>
      </c>
      <c r="J68">
        <v>1725872202</v>
      </c>
      <c r="K68" t="s">
        <v>1163</v>
      </c>
      <c r="L68" t="s">
        <v>465</v>
      </c>
      <c r="M68">
        <v>0.32500000000000001</v>
      </c>
      <c r="N68" s="143"/>
      <c r="O68" s="143"/>
      <c r="Q68" s="143">
        <v>0.70833333333333337</v>
      </c>
      <c r="R68" s="143">
        <v>0.79166666666666663</v>
      </c>
      <c r="S68">
        <v>4</v>
      </c>
      <c r="T68" s="143">
        <v>0.58333333333333337</v>
      </c>
      <c r="U68" s="143">
        <v>0.79166666666666663</v>
      </c>
      <c r="V68">
        <v>4</v>
      </c>
      <c r="W68" s="143">
        <v>0.70833333333333337</v>
      </c>
      <c r="X68" s="143">
        <v>0.79166666666666663</v>
      </c>
      <c r="Y68">
        <v>4</v>
      </c>
      <c r="Z68" s="143">
        <v>0.70833333333333337</v>
      </c>
      <c r="AA68" s="143">
        <v>0.79166666666666663</v>
      </c>
      <c r="AB68">
        <v>4</v>
      </c>
      <c r="AC68" s="143">
        <v>0.70833333333333337</v>
      </c>
      <c r="AD68" s="143">
        <v>0.79166666666666663</v>
      </c>
      <c r="AE68">
        <v>4</v>
      </c>
      <c r="AF68" s="143"/>
      <c r="AG68" s="143"/>
    </row>
    <row r="69" spans="1:35" hidden="1" x14ac:dyDescent="0.3">
      <c r="A69" t="s">
        <v>1565</v>
      </c>
      <c r="B69" t="s">
        <v>461</v>
      </c>
      <c r="C69" t="s">
        <v>462</v>
      </c>
      <c r="D69" t="s">
        <v>1237</v>
      </c>
      <c r="E69" t="s">
        <v>373</v>
      </c>
      <c r="F69" t="s">
        <v>45</v>
      </c>
      <c r="G69" t="s">
        <v>36</v>
      </c>
      <c r="H69" t="s">
        <v>881</v>
      </c>
      <c r="I69" t="s">
        <v>919</v>
      </c>
      <c r="J69">
        <v>931350532</v>
      </c>
      <c r="K69" t="s">
        <v>1202</v>
      </c>
      <c r="L69" t="s">
        <v>456</v>
      </c>
      <c r="M69">
        <v>0.1</v>
      </c>
      <c r="N69" s="143"/>
      <c r="O69" s="143"/>
      <c r="Q69" s="143">
        <v>0.41666666666666669</v>
      </c>
      <c r="R69" s="143">
        <v>0.5</v>
      </c>
      <c r="S69">
        <v>4</v>
      </c>
      <c r="T69" s="143"/>
      <c r="U69" s="143"/>
      <c r="W69" s="143">
        <v>0.41666666666666669</v>
      </c>
      <c r="X69" s="143">
        <v>0.5</v>
      </c>
      <c r="Y69">
        <v>4</v>
      </c>
      <c r="Z69" s="143"/>
      <c r="AA69" s="143"/>
      <c r="AC69" s="143"/>
      <c r="AD69" s="143"/>
      <c r="AF69" s="143"/>
      <c r="AG69" s="143"/>
    </row>
    <row r="70" spans="1:35" hidden="1" x14ac:dyDescent="0.3">
      <c r="A70" t="s">
        <v>1565</v>
      </c>
      <c r="B70" t="s">
        <v>1140</v>
      </c>
      <c r="C70" t="s">
        <v>376</v>
      </c>
      <c r="D70" t="s">
        <v>1246</v>
      </c>
      <c r="E70" t="s">
        <v>373</v>
      </c>
      <c r="F70" t="s">
        <v>45</v>
      </c>
      <c r="G70" t="s">
        <v>120</v>
      </c>
      <c r="H70" t="s">
        <v>881</v>
      </c>
      <c r="I70" t="s">
        <v>920</v>
      </c>
      <c r="J70">
        <v>925376261</v>
      </c>
      <c r="K70" t="s">
        <v>1187</v>
      </c>
      <c r="L70" t="s">
        <v>456</v>
      </c>
      <c r="M70">
        <v>0.1</v>
      </c>
      <c r="N70" s="143"/>
      <c r="O70" s="143"/>
      <c r="Q70" s="143">
        <v>0.41666666666666669</v>
      </c>
      <c r="R70" s="143">
        <v>0.5</v>
      </c>
      <c r="S70">
        <v>4</v>
      </c>
      <c r="T70" s="143"/>
      <c r="U70" s="143"/>
      <c r="W70" s="143">
        <v>0.41666666666666669</v>
      </c>
      <c r="X70" s="143">
        <v>0.5</v>
      </c>
      <c r="Y70">
        <v>4</v>
      </c>
      <c r="Z70" s="143"/>
      <c r="AA70" s="143"/>
      <c r="AC70" s="143"/>
      <c r="AD70" s="143"/>
      <c r="AF70" s="143"/>
      <c r="AG70" s="143"/>
    </row>
    <row r="71" spans="1:35" hidden="1" x14ac:dyDescent="0.3">
      <c r="A71" t="s">
        <v>1563</v>
      </c>
      <c r="B71" t="s">
        <v>374</v>
      </c>
      <c r="C71" t="s">
        <v>375</v>
      </c>
      <c r="D71" t="s">
        <v>1239</v>
      </c>
      <c r="E71" t="s">
        <v>373</v>
      </c>
      <c r="F71" t="s">
        <v>45</v>
      </c>
      <c r="G71" t="s">
        <v>36</v>
      </c>
      <c r="H71" t="s">
        <v>881</v>
      </c>
      <c r="I71" t="s">
        <v>919</v>
      </c>
      <c r="J71">
        <v>931350532</v>
      </c>
      <c r="K71" t="s">
        <v>1202</v>
      </c>
      <c r="L71" t="s">
        <v>456</v>
      </c>
      <c r="M71">
        <v>0.9</v>
      </c>
      <c r="N71" s="143"/>
      <c r="O71" s="143"/>
      <c r="Q71" s="143">
        <v>0.54166666666666663</v>
      </c>
      <c r="R71" s="143">
        <v>0.79166666666666663</v>
      </c>
      <c r="S71">
        <v>4</v>
      </c>
      <c r="T71" s="143">
        <v>0.41666666666666669</v>
      </c>
      <c r="U71" s="143">
        <v>0.75</v>
      </c>
      <c r="V71">
        <v>4</v>
      </c>
      <c r="W71" s="143">
        <v>0.54166666666666663</v>
      </c>
      <c r="X71" s="143">
        <v>0.79166666666666663</v>
      </c>
      <c r="Y71">
        <v>4</v>
      </c>
      <c r="Z71" s="143">
        <v>0.41666666666666669</v>
      </c>
      <c r="AA71" s="143">
        <v>0.75</v>
      </c>
      <c r="AB71">
        <v>4</v>
      </c>
      <c r="AC71" s="143">
        <v>0.41666666666666669</v>
      </c>
      <c r="AD71" s="143">
        <v>0.75</v>
      </c>
      <c r="AE71">
        <v>4</v>
      </c>
      <c r="AF71" s="143"/>
      <c r="AG71" s="143"/>
    </row>
    <row r="72" spans="1:35" hidden="1" x14ac:dyDescent="0.3">
      <c r="A72" t="s">
        <v>1563</v>
      </c>
      <c r="B72" t="s">
        <v>377</v>
      </c>
      <c r="C72" t="s">
        <v>378</v>
      </c>
      <c r="D72" t="s">
        <v>1241</v>
      </c>
      <c r="E72" t="s">
        <v>373</v>
      </c>
      <c r="F72" t="s">
        <v>45</v>
      </c>
      <c r="G72" t="s">
        <v>36</v>
      </c>
      <c r="H72" t="s">
        <v>881</v>
      </c>
      <c r="I72" t="s">
        <v>920</v>
      </c>
      <c r="J72">
        <v>925376261</v>
      </c>
      <c r="K72" t="s">
        <v>1187</v>
      </c>
      <c r="L72" t="s">
        <v>456</v>
      </c>
      <c r="M72">
        <v>0.9</v>
      </c>
      <c r="N72" s="143"/>
      <c r="O72" s="143"/>
      <c r="Q72" s="143">
        <v>0.54166666666666663</v>
      </c>
      <c r="R72" s="143">
        <v>0.79166666666666663</v>
      </c>
      <c r="S72">
        <v>4</v>
      </c>
      <c r="T72" s="143">
        <v>0.41666666666666669</v>
      </c>
      <c r="U72" s="143">
        <v>0.75</v>
      </c>
      <c r="V72">
        <v>4</v>
      </c>
      <c r="W72" s="143">
        <v>0.54166666666666663</v>
      </c>
      <c r="X72" s="143">
        <v>0.79166666666666663</v>
      </c>
      <c r="Y72">
        <v>4</v>
      </c>
      <c r="Z72" s="143">
        <v>0.41666666666666669</v>
      </c>
      <c r="AA72" s="143">
        <v>0.75</v>
      </c>
      <c r="AB72">
        <v>4</v>
      </c>
      <c r="AC72" s="143">
        <v>0.41666666666666669</v>
      </c>
      <c r="AD72" s="143">
        <v>0.75</v>
      </c>
      <c r="AE72">
        <v>4</v>
      </c>
      <c r="AF72" s="143"/>
      <c r="AG72" s="143"/>
    </row>
    <row r="73" spans="1:35" hidden="1" x14ac:dyDescent="0.3">
      <c r="A73" t="s">
        <v>1598</v>
      </c>
      <c r="B73" t="s">
        <v>181</v>
      </c>
      <c r="C73" t="s">
        <v>182</v>
      </c>
      <c r="D73" t="s">
        <v>1237</v>
      </c>
      <c r="E73" t="s">
        <v>180</v>
      </c>
      <c r="F73" t="s">
        <v>35</v>
      </c>
      <c r="G73" t="s">
        <v>36</v>
      </c>
      <c r="H73" t="s">
        <v>881</v>
      </c>
      <c r="I73" t="s">
        <v>921</v>
      </c>
      <c r="J73">
        <v>1751483221</v>
      </c>
      <c r="K73" t="s">
        <v>1183</v>
      </c>
      <c r="L73" t="s">
        <v>465</v>
      </c>
      <c r="M73">
        <v>0.15</v>
      </c>
      <c r="N73" s="143"/>
      <c r="O73" s="143"/>
      <c r="Q73" s="143">
        <v>0.41666666666666669</v>
      </c>
      <c r="R73" s="143">
        <v>0.5</v>
      </c>
      <c r="S73">
        <v>4</v>
      </c>
      <c r="T73" s="143"/>
      <c r="U73" s="143"/>
      <c r="W73" s="143">
        <v>0.41666666666666669</v>
      </c>
      <c r="X73" s="143">
        <v>0.5</v>
      </c>
      <c r="Y73">
        <v>4</v>
      </c>
      <c r="Z73" s="143">
        <v>0.41666666666666669</v>
      </c>
      <c r="AA73" s="143">
        <v>0.5</v>
      </c>
      <c r="AB73">
        <v>4</v>
      </c>
      <c r="AC73" s="143"/>
      <c r="AD73" s="143"/>
      <c r="AF73" s="143"/>
      <c r="AG73" s="143"/>
    </row>
    <row r="74" spans="1:35" hidden="1" x14ac:dyDescent="0.3">
      <c r="A74" t="s">
        <v>1563</v>
      </c>
      <c r="B74" t="s">
        <v>183</v>
      </c>
      <c r="C74" t="s">
        <v>184</v>
      </c>
      <c r="D74" t="s">
        <v>1237</v>
      </c>
      <c r="E74" t="s">
        <v>180</v>
      </c>
      <c r="F74" t="s">
        <v>35</v>
      </c>
      <c r="G74" t="s">
        <v>36</v>
      </c>
      <c r="H74" t="s">
        <v>881</v>
      </c>
      <c r="I74" t="s">
        <v>911</v>
      </c>
      <c r="J74">
        <v>1206298141</v>
      </c>
      <c r="K74" t="s">
        <v>1198</v>
      </c>
      <c r="L74" t="s">
        <v>465</v>
      </c>
      <c r="M74">
        <v>0.375</v>
      </c>
      <c r="N74" s="143"/>
      <c r="O74" s="143"/>
      <c r="Q74" s="143">
        <v>0.41666666666666669</v>
      </c>
      <c r="R74" s="143">
        <v>0.54166666666666663</v>
      </c>
      <c r="S74">
        <v>4</v>
      </c>
      <c r="T74" s="143">
        <v>0.625</v>
      </c>
      <c r="U74" s="143">
        <v>0.79166666666666663</v>
      </c>
      <c r="V74">
        <v>4</v>
      </c>
      <c r="W74" s="143">
        <v>0.41666666666666669</v>
      </c>
      <c r="X74" s="143">
        <v>0.54166666666666663</v>
      </c>
      <c r="Y74">
        <v>4</v>
      </c>
      <c r="Z74" s="143">
        <v>0.66666666666666663</v>
      </c>
      <c r="AA74" s="143">
        <v>0.79166666666666663</v>
      </c>
      <c r="AB74">
        <v>4</v>
      </c>
      <c r="AC74" s="143">
        <v>0.41666666666666669</v>
      </c>
      <c r="AD74" s="143">
        <v>0.5</v>
      </c>
      <c r="AE74">
        <v>4</v>
      </c>
      <c r="AF74" s="143"/>
      <c r="AG74" s="143"/>
    </row>
    <row r="75" spans="1:35" hidden="1" x14ac:dyDescent="0.3">
      <c r="A75" t="s">
        <v>1563</v>
      </c>
      <c r="B75" t="s">
        <v>185</v>
      </c>
      <c r="C75" t="s">
        <v>186</v>
      </c>
      <c r="D75" t="s">
        <v>1243</v>
      </c>
      <c r="E75" t="s">
        <v>180</v>
      </c>
      <c r="F75" t="s">
        <v>35</v>
      </c>
      <c r="G75" t="s">
        <v>120</v>
      </c>
      <c r="H75" t="s">
        <v>881</v>
      </c>
      <c r="I75" t="s">
        <v>911</v>
      </c>
      <c r="J75">
        <v>1206298141</v>
      </c>
      <c r="K75" t="s">
        <v>1198</v>
      </c>
      <c r="L75" t="s">
        <v>465</v>
      </c>
      <c r="M75">
        <v>0.6</v>
      </c>
      <c r="N75" s="143"/>
      <c r="O75" s="143"/>
      <c r="Q75" s="143">
        <v>0.58333333333333337</v>
      </c>
      <c r="R75" s="143">
        <v>0.79166666666666663</v>
      </c>
      <c r="S75">
        <v>4</v>
      </c>
      <c r="T75" s="143">
        <v>0.45833333333333331</v>
      </c>
      <c r="U75" s="143">
        <v>0.58333333333333337</v>
      </c>
      <c r="V75">
        <v>4</v>
      </c>
      <c r="W75" s="143">
        <v>0.58333333333333337</v>
      </c>
      <c r="X75" s="143">
        <v>0.79166666666666663</v>
      </c>
      <c r="Y75">
        <v>4</v>
      </c>
      <c r="Z75" s="143">
        <v>0.41666666666666669</v>
      </c>
      <c r="AA75" s="143">
        <v>0.625</v>
      </c>
      <c r="AB75">
        <v>4</v>
      </c>
      <c r="AC75" s="143">
        <v>0.54166666666666663</v>
      </c>
      <c r="AD75" s="143">
        <v>0.79166666666666663</v>
      </c>
      <c r="AE75">
        <v>4</v>
      </c>
      <c r="AF75" s="143"/>
      <c r="AG75" s="143"/>
    </row>
    <row r="76" spans="1:35" hidden="1" x14ac:dyDescent="0.3">
      <c r="A76" t="s">
        <v>1598</v>
      </c>
      <c r="B76" t="s">
        <v>178</v>
      </c>
      <c r="C76" t="s">
        <v>179</v>
      </c>
      <c r="D76" t="s">
        <v>1241</v>
      </c>
      <c r="E76" t="s">
        <v>180</v>
      </c>
      <c r="F76" t="s">
        <v>35</v>
      </c>
      <c r="G76" t="s">
        <v>36</v>
      </c>
      <c r="H76" t="s">
        <v>881</v>
      </c>
      <c r="I76" t="s">
        <v>921</v>
      </c>
      <c r="J76">
        <v>1751483221</v>
      </c>
      <c r="K76" t="s">
        <v>1183</v>
      </c>
      <c r="L76" t="s">
        <v>465</v>
      </c>
      <c r="M76">
        <v>0.15</v>
      </c>
      <c r="N76" s="143"/>
      <c r="O76" s="143"/>
      <c r="Q76" s="143">
        <v>0.54166666666666663</v>
      </c>
      <c r="R76" s="143">
        <v>0.625</v>
      </c>
      <c r="S76">
        <v>4</v>
      </c>
      <c r="T76" s="143"/>
      <c r="U76" s="143"/>
      <c r="W76" s="143">
        <v>0.54166666666666663</v>
      </c>
      <c r="X76" s="143">
        <v>0.625</v>
      </c>
      <c r="Y76">
        <v>4</v>
      </c>
      <c r="Z76" s="143">
        <v>0.54166666666666663</v>
      </c>
      <c r="AA76" s="143">
        <v>0.625</v>
      </c>
      <c r="AB76">
        <v>4</v>
      </c>
      <c r="AC76" s="143"/>
      <c r="AD76" s="143"/>
      <c r="AF76" s="143"/>
      <c r="AG76" s="143"/>
    </row>
    <row r="77" spans="1:35" hidden="1" x14ac:dyDescent="0.3">
      <c r="A77" t="s">
        <v>1563</v>
      </c>
      <c r="B77" t="s">
        <v>231</v>
      </c>
      <c r="C77" t="s">
        <v>232</v>
      </c>
      <c r="D77" t="s">
        <v>1239</v>
      </c>
      <c r="E77" t="s">
        <v>233</v>
      </c>
      <c r="F77" t="s">
        <v>35</v>
      </c>
      <c r="G77" t="s">
        <v>36</v>
      </c>
      <c r="H77" t="s">
        <v>881</v>
      </c>
      <c r="I77" t="s">
        <v>922</v>
      </c>
      <c r="J77">
        <v>1726449588</v>
      </c>
      <c r="K77" t="s">
        <v>1178</v>
      </c>
      <c r="L77" t="s">
        <v>999</v>
      </c>
      <c r="M77">
        <v>0.25</v>
      </c>
      <c r="N77" s="143"/>
      <c r="O77" s="143"/>
      <c r="Q77" s="143">
        <v>0.41666666666666669</v>
      </c>
      <c r="R77" s="143">
        <v>0.5</v>
      </c>
      <c r="S77">
        <v>4</v>
      </c>
      <c r="T77" s="143">
        <v>0.70833333333333337</v>
      </c>
      <c r="U77" s="143">
        <v>0.79166666666666663</v>
      </c>
      <c r="V77">
        <v>4</v>
      </c>
      <c r="W77" s="143">
        <v>0.41666666666666669</v>
      </c>
      <c r="X77" s="143">
        <v>0.5</v>
      </c>
      <c r="Y77">
        <v>4</v>
      </c>
      <c r="Z77" s="143">
        <v>0.70833333333333337</v>
      </c>
      <c r="AA77" s="143">
        <v>0.79166666666666663</v>
      </c>
      <c r="AB77">
        <v>4</v>
      </c>
      <c r="AC77" s="143">
        <v>0.41666666666666669</v>
      </c>
      <c r="AD77" s="143">
        <v>0.5</v>
      </c>
      <c r="AE77">
        <v>4</v>
      </c>
      <c r="AF77" s="143"/>
      <c r="AG77" s="143"/>
    </row>
    <row r="78" spans="1:35" hidden="1" x14ac:dyDescent="0.3">
      <c r="A78" t="s">
        <v>1563</v>
      </c>
      <c r="B78" t="s">
        <v>163</v>
      </c>
      <c r="C78" t="s">
        <v>164</v>
      </c>
      <c r="D78" t="s">
        <v>1239</v>
      </c>
      <c r="E78" t="s">
        <v>233</v>
      </c>
      <c r="F78" t="s">
        <v>35</v>
      </c>
      <c r="G78" t="s">
        <v>36</v>
      </c>
      <c r="H78" t="s">
        <v>881</v>
      </c>
      <c r="I78" t="s">
        <v>923</v>
      </c>
      <c r="J78">
        <v>1727634030</v>
      </c>
      <c r="K78" t="s">
        <v>1635</v>
      </c>
      <c r="L78" t="s">
        <v>999</v>
      </c>
      <c r="M78">
        <v>0.5</v>
      </c>
      <c r="N78" s="143"/>
      <c r="O78" s="143"/>
      <c r="Q78" s="143">
        <v>0.45833333333333331</v>
      </c>
      <c r="R78" s="143">
        <v>0.625</v>
      </c>
      <c r="S78">
        <v>4</v>
      </c>
      <c r="T78" s="143">
        <v>0.625</v>
      </c>
      <c r="U78" s="143">
        <v>0.79166666666666663</v>
      </c>
      <c r="V78">
        <v>4</v>
      </c>
      <c r="W78" s="143">
        <v>0.45833333333333331</v>
      </c>
      <c r="X78" s="143">
        <v>0.625</v>
      </c>
      <c r="Y78">
        <v>4</v>
      </c>
      <c r="Z78" s="143">
        <v>0.625</v>
      </c>
      <c r="AA78" s="143">
        <v>0.79166666666666663</v>
      </c>
      <c r="AB78">
        <v>4</v>
      </c>
      <c r="AC78" s="143">
        <v>0.625</v>
      </c>
      <c r="AD78" s="143">
        <v>0.79166666666666663</v>
      </c>
      <c r="AE78">
        <v>4</v>
      </c>
      <c r="AF78" s="143"/>
      <c r="AG78" s="143"/>
      <c r="AI78" t="s">
        <v>1629</v>
      </c>
    </row>
    <row r="79" spans="1:35" hidden="1" x14ac:dyDescent="0.3">
      <c r="A79" t="s">
        <v>1563</v>
      </c>
      <c r="B79" t="s">
        <v>116</v>
      </c>
      <c r="C79" t="s">
        <v>117</v>
      </c>
      <c r="D79" t="s">
        <v>1235</v>
      </c>
      <c r="E79" t="s">
        <v>82</v>
      </c>
      <c r="F79" t="s">
        <v>82</v>
      </c>
      <c r="G79" t="s">
        <v>36</v>
      </c>
      <c r="H79" t="s">
        <v>881</v>
      </c>
      <c r="I79" t="s">
        <v>924</v>
      </c>
      <c r="J79">
        <v>105755276</v>
      </c>
      <c r="K79" t="s">
        <v>1159</v>
      </c>
      <c r="L79" t="s">
        <v>999</v>
      </c>
      <c r="M79">
        <v>0.25</v>
      </c>
      <c r="N79" s="143"/>
      <c r="O79" s="143"/>
      <c r="Q79" s="143">
        <v>0.70833333333333337</v>
      </c>
      <c r="R79" s="143">
        <v>0.79166666666666663</v>
      </c>
      <c r="S79">
        <v>4</v>
      </c>
      <c r="T79" s="143">
        <v>0.45833333333333331</v>
      </c>
      <c r="U79" s="143">
        <v>0.54166666666666663</v>
      </c>
      <c r="V79">
        <v>4</v>
      </c>
      <c r="W79" s="143">
        <v>0.70833333333333337</v>
      </c>
      <c r="X79" s="143">
        <v>0.79166666666666663</v>
      </c>
      <c r="Y79">
        <v>4</v>
      </c>
      <c r="Z79" s="143">
        <v>0.41666666666666669</v>
      </c>
      <c r="AA79" s="143">
        <v>0.5</v>
      </c>
      <c r="AB79">
        <v>4</v>
      </c>
      <c r="AC79" s="143">
        <v>0.41666666666666669</v>
      </c>
      <c r="AD79" s="143">
        <v>0.5</v>
      </c>
      <c r="AE79">
        <v>4</v>
      </c>
      <c r="AF79" s="143"/>
      <c r="AG79" s="143"/>
    </row>
    <row r="80" spans="1:35" hidden="1" x14ac:dyDescent="0.3">
      <c r="A80" t="s">
        <v>1563</v>
      </c>
      <c r="B80" t="s">
        <v>95</v>
      </c>
      <c r="C80" t="s">
        <v>96</v>
      </c>
      <c r="D80" t="s">
        <v>1235</v>
      </c>
      <c r="E80" t="s">
        <v>82</v>
      </c>
      <c r="F80" t="s">
        <v>82</v>
      </c>
      <c r="G80" t="s">
        <v>36</v>
      </c>
      <c r="H80" t="s">
        <v>881</v>
      </c>
      <c r="I80" t="s">
        <v>925</v>
      </c>
      <c r="J80">
        <v>150477016</v>
      </c>
      <c r="K80" t="s">
        <v>1172</v>
      </c>
      <c r="L80" t="s">
        <v>999</v>
      </c>
      <c r="M80">
        <v>0.42499999999999999</v>
      </c>
      <c r="N80" s="143"/>
      <c r="O80" s="143"/>
      <c r="Q80" s="143">
        <v>0.625</v>
      </c>
      <c r="R80" s="143">
        <v>0.75</v>
      </c>
      <c r="S80">
        <v>4</v>
      </c>
      <c r="T80" s="143">
        <v>0.58333333333333337</v>
      </c>
      <c r="U80" s="143">
        <v>0.75</v>
      </c>
      <c r="V80">
        <v>4</v>
      </c>
      <c r="W80" s="143">
        <v>0.45833333333333331</v>
      </c>
      <c r="X80" s="143">
        <v>0.58333333333333337</v>
      </c>
      <c r="Y80">
        <v>4</v>
      </c>
      <c r="Z80" s="143">
        <v>0.375</v>
      </c>
      <c r="AA80" s="143">
        <v>0.5</v>
      </c>
      <c r="AB80">
        <v>4</v>
      </c>
      <c r="AC80" s="143">
        <v>0.375</v>
      </c>
      <c r="AD80" s="143">
        <v>0.54166666666666663</v>
      </c>
      <c r="AE80">
        <v>4</v>
      </c>
      <c r="AF80" s="143"/>
      <c r="AG80" s="143"/>
    </row>
    <row r="81" spans="1:33" hidden="1" x14ac:dyDescent="0.3">
      <c r="A81" t="s">
        <v>1563</v>
      </c>
      <c r="B81" t="s">
        <v>1008</v>
      </c>
      <c r="C81" t="s">
        <v>1010</v>
      </c>
      <c r="D81" t="s">
        <v>1235</v>
      </c>
      <c r="E81" t="s">
        <v>82</v>
      </c>
      <c r="F81" t="s">
        <v>82</v>
      </c>
      <c r="G81" t="s">
        <v>36</v>
      </c>
      <c r="H81" t="s">
        <v>881</v>
      </c>
      <c r="I81" t="s">
        <v>926</v>
      </c>
      <c r="J81">
        <v>107209157</v>
      </c>
      <c r="K81" t="s">
        <v>1194</v>
      </c>
      <c r="L81" t="s">
        <v>999</v>
      </c>
      <c r="M81">
        <v>0.45</v>
      </c>
      <c r="N81" s="143"/>
      <c r="O81" s="143"/>
      <c r="Q81" s="143">
        <v>0.625</v>
      </c>
      <c r="R81" s="143">
        <v>0.75</v>
      </c>
      <c r="S81">
        <v>4</v>
      </c>
      <c r="T81" s="143">
        <v>0.625</v>
      </c>
      <c r="U81" s="143">
        <v>0.75</v>
      </c>
      <c r="V81">
        <v>4</v>
      </c>
      <c r="W81" s="143">
        <v>0.58333333333333337</v>
      </c>
      <c r="X81" s="143">
        <v>0.75</v>
      </c>
      <c r="Y81">
        <v>4</v>
      </c>
      <c r="Z81" s="143">
        <v>0.58333333333333337</v>
      </c>
      <c r="AA81" s="143">
        <v>0.75</v>
      </c>
      <c r="AB81">
        <v>4</v>
      </c>
      <c r="AC81" s="143">
        <v>0.58333333333333337</v>
      </c>
      <c r="AD81" s="143">
        <v>0.75</v>
      </c>
      <c r="AE81">
        <v>4</v>
      </c>
      <c r="AF81" s="143"/>
      <c r="AG81" s="143"/>
    </row>
    <row r="82" spans="1:33" hidden="1" x14ac:dyDescent="0.3">
      <c r="A82" t="s">
        <v>1563</v>
      </c>
      <c r="B82" t="s">
        <v>81</v>
      </c>
      <c r="C82" t="s">
        <v>1048</v>
      </c>
      <c r="D82" t="s">
        <v>1247</v>
      </c>
      <c r="E82" t="s">
        <v>82</v>
      </c>
      <c r="F82" t="s">
        <v>82</v>
      </c>
      <c r="G82" t="s">
        <v>83</v>
      </c>
      <c r="H82" t="s">
        <v>881</v>
      </c>
      <c r="I82" t="s">
        <v>925</v>
      </c>
      <c r="J82">
        <v>150477016</v>
      </c>
      <c r="K82" t="s">
        <v>1172</v>
      </c>
      <c r="L82" t="s">
        <v>999</v>
      </c>
      <c r="M82">
        <v>0.27500000000000002</v>
      </c>
      <c r="N82" s="143"/>
      <c r="O82" s="143"/>
      <c r="Q82" s="143">
        <v>0.54166666666666663</v>
      </c>
      <c r="R82" s="143">
        <v>0.625</v>
      </c>
      <c r="S82">
        <v>4</v>
      </c>
      <c r="T82" s="143">
        <v>0.375</v>
      </c>
      <c r="U82" s="143">
        <v>0.45833333333333331</v>
      </c>
      <c r="V82">
        <v>4</v>
      </c>
      <c r="W82" s="143">
        <v>0.625</v>
      </c>
      <c r="X82" s="143">
        <v>0.75</v>
      </c>
      <c r="Y82">
        <v>4</v>
      </c>
      <c r="Z82" s="143">
        <v>0.54166666666666663</v>
      </c>
      <c r="AA82" s="143">
        <v>0.625</v>
      </c>
      <c r="AB82">
        <v>4</v>
      </c>
      <c r="AC82" s="143">
        <v>0.66666666666666663</v>
      </c>
      <c r="AD82" s="143">
        <v>0.75</v>
      </c>
      <c r="AE82">
        <v>4</v>
      </c>
      <c r="AF82" s="143"/>
      <c r="AG82" s="143"/>
    </row>
    <row r="83" spans="1:33" hidden="1" x14ac:dyDescent="0.3">
      <c r="A83" t="s">
        <v>1563</v>
      </c>
      <c r="B83" t="s">
        <v>93</v>
      </c>
      <c r="C83" t="s">
        <v>94</v>
      </c>
      <c r="D83" t="s">
        <v>1235</v>
      </c>
      <c r="E83" t="s">
        <v>82</v>
      </c>
      <c r="F83" t="s">
        <v>82</v>
      </c>
      <c r="G83" t="s">
        <v>36</v>
      </c>
      <c r="H83" t="s">
        <v>881</v>
      </c>
      <c r="I83" t="s">
        <v>927</v>
      </c>
      <c r="J83">
        <v>706145406</v>
      </c>
      <c r="K83" t="s">
        <v>1204</v>
      </c>
      <c r="L83" t="s">
        <v>999</v>
      </c>
      <c r="M83">
        <v>0.67500000000000004</v>
      </c>
      <c r="N83" s="143"/>
      <c r="O83" s="143"/>
      <c r="Q83" s="143">
        <v>0.54166666666666663</v>
      </c>
      <c r="R83" s="143">
        <v>0.75</v>
      </c>
      <c r="S83">
        <v>4</v>
      </c>
      <c r="T83" s="143">
        <v>0.54166666666666663</v>
      </c>
      <c r="U83" s="143">
        <v>0.75</v>
      </c>
      <c r="V83">
        <v>4</v>
      </c>
      <c r="W83" s="143">
        <v>0.54166666666666663</v>
      </c>
      <c r="X83" s="143">
        <v>0.75</v>
      </c>
      <c r="Y83">
        <v>4</v>
      </c>
      <c r="Z83" s="143">
        <v>0.5</v>
      </c>
      <c r="AA83" s="143">
        <v>0.75</v>
      </c>
      <c r="AB83">
        <v>4</v>
      </c>
      <c r="AC83" s="143">
        <v>0.5</v>
      </c>
      <c r="AD83" s="143">
        <v>0.75</v>
      </c>
      <c r="AE83">
        <v>4</v>
      </c>
      <c r="AF83" s="143"/>
      <c r="AG83" s="143"/>
    </row>
    <row r="84" spans="1:33" hidden="1" x14ac:dyDescent="0.3">
      <c r="A84" t="s">
        <v>1563</v>
      </c>
      <c r="B84" t="s">
        <v>97</v>
      </c>
      <c r="C84" t="s">
        <v>98</v>
      </c>
      <c r="D84" t="s">
        <v>1235</v>
      </c>
      <c r="E84" t="s">
        <v>82</v>
      </c>
      <c r="F84" t="s">
        <v>82</v>
      </c>
      <c r="G84" t="s">
        <v>36</v>
      </c>
      <c r="H84" t="s">
        <v>882</v>
      </c>
      <c r="I84" t="s">
        <v>928</v>
      </c>
      <c r="J84">
        <v>107113722</v>
      </c>
      <c r="K84" t="s">
        <v>1622</v>
      </c>
      <c r="L84" t="s">
        <v>999</v>
      </c>
      <c r="M84">
        <v>0.5</v>
      </c>
      <c r="N84" s="143"/>
      <c r="O84" s="143"/>
      <c r="Q84" s="143">
        <v>0.375</v>
      </c>
      <c r="R84" s="143">
        <v>0.58333333333333337</v>
      </c>
      <c r="S84">
        <v>4</v>
      </c>
      <c r="T84" s="143">
        <v>0.45833333333333331</v>
      </c>
      <c r="U84" s="143">
        <v>0.54166666666666663</v>
      </c>
      <c r="V84">
        <v>4</v>
      </c>
      <c r="W84" s="143">
        <v>0.58333333333333337</v>
      </c>
      <c r="X84" s="143">
        <v>0.75</v>
      </c>
      <c r="Y84">
        <v>4</v>
      </c>
      <c r="Z84" s="143">
        <v>0.58333333333333337</v>
      </c>
      <c r="AA84" s="143">
        <v>0.75</v>
      </c>
      <c r="AB84">
        <v>4</v>
      </c>
      <c r="AC84" s="143">
        <v>0.54166666666666663</v>
      </c>
      <c r="AD84" s="143">
        <v>0.75</v>
      </c>
      <c r="AE84">
        <v>4</v>
      </c>
      <c r="AF84" s="143"/>
      <c r="AG84" s="143"/>
    </row>
    <row r="85" spans="1:33" hidden="1" x14ac:dyDescent="0.3">
      <c r="A85" t="s">
        <v>1563</v>
      </c>
      <c r="B85" t="s">
        <v>118</v>
      </c>
      <c r="C85" t="s">
        <v>119</v>
      </c>
      <c r="D85" t="s">
        <v>1248</v>
      </c>
      <c r="E85" t="s">
        <v>82</v>
      </c>
      <c r="F85" t="s">
        <v>82</v>
      </c>
      <c r="G85" t="s">
        <v>120</v>
      </c>
      <c r="H85" t="s">
        <v>881</v>
      </c>
      <c r="I85" t="s">
        <v>924</v>
      </c>
      <c r="J85">
        <v>105755276</v>
      </c>
      <c r="K85" t="s">
        <v>1159</v>
      </c>
      <c r="L85" t="s">
        <v>999</v>
      </c>
      <c r="M85">
        <v>0.35</v>
      </c>
      <c r="N85" s="143"/>
      <c r="O85" s="143"/>
      <c r="Q85" s="143">
        <v>0.58333333333333337</v>
      </c>
      <c r="R85" s="143">
        <v>0.70833333333333337</v>
      </c>
      <c r="S85">
        <v>4</v>
      </c>
      <c r="T85" s="143">
        <v>0.58333333333333337</v>
      </c>
      <c r="U85" s="143">
        <v>0.66666666666666663</v>
      </c>
      <c r="V85">
        <v>4</v>
      </c>
      <c r="W85" s="143">
        <v>0.41666666666666669</v>
      </c>
      <c r="X85" s="143">
        <v>0.54166666666666663</v>
      </c>
      <c r="Y85">
        <v>4</v>
      </c>
      <c r="Z85" s="143">
        <v>0.54166666666666663</v>
      </c>
      <c r="AA85" s="143">
        <v>0.66666666666666663</v>
      </c>
      <c r="AB85">
        <v>4</v>
      </c>
      <c r="AC85" s="143">
        <v>0.66666666666666663</v>
      </c>
      <c r="AD85" s="143">
        <v>0.79166666666666663</v>
      </c>
      <c r="AE85">
        <v>4</v>
      </c>
      <c r="AF85" s="143"/>
      <c r="AG85" s="143"/>
    </row>
    <row r="86" spans="1:33" hidden="1" x14ac:dyDescent="0.3">
      <c r="A86" t="s">
        <v>1563</v>
      </c>
      <c r="B86" t="s">
        <v>121</v>
      </c>
      <c r="C86" t="s">
        <v>122</v>
      </c>
      <c r="D86" t="s">
        <v>1246</v>
      </c>
      <c r="E86" t="s">
        <v>82</v>
      </c>
      <c r="F86" t="s">
        <v>82</v>
      </c>
      <c r="G86" t="s">
        <v>120</v>
      </c>
      <c r="H86" t="s">
        <v>881</v>
      </c>
      <c r="I86" t="s">
        <v>924</v>
      </c>
      <c r="J86">
        <v>105755276</v>
      </c>
      <c r="K86" t="s">
        <v>1159</v>
      </c>
      <c r="L86" t="s">
        <v>999</v>
      </c>
      <c r="M86">
        <v>0.35</v>
      </c>
      <c r="N86" s="143"/>
      <c r="O86" s="143"/>
      <c r="Q86" s="143">
        <v>0.41666666666666669</v>
      </c>
      <c r="R86" s="143">
        <v>0.54166666666666663</v>
      </c>
      <c r="S86">
        <v>4</v>
      </c>
      <c r="T86" s="143">
        <v>0.66666666666666663</v>
      </c>
      <c r="U86" s="143">
        <v>0.75</v>
      </c>
      <c r="V86">
        <v>4</v>
      </c>
      <c r="W86" s="143">
        <v>0.58333333333333337</v>
      </c>
      <c r="X86" s="143">
        <v>0.70833333333333337</v>
      </c>
      <c r="Y86">
        <v>4</v>
      </c>
      <c r="Z86" s="143">
        <v>0.66666666666666663</v>
      </c>
      <c r="AA86" s="143">
        <v>0.79166666666666663</v>
      </c>
      <c r="AB86">
        <v>4</v>
      </c>
      <c r="AC86" s="143">
        <v>0.54166666666666663</v>
      </c>
      <c r="AD86" s="143">
        <v>0.66666666666666663</v>
      </c>
      <c r="AE86">
        <v>4</v>
      </c>
      <c r="AF86" s="143"/>
      <c r="AG86" s="143"/>
    </row>
    <row r="87" spans="1:33" hidden="1" x14ac:dyDescent="0.3">
      <c r="A87" t="s">
        <v>1563</v>
      </c>
      <c r="B87" t="s">
        <v>407</v>
      </c>
      <c r="C87" t="s">
        <v>434</v>
      </c>
      <c r="D87" t="s">
        <v>1238</v>
      </c>
      <c r="E87" t="s">
        <v>82</v>
      </c>
      <c r="F87" t="s">
        <v>82</v>
      </c>
      <c r="G87" t="s">
        <v>36</v>
      </c>
      <c r="H87" t="s">
        <v>881</v>
      </c>
      <c r="I87" t="s">
        <v>927</v>
      </c>
      <c r="J87">
        <v>706145406</v>
      </c>
      <c r="K87" t="s">
        <v>1204</v>
      </c>
      <c r="L87" t="s">
        <v>999</v>
      </c>
      <c r="M87">
        <v>0.2</v>
      </c>
      <c r="N87" s="143"/>
      <c r="O87" s="143"/>
      <c r="Q87" s="143">
        <v>0.41666666666666669</v>
      </c>
      <c r="R87" s="143">
        <v>0.5</v>
      </c>
      <c r="S87">
        <v>4</v>
      </c>
      <c r="T87" s="143">
        <v>0.41666666666666669</v>
      </c>
      <c r="U87" s="143">
        <v>0.5</v>
      </c>
      <c r="V87">
        <v>4</v>
      </c>
      <c r="W87" s="143">
        <v>0.41666666666666669</v>
      </c>
      <c r="X87" s="143">
        <v>0.5</v>
      </c>
      <c r="Y87">
        <v>4</v>
      </c>
      <c r="Z87" s="143">
        <v>0.41666666666666669</v>
      </c>
      <c r="AA87" s="143">
        <v>0.45833333333333331</v>
      </c>
      <c r="AB87">
        <v>4</v>
      </c>
      <c r="AC87" s="143">
        <v>0.41666666666666669</v>
      </c>
      <c r="AD87" s="143">
        <v>0.45833333333333331</v>
      </c>
      <c r="AE87">
        <v>4</v>
      </c>
      <c r="AF87" s="143"/>
      <c r="AG87" s="143"/>
    </row>
    <row r="88" spans="1:33" hidden="1" x14ac:dyDescent="0.3">
      <c r="A88" t="s">
        <v>1563</v>
      </c>
      <c r="B88" t="s">
        <v>405</v>
      </c>
      <c r="C88" t="s">
        <v>406</v>
      </c>
      <c r="D88" t="s">
        <v>1238</v>
      </c>
      <c r="E88" t="s">
        <v>82</v>
      </c>
      <c r="F88" t="s">
        <v>82</v>
      </c>
      <c r="G88" t="s">
        <v>36</v>
      </c>
      <c r="H88" t="s">
        <v>881</v>
      </c>
      <c r="I88" t="s">
        <v>926</v>
      </c>
      <c r="J88">
        <v>107209157</v>
      </c>
      <c r="K88" t="s">
        <v>1194</v>
      </c>
      <c r="L88" t="s">
        <v>999</v>
      </c>
      <c r="M88">
        <v>0.25</v>
      </c>
      <c r="N88" s="143"/>
      <c r="O88" s="143"/>
      <c r="Q88" s="143">
        <v>0.45833333333333331</v>
      </c>
      <c r="R88" s="143">
        <v>0.54166666666666663</v>
      </c>
      <c r="S88">
        <v>4</v>
      </c>
      <c r="T88" s="143">
        <v>0.45833333333333331</v>
      </c>
      <c r="U88" s="143">
        <v>0.54166666666666663</v>
      </c>
      <c r="V88">
        <v>4</v>
      </c>
      <c r="W88" s="143">
        <v>0.45833333333333331</v>
      </c>
      <c r="X88" s="143">
        <v>0.54166666666666663</v>
      </c>
      <c r="Y88">
        <v>4</v>
      </c>
      <c r="Z88" s="143">
        <v>0.45833333333333331</v>
      </c>
      <c r="AA88" s="143">
        <v>0.54166666666666663</v>
      </c>
      <c r="AB88">
        <v>4</v>
      </c>
      <c r="AC88" s="143">
        <v>0.45833333333333331</v>
      </c>
      <c r="AD88" s="143">
        <v>0.54166666666666663</v>
      </c>
      <c r="AE88">
        <v>4</v>
      </c>
      <c r="AF88" s="143"/>
      <c r="AG88" s="143"/>
    </row>
    <row r="89" spans="1:33" hidden="1" x14ac:dyDescent="0.3">
      <c r="A89" t="s">
        <v>1625</v>
      </c>
      <c r="B89" t="s">
        <v>414</v>
      </c>
      <c r="C89" t="s">
        <v>415</v>
      </c>
      <c r="D89" t="s">
        <v>1238</v>
      </c>
      <c r="E89" t="s">
        <v>82</v>
      </c>
      <c r="F89" t="s">
        <v>82</v>
      </c>
      <c r="G89" t="s">
        <v>36</v>
      </c>
      <c r="H89" t="s">
        <v>882</v>
      </c>
      <c r="I89" t="s">
        <v>928</v>
      </c>
      <c r="J89">
        <v>107113722</v>
      </c>
      <c r="K89" t="s">
        <v>1622</v>
      </c>
      <c r="L89" t="s">
        <v>999</v>
      </c>
      <c r="M89">
        <v>0.15</v>
      </c>
      <c r="N89" s="143"/>
      <c r="O89" s="143"/>
      <c r="Q89" s="143"/>
      <c r="R89" s="143"/>
      <c r="T89" s="143">
        <v>0.66666666666666663</v>
      </c>
      <c r="U89" s="143">
        <v>0.75</v>
      </c>
      <c r="V89">
        <v>4</v>
      </c>
      <c r="W89" s="143">
        <v>0.45833333333333331</v>
      </c>
      <c r="X89" s="143">
        <v>0.54166666666666663</v>
      </c>
      <c r="Y89">
        <v>4</v>
      </c>
      <c r="Z89" s="143">
        <v>0.45833333333333331</v>
      </c>
      <c r="AA89" s="143">
        <v>0.54166666666666663</v>
      </c>
      <c r="AB89">
        <v>4</v>
      </c>
      <c r="AC89" s="143"/>
      <c r="AD89" s="143"/>
      <c r="AF89" s="143"/>
      <c r="AG89" s="143"/>
    </row>
    <row r="90" spans="1:33" hidden="1" x14ac:dyDescent="0.3">
      <c r="A90" t="s">
        <v>1564</v>
      </c>
      <c r="B90" t="s">
        <v>886</v>
      </c>
      <c r="C90" t="s">
        <v>884</v>
      </c>
      <c r="D90" t="s">
        <v>885</v>
      </c>
      <c r="E90" t="s">
        <v>82</v>
      </c>
      <c r="F90" t="s">
        <v>82</v>
      </c>
      <c r="G90" t="s">
        <v>83</v>
      </c>
      <c r="H90" t="s">
        <v>882</v>
      </c>
      <c r="I90" t="s">
        <v>924</v>
      </c>
      <c r="J90">
        <v>105755276</v>
      </c>
      <c r="K90" t="s">
        <v>1159</v>
      </c>
      <c r="L90" t="s">
        <v>999</v>
      </c>
      <c r="M90">
        <v>0.05</v>
      </c>
      <c r="N90" s="143"/>
      <c r="O90" s="143"/>
      <c r="Q90" s="143"/>
      <c r="R90" s="143"/>
      <c r="T90" s="143">
        <v>0.375</v>
      </c>
      <c r="U90" s="143">
        <v>0.45833333333333331</v>
      </c>
      <c r="V90">
        <v>4</v>
      </c>
      <c r="W90" s="143"/>
      <c r="X90" s="143"/>
      <c r="Z90" s="143"/>
      <c r="AA90" s="143"/>
      <c r="AC90" s="143"/>
      <c r="AD90" s="143"/>
      <c r="AF90" s="143"/>
      <c r="AG90" s="143"/>
    </row>
    <row r="91" spans="1:33" hidden="1" x14ac:dyDescent="0.3">
      <c r="A91" t="s">
        <v>1600</v>
      </c>
      <c r="B91" t="s">
        <v>888</v>
      </c>
      <c r="C91" t="s">
        <v>887</v>
      </c>
      <c r="D91" t="s">
        <v>1235</v>
      </c>
      <c r="E91" t="s">
        <v>82</v>
      </c>
      <c r="F91" t="s">
        <v>82</v>
      </c>
      <c r="G91" t="s">
        <v>36</v>
      </c>
      <c r="H91" t="s">
        <v>881</v>
      </c>
      <c r="I91" t="s">
        <v>925</v>
      </c>
      <c r="J91">
        <v>150477016</v>
      </c>
      <c r="K91" t="s">
        <v>1172</v>
      </c>
      <c r="L91" t="s">
        <v>999</v>
      </c>
      <c r="M91">
        <v>0.17499999999999999</v>
      </c>
      <c r="N91" s="143"/>
      <c r="O91" s="143"/>
      <c r="Q91" s="143"/>
      <c r="R91" s="143"/>
      <c r="T91" s="143">
        <v>0.45833333333333331</v>
      </c>
      <c r="U91" s="143">
        <v>0.54166666666666663</v>
      </c>
      <c r="V91">
        <v>4</v>
      </c>
      <c r="W91" s="143"/>
      <c r="X91" s="143"/>
      <c r="Z91" s="143">
        <v>0.625</v>
      </c>
      <c r="AA91" s="143">
        <v>0.75</v>
      </c>
      <c r="AB91">
        <v>4</v>
      </c>
      <c r="AC91" s="143">
        <v>0.58333333333333337</v>
      </c>
      <c r="AD91" s="143">
        <v>0.66666666666666663</v>
      </c>
      <c r="AE91">
        <v>4</v>
      </c>
      <c r="AF91" s="143"/>
      <c r="AG91" s="143"/>
    </row>
    <row r="92" spans="1:33" hidden="1" x14ac:dyDescent="0.3">
      <c r="A92" t="s">
        <v>1564</v>
      </c>
      <c r="B92" t="s">
        <v>412</v>
      </c>
      <c r="C92" t="s">
        <v>413</v>
      </c>
      <c r="D92" t="s">
        <v>1238</v>
      </c>
      <c r="E92" t="s">
        <v>82</v>
      </c>
      <c r="F92" t="s">
        <v>82</v>
      </c>
      <c r="G92" t="s">
        <v>36</v>
      </c>
      <c r="H92" t="s">
        <v>882</v>
      </c>
      <c r="I92" t="s">
        <v>928</v>
      </c>
      <c r="J92">
        <v>107113722</v>
      </c>
      <c r="K92" t="s">
        <v>1622</v>
      </c>
      <c r="L92" t="s">
        <v>999</v>
      </c>
      <c r="M92">
        <v>0.05</v>
      </c>
      <c r="N92" s="143"/>
      <c r="O92" s="143"/>
      <c r="Q92" s="143"/>
      <c r="R92" s="143"/>
      <c r="T92" s="143">
        <v>0.58333333333333337</v>
      </c>
      <c r="U92" s="143">
        <v>0.66666666666666663</v>
      </c>
      <c r="V92">
        <v>4</v>
      </c>
      <c r="W92" s="143"/>
      <c r="X92" s="143"/>
      <c r="Z92" s="143"/>
      <c r="AA92" s="143"/>
      <c r="AC92" s="143"/>
      <c r="AD92" s="143"/>
      <c r="AF92" s="143"/>
      <c r="AG92" s="143"/>
    </row>
    <row r="93" spans="1:33" hidden="1" x14ac:dyDescent="0.3">
      <c r="A93" t="s">
        <v>1626</v>
      </c>
      <c r="B93" t="s">
        <v>1139</v>
      </c>
      <c r="C93" t="s">
        <v>1138</v>
      </c>
      <c r="D93" t="s">
        <v>1236</v>
      </c>
      <c r="E93" t="s">
        <v>82</v>
      </c>
      <c r="F93" t="s">
        <v>82</v>
      </c>
      <c r="G93" t="s">
        <v>36</v>
      </c>
      <c r="H93" t="s">
        <v>881</v>
      </c>
      <c r="I93" t="s">
        <v>926</v>
      </c>
      <c r="J93">
        <v>107209157</v>
      </c>
      <c r="K93" t="s">
        <v>1194</v>
      </c>
      <c r="L93" t="s">
        <v>999</v>
      </c>
      <c r="M93">
        <v>0.05</v>
      </c>
      <c r="N93" s="143"/>
      <c r="O93" s="143"/>
      <c r="Q93" s="143">
        <v>0.58333333333333337</v>
      </c>
      <c r="R93" s="143">
        <v>0.625</v>
      </c>
      <c r="S93">
        <v>4</v>
      </c>
      <c r="T93" s="143">
        <v>0.58333333333333337</v>
      </c>
      <c r="U93" s="143">
        <v>0.625</v>
      </c>
      <c r="V93">
        <v>4</v>
      </c>
      <c r="W93" s="143"/>
      <c r="X93" s="143"/>
      <c r="Z93" s="143"/>
      <c r="AA93" s="143"/>
      <c r="AC93" s="143"/>
      <c r="AD93" s="143"/>
      <c r="AF93" s="143"/>
      <c r="AG93" s="143"/>
    </row>
    <row r="94" spans="1:33" hidden="1" x14ac:dyDescent="0.3">
      <c r="A94" t="s">
        <v>1565</v>
      </c>
      <c r="B94" t="s">
        <v>99</v>
      </c>
      <c r="C94" t="s">
        <v>100</v>
      </c>
      <c r="D94" t="s">
        <v>1239</v>
      </c>
      <c r="E94" t="s">
        <v>82</v>
      </c>
      <c r="F94" t="s">
        <v>82</v>
      </c>
      <c r="G94" t="s">
        <v>36</v>
      </c>
      <c r="H94" t="s">
        <v>881</v>
      </c>
      <c r="I94" t="s">
        <v>925</v>
      </c>
      <c r="J94">
        <v>150477016</v>
      </c>
      <c r="K94" t="s">
        <v>1172</v>
      </c>
      <c r="L94" t="s">
        <v>999</v>
      </c>
      <c r="M94">
        <v>0.125</v>
      </c>
      <c r="N94" s="143"/>
      <c r="O94" s="143"/>
      <c r="Q94" s="143">
        <v>0.375</v>
      </c>
      <c r="R94" s="143">
        <v>0.5</v>
      </c>
      <c r="S94">
        <v>4</v>
      </c>
      <c r="T94" s="143"/>
      <c r="U94" s="143"/>
      <c r="W94" s="143">
        <v>0.375</v>
      </c>
      <c r="X94" s="143">
        <v>0.45833333333333331</v>
      </c>
      <c r="Y94">
        <v>4</v>
      </c>
      <c r="Z94" s="143"/>
      <c r="AA94" s="143"/>
      <c r="AC94" s="143"/>
      <c r="AD94" s="143"/>
      <c r="AF94" s="143"/>
      <c r="AG94" s="143"/>
    </row>
    <row r="95" spans="1:33" hidden="1" x14ac:dyDescent="0.3">
      <c r="A95" t="s">
        <v>1563</v>
      </c>
      <c r="B95" t="s">
        <v>410</v>
      </c>
      <c r="C95" t="s">
        <v>411</v>
      </c>
      <c r="D95" t="s">
        <v>1241</v>
      </c>
      <c r="E95" t="s">
        <v>82</v>
      </c>
      <c r="F95" t="s">
        <v>82</v>
      </c>
      <c r="G95" t="s">
        <v>36</v>
      </c>
      <c r="H95" t="s">
        <v>882</v>
      </c>
      <c r="I95" t="s">
        <v>928</v>
      </c>
      <c r="J95">
        <v>107113722</v>
      </c>
      <c r="K95" t="s">
        <v>1622</v>
      </c>
      <c r="L95" t="s">
        <v>999</v>
      </c>
      <c r="M95">
        <v>0.3</v>
      </c>
      <c r="N95" s="143"/>
      <c r="O95" s="143"/>
      <c r="Q95" s="143">
        <v>0.625</v>
      </c>
      <c r="R95" s="143">
        <v>0.75</v>
      </c>
      <c r="S95">
        <v>4</v>
      </c>
      <c r="T95" s="143">
        <v>0.375</v>
      </c>
      <c r="U95" s="143">
        <v>0.45833333333333331</v>
      </c>
      <c r="V95">
        <v>4</v>
      </c>
      <c r="W95" s="143">
        <v>0.375</v>
      </c>
      <c r="X95" s="143">
        <v>0.45833333333333331</v>
      </c>
      <c r="Y95">
        <v>4</v>
      </c>
      <c r="Z95" s="143">
        <v>0.375</v>
      </c>
      <c r="AA95" s="143">
        <v>0.45833333333333331</v>
      </c>
      <c r="AB95">
        <v>4</v>
      </c>
      <c r="AC95" s="143">
        <v>0.375</v>
      </c>
      <c r="AD95" s="143">
        <v>0.5</v>
      </c>
      <c r="AE95">
        <v>4</v>
      </c>
      <c r="AF95" s="143"/>
      <c r="AG95" s="143"/>
    </row>
    <row r="96" spans="1:33" hidden="1" x14ac:dyDescent="0.3">
      <c r="A96" t="s">
        <v>1563</v>
      </c>
      <c r="B96" t="s">
        <v>404</v>
      </c>
      <c r="C96" t="s">
        <v>433</v>
      </c>
      <c r="D96" t="s">
        <v>1241</v>
      </c>
      <c r="E96" t="s">
        <v>82</v>
      </c>
      <c r="F96" t="s">
        <v>82</v>
      </c>
      <c r="G96" t="s">
        <v>36</v>
      </c>
      <c r="H96" t="s">
        <v>881</v>
      </c>
      <c r="I96" t="s">
        <v>927</v>
      </c>
      <c r="J96">
        <v>706145406</v>
      </c>
      <c r="K96" t="s">
        <v>1204</v>
      </c>
      <c r="L96" t="s">
        <v>999</v>
      </c>
      <c r="M96">
        <v>0.125</v>
      </c>
      <c r="N96" s="143"/>
      <c r="O96" s="143"/>
      <c r="Q96" s="143">
        <v>0.375</v>
      </c>
      <c r="R96" s="143">
        <v>0.41666666666666669</v>
      </c>
      <c r="S96">
        <v>4</v>
      </c>
      <c r="T96" s="143">
        <v>0.375</v>
      </c>
      <c r="U96" s="143">
        <v>0.41666666666666669</v>
      </c>
      <c r="V96">
        <v>4</v>
      </c>
      <c r="W96" s="143">
        <v>0.375</v>
      </c>
      <c r="X96" s="143">
        <v>0.41666666666666669</v>
      </c>
      <c r="Y96">
        <v>4</v>
      </c>
      <c r="Z96" s="143">
        <v>0.375</v>
      </c>
      <c r="AA96" s="143">
        <v>0.41666666666666669</v>
      </c>
      <c r="AB96">
        <v>4</v>
      </c>
      <c r="AC96" s="143">
        <v>0.375</v>
      </c>
      <c r="AD96" s="143">
        <v>0.41666666666666669</v>
      </c>
      <c r="AE96">
        <v>4</v>
      </c>
      <c r="AF96" s="143"/>
      <c r="AG96" s="143"/>
    </row>
    <row r="97" spans="1:33" hidden="1" x14ac:dyDescent="0.3">
      <c r="A97" t="s">
        <v>1563</v>
      </c>
      <c r="B97" t="s">
        <v>470</v>
      </c>
      <c r="C97" t="s">
        <v>1009</v>
      </c>
      <c r="D97" t="s">
        <v>1240</v>
      </c>
      <c r="E97" t="s">
        <v>82</v>
      </c>
      <c r="F97" t="s">
        <v>82</v>
      </c>
      <c r="G97" t="s">
        <v>36</v>
      </c>
      <c r="H97" t="s">
        <v>881</v>
      </c>
      <c r="I97" t="s">
        <v>926</v>
      </c>
      <c r="J97">
        <v>107209157</v>
      </c>
      <c r="K97" t="s">
        <v>1194</v>
      </c>
      <c r="L97" t="s">
        <v>999</v>
      </c>
      <c r="M97">
        <v>0.25</v>
      </c>
      <c r="N97" s="143"/>
      <c r="O97" s="143"/>
      <c r="Q97" s="143">
        <v>0.375</v>
      </c>
      <c r="R97" s="143">
        <v>0.45833333333333331</v>
      </c>
      <c r="S97">
        <v>4</v>
      </c>
      <c r="T97" s="143">
        <v>0.375</v>
      </c>
      <c r="U97" s="143">
        <v>0.45833333333333331</v>
      </c>
      <c r="V97">
        <v>4</v>
      </c>
      <c r="W97" s="143">
        <v>0.375</v>
      </c>
      <c r="X97" s="143">
        <v>0.45833333333333331</v>
      </c>
      <c r="Y97">
        <v>4</v>
      </c>
      <c r="Z97" s="143">
        <v>0.375</v>
      </c>
      <c r="AA97" s="143">
        <v>0.45833333333333331</v>
      </c>
      <c r="AB97">
        <v>4</v>
      </c>
      <c r="AC97" s="143">
        <v>0.375</v>
      </c>
      <c r="AD97" s="143">
        <v>0.45833333333333331</v>
      </c>
      <c r="AE97">
        <v>4</v>
      </c>
      <c r="AF97" s="143"/>
      <c r="AG97" s="143"/>
    </row>
    <row r="98" spans="1:33" hidden="1" x14ac:dyDescent="0.3">
      <c r="A98" t="s">
        <v>1563</v>
      </c>
      <c r="B98" t="s">
        <v>189</v>
      </c>
      <c r="C98" t="s">
        <v>190</v>
      </c>
      <c r="D98" t="s">
        <v>1249</v>
      </c>
      <c r="E98" t="s">
        <v>191</v>
      </c>
      <c r="F98" t="s">
        <v>35</v>
      </c>
      <c r="G98" t="s">
        <v>120</v>
      </c>
      <c r="H98" t="s">
        <v>881</v>
      </c>
      <c r="I98" t="s">
        <v>910</v>
      </c>
      <c r="J98">
        <v>1755487798</v>
      </c>
      <c r="K98" t="s">
        <v>1157</v>
      </c>
      <c r="L98" t="s">
        <v>465</v>
      </c>
      <c r="M98">
        <v>0.97499999999999998</v>
      </c>
      <c r="N98" s="143"/>
      <c r="O98" s="143"/>
      <c r="Q98" s="143">
        <v>0.41666666666666669</v>
      </c>
      <c r="R98" s="143">
        <v>0.75</v>
      </c>
      <c r="S98">
        <v>4</v>
      </c>
      <c r="T98" s="143">
        <v>0.45833333333333331</v>
      </c>
      <c r="U98" s="143">
        <v>0.75</v>
      </c>
      <c r="V98">
        <v>4</v>
      </c>
      <c r="W98" s="143">
        <v>0.41666666666666669</v>
      </c>
      <c r="X98" s="143">
        <v>0.75</v>
      </c>
      <c r="Y98">
        <v>4</v>
      </c>
      <c r="Z98" s="143">
        <v>0.41666666666666669</v>
      </c>
      <c r="AA98" s="143">
        <v>0.75</v>
      </c>
      <c r="AB98">
        <v>4</v>
      </c>
      <c r="AC98" s="143">
        <v>0.41666666666666669</v>
      </c>
      <c r="AD98" s="143">
        <v>0.75</v>
      </c>
      <c r="AE98">
        <v>4</v>
      </c>
      <c r="AF98" s="143"/>
      <c r="AG98" s="143"/>
    </row>
    <row r="99" spans="1:33" hidden="1" x14ac:dyDescent="0.3">
      <c r="A99" t="s">
        <v>1563</v>
      </c>
      <c r="B99" t="s">
        <v>248</v>
      </c>
      <c r="C99" t="s">
        <v>249</v>
      </c>
      <c r="D99" t="s">
        <v>1240</v>
      </c>
      <c r="E99" t="s">
        <v>250</v>
      </c>
      <c r="F99" t="s">
        <v>45</v>
      </c>
      <c r="G99" t="s">
        <v>36</v>
      </c>
      <c r="H99" t="s">
        <v>881</v>
      </c>
      <c r="I99" t="s">
        <v>929</v>
      </c>
      <c r="J99">
        <v>964051734</v>
      </c>
      <c r="K99" t="s">
        <v>1620</v>
      </c>
      <c r="L99" t="s">
        <v>392</v>
      </c>
      <c r="M99">
        <v>0.375</v>
      </c>
      <c r="N99" s="143"/>
      <c r="O99" s="143"/>
      <c r="Q99" s="143">
        <v>0.41666666666666669</v>
      </c>
      <c r="R99" s="143">
        <v>0.54166666666666663</v>
      </c>
      <c r="S99">
        <v>4</v>
      </c>
      <c r="T99" s="143">
        <v>0.66666666666666663</v>
      </c>
      <c r="U99" s="143">
        <v>0.79166666666666663</v>
      </c>
      <c r="V99">
        <v>4</v>
      </c>
      <c r="W99" s="143">
        <v>0.41666666666666669</v>
      </c>
      <c r="X99" s="143">
        <v>0.54166666666666663</v>
      </c>
      <c r="Y99">
        <v>4</v>
      </c>
      <c r="Z99" s="143">
        <v>0.41666666666666669</v>
      </c>
      <c r="AA99" s="143">
        <v>0.54166666666666663</v>
      </c>
      <c r="AB99">
        <v>4</v>
      </c>
      <c r="AC99" s="143">
        <v>0.41666666666666669</v>
      </c>
      <c r="AD99" s="143">
        <v>0.54166666666666663</v>
      </c>
      <c r="AE99">
        <v>4</v>
      </c>
      <c r="AF99" s="143"/>
      <c r="AG99" s="143"/>
    </row>
    <row r="100" spans="1:33" hidden="1" x14ac:dyDescent="0.3">
      <c r="A100" t="s">
        <v>1563</v>
      </c>
      <c r="B100" t="s">
        <v>258</v>
      </c>
      <c r="C100" t="s">
        <v>259</v>
      </c>
      <c r="D100" t="s">
        <v>1241</v>
      </c>
      <c r="E100" t="s">
        <v>250</v>
      </c>
      <c r="F100" t="s">
        <v>45</v>
      </c>
      <c r="G100" t="s">
        <v>36</v>
      </c>
      <c r="H100" t="s">
        <v>881</v>
      </c>
      <c r="I100" t="s">
        <v>929</v>
      </c>
      <c r="J100">
        <v>964051734</v>
      </c>
      <c r="K100" t="s">
        <v>1620</v>
      </c>
      <c r="L100" t="s">
        <v>392</v>
      </c>
      <c r="M100">
        <v>0.625</v>
      </c>
      <c r="N100" s="143"/>
      <c r="O100" s="143"/>
      <c r="Q100" s="143">
        <v>0.58333333333333337</v>
      </c>
      <c r="R100" s="143">
        <v>0.79166666666666663</v>
      </c>
      <c r="S100">
        <v>4</v>
      </c>
      <c r="T100" s="143">
        <v>0.41666666666666669</v>
      </c>
      <c r="U100" s="143">
        <v>0.625</v>
      </c>
      <c r="V100">
        <v>4</v>
      </c>
      <c r="W100" s="143">
        <v>0.58333333333333337</v>
      </c>
      <c r="X100" s="143">
        <v>0.79166666666666663</v>
      </c>
      <c r="Y100">
        <v>4</v>
      </c>
      <c r="Z100" s="143">
        <v>0.58333333333333337</v>
      </c>
      <c r="AA100" s="143">
        <v>0.79166666666666663</v>
      </c>
      <c r="AB100">
        <v>4</v>
      </c>
      <c r="AC100" s="143">
        <v>0.58333333333333337</v>
      </c>
      <c r="AD100" s="143">
        <v>0.79166666666666663</v>
      </c>
      <c r="AE100">
        <v>4</v>
      </c>
      <c r="AF100" s="143"/>
      <c r="AG100" s="143"/>
    </row>
    <row r="101" spans="1:33" hidden="1" x14ac:dyDescent="0.3">
      <c r="A101" t="s">
        <v>1565</v>
      </c>
      <c r="B101" t="s">
        <v>428</v>
      </c>
      <c r="C101" t="s">
        <v>429</v>
      </c>
      <c r="D101" t="s">
        <v>1238</v>
      </c>
      <c r="E101" t="s">
        <v>66</v>
      </c>
      <c r="F101" t="s">
        <v>66</v>
      </c>
      <c r="G101" t="s">
        <v>36</v>
      </c>
      <c r="H101" t="s">
        <v>881</v>
      </c>
      <c r="I101" t="s">
        <v>930</v>
      </c>
      <c r="J101">
        <v>926445081</v>
      </c>
      <c r="K101" t="s">
        <v>1213</v>
      </c>
      <c r="L101" t="s">
        <v>392</v>
      </c>
      <c r="M101">
        <v>0.125</v>
      </c>
      <c r="N101" s="143"/>
      <c r="O101" s="143"/>
      <c r="Q101" s="143">
        <v>0.41666666666666669</v>
      </c>
      <c r="R101" s="143">
        <v>0.5</v>
      </c>
      <c r="S101">
        <v>4</v>
      </c>
      <c r="T101" s="143"/>
      <c r="U101" s="143"/>
      <c r="W101" s="143">
        <v>0.41666666666666669</v>
      </c>
      <c r="X101" s="143">
        <v>0.54166666666666663</v>
      </c>
      <c r="Y101">
        <v>4</v>
      </c>
      <c r="Z101" s="143"/>
      <c r="AA101" s="143"/>
      <c r="AC101" s="143"/>
      <c r="AD101" s="143"/>
      <c r="AF101" s="143"/>
      <c r="AG101" s="143"/>
    </row>
    <row r="102" spans="1:33" hidden="1" x14ac:dyDescent="0.3">
      <c r="A102" t="s">
        <v>1563</v>
      </c>
      <c r="B102" t="s">
        <v>64</v>
      </c>
      <c r="C102" t="s">
        <v>65</v>
      </c>
      <c r="D102" t="s">
        <v>1240</v>
      </c>
      <c r="E102" t="s">
        <v>66</v>
      </c>
      <c r="F102" t="s">
        <v>66</v>
      </c>
      <c r="G102" t="s">
        <v>36</v>
      </c>
      <c r="H102" t="s">
        <v>881</v>
      </c>
      <c r="I102" t="s">
        <v>930</v>
      </c>
      <c r="J102">
        <v>926445081</v>
      </c>
      <c r="K102" t="s">
        <v>1213</v>
      </c>
      <c r="L102" t="s">
        <v>392</v>
      </c>
      <c r="M102">
        <v>0.875</v>
      </c>
      <c r="N102" s="143"/>
      <c r="O102" s="143"/>
      <c r="Q102" s="143">
        <v>0.54166666666666663</v>
      </c>
      <c r="R102" s="143">
        <v>0.79166666666666663</v>
      </c>
      <c r="S102">
        <v>4</v>
      </c>
      <c r="T102" s="143">
        <v>0.41666666666666669</v>
      </c>
      <c r="U102" s="143">
        <v>0.75</v>
      </c>
      <c r="V102">
        <v>4</v>
      </c>
      <c r="W102" s="143">
        <v>0.58333333333333337</v>
      </c>
      <c r="X102" s="143">
        <v>0.79166666666666663</v>
      </c>
      <c r="Y102">
        <v>4</v>
      </c>
      <c r="Z102" s="143">
        <v>0.41666666666666669</v>
      </c>
      <c r="AA102" s="143">
        <v>0.75</v>
      </c>
      <c r="AB102">
        <v>4</v>
      </c>
      <c r="AC102" s="143">
        <v>0.41666666666666669</v>
      </c>
      <c r="AD102" s="143">
        <v>0.75</v>
      </c>
      <c r="AE102">
        <v>4</v>
      </c>
      <c r="AF102" s="143"/>
      <c r="AG102" s="143"/>
    </row>
    <row r="103" spans="1:33" hidden="1" x14ac:dyDescent="0.3">
      <c r="A103" t="s">
        <v>1563</v>
      </c>
      <c r="B103" t="s">
        <v>289</v>
      </c>
      <c r="C103" t="s">
        <v>290</v>
      </c>
      <c r="D103" t="s">
        <v>1241</v>
      </c>
      <c r="E103" t="s">
        <v>66</v>
      </c>
      <c r="F103" t="s">
        <v>66</v>
      </c>
      <c r="G103" t="s">
        <v>36</v>
      </c>
      <c r="H103" t="s">
        <v>881</v>
      </c>
      <c r="I103" t="s">
        <v>931</v>
      </c>
      <c r="J103">
        <v>924383391</v>
      </c>
      <c r="K103" t="s">
        <v>1181</v>
      </c>
      <c r="L103" t="s">
        <v>392</v>
      </c>
      <c r="M103">
        <v>0.5</v>
      </c>
      <c r="N103" s="143"/>
      <c r="O103" s="143"/>
      <c r="Q103" s="143">
        <v>0.625</v>
      </c>
      <c r="R103" s="143">
        <v>0.79166666666666663</v>
      </c>
      <c r="S103">
        <v>4</v>
      </c>
      <c r="T103" s="143">
        <v>0.41666666666666669</v>
      </c>
      <c r="U103" s="143">
        <v>0.58333333333333337</v>
      </c>
      <c r="V103">
        <v>4</v>
      </c>
      <c r="W103" s="143">
        <v>0.625</v>
      </c>
      <c r="X103" s="143">
        <v>0.79166666666666663</v>
      </c>
      <c r="Y103">
        <v>4</v>
      </c>
      <c r="Z103" s="143">
        <v>0.41666666666666669</v>
      </c>
      <c r="AA103" s="143">
        <v>0.58333333333333337</v>
      </c>
      <c r="AB103">
        <v>4</v>
      </c>
      <c r="AC103" s="143">
        <v>0.625</v>
      </c>
      <c r="AD103" s="143">
        <v>0.79166666666666663</v>
      </c>
      <c r="AE103">
        <v>4</v>
      </c>
      <c r="AF103" s="143"/>
      <c r="AG103" s="143"/>
    </row>
    <row r="104" spans="1:33" hidden="1" x14ac:dyDescent="0.3">
      <c r="A104" t="s">
        <v>1563</v>
      </c>
      <c r="B104" t="s">
        <v>287</v>
      </c>
      <c r="C104" t="s">
        <v>288</v>
      </c>
      <c r="D104" t="s">
        <v>1241</v>
      </c>
      <c r="E104" t="s">
        <v>66</v>
      </c>
      <c r="F104" t="s">
        <v>66</v>
      </c>
      <c r="G104" t="s">
        <v>36</v>
      </c>
      <c r="H104" t="s">
        <v>881</v>
      </c>
      <c r="I104" t="s">
        <v>931</v>
      </c>
      <c r="J104">
        <v>924383391</v>
      </c>
      <c r="K104" t="s">
        <v>1181</v>
      </c>
      <c r="L104" t="s">
        <v>392</v>
      </c>
      <c r="M104">
        <v>0.5</v>
      </c>
      <c r="N104" s="143"/>
      <c r="O104" s="143"/>
      <c r="Q104" s="143">
        <v>0.41666666666666669</v>
      </c>
      <c r="R104" s="143">
        <v>0.58333333333333337</v>
      </c>
      <c r="S104">
        <v>4</v>
      </c>
      <c r="T104" s="143">
        <v>0.625</v>
      </c>
      <c r="U104" s="143">
        <v>0.79166666666666663</v>
      </c>
      <c r="V104">
        <v>4</v>
      </c>
      <c r="W104" s="143">
        <v>0.41666666666666669</v>
      </c>
      <c r="X104" s="143">
        <v>0.58333333333333337</v>
      </c>
      <c r="Y104">
        <v>4</v>
      </c>
      <c r="Z104" s="143">
        <v>0.625</v>
      </c>
      <c r="AA104" s="143">
        <v>0.79166666666666663</v>
      </c>
      <c r="AB104">
        <v>4</v>
      </c>
      <c r="AC104" s="143">
        <v>0.41666666666666669</v>
      </c>
      <c r="AD104" s="143">
        <v>0.58333333333333337</v>
      </c>
      <c r="AE104">
        <v>4</v>
      </c>
      <c r="AF104" s="143"/>
      <c r="AG104" s="143"/>
    </row>
    <row r="105" spans="1:33" hidden="1" x14ac:dyDescent="0.3">
      <c r="A105" t="s">
        <v>1563</v>
      </c>
      <c r="B105" t="s">
        <v>172</v>
      </c>
      <c r="C105" t="s">
        <v>173</v>
      </c>
      <c r="D105" t="s">
        <v>1249</v>
      </c>
      <c r="E105" t="s">
        <v>174</v>
      </c>
      <c r="F105" t="s">
        <v>35</v>
      </c>
      <c r="G105" t="s">
        <v>120</v>
      </c>
      <c r="H105" t="s">
        <v>881</v>
      </c>
      <c r="I105" t="s">
        <v>932</v>
      </c>
      <c r="J105">
        <v>1759137621</v>
      </c>
      <c r="K105" t="s">
        <v>1150</v>
      </c>
      <c r="L105" t="s">
        <v>999</v>
      </c>
      <c r="M105">
        <v>1</v>
      </c>
      <c r="N105" s="143"/>
      <c r="O105" s="143"/>
      <c r="Q105" s="143">
        <v>0.41666666666666669</v>
      </c>
      <c r="R105" s="143">
        <v>0.75</v>
      </c>
      <c r="S105">
        <v>4</v>
      </c>
      <c r="T105" s="143">
        <v>0.41666666666666669</v>
      </c>
      <c r="U105" s="143">
        <v>0.75</v>
      </c>
      <c r="V105">
        <v>4</v>
      </c>
      <c r="W105" s="143">
        <v>0.41666666666666669</v>
      </c>
      <c r="X105" s="143">
        <v>0.75</v>
      </c>
      <c r="Y105">
        <v>4</v>
      </c>
      <c r="Z105" s="143">
        <v>0.41666666666666669</v>
      </c>
      <c r="AA105" s="143">
        <v>0.75</v>
      </c>
      <c r="AB105">
        <v>4</v>
      </c>
      <c r="AC105" s="143">
        <v>0.41666666666666669</v>
      </c>
      <c r="AD105" s="143">
        <v>0.75</v>
      </c>
      <c r="AE105">
        <v>4</v>
      </c>
      <c r="AF105" s="143"/>
      <c r="AG105" s="143"/>
    </row>
    <row r="106" spans="1:33" hidden="1" x14ac:dyDescent="0.3">
      <c r="A106" t="s">
        <v>1563</v>
      </c>
      <c r="B106" t="s">
        <v>137</v>
      </c>
      <c r="C106" t="s">
        <v>138</v>
      </c>
      <c r="D106" t="s">
        <v>1248</v>
      </c>
      <c r="E106" t="s">
        <v>174</v>
      </c>
      <c r="F106" t="s">
        <v>35</v>
      </c>
      <c r="G106" t="s">
        <v>120</v>
      </c>
      <c r="H106" t="s">
        <v>881</v>
      </c>
      <c r="I106" t="s">
        <v>933</v>
      </c>
      <c r="J106">
        <v>1105129496</v>
      </c>
      <c r="K106" t="s">
        <v>1193</v>
      </c>
      <c r="L106" t="s">
        <v>999</v>
      </c>
      <c r="M106">
        <v>1</v>
      </c>
      <c r="N106" s="143"/>
      <c r="O106" s="143"/>
      <c r="Q106" s="143">
        <v>0.41666666666666669</v>
      </c>
      <c r="R106" s="143">
        <v>0.75</v>
      </c>
      <c r="S106">
        <v>4</v>
      </c>
      <c r="T106" s="143">
        <v>0.41666666666666669</v>
      </c>
      <c r="U106" s="143">
        <v>0.75</v>
      </c>
      <c r="V106">
        <v>4</v>
      </c>
      <c r="W106" s="143">
        <v>0.41666666666666669</v>
      </c>
      <c r="X106" s="143">
        <v>0.75</v>
      </c>
      <c r="Y106">
        <v>4</v>
      </c>
      <c r="Z106" s="143">
        <v>0.41666666666666669</v>
      </c>
      <c r="AA106" s="143">
        <v>0.75</v>
      </c>
      <c r="AB106">
        <v>4</v>
      </c>
      <c r="AC106" s="143">
        <v>0.41666666666666669</v>
      </c>
      <c r="AD106" s="143">
        <v>0.75</v>
      </c>
      <c r="AE106">
        <v>4</v>
      </c>
      <c r="AF106" s="143"/>
      <c r="AG106" s="143"/>
    </row>
    <row r="107" spans="1:33" hidden="1" x14ac:dyDescent="0.3">
      <c r="A107" t="s">
        <v>1563</v>
      </c>
      <c r="B107" t="s">
        <v>155</v>
      </c>
      <c r="C107" t="s">
        <v>156</v>
      </c>
      <c r="D107" t="s">
        <v>1246</v>
      </c>
      <c r="E107" t="s">
        <v>157</v>
      </c>
      <c r="F107" t="s">
        <v>35</v>
      </c>
      <c r="G107" t="s">
        <v>120</v>
      </c>
      <c r="H107" t="s">
        <v>881</v>
      </c>
      <c r="I107" t="s">
        <v>934</v>
      </c>
      <c r="J107">
        <v>1150241840</v>
      </c>
      <c r="K107" t="s">
        <v>1169</v>
      </c>
      <c r="L107" t="s">
        <v>999</v>
      </c>
      <c r="M107">
        <v>1</v>
      </c>
      <c r="N107" s="143"/>
      <c r="O107" s="143"/>
      <c r="Q107" s="143">
        <v>0.41666666666666669</v>
      </c>
      <c r="R107" s="143">
        <v>0.75</v>
      </c>
      <c r="S107">
        <v>4</v>
      </c>
      <c r="T107" s="143">
        <v>0.41666666666666669</v>
      </c>
      <c r="U107" s="143">
        <v>0.75</v>
      </c>
      <c r="V107">
        <v>4</v>
      </c>
      <c r="W107" s="143">
        <v>0.41666666666666669</v>
      </c>
      <c r="X107" s="143">
        <v>0.75</v>
      </c>
      <c r="Y107">
        <v>4</v>
      </c>
      <c r="Z107" s="143">
        <v>0.41666666666666669</v>
      </c>
      <c r="AA107" s="143">
        <v>0.75</v>
      </c>
      <c r="AB107">
        <v>4</v>
      </c>
      <c r="AC107" s="143">
        <v>0.41666666666666669</v>
      </c>
      <c r="AD107" s="143">
        <v>0.75</v>
      </c>
      <c r="AE107">
        <v>4</v>
      </c>
      <c r="AF107" s="143"/>
      <c r="AG107" s="143"/>
    </row>
    <row r="108" spans="1:33" hidden="1" x14ac:dyDescent="0.3">
      <c r="A108" t="s">
        <v>1563</v>
      </c>
      <c r="B108" t="s">
        <v>175</v>
      </c>
      <c r="C108" t="s">
        <v>176</v>
      </c>
      <c r="D108" t="s">
        <v>1243</v>
      </c>
      <c r="E108" t="s">
        <v>177</v>
      </c>
      <c r="F108" t="s">
        <v>35</v>
      </c>
      <c r="G108" t="s">
        <v>120</v>
      </c>
      <c r="H108" t="s">
        <v>881</v>
      </c>
      <c r="I108" t="s">
        <v>921</v>
      </c>
      <c r="J108">
        <v>1751483221</v>
      </c>
      <c r="K108" t="s">
        <v>1183</v>
      </c>
      <c r="L108" t="s">
        <v>465</v>
      </c>
      <c r="M108">
        <v>0.7</v>
      </c>
      <c r="N108" s="143"/>
      <c r="O108" s="143"/>
      <c r="Q108" s="143">
        <v>0.625</v>
      </c>
      <c r="R108" s="143">
        <v>0.79166666666666663</v>
      </c>
      <c r="S108">
        <v>4</v>
      </c>
      <c r="T108" s="143">
        <v>0.41666666666666669</v>
      </c>
      <c r="U108" s="143">
        <v>0.75</v>
      </c>
      <c r="V108">
        <v>4</v>
      </c>
      <c r="W108" s="143">
        <v>0.625</v>
      </c>
      <c r="X108" s="143">
        <v>0.79166666666666663</v>
      </c>
      <c r="Y108">
        <v>4</v>
      </c>
      <c r="Z108" s="143">
        <v>0.625</v>
      </c>
      <c r="AA108" s="143">
        <v>0.79166666666666663</v>
      </c>
      <c r="AB108">
        <v>4</v>
      </c>
      <c r="AC108" s="143">
        <v>0.41666666666666669</v>
      </c>
      <c r="AD108" s="143">
        <v>0.75</v>
      </c>
      <c r="AE108">
        <v>4</v>
      </c>
      <c r="AF108" s="143"/>
      <c r="AG108" s="143"/>
    </row>
    <row r="109" spans="1:33" hidden="1" x14ac:dyDescent="0.3">
      <c r="A109" t="s">
        <v>1564</v>
      </c>
      <c r="B109" t="s">
        <v>468</v>
      </c>
      <c r="C109" t="s">
        <v>1028</v>
      </c>
      <c r="D109" t="s">
        <v>1240</v>
      </c>
      <c r="E109" t="s">
        <v>202</v>
      </c>
      <c r="F109" t="s">
        <v>202</v>
      </c>
      <c r="G109" t="s">
        <v>36</v>
      </c>
      <c r="H109" t="s">
        <v>882</v>
      </c>
      <c r="I109" t="s">
        <v>935</v>
      </c>
      <c r="J109">
        <v>1003604400</v>
      </c>
      <c r="K109" t="s">
        <v>1160</v>
      </c>
      <c r="L109" t="s">
        <v>999</v>
      </c>
      <c r="M109">
        <v>0.05</v>
      </c>
      <c r="N109" s="143"/>
      <c r="O109" s="143"/>
      <c r="Q109" s="143"/>
      <c r="R109" s="143"/>
      <c r="T109" s="143">
        <v>0.625</v>
      </c>
      <c r="U109" s="143">
        <v>0.70833333333333337</v>
      </c>
      <c r="V109">
        <v>4</v>
      </c>
      <c r="W109" s="143"/>
      <c r="X109" s="143"/>
      <c r="Z109" s="143"/>
      <c r="AA109" s="143"/>
      <c r="AC109" s="143"/>
      <c r="AD109" s="143"/>
      <c r="AF109" s="143"/>
      <c r="AG109" s="143"/>
    </row>
    <row r="110" spans="1:33" hidden="1" x14ac:dyDescent="0.3">
      <c r="A110" t="s">
        <v>1593</v>
      </c>
      <c r="B110" t="s">
        <v>207</v>
      </c>
      <c r="C110" t="s">
        <v>208</v>
      </c>
      <c r="D110" t="s">
        <v>1243</v>
      </c>
      <c r="E110" t="s">
        <v>202</v>
      </c>
      <c r="F110" t="s">
        <v>202</v>
      </c>
      <c r="G110" t="s">
        <v>120</v>
      </c>
      <c r="H110" t="s">
        <v>882</v>
      </c>
      <c r="I110" t="s">
        <v>935</v>
      </c>
      <c r="J110">
        <v>1003604400</v>
      </c>
      <c r="K110" t="s">
        <v>1160</v>
      </c>
      <c r="L110" t="s">
        <v>999</v>
      </c>
      <c r="M110">
        <v>0.3</v>
      </c>
      <c r="N110" s="143">
        <v>0.66666666666666663</v>
      </c>
      <c r="O110" s="143">
        <v>0.79166666666666663</v>
      </c>
      <c r="P110">
        <v>4</v>
      </c>
      <c r="Q110" s="143"/>
      <c r="R110" s="143"/>
      <c r="T110" s="143"/>
      <c r="U110" s="143"/>
      <c r="W110" s="143">
        <v>0.66666666666666663</v>
      </c>
      <c r="X110" s="143">
        <v>0.79166666666666663</v>
      </c>
      <c r="Y110">
        <v>4</v>
      </c>
      <c r="Z110" s="143">
        <v>0.41666666666666669</v>
      </c>
      <c r="AA110" s="143">
        <v>0.54166666666666663</v>
      </c>
      <c r="AB110">
        <v>4</v>
      </c>
      <c r="AC110" s="143">
        <v>0.41666666666666669</v>
      </c>
      <c r="AD110" s="143">
        <v>0.54166666666666663</v>
      </c>
      <c r="AE110">
        <v>4</v>
      </c>
      <c r="AF110" s="143"/>
      <c r="AG110" s="143"/>
    </row>
    <row r="111" spans="1:33" hidden="1" x14ac:dyDescent="0.3">
      <c r="A111" t="s">
        <v>1593</v>
      </c>
      <c r="B111" t="s">
        <v>448</v>
      </c>
      <c r="C111" t="s">
        <v>449</v>
      </c>
      <c r="D111" t="s">
        <v>1239</v>
      </c>
      <c r="E111" t="s">
        <v>202</v>
      </c>
      <c r="F111" t="s">
        <v>202</v>
      </c>
      <c r="G111" t="s">
        <v>36</v>
      </c>
      <c r="H111" t="s">
        <v>882</v>
      </c>
      <c r="I111" t="s">
        <v>935</v>
      </c>
      <c r="J111">
        <v>1003604400</v>
      </c>
      <c r="K111" t="s">
        <v>1160</v>
      </c>
      <c r="L111" t="s">
        <v>999</v>
      </c>
      <c r="M111">
        <v>0.3</v>
      </c>
      <c r="N111" s="143">
        <v>0.54166666666666663</v>
      </c>
      <c r="O111" s="143">
        <v>0.66666666666666663</v>
      </c>
      <c r="P111">
        <v>4</v>
      </c>
      <c r="Q111" s="143"/>
      <c r="R111" s="143"/>
      <c r="T111" s="143"/>
      <c r="U111" s="143"/>
      <c r="W111" s="143">
        <v>0.54166666666666663</v>
      </c>
      <c r="X111" s="143">
        <v>0.66666666666666663</v>
      </c>
      <c r="Y111">
        <v>4</v>
      </c>
      <c r="Z111" s="143">
        <v>0.54166666666666663</v>
      </c>
      <c r="AA111" s="143">
        <v>0.66666666666666663</v>
      </c>
      <c r="AB111">
        <v>4</v>
      </c>
      <c r="AC111" s="143">
        <v>0.66666666666666663</v>
      </c>
      <c r="AD111" s="143">
        <v>0.79166666666666663</v>
      </c>
      <c r="AE111">
        <v>4</v>
      </c>
      <c r="AF111" s="143"/>
      <c r="AG111" s="143"/>
    </row>
    <row r="112" spans="1:33" hidden="1" x14ac:dyDescent="0.3">
      <c r="A112" t="s">
        <v>1593</v>
      </c>
      <c r="B112" t="s">
        <v>209</v>
      </c>
      <c r="C112" t="s">
        <v>416</v>
      </c>
      <c r="D112" t="s">
        <v>1239</v>
      </c>
      <c r="E112" t="s">
        <v>202</v>
      </c>
      <c r="F112" t="s">
        <v>202</v>
      </c>
      <c r="G112" t="s">
        <v>36</v>
      </c>
      <c r="H112" t="s">
        <v>882</v>
      </c>
      <c r="I112" t="s">
        <v>936</v>
      </c>
      <c r="J112">
        <v>1004429856</v>
      </c>
      <c r="K112" t="s">
        <v>1158</v>
      </c>
      <c r="L112" t="s">
        <v>999</v>
      </c>
      <c r="M112">
        <v>0.2</v>
      </c>
      <c r="N112" s="143">
        <v>0.5</v>
      </c>
      <c r="O112" s="143">
        <v>0.58333333333333337</v>
      </c>
      <c r="P112">
        <v>4</v>
      </c>
      <c r="Q112" s="143"/>
      <c r="R112" s="143"/>
      <c r="T112" s="143"/>
      <c r="U112" s="143"/>
      <c r="W112" s="143">
        <v>0.5</v>
      </c>
      <c r="X112" s="143">
        <v>0.58333333333333337</v>
      </c>
      <c r="Y112">
        <v>4</v>
      </c>
      <c r="Z112" s="143">
        <v>0.5</v>
      </c>
      <c r="AA112" s="143">
        <v>0.58333333333333337</v>
      </c>
      <c r="AB112">
        <v>4</v>
      </c>
      <c r="AC112" s="143">
        <v>0.5</v>
      </c>
      <c r="AD112" s="143">
        <v>0.58333333333333337</v>
      </c>
      <c r="AE112">
        <v>4</v>
      </c>
      <c r="AF112" s="143"/>
      <c r="AG112" s="143"/>
    </row>
    <row r="113" spans="1:35" hidden="1" x14ac:dyDescent="0.3">
      <c r="A113" t="s">
        <v>1593</v>
      </c>
      <c r="B113" t="s">
        <v>200</v>
      </c>
      <c r="C113" t="s">
        <v>201</v>
      </c>
      <c r="D113" t="s">
        <v>1242</v>
      </c>
      <c r="E113" t="s">
        <v>202</v>
      </c>
      <c r="F113" t="s">
        <v>202</v>
      </c>
      <c r="G113" t="s">
        <v>36</v>
      </c>
      <c r="H113" t="s">
        <v>882</v>
      </c>
      <c r="I113" t="s">
        <v>936</v>
      </c>
      <c r="J113">
        <v>1004429856</v>
      </c>
      <c r="K113" t="s">
        <v>1158</v>
      </c>
      <c r="L113" t="s">
        <v>999</v>
      </c>
      <c r="M113">
        <v>0.2</v>
      </c>
      <c r="N113" s="143">
        <v>0.41666666666666669</v>
      </c>
      <c r="O113" s="143">
        <v>0.5</v>
      </c>
      <c r="P113">
        <v>4</v>
      </c>
      <c r="Q113" s="143"/>
      <c r="R113" s="143"/>
      <c r="T113" s="143"/>
      <c r="U113" s="143"/>
      <c r="W113" s="143">
        <v>0.41666666666666669</v>
      </c>
      <c r="X113" s="143">
        <v>0.5</v>
      </c>
      <c r="Y113">
        <v>4</v>
      </c>
      <c r="Z113" s="143">
        <v>0.41666666666666669</v>
      </c>
      <c r="AA113" s="143">
        <v>0.5</v>
      </c>
      <c r="AB113">
        <v>4</v>
      </c>
      <c r="AC113" s="143">
        <v>0.41666666666666669</v>
      </c>
      <c r="AD113" s="143">
        <v>0.5</v>
      </c>
      <c r="AE113">
        <v>4</v>
      </c>
      <c r="AF113" s="143"/>
      <c r="AG113" s="143"/>
    </row>
    <row r="114" spans="1:35" hidden="1" x14ac:dyDescent="0.3">
      <c r="A114" t="s">
        <v>1593</v>
      </c>
      <c r="B114" t="s">
        <v>205</v>
      </c>
      <c r="C114" t="s">
        <v>206</v>
      </c>
      <c r="D114" t="s">
        <v>1241</v>
      </c>
      <c r="E114" t="s">
        <v>202</v>
      </c>
      <c r="F114" t="s">
        <v>202</v>
      </c>
      <c r="G114" t="s">
        <v>36</v>
      </c>
      <c r="H114" t="s">
        <v>882</v>
      </c>
      <c r="I114" t="s">
        <v>935</v>
      </c>
      <c r="J114">
        <v>1003604400</v>
      </c>
      <c r="K114" t="s">
        <v>1160</v>
      </c>
      <c r="L114" t="s">
        <v>999</v>
      </c>
      <c r="M114">
        <v>0.2</v>
      </c>
      <c r="N114" s="143">
        <v>0.41666666666666669</v>
      </c>
      <c r="O114" s="143">
        <v>0.5</v>
      </c>
      <c r="P114">
        <v>4</v>
      </c>
      <c r="Q114" s="143"/>
      <c r="R114" s="143"/>
      <c r="T114" s="143"/>
      <c r="U114" s="143"/>
      <c r="W114" s="143">
        <v>0.41666666666666669</v>
      </c>
      <c r="X114" s="143">
        <v>0.5</v>
      </c>
      <c r="Y114">
        <v>4</v>
      </c>
      <c r="Z114" s="143">
        <v>0.70833333333333337</v>
      </c>
      <c r="AA114" s="143">
        <v>0.79166666666666663</v>
      </c>
      <c r="AB114">
        <v>4</v>
      </c>
      <c r="AC114" s="143">
        <v>0.58333333333333337</v>
      </c>
      <c r="AD114" s="143">
        <v>0.66666666666666663</v>
      </c>
      <c r="AE114">
        <v>4</v>
      </c>
      <c r="AF114" s="143"/>
      <c r="AG114" s="143"/>
    </row>
    <row r="115" spans="1:35" hidden="1" x14ac:dyDescent="0.3">
      <c r="A115" t="s">
        <v>1593</v>
      </c>
      <c r="B115" t="s">
        <v>203</v>
      </c>
      <c r="C115" t="s">
        <v>204</v>
      </c>
      <c r="D115" t="s">
        <v>1241</v>
      </c>
      <c r="E115" t="s">
        <v>202</v>
      </c>
      <c r="F115" t="s">
        <v>202</v>
      </c>
      <c r="G115" t="s">
        <v>36</v>
      </c>
      <c r="H115" t="s">
        <v>882</v>
      </c>
      <c r="I115" t="s">
        <v>936</v>
      </c>
      <c r="J115">
        <v>1004429856</v>
      </c>
      <c r="K115" t="s">
        <v>1158</v>
      </c>
      <c r="L115" t="s">
        <v>999</v>
      </c>
      <c r="M115">
        <v>0.4</v>
      </c>
      <c r="N115" s="143">
        <v>0.625</v>
      </c>
      <c r="O115" s="143">
        <v>0.79166666666666663</v>
      </c>
      <c r="P115">
        <v>4</v>
      </c>
      <c r="Q115" s="143"/>
      <c r="R115" s="143"/>
      <c r="T115" s="143"/>
      <c r="U115" s="143"/>
      <c r="W115" s="143">
        <v>0.625</v>
      </c>
      <c r="X115" s="143">
        <v>0.79166666666666663</v>
      </c>
      <c r="Y115">
        <v>4</v>
      </c>
      <c r="Z115" s="143">
        <v>0.625</v>
      </c>
      <c r="AA115" s="143">
        <v>0.79166666666666663</v>
      </c>
      <c r="AB115">
        <v>4</v>
      </c>
      <c r="AC115" s="143">
        <v>0.625</v>
      </c>
      <c r="AD115" s="143">
        <v>0.79166666666666663</v>
      </c>
      <c r="AE115">
        <v>4</v>
      </c>
      <c r="AF115" s="143"/>
      <c r="AG115" s="143"/>
    </row>
    <row r="116" spans="1:35" hidden="1" x14ac:dyDescent="0.3">
      <c r="A116" t="s">
        <v>1564</v>
      </c>
      <c r="B116" t="s">
        <v>469</v>
      </c>
      <c r="C116" t="s">
        <v>996</v>
      </c>
      <c r="D116" t="s">
        <v>43</v>
      </c>
      <c r="E116" t="s">
        <v>202</v>
      </c>
      <c r="F116" t="s">
        <v>202</v>
      </c>
      <c r="G116" t="s">
        <v>36</v>
      </c>
      <c r="H116" t="s">
        <v>882</v>
      </c>
      <c r="I116" t="s">
        <v>936</v>
      </c>
      <c r="J116">
        <v>1004429856</v>
      </c>
      <c r="K116" t="s">
        <v>1158</v>
      </c>
      <c r="L116" t="s">
        <v>999</v>
      </c>
      <c r="M116">
        <v>0.05</v>
      </c>
      <c r="N116" s="143"/>
      <c r="O116" s="143"/>
      <c r="Q116" s="143"/>
      <c r="R116" s="143"/>
      <c r="T116" s="143">
        <v>0.41666666666666669</v>
      </c>
      <c r="U116" s="143">
        <v>0.5</v>
      </c>
      <c r="V116">
        <v>4</v>
      </c>
      <c r="W116" s="143"/>
      <c r="X116" s="143"/>
      <c r="Z116" s="143"/>
      <c r="AA116" s="143"/>
      <c r="AC116" s="143"/>
      <c r="AD116" s="143"/>
      <c r="AF116" s="143"/>
      <c r="AG116" s="143"/>
    </row>
    <row r="117" spans="1:35" hidden="1" x14ac:dyDescent="0.3">
      <c r="A117" t="s">
        <v>1564</v>
      </c>
      <c r="B117" t="s">
        <v>1042</v>
      </c>
      <c r="C117" t="s">
        <v>1031</v>
      </c>
      <c r="D117" t="s">
        <v>1241</v>
      </c>
      <c r="E117" t="s">
        <v>202</v>
      </c>
      <c r="F117" t="s">
        <v>202</v>
      </c>
      <c r="G117" t="s">
        <v>36</v>
      </c>
      <c r="H117" t="s">
        <v>882</v>
      </c>
      <c r="I117" t="s">
        <v>935</v>
      </c>
      <c r="J117">
        <v>1003604400</v>
      </c>
      <c r="K117" t="s">
        <v>1160</v>
      </c>
      <c r="L117" t="s">
        <v>999</v>
      </c>
      <c r="M117">
        <v>0.05</v>
      </c>
      <c r="N117" s="143"/>
      <c r="O117" s="143"/>
      <c r="Q117" s="143"/>
      <c r="R117" s="143"/>
      <c r="T117" s="143">
        <v>0.54166666666666663</v>
      </c>
      <c r="U117" s="143">
        <v>0.625</v>
      </c>
      <c r="V117">
        <v>4</v>
      </c>
      <c r="W117" s="143"/>
      <c r="X117" s="143"/>
      <c r="Z117" s="143"/>
      <c r="AA117" s="143"/>
      <c r="AC117" s="143"/>
      <c r="AD117" s="143"/>
      <c r="AF117" s="143"/>
      <c r="AG117" s="143"/>
    </row>
    <row r="118" spans="1:35" hidden="1" x14ac:dyDescent="0.3">
      <c r="A118" t="s">
        <v>1564</v>
      </c>
      <c r="B118" t="s">
        <v>848</v>
      </c>
      <c r="C118" t="s">
        <v>853</v>
      </c>
      <c r="D118" t="s">
        <v>1237</v>
      </c>
      <c r="E118" t="s">
        <v>202</v>
      </c>
      <c r="F118" t="s">
        <v>202</v>
      </c>
      <c r="G118" t="s">
        <v>36</v>
      </c>
      <c r="H118" t="s">
        <v>882</v>
      </c>
      <c r="I118" t="s">
        <v>935</v>
      </c>
      <c r="J118">
        <v>1003604400</v>
      </c>
      <c r="K118" t="s">
        <v>1160</v>
      </c>
      <c r="L118" t="s">
        <v>999</v>
      </c>
      <c r="M118">
        <v>0.05</v>
      </c>
      <c r="N118" s="143"/>
      <c r="O118" s="143"/>
      <c r="Q118" s="143"/>
      <c r="R118" s="143"/>
      <c r="T118" s="143">
        <v>0.41666666666666669</v>
      </c>
      <c r="U118" s="143">
        <v>0.5</v>
      </c>
      <c r="V118">
        <v>4</v>
      </c>
      <c r="W118" s="143"/>
      <c r="X118" s="143"/>
      <c r="Z118" s="143"/>
      <c r="AA118" s="143"/>
      <c r="AC118" s="143"/>
      <c r="AD118" s="143"/>
      <c r="AF118" s="143"/>
      <c r="AG118" s="143"/>
    </row>
    <row r="119" spans="1:35" hidden="1" x14ac:dyDescent="0.3">
      <c r="A119" t="s">
        <v>1564</v>
      </c>
      <c r="B119" t="s">
        <v>849</v>
      </c>
      <c r="C119" t="s">
        <v>854</v>
      </c>
      <c r="D119" t="s">
        <v>1237</v>
      </c>
      <c r="E119" t="s">
        <v>202</v>
      </c>
      <c r="F119" t="s">
        <v>202</v>
      </c>
      <c r="G119" t="s">
        <v>36</v>
      </c>
      <c r="H119" t="s">
        <v>882</v>
      </c>
      <c r="I119" t="s">
        <v>936</v>
      </c>
      <c r="J119">
        <v>1004429856</v>
      </c>
      <c r="K119" t="s">
        <v>1158</v>
      </c>
      <c r="L119" t="s">
        <v>999</v>
      </c>
      <c r="M119">
        <v>0.05</v>
      </c>
      <c r="N119" s="143"/>
      <c r="O119" s="143"/>
      <c r="Q119" s="143"/>
      <c r="R119" s="143"/>
      <c r="T119" s="143">
        <v>0.54166666666666663</v>
      </c>
      <c r="U119" s="143">
        <v>0.625</v>
      </c>
      <c r="V119">
        <v>4</v>
      </c>
      <c r="W119" s="143"/>
      <c r="X119" s="143"/>
      <c r="Z119" s="143"/>
      <c r="AA119" s="143"/>
      <c r="AC119" s="143"/>
      <c r="AD119" s="143"/>
      <c r="AF119" s="143"/>
      <c r="AG119" s="143"/>
    </row>
    <row r="120" spans="1:35" hidden="1" x14ac:dyDescent="0.3">
      <c r="A120" t="s">
        <v>1564</v>
      </c>
      <c r="B120" t="s">
        <v>850</v>
      </c>
      <c r="C120" t="s">
        <v>880</v>
      </c>
      <c r="D120" t="s">
        <v>1237</v>
      </c>
      <c r="E120" t="s">
        <v>202</v>
      </c>
      <c r="F120" t="s">
        <v>202</v>
      </c>
      <c r="G120" t="s">
        <v>36</v>
      </c>
      <c r="H120" t="s">
        <v>882</v>
      </c>
      <c r="I120" t="s">
        <v>936</v>
      </c>
      <c r="J120">
        <v>1004429856</v>
      </c>
      <c r="K120" t="s">
        <v>1158</v>
      </c>
      <c r="L120" t="s">
        <v>999</v>
      </c>
      <c r="M120">
        <v>0.05</v>
      </c>
      <c r="N120" s="143"/>
      <c r="O120" s="143"/>
      <c r="Q120" s="143"/>
      <c r="R120" s="143"/>
      <c r="T120" s="143">
        <v>0.625</v>
      </c>
      <c r="U120" s="143">
        <v>0.70833333333333337</v>
      </c>
      <c r="V120">
        <v>4</v>
      </c>
      <c r="W120" s="143"/>
      <c r="X120" s="143"/>
      <c r="Z120" s="143"/>
      <c r="AA120" s="143"/>
      <c r="AC120" s="143"/>
      <c r="AD120" s="143"/>
      <c r="AF120" s="143"/>
      <c r="AG120" s="143"/>
    </row>
    <row r="121" spans="1:35" hidden="1" x14ac:dyDescent="0.3">
      <c r="A121" t="s">
        <v>1564</v>
      </c>
      <c r="B121" t="s">
        <v>851</v>
      </c>
      <c r="C121" t="s">
        <v>855</v>
      </c>
      <c r="D121" t="s">
        <v>1237</v>
      </c>
      <c r="E121" t="s">
        <v>202</v>
      </c>
      <c r="F121" t="s">
        <v>202</v>
      </c>
      <c r="G121" t="s">
        <v>36</v>
      </c>
      <c r="H121" t="s">
        <v>882</v>
      </c>
      <c r="I121" t="s">
        <v>936</v>
      </c>
      <c r="J121">
        <v>1004429856</v>
      </c>
      <c r="K121" t="s">
        <v>1158</v>
      </c>
      <c r="L121" t="s">
        <v>999</v>
      </c>
      <c r="M121">
        <v>0.05</v>
      </c>
      <c r="N121" s="143"/>
      <c r="O121" s="143"/>
      <c r="Q121" s="143"/>
      <c r="R121" s="143"/>
      <c r="T121" s="143">
        <v>0.70833333333333337</v>
      </c>
      <c r="U121" s="143">
        <v>0.79166666666666663</v>
      </c>
      <c r="V121">
        <v>4</v>
      </c>
      <c r="W121" s="143"/>
      <c r="X121" s="143"/>
      <c r="Z121" s="143"/>
      <c r="AA121" s="143"/>
      <c r="AC121" s="143"/>
      <c r="AD121" s="143"/>
      <c r="AF121" s="143"/>
      <c r="AG121" s="143"/>
    </row>
    <row r="122" spans="1:35" hidden="1" x14ac:dyDescent="0.3">
      <c r="A122" t="s">
        <v>1564</v>
      </c>
      <c r="B122" t="s">
        <v>852</v>
      </c>
      <c r="C122" t="s">
        <v>856</v>
      </c>
      <c r="D122" t="s">
        <v>1239</v>
      </c>
      <c r="E122" t="s">
        <v>202</v>
      </c>
      <c r="F122" t="s">
        <v>202</v>
      </c>
      <c r="G122" t="s">
        <v>36</v>
      </c>
      <c r="H122" t="s">
        <v>882</v>
      </c>
      <c r="I122" t="s">
        <v>935</v>
      </c>
      <c r="J122">
        <v>1003604400</v>
      </c>
      <c r="K122" t="s">
        <v>1160</v>
      </c>
      <c r="L122" t="s">
        <v>999</v>
      </c>
      <c r="M122">
        <v>0.05</v>
      </c>
      <c r="N122" s="143"/>
      <c r="O122" s="143"/>
      <c r="Q122" s="143"/>
      <c r="R122" s="143"/>
      <c r="T122" s="143">
        <v>0.70833333333333337</v>
      </c>
      <c r="U122" s="143">
        <v>0.79166666666666663</v>
      </c>
      <c r="V122">
        <v>4</v>
      </c>
      <c r="W122" s="143"/>
      <c r="X122" s="143"/>
      <c r="Z122" s="143"/>
      <c r="AA122" s="143"/>
      <c r="AC122" s="143"/>
      <c r="AD122" s="143"/>
      <c r="AF122" s="143"/>
      <c r="AG122" s="143"/>
    </row>
    <row r="123" spans="1:35" hidden="1" x14ac:dyDescent="0.3">
      <c r="A123" t="s">
        <v>1563</v>
      </c>
      <c r="B123" t="s">
        <v>229</v>
      </c>
      <c r="C123" t="s">
        <v>230</v>
      </c>
      <c r="D123" t="s">
        <v>1242</v>
      </c>
      <c r="E123" t="s">
        <v>162</v>
      </c>
      <c r="F123" t="s">
        <v>35</v>
      </c>
      <c r="G123" t="s">
        <v>36</v>
      </c>
      <c r="H123" t="s">
        <v>881</v>
      </c>
      <c r="I123" t="s">
        <v>923</v>
      </c>
      <c r="J123">
        <v>1727634030</v>
      </c>
      <c r="K123" t="s">
        <v>1635</v>
      </c>
      <c r="L123" t="s">
        <v>999</v>
      </c>
      <c r="M123">
        <v>0.375</v>
      </c>
      <c r="N123" s="143"/>
      <c r="O123" s="143"/>
      <c r="Q123" s="143">
        <v>0.66666666666666663</v>
      </c>
      <c r="R123" s="143">
        <v>0.79166666666666663</v>
      </c>
      <c r="S123">
        <v>4</v>
      </c>
      <c r="T123" s="143">
        <v>0.41666666666666669</v>
      </c>
      <c r="U123" s="143">
        <v>0.54166666666666663</v>
      </c>
      <c r="V123">
        <v>4</v>
      </c>
      <c r="W123" s="143">
        <v>0.66666666666666663</v>
      </c>
      <c r="X123" s="143">
        <v>0.79166666666666663</v>
      </c>
      <c r="Y123">
        <v>4</v>
      </c>
      <c r="Z123" s="143">
        <v>0.41666666666666669</v>
      </c>
      <c r="AA123" s="143">
        <v>0.54166666666666663</v>
      </c>
      <c r="AB123">
        <v>4</v>
      </c>
      <c r="AC123" s="143">
        <v>0.41666666666666669</v>
      </c>
      <c r="AD123" s="143">
        <v>0.54166666666666663</v>
      </c>
      <c r="AE123">
        <v>4</v>
      </c>
      <c r="AF123" s="143"/>
      <c r="AG123" s="143"/>
      <c r="AI123" t="s">
        <v>1629</v>
      </c>
    </row>
    <row r="124" spans="1:35" hidden="1" x14ac:dyDescent="0.3">
      <c r="A124" t="s">
        <v>1563</v>
      </c>
      <c r="B124" t="s">
        <v>234</v>
      </c>
      <c r="C124" t="s">
        <v>235</v>
      </c>
      <c r="D124" t="s">
        <v>1240</v>
      </c>
      <c r="E124" t="s">
        <v>162</v>
      </c>
      <c r="F124" t="s">
        <v>35</v>
      </c>
      <c r="G124" t="s">
        <v>36</v>
      </c>
      <c r="H124" t="s">
        <v>881</v>
      </c>
      <c r="I124" t="s">
        <v>937</v>
      </c>
      <c r="J124">
        <v>1758048159</v>
      </c>
      <c r="K124" t="s">
        <v>1173</v>
      </c>
      <c r="L124" t="s">
        <v>999</v>
      </c>
      <c r="M124">
        <v>0.375</v>
      </c>
      <c r="N124" s="143"/>
      <c r="O124" s="143"/>
      <c r="Q124" s="143">
        <v>0.66666666666666663</v>
      </c>
      <c r="R124" s="143">
        <v>0.79166666666666663</v>
      </c>
      <c r="S124">
        <v>4</v>
      </c>
      <c r="T124" s="143">
        <v>0.41666666666666669</v>
      </c>
      <c r="U124" s="143">
        <v>0.54166666666666663</v>
      </c>
      <c r="V124">
        <v>4</v>
      </c>
      <c r="W124" s="143">
        <v>0.66666666666666663</v>
      </c>
      <c r="X124" s="143">
        <v>0.79166666666666663</v>
      </c>
      <c r="Y124">
        <v>4</v>
      </c>
      <c r="Z124" s="143">
        <v>0.41666666666666669</v>
      </c>
      <c r="AA124" s="143">
        <v>0.54166666666666663</v>
      </c>
      <c r="AB124">
        <v>4</v>
      </c>
      <c r="AC124" s="143">
        <v>0.41666666666666669</v>
      </c>
      <c r="AD124" s="143">
        <v>0.54166666666666663</v>
      </c>
      <c r="AE124">
        <v>4</v>
      </c>
      <c r="AF124" s="143"/>
      <c r="AG124" s="143"/>
    </row>
    <row r="125" spans="1:35" hidden="1" x14ac:dyDescent="0.3">
      <c r="A125" t="s">
        <v>1563</v>
      </c>
      <c r="B125" t="s">
        <v>165</v>
      </c>
      <c r="C125" t="s">
        <v>166</v>
      </c>
      <c r="D125" t="s">
        <v>1241</v>
      </c>
      <c r="E125" t="s">
        <v>162</v>
      </c>
      <c r="F125" t="s">
        <v>35</v>
      </c>
      <c r="G125" t="s">
        <v>36</v>
      </c>
      <c r="H125" t="s">
        <v>881</v>
      </c>
      <c r="I125" t="s">
        <v>937</v>
      </c>
      <c r="J125">
        <v>1758048159</v>
      </c>
      <c r="K125" t="s">
        <v>1173</v>
      </c>
      <c r="L125" t="s">
        <v>999</v>
      </c>
      <c r="M125">
        <v>0.625</v>
      </c>
      <c r="N125" s="143"/>
      <c r="O125" s="143"/>
      <c r="Q125" s="143">
        <v>0.41666666666666669</v>
      </c>
      <c r="R125" s="143">
        <v>0.625</v>
      </c>
      <c r="S125">
        <v>4</v>
      </c>
      <c r="T125" s="143">
        <v>0.58333333333333337</v>
      </c>
      <c r="U125" s="143">
        <v>0.79166666666666663</v>
      </c>
      <c r="V125">
        <v>4</v>
      </c>
      <c r="W125" s="143">
        <v>0.41666666666666669</v>
      </c>
      <c r="X125" s="143">
        <v>0.625</v>
      </c>
      <c r="Y125">
        <v>4</v>
      </c>
      <c r="Z125" s="143">
        <v>0.58333333333333337</v>
      </c>
      <c r="AA125" s="143">
        <v>0.79166666666666663</v>
      </c>
      <c r="AB125">
        <v>4</v>
      </c>
      <c r="AC125" s="143">
        <v>0.58333333333333337</v>
      </c>
      <c r="AD125" s="143">
        <v>0.79166666666666663</v>
      </c>
      <c r="AE125">
        <v>4</v>
      </c>
      <c r="AF125" s="143"/>
      <c r="AG125" s="143"/>
    </row>
    <row r="126" spans="1:35" hidden="1" x14ac:dyDescent="0.3">
      <c r="A126" t="s">
        <v>1563</v>
      </c>
      <c r="B126" t="s">
        <v>227</v>
      </c>
      <c r="C126" t="s">
        <v>228</v>
      </c>
      <c r="D126" t="s">
        <v>1241</v>
      </c>
      <c r="E126" t="s">
        <v>162</v>
      </c>
      <c r="F126" t="s">
        <v>35</v>
      </c>
      <c r="G126" t="s">
        <v>36</v>
      </c>
      <c r="H126" t="s">
        <v>881</v>
      </c>
      <c r="I126" t="s">
        <v>922</v>
      </c>
      <c r="J126">
        <v>1726449588</v>
      </c>
      <c r="K126" t="s">
        <v>1178</v>
      </c>
      <c r="L126" t="s">
        <v>999</v>
      </c>
      <c r="M126">
        <v>0.75</v>
      </c>
      <c r="N126" s="143"/>
      <c r="O126" s="143"/>
      <c r="Q126" s="143">
        <v>0.54166666666666663</v>
      </c>
      <c r="R126" s="143">
        <v>0.79166666666666663</v>
      </c>
      <c r="S126">
        <v>4</v>
      </c>
      <c r="T126" s="143">
        <v>0.41666666666666669</v>
      </c>
      <c r="U126" s="143">
        <v>0.66666666666666663</v>
      </c>
      <c r="V126">
        <v>4</v>
      </c>
      <c r="W126" s="143">
        <v>0.54166666666666663</v>
      </c>
      <c r="X126" s="143">
        <v>0.79166666666666663</v>
      </c>
      <c r="Y126">
        <v>4</v>
      </c>
      <c r="Z126" s="143">
        <v>0.41666666666666669</v>
      </c>
      <c r="AA126" s="143">
        <v>0.66666666666666663</v>
      </c>
      <c r="AB126">
        <v>4</v>
      </c>
      <c r="AC126" s="143">
        <v>0.54166666666666663</v>
      </c>
      <c r="AD126" s="143">
        <v>0.79166666666666663</v>
      </c>
      <c r="AE126">
        <v>4</v>
      </c>
      <c r="AF126" s="143"/>
      <c r="AG126" s="143"/>
    </row>
    <row r="127" spans="1:35" hidden="1" x14ac:dyDescent="0.3">
      <c r="A127" t="s">
        <v>1598</v>
      </c>
      <c r="B127" t="s">
        <v>402</v>
      </c>
      <c r="C127" t="s">
        <v>403</v>
      </c>
      <c r="D127" t="s">
        <v>1235</v>
      </c>
      <c r="E127" t="s">
        <v>61</v>
      </c>
      <c r="F127" t="s">
        <v>61</v>
      </c>
      <c r="G127" t="s">
        <v>36</v>
      </c>
      <c r="H127" t="s">
        <v>881</v>
      </c>
      <c r="I127" t="s">
        <v>938</v>
      </c>
      <c r="J127">
        <v>924087000</v>
      </c>
      <c r="K127" t="s">
        <v>1129</v>
      </c>
      <c r="L127" t="s">
        <v>440</v>
      </c>
      <c r="M127">
        <v>0.15</v>
      </c>
      <c r="N127" s="143"/>
      <c r="O127" s="143"/>
      <c r="Q127" s="143">
        <v>0.54166666666666663</v>
      </c>
      <c r="R127" s="143">
        <v>0.625</v>
      </c>
      <c r="S127">
        <v>4</v>
      </c>
      <c r="T127" s="143"/>
      <c r="U127" s="143"/>
      <c r="W127" s="143">
        <v>0.41666666666666669</v>
      </c>
      <c r="X127" s="143">
        <v>0.5</v>
      </c>
      <c r="Y127">
        <v>4</v>
      </c>
      <c r="Z127" s="143">
        <v>0.54166666666666663</v>
      </c>
      <c r="AA127" s="143">
        <v>0.625</v>
      </c>
      <c r="AB127">
        <v>4</v>
      </c>
      <c r="AC127" s="143"/>
      <c r="AD127" s="143"/>
      <c r="AF127" s="143"/>
      <c r="AG127" s="143"/>
    </row>
    <row r="128" spans="1:35" hidden="1" x14ac:dyDescent="0.3">
      <c r="A128" t="s">
        <v>1563</v>
      </c>
      <c r="B128" t="s">
        <v>324</v>
      </c>
      <c r="C128" t="s">
        <v>325</v>
      </c>
      <c r="D128" t="s">
        <v>1239</v>
      </c>
      <c r="E128" t="s">
        <v>61</v>
      </c>
      <c r="F128" t="s">
        <v>61</v>
      </c>
      <c r="G128" t="s">
        <v>36</v>
      </c>
      <c r="H128" t="s">
        <v>881</v>
      </c>
      <c r="I128" t="s">
        <v>939</v>
      </c>
      <c r="J128">
        <v>962091344</v>
      </c>
      <c r="K128" t="s">
        <v>1128</v>
      </c>
      <c r="L128" t="s">
        <v>440</v>
      </c>
      <c r="M128">
        <v>0.375</v>
      </c>
      <c r="N128" s="143"/>
      <c r="O128" s="143"/>
      <c r="Q128" s="143">
        <v>0.41666666666666669</v>
      </c>
      <c r="R128" s="143">
        <v>0.54166666666666663</v>
      </c>
      <c r="S128">
        <v>4</v>
      </c>
      <c r="T128" s="143">
        <v>0.66666666666666663</v>
      </c>
      <c r="U128" s="143">
        <v>0.79166666666666663</v>
      </c>
      <c r="V128">
        <v>4</v>
      </c>
      <c r="W128" s="143">
        <v>0.41666666666666669</v>
      </c>
      <c r="X128" s="143">
        <v>0.54166666666666663</v>
      </c>
      <c r="Y128">
        <v>4</v>
      </c>
      <c r="Z128" s="143">
        <v>0.66666666666666663</v>
      </c>
      <c r="AA128" s="143">
        <v>0.79166666666666663</v>
      </c>
      <c r="AB128">
        <v>4</v>
      </c>
      <c r="AC128" s="143">
        <v>0.41666666666666669</v>
      </c>
      <c r="AD128" s="143">
        <v>0.54166666666666663</v>
      </c>
      <c r="AE128">
        <v>4</v>
      </c>
      <c r="AF128" s="143"/>
      <c r="AG128" s="143"/>
    </row>
    <row r="129" spans="1:33" hidden="1" x14ac:dyDescent="0.3">
      <c r="A129" t="s">
        <v>1563</v>
      </c>
      <c r="B129" t="s">
        <v>67</v>
      </c>
      <c r="C129" t="s">
        <v>68</v>
      </c>
      <c r="D129" t="s">
        <v>1239</v>
      </c>
      <c r="E129" t="s">
        <v>61</v>
      </c>
      <c r="F129" t="s">
        <v>61</v>
      </c>
      <c r="G129" t="s">
        <v>36</v>
      </c>
      <c r="H129" t="s">
        <v>881</v>
      </c>
      <c r="I129" t="s">
        <v>940</v>
      </c>
      <c r="J129">
        <v>924486780</v>
      </c>
      <c r="K129" t="s">
        <v>1127</v>
      </c>
      <c r="L129" t="s">
        <v>440</v>
      </c>
      <c r="M129">
        <v>0.625</v>
      </c>
      <c r="N129" s="143"/>
      <c r="O129" s="143"/>
      <c r="Q129" s="143">
        <v>0.58333333333333337</v>
      </c>
      <c r="R129" s="143">
        <v>0.79166666666666663</v>
      </c>
      <c r="S129">
        <v>4</v>
      </c>
      <c r="T129" s="143">
        <v>0.41666666666666669</v>
      </c>
      <c r="U129" s="143">
        <v>0.625</v>
      </c>
      <c r="V129">
        <v>4</v>
      </c>
      <c r="W129" s="143">
        <v>0.58333333333333337</v>
      </c>
      <c r="X129" s="143">
        <v>0.79166666666666663</v>
      </c>
      <c r="Y129">
        <v>4</v>
      </c>
      <c r="Z129" s="143">
        <v>0.41666666666666669</v>
      </c>
      <c r="AA129" s="143">
        <v>0.625</v>
      </c>
      <c r="AB129">
        <v>4</v>
      </c>
      <c r="AC129" s="143">
        <v>0.58333333333333337</v>
      </c>
      <c r="AD129" s="143">
        <v>0.79166666666666663</v>
      </c>
      <c r="AE129">
        <v>4</v>
      </c>
      <c r="AF129" s="143"/>
      <c r="AG129" s="143"/>
    </row>
    <row r="130" spans="1:33" hidden="1" x14ac:dyDescent="0.3">
      <c r="A130" t="s">
        <v>1563</v>
      </c>
      <c r="B130" t="s">
        <v>326</v>
      </c>
      <c r="C130" t="s">
        <v>327</v>
      </c>
      <c r="D130" t="s">
        <v>1240</v>
      </c>
      <c r="E130" t="s">
        <v>61</v>
      </c>
      <c r="F130" t="s">
        <v>328</v>
      </c>
      <c r="G130" t="s">
        <v>36</v>
      </c>
      <c r="H130" t="s">
        <v>881</v>
      </c>
      <c r="I130" t="s">
        <v>939</v>
      </c>
      <c r="J130">
        <v>962091344</v>
      </c>
      <c r="K130" t="s">
        <v>1128</v>
      </c>
      <c r="L130" t="s">
        <v>440</v>
      </c>
      <c r="M130">
        <v>0.625</v>
      </c>
      <c r="N130" s="143"/>
      <c r="O130" s="143"/>
      <c r="Q130" s="143">
        <v>0.58333333333333337</v>
      </c>
      <c r="R130" s="143">
        <v>0.79166666666666663</v>
      </c>
      <c r="S130">
        <v>4</v>
      </c>
      <c r="T130" s="143">
        <v>0.41666666666666669</v>
      </c>
      <c r="U130" s="143">
        <v>0.625</v>
      </c>
      <c r="V130">
        <v>4</v>
      </c>
      <c r="W130" s="143">
        <v>0.58333333333333337</v>
      </c>
      <c r="X130" s="143">
        <v>0.79166666666666663</v>
      </c>
      <c r="Y130">
        <v>4</v>
      </c>
      <c r="Z130" s="143">
        <v>0.41666666666666669</v>
      </c>
      <c r="AA130" s="143">
        <v>0.625</v>
      </c>
      <c r="AB130">
        <v>4</v>
      </c>
      <c r="AC130" s="143">
        <v>0.58333333333333337</v>
      </c>
      <c r="AD130" s="143">
        <v>0.79166666666666663</v>
      </c>
      <c r="AE130">
        <v>4</v>
      </c>
      <c r="AF130" s="143"/>
      <c r="AG130" s="143"/>
    </row>
    <row r="131" spans="1:33" hidden="1" x14ac:dyDescent="0.3">
      <c r="A131" t="s">
        <v>1563</v>
      </c>
      <c r="B131" t="s">
        <v>69</v>
      </c>
      <c r="C131" t="s">
        <v>70</v>
      </c>
      <c r="D131" t="s">
        <v>1240</v>
      </c>
      <c r="E131" t="s">
        <v>61</v>
      </c>
      <c r="F131" t="s">
        <v>61</v>
      </c>
      <c r="G131" t="s">
        <v>36</v>
      </c>
      <c r="H131" t="s">
        <v>881</v>
      </c>
      <c r="I131" t="s">
        <v>940</v>
      </c>
      <c r="J131">
        <v>924486780</v>
      </c>
      <c r="K131" t="s">
        <v>1127</v>
      </c>
      <c r="L131" t="s">
        <v>440</v>
      </c>
      <c r="M131">
        <v>0.375</v>
      </c>
      <c r="N131" s="143"/>
      <c r="O131" s="143"/>
      <c r="Q131" s="143">
        <v>0.41666666666666669</v>
      </c>
      <c r="R131" s="143">
        <v>0.54166666666666663</v>
      </c>
      <c r="S131">
        <v>4</v>
      </c>
      <c r="T131" s="143">
        <v>0.66666666666666663</v>
      </c>
      <c r="U131" s="143">
        <v>0.79166666666666663</v>
      </c>
      <c r="V131">
        <v>4</v>
      </c>
      <c r="W131" s="143">
        <v>0.41666666666666669</v>
      </c>
      <c r="X131" s="143">
        <v>0.54166666666666663</v>
      </c>
      <c r="Y131">
        <v>4</v>
      </c>
      <c r="Z131" s="143">
        <v>0.66666666666666663</v>
      </c>
      <c r="AA131" s="143">
        <v>0.79166666666666663</v>
      </c>
      <c r="AB131">
        <v>4</v>
      </c>
      <c r="AC131" s="143">
        <v>0.41666666666666669</v>
      </c>
      <c r="AD131" s="143">
        <v>0.54166666666666663</v>
      </c>
      <c r="AE131">
        <v>4</v>
      </c>
      <c r="AF131" s="143"/>
      <c r="AG131" s="143"/>
    </row>
    <row r="132" spans="1:33" hidden="1" x14ac:dyDescent="0.3">
      <c r="A132" t="s">
        <v>1589</v>
      </c>
      <c r="B132" t="s">
        <v>1131</v>
      </c>
      <c r="C132" t="s">
        <v>1132</v>
      </c>
      <c r="D132" t="s">
        <v>1236</v>
      </c>
      <c r="E132" t="s">
        <v>61</v>
      </c>
      <c r="F132" t="s">
        <v>61</v>
      </c>
      <c r="G132" t="s">
        <v>36</v>
      </c>
      <c r="H132" t="s">
        <v>881</v>
      </c>
      <c r="I132" t="s">
        <v>938</v>
      </c>
      <c r="J132">
        <v>924087000</v>
      </c>
      <c r="K132" t="s">
        <v>1129</v>
      </c>
      <c r="L132" t="s">
        <v>440</v>
      </c>
      <c r="M132">
        <v>0.1</v>
      </c>
      <c r="N132" s="143"/>
      <c r="O132" s="143"/>
      <c r="Q132" s="143">
        <v>0.41666666666666669</v>
      </c>
      <c r="R132" s="143">
        <v>0.5</v>
      </c>
      <c r="S132">
        <v>4</v>
      </c>
      <c r="T132" s="143"/>
      <c r="U132" s="143"/>
      <c r="W132" s="143"/>
      <c r="X132" s="143"/>
      <c r="Z132" s="143">
        <v>0.41666666666666669</v>
      </c>
      <c r="AA132" s="143">
        <v>0.5</v>
      </c>
      <c r="AB132">
        <v>4</v>
      </c>
      <c r="AC132" s="143"/>
      <c r="AD132" s="143"/>
      <c r="AF132" s="143"/>
      <c r="AG132" s="143"/>
    </row>
    <row r="133" spans="1:33" hidden="1" x14ac:dyDescent="0.3">
      <c r="A133" t="s">
        <v>1563</v>
      </c>
      <c r="B133" t="s">
        <v>62</v>
      </c>
      <c r="C133" t="s">
        <v>63</v>
      </c>
      <c r="D133" t="s">
        <v>1241</v>
      </c>
      <c r="E133" t="s">
        <v>61</v>
      </c>
      <c r="F133" t="s">
        <v>61</v>
      </c>
      <c r="G133" t="s">
        <v>36</v>
      </c>
      <c r="H133" t="s">
        <v>881</v>
      </c>
      <c r="I133" t="s">
        <v>938</v>
      </c>
      <c r="J133">
        <v>924087000</v>
      </c>
      <c r="K133" t="s">
        <v>1129</v>
      </c>
      <c r="L133" t="s">
        <v>440</v>
      </c>
      <c r="M133">
        <v>0.75</v>
      </c>
      <c r="N133" s="143"/>
      <c r="O133" s="143"/>
      <c r="Q133" s="143">
        <v>0.625</v>
      </c>
      <c r="R133" s="143">
        <v>0.79166666666666663</v>
      </c>
      <c r="S133">
        <v>4</v>
      </c>
      <c r="T133" s="143">
        <v>0.41666666666666669</v>
      </c>
      <c r="U133" s="143">
        <v>0.75</v>
      </c>
      <c r="V133">
        <v>4</v>
      </c>
      <c r="W133" s="143">
        <v>0.54166666666666663</v>
      </c>
      <c r="X133" s="143">
        <v>0.79166666666666663</v>
      </c>
      <c r="Y133">
        <v>4</v>
      </c>
      <c r="Z133" s="143">
        <v>0.625</v>
      </c>
      <c r="AA133" s="143">
        <v>0.79166666666666663</v>
      </c>
      <c r="AB133">
        <v>4</v>
      </c>
      <c r="AC133" s="143">
        <v>0.41666666666666669</v>
      </c>
      <c r="AD133" s="143">
        <v>0.75</v>
      </c>
      <c r="AE133">
        <v>4</v>
      </c>
      <c r="AF133" s="143"/>
      <c r="AG133" s="143"/>
    </row>
    <row r="134" spans="1:33" hidden="1" x14ac:dyDescent="0.3">
      <c r="A134" t="s">
        <v>1563</v>
      </c>
      <c r="B134" t="s">
        <v>312</v>
      </c>
      <c r="C134" t="s">
        <v>313</v>
      </c>
      <c r="D134" t="s">
        <v>1241</v>
      </c>
      <c r="E134" t="s">
        <v>61</v>
      </c>
      <c r="F134" t="s">
        <v>61</v>
      </c>
      <c r="G134" t="s">
        <v>36</v>
      </c>
      <c r="H134" t="s">
        <v>881</v>
      </c>
      <c r="I134" t="s">
        <v>941</v>
      </c>
      <c r="J134">
        <v>920951779</v>
      </c>
      <c r="K134" t="s">
        <v>1130</v>
      </c>
      <c r="L134" t="s">
        <v>440</v>
      </c>
      <c r="M134">
        <v>0.57499999999999996</v>
      </c>
      <c r="N134" s="143"/>
      <c r="O134" s="143"/>
      <c r="Q134" s="143">
        <v>0.58333333333333337</v>
      </c>
      <c r="R134" s="143">
        <v>0.79166666666666663</v>
      </c>
      <c r="S134">
        <v>4</v>
      </c>
      <c r="T134" s="143">
        <v>0.41666666666666669</v>
      </c>
      <c r="U134" s="143">
        <v>0.625</v>
      </c>
      <c r="V134">
        <v>4</v>
      </c>
      <c r="W134" s="143">
        <v>0.58333333333333337</v>
      </c>
      <c r="X134" s="143">
        <v>0.79166666666666663</v>
      </c>
      <c r="Y134">
        <v>4</v>
      </c>
      <c r="Z134" s="143">
        <v>0.41666666666666669</v>
      </c>
      <c r="AA134" s="143">
        <v>0.54166666666666663</v>
      </c>
      <c r="AB134">
        <v>4</v>
      </c>
      <c r="AC134" s="143">
        <v>0.58333333333333337</v>
      </c>
      <c r="AD134" s="143">
        <v>0.79166666666666663</v>
      </c>
      <c r="AE134">
        <v>4</v>
      </c>
      <c r="AF134" s="143"/>
      <c r="AG134" s="143"/>
    </row>
    <row r="135" spans="1:33" hidden="1" x14ac:dyDescent="0.3">
      <c r="A135" t="s">
        <v>1563</v>
      </c>
      <c r="B135" t="s">
        <v>310</v>
      </c>
      <c r="C135" t="s">
        <v>311</v>
      </c>
      <c r="D135" t="s">
        <v>1242</v>
      </c>
      <c r="E135" t="s">
        <v>61</v>
      </c>
      <c r="F135" t="s">
        <v>61</v>
      </c>
      <c r="G135" t="s">
        <v>36</v>
      </c>
      <c r="H135" t="s">
        <v>881</v>
      </c>
      <c r="I135" t="s">
        <v>941</v>
      </c>
      <c r="J135">
        <v>920951779</v>
      </c>
      <c r="K135" t="s">
        <v>1130</v>
      </c>
      <c r="L135" t="s">
        <v>440</v>
      </c>
      <c r="M135">
        <v>0.42499999999999999</v>
      </c>
      <c r="N135" s="143"/>
      <c r="O135" s="143"/>
      <c r="Q135" s="143">
        <v>0.41666666666666669</v>
      </c>
      <c r="R135" s="143">
        <v>0.54166666666666663</v>
      </c>
      <c r="S135">
        <v>4</v>
      </c>
      <c r="T135" s="143">
        <v>0.66666666666666663</v>
      </c>
      <c r="U135" s="143">
        <v>0.79166666666666663</v>
      </c>
      <c r="V135">
        <v>4</v>
      </c>
      <c r="W135" s="143">
        <v>0.41666666666666669</v>
      </c>
      <c r="X135" s="143">
        <v>0.54166666666666663</v>
      </c>
      <c r="Y135">
        <v>4</v>
      </c>
      <c r="Z135" s="143">
        <v>0.58333333333333337</v>
      </c>
      <c r="AA135" s="143">
        <v>0.79166666666666663</v>
      </c>
      <c r="AB135">
        <v>4</v>
      </c>
      <c r="AC135" s="143">
        <v>0.41666666666666669</v>
      </c>
      <c r="AD135" s="143">
        <v>0.54166666666666663</v>
      </c>
      <c r="AE135">
        <v>4</v>
      </c>
      <c r="AF135" s="143"/>
      <c r="AG135" s="143"/>
    </row>
    <row r="136" spans="1:33" hidden="1" x14ac:dyDescent="0.3">
      <c r="A136" t="s">
        <v>1563</v>
      </c>
      <c r="B136" t="s">
        <v>314</v>
      </c>
      <c r="C136" t="s">
        <v>315</v>
      </c>
      <c r="D136" t="s">
        <v>1239</v>
      </c>
      <c r="E136" t="s">
        <v>44</v>
      </c>
      <c r="F136" t="s">
        <v>44</v>
      </c>
      <c r="G136" t="s">
        <v>36</v>
      </c>
      <c r="H136" t="s">
        <v>881</v>
      </c>
      <c r="I136" t="s">
        <v>1078</v>
      </c>
      <c r="J136">
        <v>705843993</v>
      </c>
      <c r="K136" t="s">
        <v>1214</v>
      </c>
      <c r="L136" t="s">
        <v>392</v>
      </c>
      <c r="M136">
        <v>0.85</v>
      </c>
      <c r="N136" s="143"/>
      <c r="O136" s="143"/>
      <c r="Q136" s="143">
        <v>0.54166666666666663</v>
      </c>
      <c r="R136" s="143">
        <v>0.79166666666666663</v>
      </c>
      <c r="S136">
        <v>4</v>
      </c>
      <c r="T136" s="143">
        <v>0.54166666666666663</v>
      </c>
      <c r="U136" s="143">
        <v>0.79166666666666663</v>
      </c>
      <c r="V136">
        <v>4</v>
      </c>
      <c r="W136" s="143">
        <v>0.41666666666666669</v>
      </c>
      <c r="X136" s="143">
        <v>0.75</v>
      </c>
      <c r="Y136">
        <v>4</v>
      </c>
      <c r="Z136" s="143">
        <v>0.54166666666666663</v>
      </c>
      <c r="AA136" s="143">
        <v>0.79166666666666663</v>
      </c>
      <c r="AB136">
        <v>4</v>
      </c>
      <c r="AC136" s="143">
        <v>0.41666666666666669</v>
      </c>
      <c r="AD136" s="143">
        <v>0.75</v>
      </c>
      <c r="AE136">
        <v>4</v>
      </c>
      <c r="AF136" s="143"/>
      <c r="AG136" s="143"/>
    </row>
    <row r="137" spans="1:33" hidden="1" x14ac:dyDescent="0.3">
      <c r="A137" t="s">
        <v>1567</v>
      </c>
      <c r="B137" t="s">
        <v>101</v>
      </c>
      <c r="C137" t="s">
        <v>1032</v>
      </c>
      <c r="D137" t="s">
        <v>1236</v>
      </c>
      <c r="E137" t="s">
        <v>44</v>
      </c>
      <c r="F137" t="s">
        <v>44</v>
      </c>
      <c r="G137" t="s">
        <v>36</v>
      </c>
      <c r="H137" t="s">
        <v>883</v>
      </c>
      <c r="I137" t="s">
        <v>1234</v>
      </c>
      <c r="J137">
        <v>706376969</v>
      </c>
      <c r="K137" t="s">
        <v>1203</v>
      </c>
      <c r="L137" t="s">
        <v>392</v>
      </c>
      <c r="M137">
        <v>0.3</v>
      </c>
      <c r="N137" s="143"/>
      <c r="O137" s="143"/>
      <c r="Q137" s="143">
        <v>0.41666666666666669</v>
      </c>
      <c r="R137" s="143">
        <v>0.5</v>
      </c>
      <c r="S137">
        <v>4</v>
      </c>
      <c r="T137" s="143"/>
      <c r="U137" s="143"/>
      <c r="W137" s="143">
        <v>0.625</v>
      </c>
      <c r="X137" s="143">
        <v>0.79166666666666663</v>
      </c>
      <c r="Y137">
        <v>4</v>
      </c>
      <c r="Z137" s="143">
        <v>0.41666666666666669</v>
      </c>
      <c r="AA137" s="143">
        <v>0.5</v>
      </c>
      <c r="AB137">
        <v>4</v>
      </c>
      <c r="AC137" s="143">
        <v>0.625</v>
      </c>
      <c r="AD137" s="143">
        <v>0.79166666666666663</v>
      </c>
      <c r="AE137">
        <v>4</v>
      </c>
      <c r="AF137" s="143"/>
      <c r="AG137" s="143"/>
    </row>
    <row r="138" spans="1:33" hidden="1" x14ac:dyDescent="0.3">
      <c r="A138" t="s">
        <v>1567</v>
      </c>
      <c r="B138" t="s">
        <v>103</v>
      </c>
      <c r="C138" t="s">
        <v>104</v>
      </c>
      <c r="D138" t="s">
        <v>1246</v>
      </c>
      <c r="E138" t="s">
        <v>44</v>
      </c>
      <c r="F138" t="s">
        <v>44</v>
      </c>
      <c r="G138" t="s">
        <v>120</v>
      </c>
      <c r="H138" t="s">
        <v>883</v>
      </c>
      <c r="I138" t="s">
        <v>1234</v>
      </c>
      <c r="J138">
        <v>706376969</v>
      </c>
      <c r="K138" t="s">
        <v>1203</v>
      </c>
      <c r="L138" t="s">
        <v>392</v>
      </c>
      <c r="M138">
        <v>0.2</v>
      </c>
      <c r="N138" s="143"/>
      <c r="O138" s="143"/>
      <c r="Q138" s="143">
        <v>0.54166666666666663</v>
      </c>
      <c r="R138" s="143">
        <v>0.625</v>
      </c>
      <c r="S138">
        <v>4</v>
      </c>
      <c r="T138" s="143"/>
      <c r="U138" s="143"/>
      <c r="W138" s="143">
        <v>0.54166666666666663</v>
      </c>
      <c r="X138" s="143">
        <v>0.625</v>
      </c>
      <c r="Y138">
        <v>4</v>
      </c>
      <c r="Z138" s="143">
        <v>0.54166666666666663</v>
      </c>
      <c r="AA138" s="143">
        <v>0.625</v>
      </c>
      <c r="AB138">
        <v>4</v>
      </c>
      <c r="AC138" s="143">
        <v>0.54166666666666663</v>
      </c>
      <c r="AD138" s="143">
        <v>0.625</v>
      </c>
      <c r="AE138">
        <v>4</v>
      </c>
      <c r="AF138" s="143"/>
      <c r="AG138" s="143"/>
    </row>
    <row r="139" spans="1:33" hidden="1" x14ac:dyDescent="0.3">
      <c r="A139" t="s">
        <v>1597</v>
      </c>
      <c r="B139" t="s">
        <v>284</v>
      </c>
      <c r="C139" t="s">
        <v>1070</v>
      </c>
      <c r="D139" t="s">
        <v>1244</v>
      </c>
      <c r="E139" t="s">
        <v>255</v>
      </c>
      <c r="F139" t="s">
        <v>45</v>
      </c>
      <c r="G139" t="s">
        <v>129</v>
      </c>
      <c r="H139" t="s">
        <v>881</v>
      </c>
      <c r="I139" t="s">
        <v>943</v>
      </c>
      <c r="J139">
        <v>929282721</v>
      </c>
      <c r="K139" t="s">
        <v>1153</v>
      </c>
      <c r="L139" t="s">
        <v>456</v>
      </c>
      <c r="M139">
        <v>2.5000000000000001E-2</v>
      </c>
      <c r="N139" s="143"/>
      <c r="O139" s="143"/>
      <c r="Q139" s="143">
        <v>0.41666666666666669</v>
      </c>
      <c r="R139" s="143">
        <v>0.45833333333333331</v>
      </c>
      <c r="S139">
        <v>4</v>
      </c>
      <c r="T139" s="143"/>
      <c r="U139" s="143"/>
      <c r="W139" s="143"/>
      <c r="X139" s="143"/>
      <c r="Z139" s="143"/>
      <c r="AA139" s="143"/>
      <c r="AC139" s="143"/>
      <c r="AD139" s="143"/>
      <c r="AF139" s="143"/>
      <c r="AG139" s="143"/>
    </row>
    <row r="140" spans="1:33" hidden="1" x14ac:dyDescent="0.3">
      <c r="A140" t="s">
        <v>1601</v>
      </c>
      <c r="B140" t="s">
        <v>1116</v>
      </c>
      <c r="C140" t="s">
        <v>1115</v>
      </c>
      <c r="D140" t="s">
        <v>1240</v>
      </c>
      <c r="E140" t="s">
        <v>45</v>
      </c>
      <c r="F140" t="s">
        <v>45</v>
      </c>
      <c r="G140" t="s">
        <v>36</v>
      </c>
      <c r="H140" t="s">
        <v>881</v>
      </c>
      <c r="I140" t="s">
        <v>944</v>
      </c>
      <c r="J140">
        <v>1755088059</v>
      </c>
      <c r="K140" t="s">
        <v>1200</v>
      </c>
      <c r="L140" t="s">
        <v>456</v>
      </c>
      <c r="M140">
        <v>0.2</v>
      </c>
      <c r="N140" s="143"/>
      <c r="O140" s="143"/>
      <c r="Q140" s="143">
        <v>0.41666666666666669</v>
      </c>
      <c r="R140" s="143">
        <v>0.5</v>
      </c>
      <c r="S140">
        <v>4</v>
      </c>
      <c r="T140" s="143">
        <v>0.41666666666666669</v>
      </c>
      <c r="U140" s="143">
        <v>0.5</v>
      </c>
      <c r="V140">
        <v>4</v>
      </c>
      <c r="W140" s="143">
        <v>0.70833333333333337</v>
      </c>
      <c r="X140" s="143">
        <v>0.79166666666666663</v>
      </c>
      <c r="Y140">
        <v>4</v>
      </c>
      <c r="Z140" s="143"/>
      <c r="AA140" s="143"/>
      <c r="AC140" s="143">
        <v>0.41666666666666669</v>
      </c>
      <c r="AD140" s="143">
        <v>0.5</v>
      </c>
      <c r="AE140">
        <v>4</v>
      </c>
      <c r="AF140" s="143"/>
      <c r="AG140" s="143"/>
    </row>
    <row r="141" spans="1:33" hidden="1" x14ac:dyDescent="0.3">
      <c r="A141" t="s">
        <v>1563</v>
      </c>
      <c r="B141" t="s">
        <v>285</v>
      </c>
      <c r="C141" t="s">
        <v>286</v>
      </c>
      <c r="D141" t="s">
        <v>1246</v>
      </c>
      <c r="E141" t="s">
        <v>255</v>
      </c>
      <c r="F141" t="s">
        <v>45</v>
      </c>
      <c r="G141" t="s">
        <v>120</v>
      </c>
      <c r="H141" t="s">
        <v>881</v>
      </c>
      <c r="I141" t="s">
        <v>944</v>
      </c>
      <c r="J141">
        <v>1755088059</v>
      </c>
      <c r="K141" t="s">
        <v>1200</v>
      </c>
      <c r="L141" t="s">
        <v>456</v>
      </c>
      <c r="M141">
        <v>0.8</v>
      </c>
      <c r="N141" s="143"/>
      <c r="O141" s="143"/>
      <c r="Q141" s="143">
        <v>0.54166666666666663</v>
      </c>
      <c r="R141" s="143">
        <v>0.79166666666666663</v>
      </c>
      <c r="S141">
        <v>4</v>
      </c>
      <c r="T141" s="143">
        <v>0.54166666666666663</v>
      </c>
      <c r="U141" s="143">
        <v>0.79166666666666663</v>
      </c>
      <c r="V141">
        <v>4</v>
      </c>
      <c r="W141" s="143">
        <v>0.41666666666666669</v>
      </c>
      <c r="X141" s="143">
        <v>0.66666666666666663</v>
      </c>
      <c r="Y141">
        <v>4</v>
      </c>
      <c r="Z141" s="143">
        <v>0.41666666666666669</v>
      </c>
      <c r="AA141" s="143">
        <v>0.75</v>
      </c>
      <c r="AB141">
        <v>4</v>
      </c>
      <c r="AC141" s="143">
        <v>0.54166666666666663</v>
      </c>
      <c r="AD141" s="143">
        <v>0.79166666666666663</v>
      </c>
      <c r="AE141">
        <v>4</v>
      </c>
      <c r="AF141" s="143"/>
      <c r="AG141" s="143"/>
    </row>
    <row r="142" spans="1:33" hidden="1" x14ac:dyDescent="0.3">
      <c r="A142" t="s">
        <v>1563</v>
      </c>
      <c r="B142" t="s">
        <v>253</v>
      </c>
      <c r="C142" t="s">
        <v>254</v>
      </c>
      <c r="D142" t="s">
        <v>1241</v>
      </c>
      <c r="E142" t="s">
        <v>255</v>
      </c>
      <c r="F142" t="s">
        <v>45</v>
      </c>
      <c r="G142" t="s">
        <v>36</v>
      </c>
      <c r="H142" t="s">
        <v>881</v>
      </c>
      <c r="I142" t="s">
        <v>943</v>
      </c>
      <c r="J142">
        <v>929282721</v>
      </c>
      <c r="K142" t="s">
        <v>1153</v>
      </c>
      <c r="L142" t="s">
        <v>456</v>
      </c>
      <c r="M142">
        <v>0.97499999999999998</v>
      </c>
      <c r="N142" s="143"/>
      <c r="O142" s="143"/>
      <c r="Q142" s="143">
        <v>0.5</v>
      </c>
      <c r="R142" s="143">
        <v>0.79166666666666663</v>
      </c>
      <c r="S142">
        <v>4</v>
      </c>
      <c r="T142" s="143">
        <v>0.41666666666666669</v>
      </c>
      <c r="U142" s="143">
        <v>0.75</v>
      </c>
      <c r="V142">
        <v>4</v>
      </c>
      <c r="W142" s="143">
        <v>0.41666666666666669</v>
      </c>
      <c r="X142" s="143">
        <v>0.75</v>
      </c>
      <c r="Y142">
        <v>4</v>
      </c>
      <c r="Z142" s="143">
        <v>0.41666666666666669</v>
      </c>
      <c r="AA142" s="143">
        <v>0.75</v>
      </c>
      <c r="AB142">
        <v>4</v>
      </c>
      <c r="AC142" s="143">
        <v>0.41666666666666669</v>
      </c>
      <c r="AD142" s="143">
        <v>0.75</v>
      </c>
      <c r="AE142">
        <v>4</v>
      </c>
      <c r="AF142" s="143"/>
      <c r="AG142" s="143"/>
    </row>
    <row r="143" spans="1:33" hidden="1" x14ac:dyDescent="0.3">
      <c r="A143" t="s">
        <v>1564</v>
      </c>
      <c r="B143" t="s">
        <v>1063</v>
      </c>
      <c r="C143" t="s">
        <v>1062</v>
      </c>
      <c r="D143" t="s">
        <v>1244</v>
      </c>
      <c r="E143" t="s">
        <v>441</v>
      </c>
      <c r="F143" t="s">
        <v>45</v>
      </c>
      <c r="G143" t="s">
        <v>129</v>
      </c>
      <c r="H143" t="s">
        <v>881</v>
      </c>
      <c r="I143" t="s">
        <v>945</v>
      </c>
      <c r="J143">
        <v>941771693</v>
      </c>
      <c r="K143" t="s">
        <v>1182</v>
      </c>
      <c r="L143" t="s">
        <v>392</v>
      </c>
      <c r="M143">
        <v>2.5000000000000001E-2</v>
      </c>
      <c r="N143" s="143"/>
      <c r="O143" s="143"/>
      <c r="Q143" s="143"/>
      <c r="R143" s="143"/>
      <c r="T143" s="143">
        <v>0.41666666666666669</v>
      </c>
      <c r="U143" s="143">
        <v>0.45833333333333331</v>
      </c>
      <c r="V143">
        <v>4</v>
      </c>
      <c r="W143" s="143"/>
      <c r="X143" s="143"/>
      <c r="Z143" s="143"/>
      <c r="AA143" s="143"/>
      <c r="AC143" s="143"/>
      <c r="AD143" s="143"/>
      <c r="AF143" s="143"/>
      <c r="AG143" s="143"/>
    </row>
    <row r="144" spans="1:33" hidden="1" x14ac:dyDescent="0.3">
      <c r="A144" t="s">
        <v>1563</v>
      </c>
      <c r="B144" t="s">
        <v>349</v>
      </c>
      <c r="C144" t="s">
        <v>350</v>
      </c>
      <c r="D144" t="s">
        <v>1237</v>
      </c>
      <c r="E144" t="s">
        <v>441</v>
      </c>
      <c r="F144" t="s">
        <v>45</v>
      </c>
      <c r="G144" t="s">
        <v>36</v>
      </c>
      <c r="H144" t="s">
        <v>881</v>
      </c>
      <c r="I144" t="s">
        <v>946</v>
      </c>
      <c r="J144">
        <v>930224472</v>
      </c>
      <c r="K144" t="s">
        <v>1188</v>
      </c>
      <c r="L144" t="s">
        <v>392</v>
      </c>
      <c r="M144">
        <v>0.27500000000000002</v>
      </c>
      <c r="N144" s="143"/>
      <c r="O144" s="143"/>
      <c r="Q144" s="143">
        <v>0.41666666666666669</v>
      </c>
      <c r="R144" s="143">
        <v>0.54166666666666663</v>
      </c>
      <c r="S144">
        <v>4</v>
      </c>
      <c r="T144" s="143">
        <v>0.41666666666666669</v>
      </c>
      <c r="U144" s="143">
        <v>0.5</v>
      </c>
      <c r="V144">
        <v>4</v>
      </c>
      <c r="W144" s="143">
        <v>0.41666666666666669</v>
      </c>
      <c r="X144" s="143">
        <v>0.5</v>
      </c>
      <c r="Y144">
        <v>4</v>
      </c>
      <c r="Z144" s="143">
        <v>0.41666666666666669</v>
      </c>
      <c r="AA144" s="143">
        <v>0.5</v>
      </c>
      <c r="AB144">
        <v>4</v>
      </c>
      <c r="AC144" s="143">
        <v>0.41666666666666669</v>
      </c>
      <c r="AD144" s="143">
        <v>0.5</v>
      </c>
      <c r="AE144">
        <v>4</v>
      </c>
      <c r="AF144" s="143"/>
      <c r="AG144" s="143"/>
    </row>
    <row r="145" spans="1:33" hidden="1" x14ac:dyDescent="0.3">
      <c r="A145" t="s">
        <v>1563</v>
      </c>
      <c r="B145" t="s">
        <v>345</v>
      </c>
      <c r="C145" t="s">
        <v>346</v>
      </c>
      <c r="D145" t="s">
        <v>1239</v>
      </c>
      <c r="E145" t="s">
        <v>441</v>
      </c>
      <c r="F145" t="s">
        <v>45</v>
      </c>
      <c r="G145" t="s">
        <v>36</v>
      </c>
      <c r="H145" t="s">
        <v>881</v>
      </c>
      <c r="I145" t="s">
        <v>945</v>
      </c>
      <c r="J145">
        <v>941771693</v>
      </c>
      <c r="K145" t="s">
        <v>1182</v>
      </c>
      <c r="L145" t="s">
        <v>392</v>
      </c>
      <c r="M145">
        <v>0.97499999999999998</v>
      </c>
      <c r="N145" s="143"/>
      <c r="O145" s="143"/>
      <c r="Q145" s="143">
        <v>0.41666666666666669</v>
      </c>
      <c r="R145" s="143">
        <v>0.75</v>
      </c>
      <c r="S145">
        <v>4</v>
      </c>
      <c r="T145" s="143">
        <v>0.5</v>
      </c>
      <c r="U145" s="143">
        <v>0.79166666666666663</v>
      </c>
      <c r="V145">
        <v>4</v>
      </c>
      <c r="W145" s="143">
        <v>0.41666666666666669</v>
      </c>
      <c r="X145" s="143">
        <v>0.75</v>
      </c>
      <c r="Y145">
        <v>4</v>
      </c>
      <c r="Z145" s="143">
        <v>0.41666666666666669</v>
      </c>
      <c r="AA145" s="143">
        <v>0.75</v>
      </c>
      <c r="AB145">
        <v>4</v>
      </c>
      <c r="AC145" s="143">
        <v>0.41666666666666669</v>
      </c>
      <c r="AD145" s="143">
        <v>0.75</v>
      </c>
      <c r="AE145">
        <v>4</v>
      </c>
      <c r="AF145" s="143"/>
      <c r="AG145" s="143"/>
    </row>
    <row r="146" spans="1:33" hidden="1" x14ac:dyDescent="0.3">
      <c r="A146" t="s">
        <v>1563</v>
      </c>
      <c r="B146" t="s">
        <v>256</v>
      </c>
      <c r="C146" t="s">
        <v>257</v>
      </c>
      <c r="D146" t="s">
        <v>1240</v>
      </c>
      <c r="E146" t="s">
        <v>441</v>
      </c>
      <c r="F146" t="s">
        <v>45</v>
      </c>
      <c r="G146" t="s">
        <v>36</v>
      </c>
      <c r="H146" t="s">
        <v>881</v>
      </c>
      <c r="I146" t="s">
        <v>946</v>
      </c>
      <c r="J146">
        <v>930224472</v>
      </c>
      <c r="K146" t="s">
        <v>1188</v>
      </c>
      <c r="L146" t="s">
        <v>392</v>
      </c>
      <c r="M146">
        <v>0.72499999999999998</v>
      </c>
      <c r="N146" s="143"/>
      <c r="O146" s="143"/>
      <c r="Q146" s="143">
        <v>0.58333333333333337</v>
      </c>
      <c r="R146" s="143">
        <v>0.79166666666666663</v>
      </c>
      <c r="S146">
        <v>4</v>
      </c>
      <c r="T146" s="143">
        <v>0.54166666666666663</v>
      </c>
      <c r="U146" s="143">
        <v>0.79166666666666663</v>
      </c>
      <c r="V146">
        <v>4</v>
      </c>
      <c r="W146" s="143">
        <v>0.54166666666666663</v>
      </c>
      <c r="X146" s="143">
        <v>0.79166666666666663</v>
      </c>
      <c r="Y146">
        <v>4</v>
      </c>
      <c r="Z146" s="143">
        <v>0.54166666666666663</v>
      </c>
      <c r="AA146" s="143">
        <v>0.79166666666666663</v>
      </c>
      <c r="AB146">
        <v>4</v>
      </c>
      <c r="AC146" s="143">
        <v>0.54166666666666663</v>
      </c>
      <c r="AD146" s="143">
        <v>0.79166666666666663</v>
      </c>
      <c r="AE146">
        <v>4</v>
      </c>
      <c r="AF146" s="143"/>
      <c r="AG146" s="143"/>
    </row>
    <row r="147" spans="1:33" hidden="1" x14ac:dyDescent="0.3">
      <c r="A147" t="s">
        <v>1563</v>
      </c>
      <c r="B147" t="s">
        <v>351</v>
      </c>
      <c r="C147" t="s">
        <v>352</v>
      </c>
      <c r="D147" t="s">
        <v>1241</v>
      </c>
      <c r="E147" t="s">
        <v>441</v>
      </c>
      <c r="F147" t="s">
        <v>45</v>
      </c>
      <c r="G147" t="s">
        <v>36</v>
      </c>
      <c r="H147" t="s">
        <v>881</v>
      </c>
      <c r="I147" t="s">
        <v>947</v>
      </c>
      <c r="J147">
        <v>1309825774</v>
      </c>
      <c r="K147" t="s">
        <v>1180</v>
      </c>
      <c r="L147" t="s">
        <v>392</v>
      </c>
      <c r="M147">
        <v>1</v>
      </c>
      <c r="N147" s="143"/>
      <c r="O147" s="143"/>
      <c r="Q147" s="143">
        <v>0.41666666666666669</v>
      </c>
      <c r="R147" s="143">
        <v>0.75</v>
      </c>
      <c r="S147">
        <v>4</v>
      </c>
      <c r="T147" s="143">
        <v>0.41666666666666669</v>
      </c>
      <c r="U147" s="143">
        <v>0.75</v>
      </c>
      <c r="V147">
        <v>4</v>
      </c>
      <c r="W147" s="143">
        <v>0.41666666666666669</v>
      </c>
      <c r="X147" s="143">
        <v>0.75</v>
      </c>
      <c r="Y147">
        <v>4</v>
      </c>
      <c r="Z147" s="143">
        <v>0.41666666666666669</v>
      </c>
      <c r="AA147" s="143">
        <v>0.75</v>
      </c>
      <c r="AB147">
        <v>4</v>
      </c>
      <c r="AC147" s="143">
        <v>0.41666666666666669</v>
      </c>
      <c r="AD147" s="143">
        <v>0.75</v>
      </c>
      <c r="AE147">
        <v>4</v>
      </c>
      <c r="AF147" s="143"/>
      <c r="AG147" s="143"/>
    </row>
    <row r="148" spans="1:33" hidden="1" x14ac:dyDescent="0.3">
      <c r="A148" t="s">
        <v>1563</v>
      </c>
      <c r="B148" t="s">
        <v>356</v>
      </c>
      <c r="C148" t="s">
        <v>357</v>
      </c>
      <c r="D148" t="s">
        <v>1239</v>
      </c>
      <c r="E148" t="s">
        <v>442</v>
      </c>
      <c r="F148" t="s">
        <v>45</v>
      </c>
      <c r="G148" t="s">
        <v>36</v>
      </c>
      <c r="H148" t="s">
        <v>881</v>
      </c>
      <c r="I148" t="s">
        <v>948</v>
      </c>
      <c r="J148">
        <v>924159882</v>
      </c>
      <c r="K148" t="s">
        <v>1147</v>
      </c>
      <c r="L148" t="s">
        <v>456</v>
      </c>
      <c r="M148">
        <v>1</v>
      </c>
      <c r="N148" s="143"/>
      <c r="O148" s="143"/>
      <c r="Q148" s="143">
        <v>0.41666666666666669</v>
      </c>
      <c r="R148" s="143">
        <v>0.75</v>
      </c>
      <c r="S148">
        <v>4</v>
      </c>
      <c r="T148" s="143">
        <v>0.41666666666666669</v>
      </c>
      <c r="U148" s="143">
        <v>0.75</v>
      </c>
      <c r="V148">
        <v>4</v>
      </c>
      <c r="W148" s="143">
        <v>0.41666666666666669</v>
      </c>
      <c r="X148" s="143">
        <v>0.75</v>
      </c>
      <c r="Y148">
        <v>4</v>
      </c>
      <c r="Z148" s="143">
        <v>0.41666666666666669</v>
      </c>
      <c r="AA148" s="143">
        <v>0.75</v>
      </c>
      <c r="AB148">
        <v>4</v>
      </c>
      <c r="AC148" s="143">
        <v>0.41666666666666669</v>
      </c>
      <c r="AD148" s="143">
        <v>0.75</v>
      </c>
      <c r="AE148">
        <v>4</v>
      </c>
      <c r="AF148" s="143"/>
      <c r="AG148" s="143"/>
    </row>
    <row r="149" spans="1:33" hidden="1" x14ac:dyDescent="0.3">
      <c r="A149" t="s">
        <v>1599</v>
      </c>
      <c r="B149" t="s">
        <v>86</v>
      </c>
      <c r="C149" t="s">
        <v>430</v>
      </c>
      <c r="D149" t="s">
        <v>1235</v>
      </c>
      <c r="E149" t="s">
        <v>85</v>
      </c>
      <c r="F149" t="s">
        <v>85</v>
      </c>
      <c r="G149" t="s">
        <v>36</v>
      </c>
      <c r="H149" t="s">
        <v>881</v>
      </c>
      <c r="I149" t="s">
        <v>949</v>
      </c>
      <c r="J149">
        <v>1316855947</v>
      </c>
      <c r="K149" t="s">
        <v>1184</v>
      </c>
      <c r="L149" t="s">
        <v>456</v>
      </c>
      <c r="M149">
        <v>0.15</v>
      </c>
      <c r="N149" s="143"/>
      <c r="O149" s="143"/>
      <c r="Q149" s="143">
        <v>0.41666666666666669</v>
      </c>
      <c r="R149" s="143">
        <v>0.5</v>
      </c>
      <c r="S149">
        <v>4</v>
      </c>
      <c r="T149" s="143">
        <v>0.41666666666666669</v>
      </c>
      <c r="U149" s="143">
        <v>0.5</v>
      </c>
      <c r="V149">
        <v>4</v>
      </c>
      <c r="W149" s="143">
        <v>0.41666666666666669</v>
      </c>
      <c r="X149" s="143">
        <v>0.5</v>
      </c>
      <c r="Y149">
        <v>4</v>
      </c>
      <c r="Z149" s="143"/>
      <c r="AA149" s="143"/>
      <c r="AC149" s="143"/>
      <c r="AD149" s="143"/>
      <c r="AF149" s="143"/>
      <c r="AG149" s="143"/>
    </row>
    <row r="150" spans="1:33" hidden="1" x14ac:dyDescent="0.3">
      <c r="A150" t="s">
        <v>1565</v>
      </c>
      <c r="B150" t="s">
        <v>115</v>
      </c>
      <c r="C150" t="s">
        <v>1011</v>
      </c>
      <c r="D150" t="s">
        <v>1236</v>
      </c>
      <c r="E150" t="s">
        <v>85</v>
      </c>
      <c r="F150" t="s">
        <v>85</v>
      </c>
      <c r="G150" t="s">
        <v>36</v>
      </c>
      <c r="H150" t="s">
        <v>881</v>
      </c>
      <c r="I150" t="s">
        <v>912</v>
      </c>
      <c r="K150" t="s">
        <v>1617</v>
      </c>
      <c r="L150" t="s">
        <v>456</v>
      </c>
      <c r="M150">
        <v>0.05</v>
      </c>
      <c r="N150" s="143"/>
      <c r="O150" s="143"/>
      <c r="Q150" s="143">
        <v>0.41666666666666669</v>
      </c>
      <c r="R150" s="143">
        <v>0.45833333333333331</v>
      </c>
      <c r="S150">
        <v>4</v>
      </c>
      <c r="T150" s="143"/>
      <c r="U150" s="143"/>
      <c r="W150" s="143">
        <v>0.41666666666666669</v>
      </c>
      <c r="X150" s="143">
        <v>0.45833333333333331</v>
      </c>
      <c r="Y150">
        <v>4</v>
      </c>
      <c r="Z150" s="143"/>
      <c r="AA150" s="143"/>
      <c r="AC150" s="143"/>
      <c r="AD150" s="143"/>
      <c r="AF150" s="143"/>
      <c r="AG150" s="143"/>
    </row>
    <row r="151" spans="1:33" hidden="1" x14ac:dyDescent="0.3">
      <c r="A151" t="s">
        <v>1601</v>
      </c>
      <c r="B151" t="s">
        <v>89</v>
      </c>
      <c r="C151" t="s">
        <v>90</v>
      </c>
      <c r="D151" t="s">
        <v>1246</v>
      </c>
      <c r="E151" t="s">
        <v>85</v>
      </c>
      <c r="F151" t="s">
        <v>85</v>
      </c>
      <c r="G151" t="s">
        <v>120</v>
      </c>
      <c r="H151" t="s">
        <v>882</v>
      </c>
      <c r="I151" t="s">
        <v>950</v>
      </c>
      <c r="J151">
        <v>1313504357</v>
      </c>
      <c r="K151" t="s">
        <v>1171</v>
      </c>
      <c r="L151" t="s">
        <v>456</v>
      </c>
      <c r="M151">
        <v>0.25</v>
      </c>
      <c r="N151" s="143"/>
      <c r="O151" s="143"/>
      <c r="Q151" s="143">
        <v>0.70833333333333337</v>
      </c>
      <c r="R151" s="143">
        <v>0.79166666666666663</v>
      </c>
      <c r="S151">
        <v>4</v>
      </c>
      <c r="T151" s="143">
        <v>0.70833333333333337</v>
      </c>
      <c r="U151" s="143">
        <v>0.79166666666666663</v>
      </c>
      <c r="V151">
        <v>4</v>
      </c>
      <c r="W151" s="143">
        <v>0.66666666666666663</v>
      </c>
      <c r="X151" s="143">
        <v>0.79166666666666663</v>
      </c>
      <c r="Y151">
        <v>4</v>
      </c>
      <c r="Z151" s="143"/>
      <c r="AA151" s="143"/>
      <c r="AC151" s="143">
        <v>0.66666666666666663</v>
      </c>
      <c r="AD151" s="143">
        <v>0.79166666666666663</v>
      </c>
      <c r="AE151">
        <v>4</v>
      </c>
      <c r="AF151" s="143"/>
      <c r="AG151" s="143"/>
    </row>
    <row r="152" spans="1:33" hidden="1" x14ac:dyDescent="0.3">
      <c r="A152" t="s">
        <v>1602</v>
      </c>
      <c r="B152" t="s">
        <v>308</v>
      </c>
      <c r="C152" t="s">
        <v>309</v>
      </c>
      <c r="D152" t="s">
        <v>1238</v>
      </c>
      <c r="E152" t="s">
        <v>85</v>
      </c>
      <c r="F152" t="s">
        <v>85</v>
      </c>
      <c r="G152" t="s">
        <v>36</v>
      </c>
      <c r="H152" t="s">
        <v>882</v>
      </c>
      <c r="I152" t="s">
        <v>950</v>
      </c>
      <c r="J152">
        <v>1313504357</v>
      </c>
      <c r="K152" t="s">
        <v>1171</v>
      </c>
      <c r="L152" t="s">
        <v>456</v>
      </c>
      <c r="M152">
        <v>0.1</v>
      </c>
      <c r="N152" s="143"/>
      <c r="O152" s="143"/>
      <c r="Q152" s="143"/>
      <c r="R152" s="143"/>
      <c r="T152" s="143"/>
      <c r="U152" s="143"/>
      <c r="W152" s="143">
        <v>0.41666666666666669</v>
      </c>
      <c r="X152" s="143">
        <v>0.5</v>
      </c>
      <c r="Y152">
        <v>4</v>
      </c>
      <c r="Z152" s="143">
        <v>0.58333333333333337</v>
      </c>
      <c r="AA152" s="143">
        <v>0.66666666666666663</v>
      </c>
      <c r="AB152">
        <v>4</v>
      </c>
      <c r="AC152" s="143"/>
      <c r="AD152" s="143"/>
      <c r="AF152" s="143"/>
      <c r="AG152" s="143"/>
    </row>
    <row r="153" spans="1:33" hidden="1" x14ac:dyDescent="0.3">
      <c r="A153" t="s">
        <v>1603</v>
      </c>
      <c r="B153" t="s">
        <v>87</v>
      </c>
      <c r="C153" t="s">
        <v>88</v>
      </c>
      <c r="D153" t="s">
        <v>1239</v>
      </c>
      <c r="E153" t="s">
        <v>85</v>
      </c>
      <c r="F153" t="s">
        <v>85</v>
      </c>
      <c r="G153" t="s">
        <v>36</v>
      </c>
      <c r="H153" t="s">
        <v>882</v>
      </c>
      <c r="I153" t="s">
        <v>950</v>
      </c>
      <c r="J153">
        <v>1313504357</v>
      </c>
      <c r="K153" t="s">
        <v>1171</v>
      </c>
      <c r="L153" t="s">
        <v>456</v>
      </c>
      <c r="M153">
        <v>0.47499999999999998</v>
      </c>
      <c r="N153" s="143"/>
      <c r="O153" s="143"/>
      <c r="Q153" s="143">
        <v>0.41666666666666669</v>
      </c>
      <c r="R153" s="143">
        <v>0.625</v>
      </c>
      <c r="S153">
        <v>4</v>
      </c>
      <c r="T153" s="143">
        <v>0.41666666666666669</v>
      </c>
      <c r="U153" s="143">
        <v>0.625</v>
      </c>
      <c r="V153">
        <v>4</v>
      </c>
      <c r="W153" s="143"/>
      <c r="X153" s="143"/>
      <c r="Z153" s="143">
        <v>0.41666666666666669</v>
      </c>
      <c r="AA153" s="143">
        <v>0.58333333333333337</v>
      </c>
      <c r="AB153">
        <v>4</v>
      </c>
      <c r="AC153" s="143">
        <v>0.41666666666666669</v>
      </c>
      <c r="AD153" s="143">
        <v>0.625</v>
      </c>
      <c r="AE153">
        <v>4</v>
      </c>
      <c r="AF153" s="143"/>
      <c r="AG153" s="143"/>
    </row>
    <row r="154" spans="1:33" hidden="1" x14ac:dyDescent="0.3">
      <c r="A154" t="s">
        <v>1563</v>
      </c>
      <c r="B154" t="s">
        <v>113</v>
      </c>
      <c r="C154" t="s">
        <v>114</v>
      </c>
      <c r="D154" t="s">
        <v>1240</v>
      </c>
      <c r="E154" t="s">
        <v>85</v>
      </c>
      <c r="F154" t="s">
        <v>85</v>
      </c>
      <c r="G154" t="s">
        <v>36</v>
      </c>
      <c r="H154" t="s">
        <v>881</v>
      </c>
      <c r="I154" t="s">
        <v>912</v>
      </c>
      <c r="K154" t="s">
        <v>1617</v>
      </c>
      <c r="L154" t="s">
        <v>456</v>
      </c>
      <c r="M154">
        <v>0.92500000000000004</v>
      </c>
      <c r="N154" s="143"/>
      <c r="O154" s="143"/>
      <c r="Q154" s="143">
        <v>0.5</v>
      </c>
      <c r="R154" s="143">
        <v>0.79166666666666663</v>
      </c>
      <c r="S154">
        <v>4</v>
      </c>
      <c r="T154" s="143">
        <v>0.5</v>
      </c>
      <c r="U154" s="143">
        <v>0.79166666666666663</v>
      </c>
      <c r="V154">
        <v>4</v>
      </c>
      <c r="W154" s="143">
        <v>0.5</v>
      </c>
      <c r="X154" s="143">
        <v>0.79166666666666663</v>
      </c>
      <c r="Y154">
        <v>4</v>
      </c>
      <c r="Z154" s="143">
        <v>0.41666666666666669</v>
      </c>
      <c r="AA154" s="143">
        <v>0.75</v>
      </c>
      <c r="AB154">
        <v>4</v>
      </c>
      <c r="AC154" s="143">
        <v>0.41666666666666669</v>
      </c>
      <c r="AD154" s="143">
        <v>0.75</v>
      </c>
      <c r="AE154">
        <v>4</v>
      </c>
      <c r="AF154" s="143"/>
      <c r="AG154" s="143"/>
    </row>
    <row r="155" spans="1:33" hidden="1" x14ac:dyDescent="0.3">
      <c r="A155" t="s">
        <v>1563</v>
      </c>
      <c r="B155" t="s">
        <v>306</v>
      </c>
      <c r="C155" t="s">
        <v>307</v>
      </c>
      <c r="D155" t="s">
        <v>1241</v>
      </c>
      <c r="E155" t="s">
        <v>85</v>
      </c>
      <c r="F155" t="s">
        <v>85</v>
      </c>
      <c r="G155" t="s">
        <v>36</v>
      </c>
      <c r="H155" t="s">
        <v>881</v>
      </c>
      <c r="I155" t="s">
        <v>949</v>
      </c>
      <c r="J155">
        <v>1316855947</v>
      </c>
      <c r="K155" t="s">
        <v>1184</v>
      </c>
      <c r="L155" t="s">
        <v>456</v>
      </c>
      <c r="M155">
        <v>0.85</v>
      </c>
      <c r="N155" s="143"/>
      <c r="O155" s="143"/>
      <c r="Q155" s="143">
        <v>0.54166666666666663</v>
      </c>
      <c r="R155" s="143">
        <v>0.79166666666666663</v>
      </c>
      <c r="S155">
        <v>4</v>
      </c>
      <c r="T155" s="143">
        <v>0.54166666666666663</v>
      </c>
      <c r="U155" s="143">
        <v>0.79166666666666663</v>
      </c>
      <c r="V155">
        <v>4</v>
      </c>
      <c r="W155" s="143">
        <v>0.54166666666666663</v>
      </c>
      <c r="X155" s="143">
        <v>0.79166666666666663</v>
      </c>
      <c r="Y155">
        <v>4</v>
      </c>
      <c r="Z155" s="143">
        <v>0.41666666666666669</v>
      </c>
      <c r="AA155" s="143">
        <v>0.75</v>
      </c>
      <c r="AB155">
        <v>4</v>
      </c>
      <c r="AC155" s="143">
        <v>0.41666666666666669</v>
      </c>
      <c r="AD155" s="143">
        <v>0.75</v>
      </c>
      <c r="AE155">
        <v>4</v>
      </c>
      <c r="AF155" s="143"/>
      <c r="AG155" s="143"/>
    </row>
    <row r="156" spans="1:33" hidden="1" x14ac:dyDescent="0.3">
      <c r="A156" t="s">
        <v>1604</v>
      </c>
      <c r="B156" t="s">
        <v>91</v>
      </c>
      <c r="C156" t="s">
        <v>92</v>
      </c>
      <c r="D156" t="s">
        <v>1242</v>
      </c>
      <c r="E156" t="s">
        <v>85</v>
      </c>
      <c r="F156" t="s">
        <v>85</v>
      </c>
      <c r="G156" t="s">
        <v>36</v>
      </c>
      <c r="H156" t="s">
        <v>882</v>
      </c>
      <c r="I156" t="s">
        <v>950</v>
      </c>
      <c r="J156">
        <v>1313504357</v>
      </c>
      <c r="K156" t="s">
        <v>1171</v>
      </c>
      <c r="L156" t="s">
        <v>456</v>
      </c>
      <c r="M156">
        <v>0.17499999999999999</v>
      </c>
      <c r="N156" s="143"/>
      <c r="O156" s="143"/>
      <c r="Q156" s="143">
        <v>0.66666666666666663</v>
      </c>
      <c r="R156" s="143">
        <v>0.70833333333333337</v>
      </c>
      <c r="S156">
        <v>4</v>
      </c>
      <c r="T156" s="143">
        <v>0.66666666666666663</v>
      </c>
      <c r="U156" s="143">
        <v>0.70833333333333337</v>
      </c>
      <c r="V156">
        <v>4</v>
      </c>
      <c r="W156" s="143">
        <v>0.54166666666666663</v>
      </c>
      <c r="X156" s="143">
        <v>0.66666666666666663</v>
      </c>
      <c r="Y156">
        <v>4</v>
      </c>
      <c r="Z156" s="143">
        <v>0.66666666666666663</v>
      </c>
      <c r="AA156" s="143">
        <v>0.75</v>
      </c>
      <c r="AB156">
        <v>4</v>
      </c>
      <c r="AC156" s="143"/>
      <c r="AD156" s="143"/>
      <c r="AF156" s="143"/>
      <c r="AG156" s="143"/>
    </row>
    <row r="157" spans="1:33" hidden="1" x14ac:dyDescent="0.3">
      <c r="A157" t="s">
        <v>1563</v>
      </c>
      <c r="B157" t="s">
        <v>84</v>
      </c>
      <c r="C157" t="s">
        <v>291</v>
      </c>
      <c r="D157" t="s">
        <v>1235</v>
      </c>
      <c r="E157" t="s">
        <v>73</v>
      </c>
      <c r="F157" t="s">
        <v>73</v>
      </c>
      <c r="G157" t="s">
        <v>36</v>
      </c>
      <c r="H157" t="s">
        <v>881</v>
      </c>
      <c r="I157" t="s">
        <v>951</v>
      </c>
      <c r="J157">
        <v>960120525</v>
      </c>
      <c r="K157" t="s">
        <v>1190</v>
      </c>
      <c r="L157" t="s">
        <v>392</v>
      </c>
      <c r="M157">
        <v>0.375</v>
      </c>
      <c r="N157" s="143"/>
      <c r="O157" s="143"/>
      <c r="Q157" s="143">
        <v>0.66666666666666663</v>
      </c>
      <c r="R157" s="143">
        <v>0.79166666666666663</v>
      </c>
      <c r="S157">
        <v>4</v>
      </c>
      <c r="T157" s="143">
        <v>0.66666666666666663</v>
      </c>
      <c r="U157" s="143">
        <v>0.79166666666666663</v>
      </c>
      <c r="V157">
        <v>4</v>
      </c>
      <c r="W157" s="143">
        <v>0.66666666666666663</v>
      </c>
      <c r="X157" s="143">
        <v>0.79166666666666663</v>
      </c>
      <c r="Y157">
        <v>4</v>
      </c>
      <c r="Z157" s="143">
        <v>0.41666666666666669</v>
      </c>
      <c r="AA157" s="143">
        <v>0.54166666666666663</v>
      </c>
      <c r="AB157">
        <v>4</v>
      </c>
      <c r="AC157" s="143">
        <v>0.41666666666666669</v>
      </c>
      <c r="AD157" s="143">
        <v>0.54166666666666663</v>
      </c>
      <c r="AE157">
        <v>4</v>
      </c>
      <c r="AF157" s="143"/>
      <c r="AG157" s="143"/>
    </row>
    <row r="158" spans="1:33" hidden="1" x14ac:dyDescent="0.3">
      <c r="A158" t="s">
        <v>1563</v>
      </c>
      <c r="B158" t="s">
        <v>76</v>
      </c>
      <c r="C158" t="s">
        <v>77</v>
      </c>
      <c r="D158" t="s">
        <v>1239</v>
      </c>
      <c r="E158" t="s">
        <v>73</v>
      </c>
      <c r="F158" t="s">
        <v>73</v>
      </c>
      <c r="G158" t="s">
        <v>36</v>
      </c>
      <c r="H158" t="s">
        <v>881</v>
      </c>
      <c r="I158" t="s">
        <v>952</v>
      </c>
      <c r="J158">
        <v>958524720</v>
      </c>
      <c r="K158" t="s">
        <v>1154</v>
      </c>
      <c r="L158" t="s">
        <v>392</v>
      </c>
      <c r="M158">
        <v>0.375</v>
      </c>
      <c r="N158" s="143"/>
      <c r="O158" s="143"/>
      <c r="Q158" s="143">
        <v>0.54166666666666663</v>
      </c>
      <c r="R158" s="143">
        <v>0.66666666666666663</v>
      </c>
      <c r="S158">
        <v>4</v>
      </c>
      <c r="T158" s="143">
        <v>0.54166666666666663</v>
      </c>
      <c r="U158" s="143">
        <v>0.66666666666666663</v>
      </c>
      <c r="V158">
        <v>4</v>
      </c>
      <c r="W158" s="143">
        <v>0.66666666666666663</v>
      </c>
      <c r="X158" s="143">
        <v>0.79166666666666663</v>
      </c>
      <c r="Y158">
        <v>4</v>
      </c>
      <c r="Z158" s="143">
        <v>0.41666666666666669</v>
      </c>
      <c r="AA158" s="143">
        <v>0.54166666666666663</v>
      </c>
      <c r="AB158">
        <v>4</v>
      </c>
      <c r="AC158" s="143">
        <v>0.41666666666666669</v>
      </c>
      <c r="AD158" s="143">
        <v>0.54166666666666663</v>
      </c>
      <c r="AE158">
        <v>4</v>
      </c>
      <c r="AF158" s="143"/>
      <c r="AG158" s="143"/>
    </row>
    <row r="159" spans="1:33" hidden="1" x14ac:dyDescent="0.3">
      <c r="A159" t="s">
        <v>1563</v>
      </c>
      <c r="B159" t="s">
        <v>74</v>
      </c>
      <c r="C159" t="s">
        <v>75</v>
      </c>
      <c r="D159" t="s">
        <v>1240</v>
      </c>
      <c r="E159" t="s">
        <v>73</v>
      </c>
      <c r="F159" t="s">
        <v>73</v>
      </c>
      <c r="G159" t="s">
        <v>36</v>
      </c>
      <c r="H159" t="s">
        <v>881</v>
      </c>
      <c r="I159" t="s">
        <v>952</v>
      </c>
      <c r="J159">
        <v>958524720</v>
      </c>
      <c r="K159" t="s">
        <v>1154</v>
      </c>
      <c r="L159" t="s">
        <v>392</v>
      </c>
      <c r="M159">
        <v>0.375</v>
      </c>
      <c r="N159" s="143"/>
      <c r="O159" s="143"/>
      <c r="Q159" s="143">
        <v>0.66666666666666663</v>
      </c>
      <c r="R159" s="143">
        <v>0.79166666666666663</v>
      </c>
      <c r="S159">
        <v>4</v>
      </c>
      <c r="T159" s="143">
        <v>0.66666666666666663</v>
      </c>
      <c r="U159" s="143">
        <v>0.79166666666666663</v>
      </c>
      <c r="V159">
        <v>4</v>
      </c>
      <c r="W159" s="143">
        <v>0.54166666666666663</v>
      </c>
      <c r="X159" s="143">
        <v>0.66666666666666663</v>
      </c>
      <c r="Y159">
        <v>4</v>
      </c>
      <c r="Z159" s="143">
        <v>0.58333333333333337</v>
      </c>
      <c r="AA159" s="143">
        <v>0.70833333333333337</v>
      </c>
      <c r="AB159">
        <v>4</v>
      </c>
      <c r="AC159" s="143">
        <v>0.66666666666666663</v>
      </c>
      <c r="AD159" s="143">
        <v>0.79166666666666663</v>
      </c>
      <c r="AE159">
        <v>4</v>
      </c>
      <c r="AF159" s="143"/>
      <c r="AG159" s="143"/>
    </row>
    <row r="160" spans="1:33" hidden="1" x14ac:dyDescent="0.3">
      <c r="A160" t="s">
        <v>1563</v>
      </c>
      <c r="B160" t="s">
        <v>294</v>
      </c>
      <c r="C160" t="s">
        <v>295</v>
      </c>
      <c r="D160" t="s">
        <v>1241</v>
      </c>
      <c r="E160" t="s">
        <v>73</v>
      </c>
      <c r="F160" t="s">
        <v>73</v>
      </c>
      <c r="G160" t="s">
        <v>36</v>
      </c>
      <c r="H160" t="s">
        <v>881</v>
      </c>
      <c r="I160" t="s">
        <v>951</v>
      </c>
      <c r="J160">
        <v>960120525</v>
      </c>
      <c r="K160" t="s">
        <v>1190</v>
      </c>
      <c r="L160" t="s">
        <v>392</v>
      </c>
      <c r="M160">
        <v>0.25</v>
      </c>
      <c r="N160" s="143"/>
      <c r="O160" s="143"/>
      <c r="Q160" s="143">
        <v>0.41666666666666669</v>
      </c>
      <c r="R160" s="143">
        <v>0.5</v>
      </c>
      <c r="S160">
        <v>4</v>
      </c>
      <c r="T160" s="143">
        <v>0.41666666666666669</v>
      </c>
      <c r="U160" s="143">
        <v>0.5</v>
      </c>
      <c r="V160">
        <v>4</v>
      </c>
      <c r="W160" s="143">
        <v>0.41666666666666669</v>
      </c>
      <c r="X160" s="143">
        <v>0.5</v>
      </c>
      <c r="Y160">
        <v>4</v>
      </c>
      <c r="Z160" s="143">
        <v>0.70833333333333337</v>
      </c>
      <c r="AA160" s="143">
        <v>0.79166666666666663</v>
      </c>
      <c r="AB160">
        <v>4</v>
      </c>
      <c r="AC160" s="143">
        <v>0.58333333333333337</v>
      </c>
      <c r="AD160" s="143">
        <v>0.66666666666666663</v>
      </c>
      <c r="AE160">
        <v>4</v>
      </c>
      <c r="AF160" s="143"/>
      <c r="AG160" s="143"/>
    </row>
    <row r="161" spans="1:33" hidden="1" x14ac:dyDescent="0.3">
      <c r="A161" t="s">
        <v>1563</v>
      </c>
      <c r="B161" t="s">
        <v>292</v>
      </c>
      <c r="C161" t="s">
        <v>293</v>
      </c>
      <c r="D161" t="s">
        <v>1241</v>
      </c>
      <c r="E161" t="s">
        <v>73</v>
      </c>
      <c r="F161" t="s">
        <v>73</v>
      </c>
      <c r="G161" t="s">
        <v>36</v>
      </c>
      <c r="H161" t="s">
        <v>881</v>
      </c>
      <c r="I161" t="s">
        <v>951</v>
      </c>
      <c r="J161">
        <v>960120525</v>
      </c>
      <c r="K161" t="s">
        <v>1190</v>
      </c>
      <c r="L161" t="s">
        <v>392</v>
      </c>
      <c r="M161">
        <v>0.375</v>
      </c>
      <c r="N161" s="143"/>
      <c r="O161" s="143"/>
      <c r="Q161" s="143">
        <v>0.54166666666666663</v>
      </c>
      <c r="R161" s="143">
        <v>0.66666666666666663</v>
      </c>
      <c r="S161">
        <v>4</v>
      </c>
      <c r="T161" s="143">
        <v>0.54166666666666663</v>
      </c>
      <c r="U161" s="143">
        <v>0.66666666666666663</v>
      </c>
      <c r="V161">
        <v>4</v>
      </c>
      <c r="W161" s="143">
        <v>0.54166666666666663</v>
      </c>
      <c r="X161" s="143">
        <v>0.66666666666666663</v>
      </c>
      <c r="Y161">
        <v>4</v>
      </c>
      <c r="Z161" s="143">
        <v>0.58333333333333337</v>
      </c>
      <c r="AA161" s="143">
        <v>0.70833333333333337</v>
      </c>
      <c r="AB161">
        <v>4</v>
      </c>
      <c r="AC161" s="143">
        <v>0.66666666666666663</v>
      </c>
      <c r="AD161" s="143">
        <v>0.79166666666666663</v>
      </c>
      <c r="AE161">
        <v>4</v>
      </c>
      <c r="AF161" s="143"/>
      <c r="AG161" s="143"/>
    </row>
    <row r="162" spans="1:33" hidden="1" x14ac:dyDescent="0.3">
      <c r="A162" t="s">
        <v>1563</v>
      </c>
      <c r="B162" t="s">
        <v>71</v>
      </c>
      <c r="C162" t="s">
        <v>72</v>
      </c>
      <c r="D162" t="s">
        <v>1242</v>
      </c>
      <c r="E162" t="s">
        <v>73</v>
      </c>
      <c r="F162" t="s">
        <v>73</v>
      </c>
      <c r="G162" t="s">
        <v>36</v>
      </c>
      <c r="H162" t="s">
        <v>881</v>
      </c>
      <c r="I162" t="s">
        <v>952</v>
      </c>
      <c r="J162">
        <v>958524720</v>
      </c>
      <c r="K162" t="s">
        <v>1154</v>
      </c>
      <c r="L162" t="s">
        <v>392</v>
      </c>
      <c r="M162">
        <v>0.25</v>
      </c>
      <c r="N162" s="143"/>
      <c r="O162" s="143"/>
      <c r="Q162" s="143">
        <v>0.41666666666666669</v>
      </c>
      <c r="R162" s="143">
        <v>0.5</v>
      </c>
      <c r="S162">
        <v>4</v>
      </c>
      <c r="T162" s="143">
        <v>0.41666666666666669</v>
      </c>
      <c r="U162" s="143">
        <v>0.5</v>
      </c>
      <c r="V162">
        <v>4</v>
      </c>
      <c r="W162" s="143">
        <v>0.41666666666666669</v>
      </c>
      <c r="X162" s="143">
        <v>0.5</v>
      </c>
      <c r="Y162">
        <v>4</v>
      </c>
      <c r="Z162" s="143">
        <v>0.70833333333333337</v>
      </c>
      <c r="AA162" s="143">
        <v>0.79166666666666663</v>
      </c>
      <c r="AB162">
        <v>4</v>
      </c>
      <c r="AC162" s="143">
        <v>0.58333333333333337</v>
      </c>
      <c r="AD162" s="143">
        <v>0.66666666666666663</v>
      </c>
      <c r="AE162">
        <v>4</v>
      </c>
      <c r="AF162" s="143"/>
      <c r="AG162" s="143"/>
    </row>
    <row r="163" spans="1:33" hidden="1" x14ac:dyDescent="0.3">
      <c r="A163" t="s">
        <v>1605</v>
      </c>
      <c r="B163" t="s">
        <v>353</v>
      </c>
      <c r="C163" t="s">
        <v>354</v>
      </c>
      <c r="D163" t="s">
        <v>1240</v>
      </c>
      <c r="E163" t="s">
        <v>355</v>
      </c>
      <c r="F163" t="s">
        <v>45</v>
      </c>
      <c r="G163" t="s">
        <v>36</v>
      </c>
      <c r="H163" t="s">
        <v>881</v>
      </c>
      <c r="I163" t="s">
        <v>967</v>
      </c>
      <c r="K163" t="s">
        <v>1630</v>
      </c>
      <c r="L163" t="s">
        <v>456</v>
      </c>
      <c r="M163">
        <v>0.22500000000000001</v>
      </c>
      <c r="N163" s="143"/>
      <c r="O163" s="143"/>
      <c r="Q163" s="143">
        <v>0.41666666666666669</v>
      </c>
      <c r="R163" s="143">
        <v>0.54166666666666663</v>
      </c>
      <c r="S163">
        <v>4</v>
      </c>
      <c r="T163" s="143"/>
      <c r="U163" s="143"/>
      <c r="W163" s="143">
        <v>0.41666666666666669</v>
      </c>
      <c r="X163" s="143">
        <v>0.54166666666666663</v>
      </c>
      <c r="Y163">
        <v>4</v>
      </c>
      <c r="Z163" s="143"/>
      <c r="AA163" s="143"/>
      <c r="AC163" s="143">
        <v>0.41666666666666669</v>
      </c>
      <c r="AD163" s="143">
        <v>0.54166666666666663</v>
      </c>
      <c r="AE163">
        <v>4</v>
      </c>
      <c r="AF163" s="143"/>
      <c r="AG163" s="143"/>
    </row>
    <row r="164" spans="1:33" hidden="1" x14ac:dyDescent="0.3">
      <c r="A164" t="s">
        <v>1599</v>
      </c>
      <c r="B164" t="s">
        <v>196</v>
      </c>
      <c r="C164" t="s">
        <v>197</v>
      </c>
      <c r="D164" t="s">
        <v>1237</v>
      </c>
      <c r="E164" t="s">
        <v>132</v>
      </c>
      <c r="F164" t="s">
        <v>35</v>
      </c>
      <c r="G164" t="s">
        <v>36</v>
      </c>
      <c r="H164" t="s">
        <v>881</v>
      </c>
      <c r="I164" t="s">
        <v>953</v>
      </c>
      <c r="J164">
        <v>1315264810</v>
      </c>
      <c r="K164" t="s">
        <v>1205</v>
      </c>
      <c r="L164" t="s">
        <v>999</v>
      </c>
      <c r="M164">
        <v>0.15</v>
      </c>
      <c r="N164" s="143"/>
      <c r="O164" s="143"/>
      <c r="Q164" s="143">
        <v>0.41666666666666669</v>
      </c>
      <c r="R164" s="143">
        <v>0.5</v>
      </c>
      <c r="S164">
        <v>4</v>
      </c>
      <c r="T164" s="143">
        <v>0.41666666666666669</v>
      </c>
      <c r="U164" s="143">
        <v>0.5</v>
      </c>
      <c r="V164">
        <v>4</v>
      </c>
      <c r="W164" s="143">
        <v>0.41666666666666669</v>
      </c>
      <c r="X164" s="143">
        <v>0.5</v>
      </c>
      <c r="Y164">
        <v>4</v>
      </c>
      <c r="Z164" s="143"/>
      <c r="AA164" s="143"/>
      <c r="AC164" s="143"/>
      <c r="AD164" s="143"/>
      <c r="AF164" s="143"/>
      <c r="AG164" s="143"/>
    </row>
    <row r="165" spans="1:33" hidden="1" x14ac:dyDescent="0.3">
      <c r="A165" t="s">
        <v>1563</v>
      </c>
      <c r="B165" t="s">
        <v>437</v>
      </c>
      <c r="C165" t="s">
        <v>438</v>
      </c>
      <c r="D165" t="s">
        <v>1237</v>
      </c>
      <c r="E165" t="s">
        <v>132</v>
      </c>
      <c r="F165" t="s">
        <v>35</v>
      </c>
      <c r="G165" t="s">
        <v>36</v>
      </c>
      <c r="H165" t="s">
        <v>881</v>
      </c>
      <c r="I165" t="s">
        <v>954</v>
      </c>
      <c r="J165">
        <v>1724086853</v>
      </c>
      <c r="K165" t="s">
        <v>1149</v>
      </c>
      <c r="L165" t="s">
        <v>999</v>
      </c>
      <c r="M165">
        <v>0.25</v>
      </c>
      <c r="N165" s="143"/>
      <c r="O165" s="143"/>
      <c r="Q165" s="143">
        <v>0.41666666666666669</v>
      </c>
      <c r="R165" s="143">
        <v>0.5</v>
      </c>
      <c r="S165">
        <v>4</v>
      </c>
      <c r="T165" s="143">
        <v>0.45833333333333331</v>
      </c>
      <c r="U165" s="143">
        <v>0.54166666666666663</v>
      </c>
      <c r="V165">
        <v>4</v>
      </c>
      <c r="W165" s="143">
        <v>0.41666666666666669</v>
      </c>
      <c r="X165" s="143">
        <v>0.5</v>
      </c>
      <c r="Y165">
        <v>4</v>
      </c>
      <c r="Z165" s="143">
        <v>0.41666666666666669</v>
      </c>
      <c r="AA165" s="143">
        <v>0.5</v>
      </c>
      <c r="AB165">
        <v>4</v>
      </c>
      <c r="AC165" s="143">
        <v>0.41666666666666669</v>
      </c>
      <c r="AD165" s="143">
        <v>0.5</v>
      </c>
      <c r="AE165">
        <v>4</v>
      </c>
      <c r="AF165" s="143"/>
      <c r="AG165" s="143"/>
    </row>
    <row r="166" spans="1:33" hidden="1" x14ac:dyDescent="0.3">
      <c r="A166" t="s">
        <v>1563</v>
      </c>
      <c r="B166" t="s">
        <v>198</v>
      </c>
      <c r="C166" t="s">
        <v>199</v>
      </c>
      <c r="D166" t="s">
        <v>1240</v>
      </c>
      <c r="E166" t="s">
        <v>132</v>
      </c>
      <c r="F166" t="s">
        <v>35</v>
      </c>
      <c r="G166" t="s">
        <v>36</v>
      </c>
      <c r="H166" t="s">
        <v>881</v>
      </c>
      <c r="I166" t="s">
        <v>955</v>
      </c>
      <c r="J166">
        <v>1314519677</v>
      </c>
      <c r="K166" t="s">
        <v>1212</v>
      </c>
      <c r="L166" t="s">
        <v>999</v>
      </c>
      <c r="M166">
        <v>0.375</v>
      </c>
      <c r="N166" s="143"/>
      <c r="O166" s="143"/>
      <c r="Q166" s="143">
        <v>0.41666666666666669</v>
      </c>
      <c r="R166" s="143">
        <v>0.54166666666666663</v>
      </c>
      <c r="S166">
        <v>4</v>
      </c>
      <c r="T166" s="143">
        <v>0.66666666666666663</v>
      </c>
      <c r="U166" s="143">
        <v>0.79166666666666663</v>
      </c>
      <c r="V166">
        <v>4</v>
      </c>
      <c r="W166" s="143">
        <v>0.41666666666666669</v>
      </c>
      <c r="X166" s="143">
        <v>0.54166666666666663</v>
      </c>
      <c r="Y166">
        <v>4</v>
      </c>
      <c r="Z166" s="143">
        <v>0.66666666666666663</v>
      </c>
      <c r="AA166" s="143">
        <v>0.79166666666666663</v>
      </c>
      <c r="AB166">
        <v>4</v>
      </c>
      <c r="AC166" s="143">
        <v>0.41666666666666669</v>
      </c>
      <c r="AD166" s="143">
        <v>0.54166666666666663</v>
      </c>
      <c r="AE166">
        <v>4</v>
      </c>
      <c r="AF166" s="143"/>
      <c r="AG166" s="143"/>
    </row>
    <row r="167" spans="1:33" hidden="1" x14ac:dyDescent="0.3">
      <c r="A167" t="s">
        <v>1563</v>
      </c>
      <c r="B167" t="s">
        <v>225</v>
      </c>
      <c r="C167" t="s">
        <v>226</v>
      </c>
      <c r="D167" t="s">
        <v>1239</v>
      </c>
      <c r="E167" t="s">
        <v>132</v>
      </c>
      <c r="F167" t="s">
        <v>35</v>
      </c>
      <c r="G167" t="s">
        <v>36</v>
      </c>
      <c r="H167" t="s">
        <v>881</v>
      </c>
      <c r="I167" t="s">
        <v>955</v>
      </c>
      <c r="J167">
        <v>1314519677</v>
      </c>
      <c r="K167" t="s">
        <v>1212</v>
      </c>
      <c r="L167" t="s">
        <v>999</v>
      </c>
      <c r="M167">
        <v>0.625</v>
      </c>
      <c r="N167" s="143"/>
      <c r="O167" s="143"/>
      <c r="Q167" s="143">
        <v>0.58333333333333337</v>
      </c>
      <c r="R167" s="143">
        <v>0.79166666666666663</v>
      </c>
      <c r="S167">
        <v>4</v>
      </c>
      <c r="T167" s="143">
        <v>0.41666666666666669</v>
      </c>
      <c r="U167" s="143">
        <v>0.625</v>
      </c>
      <c r="V167">
        <v>4</v>
      </c>
      <c r="W167" s="143">
        <v>0.58333333333333337</v>
      </c>
      <c r="X167" s="143">
        <v>0.79166666666666663</v>
      </c>
      <c r="Y167">
        <v>4</v>
      </c>
      <c r="Z167" s="143">
        <v>0.41666666666666669</v>
      </c>
      <c r="AA167" s="143">
        <v>0.625</v>
      </c>
      <c r="AB167">
        <v>4</v>
      </c>
      <c r="AC167" s="143">
        <v>0.58333333333333337</v>
      </c>
      <c r="AD167" s="143">
        <v>0.79166666666666663</v>
      </c>
      <c r="AE167">
        <v>4</v>
      </c>
      <c r="AF167" s="143"/>
      <c r="AG167" s="143"/>
    </row>
    <row r="168" spans="1:33" hidden="1" x14ac:dyDescent="0.3">
      <c r="A168" t="s">
        <v>1563</v>
      </c>
      <c r="B168" t="s">
        <v>435</v>
      </c>
      <c r="C168" t="s">
        <v>436</v>
      </c>
      <c r="D168" t="s">
        <v>1241</v>
      </c>
      <c r="E168" t="s">
        <v>132</v>
      </c>
      <c r="F168" t="s">
        <v>35</v>
      </c>
      <c r="G168" t="s">
        <v>36</v>
      </c>
      <c r="H168" t="s">
        <v>881</v>
      </c>
      <c r="I168" t="s">
        <v>954</v>
      </c>
      <c r="J168">
        <v>1724086853</v>
      </c>
      <c r="K168" t="s">
        <v>1149</v>
      </c>
      <c r="L168" t="s">
        <v>999</v>
      </c>
      <c r="M168">
        <v>0.72499999999999998</v>
      </c>
      <c r="N168" s="143"/>
      <c r="O168" s="143"/>
      <c r="Q168" s="143">
        <v>0.54166666666666663</v>
      </c>
      <c r="R168" s="143">
        <v>0.79166666666666663</v>
      </c>
      <c r="S168">
        <v>4</v>
      </c>
      <c r="T168" s="143">
        <v>0.58333333333333337</v>
      </c>
      <c r="U168" s="143">
        <v>0.79166666666666663</v>
      </c>
      <c r="V168">
        <v>4</v>
      </c>
      <c r="W168" s="143">
        <v>0.54166666666666663</v>
      </c>
      <c r="X168" s="143">
        <v>0.79166666666666663</v>
      </c>
      <c r="Y168">
        <v>4</v>
      </c>
      <c r="Z168" s="143">
        <v>0.54166666666666663</v>
      </c>
      <c r="AA168" s="143">
        <v>0.79166666666666663</v>
      </c>
      <c r="AB168">
        <v>4</v>
      </c>
      <c r="AC168" s="143">
        <v>0.54166666666666663</v>
      </c>
      <c r="AD168" s="143">
        <v>0.79166666666666663</v>
      </c>
      <c r="AE168">
        <v>4</v>
      </c>
      <c r="AF168" s="143"/>
      <c r="AG168" s="143"/>
    </row>
    <row r="169" spans="1:33" hidden="1" x14ac:dyDescent="0.3">
      <c r="A169" t="s">
        <v>1563</v>
      </c>
      <c r="B169" t="s">
        <v>133</v>
      </c>
      <c r="C169" t="s">
        <v>134</v>
      </c>
      <c r="D169" t="s">
        <v>1239</v>
      </c>
      <c r="E169" t="s">
        <v>132</v>
      </c>
      <c r="F169" t="s">
        <v>35</v>
      </c>
      <c r="G169" t="s">
        <v>36</v>
      </c>
      <c r="H169" t="s">
        <v>881</v>
      </c>
      <c r="I169" t="s">
        <v>953</v>
      </c>
      <c r="J169">
        <v>1315264810</v>
      </c>
      <c r="K169" t="s">
        <v>1205</v>
      </c>
      <c r="L169" t="s">
        <v>999</v>
      </c>
      <c r="M169">
        <v>0.85</v>
      </c>
      <c r="N169" s="143"/>
      <c r="O169" s="143"/>
      <c r="Q169" s="143">
        <v>0.54166666666666663</v>
      </c>
      <c r="R169" s="143">
        <v>0.79166666666666663</v>
      </c>
      <c r="S169">
        <v>4</v>
      </c>
      <c r="T169" s="143">
        <v>0.54166666666666663</v>
      </c>
      <c r="U169" s="143">
        <v>0.79166666666666663</v>
      </c>
      <c r="V169">
        <v>4</v>
      </c>
      <c r="W169" s="143">
        <v>0.54166666666666663</v>
      </c>
      <c r="X169" s="143">
        <v>0.79166666666666663</v>
      </c>
      <c r="Y169">
        <v>4</v>
      </c>
      <c r="Z169" s="143">
        <v>0.41666666666666669</v>
      </c>
      <c r="AA169" s="143">
        <v>0.75</v>
      </c>
      <c r="AB169">
        <v>4</v>
      </c>
      <c r="AC169" s="143">
        <v>0.41666666666666669</v>
      </c>
      <c r="AD169" s="143">
        <v>0.75</v>
      </c>
      <c r="AE169">
        <v>4</v>
      </c>
      <c r="AF169" s="143"/>
      <c r="AG169" s="143"/>
    </row>
    <row r="170" spans="1:33" hidden="1" x14ac:dyDescent="0.3">
      <c r="A170" t="s">
        <v>1564</v>
      </c>
      <c r="B170" t="s">
        <v>1041</v>
      </c>
      <c r="C170" t="s">
        <v>1040</v>
      </c>
      <c r="D170" t="s">
        <v>1244</v>
      </c>
      <c r="E170" t="s">
        <v>132</v>
      </c>
      <c r="F170" t="s">
        <v>35</v>
      </c>
      <c r="G170" t="s">
        <v>129</v>
      </c>
      <c r="H170" t="s">
        <v>881</v>
      </c>
      <c r="I170" t="s">
        <v>954</v>
      </c>
      <c r="J170">
        <v>1724086853</v>
      </c>
      <c r="K170" t="s">
        <v>1149</v>
      </c>
      <c r="L170" t="s">
        <v>999</v>
      </c>
      <c r="M170">
        <v>2.5000000000000001E-2</v>
      </c>
      <c r="N170" s="143"/>
      <c r="O170" s="143"/>
      <c r="Q170" s="143"/>
      <c r="R170" s="143"/>
      <c r="T170" s="143">
        <v>0.41666666666666669</v>
      </c>
      <c r="U170" s="143">
        <v>0.45833333333333331</v>
      </c>
      <c r="V170">
        <v>4</v>
      </c>
      <c r="W170" s="143"/>
      <c r="X170" s="143"/>
      <c r="Z170" s="143"/>
      <c r="AA170" s="143"/>
      <c r="AC170" s="143"/>
      <c r="AD170" s="143"/>
      <c r="AF170" s="143"/>
      <c r="AG170" s="143"/>
    </row>
    <row r="171" spans="1:33" hidden="1" x14ac:dyDescent="0.3">
      <c r="A171" t="s">
        <v>1600</v>
      </c>
      <c r="B171" t="s">
        <v>417</v>
      </c>
      <c r="C171" t="s">
        <v>418</v>
      </c>
      <c r="D171" t="s">
        <v>1239</v>
      </c>
      <c r="E171" t="s">
        <v>419</v>
      </c>
      <c r="F171" t="s">
        <v>419</v>
      </c>
      <c r="G171" t="s">
        <v>36</v>
      </c>
      <c r="H171" t="s">
        <v>883</v>
      </c>
      <c r="I171" t="s">
        <v>979</v>
      </c>
      <c r="J171">
        <v>1003779475</v>
      </c>
      <c r="K171" t="s">
        <v>1192</v>
      </c>
      <c r="L171" t="s">
        <v>999</v>
      </c>
      <c r="M171">
        <v>0.22500000000000001</v>
      </c>
      <c r="N171" s="143"/>
      <c r="O171" s="143"/>
      <c r="Q171" s="143"/>
      <c r="R171" s="143"/>
      <c r="T171" s="143">
        <v>0.41666666666666669</v>
      </c>
      <c r="U171" s="143">
        <v>0.54166666666666663</v>
      </c>
      <c r="V171">
        <v>4</v>
      </c>
      <c r="W171" s="143"/>
      <c r="X171" s="143"/>
      <c r="Z171" s="143">
        <v>0.54166666666666663</v>
      </c>
      <c r="AA171" s="143">
        <v>0.66666666666666663</v>
      </c>
      <c r="AB171">
        <v>4</v>
      </c>
      <c r="AC171" s="143">
        <v>0.54166666666666663</v>
      </c>
      <c r="AD171" s="143">
        <v>0.66666666666666663</v>
      </c>
      <c r="AE171">
        <v>4</v>
      </c>
      <c r="AF171" s="143"/>
      <c r="AG171" s="143"/>
    </row>
    <row r="172" spans="1:33" hidden="1" x14ac:dyDescent="0.3">
      <c r="A172" t="s">
        <v>1600</v>
      </c>
      <c r="B172" t="s">
        <v>450</v>
      </c>
      <c r="C172" t="s">
        <v>451</v>
      </c>
      <c r="D172" t="s">
        <v>1242</v>
      </c>
      <c r="E172" t="s">
        <v>419</v>
      </c>
      <c r="F172" t="s">
        <v>419</v>
      </c>
      <c r="G172" t="s">
        <v>36</v>
      </c>
      <c r="H172" t="s">
        <v>883</v>
      </c>
      <c r="I172" t="s">
        <v>979</v>
      </c>
      <c r="J172">
        <v>1003779475</v>
      </c>
      <c r="K172" t="s">
        <v>1192</v>
      </c>
      <c r="L172" t="s">
        <v>999</v>
      </c>
      <c r="M172">
        <v>0.15</v>
      </c>
      <c r="N172" s="143"/>
      <c r="O172" s="143"/>
      <c r="Q172" s="143"/>
      <c r="R172" s="143"/>
      <c r="T172" s="143">
        <v>0.70833333333333337</v>
      </c>
      <c r="U172" s="143">
        <v>0.79166666666666663</v>
      </c>
      <c r="V172">
        <v>4</v>
      </c>
      <c r="W172" s="143"/>
      <c r="X172" s="143"/>
      <c r="Z172" s="143">
        <v>0.41666666666666669</v>
      </c>
      <c r="AA172" s="143">
        <v>0.5</v>
      </c>
      <c r="AB172">
        <v>4</v>
      </c>
      <c r="AC172" s="143">
        <v>0.41666666666666669</v>
      </c>
      <c r="AD172" s="143">
        <v>0.5</v>
      </c>
      <c r="AE172">
        <v>4</v>
      </c>
      <c r="AF172" s="143"/>
      <c r="AG172" s="143"/>
    </row>
    <row r="173" spans="1:33" hidden="1" x14ac:dyDescent="0.3">
      <c r="A173" t="s">
        <v>1600</v>
      </c>
      <c r="B173" t="s">
        <v>420</v>
      </c>
      <c r="C173" t="s">
        <v>421</v>
      </c>
      <c r="D173" t="s">
        <v>1241</v>
      </c>
      <c r="E173" t="s">
        <v>419</v>
      </c>
      <c r="F173" t="s">
        <v>419</v>
      </c>
      <c r="G173" t="s">
        <v>36</v>
      </c>
      <c r="H173" t="s">
        <v>883</v>
      </c>
      <c r="I173" t="s">
        <v>979</v>
      </c>
      <c r="J173">
        <v>1003779475</v>
      </c>
      <c r="K173" t="s">
        <v>1192</v>
      </c>
      <c r="L173" t="s">
        <v>999</v>
      </c>
      <c r="M173">
        <v>0.15</v>
      </c>
      <c r="N173" s="143"/>
      <c r="O173" s="143"/>
      <c r="Q173" s="143"/>
      <c r="R173" s="143"/>
      <c r="T173" s="143">
        <v>0.625</v>
      </c>
      <c r="U173" s="143">
        <v>0.70833333333333337</v>
      </c>
      <c r="V173">
        <v>4</v>
      </c>
      <c r="W173" s="143"/>
      <c r="X173" s="143"/>
      <c r="Z173" s="143">
        <v>0.70833333333333337</v>
      </c>
      <c r="AA173" s="143">
        <v>0.79166666666666663</v>
      </c>
      <c r="AB173">
        <v>4</v>
      </c>
      <c r="AC173" s="143">
        <v>0.70833333333333337</v>
      </c>
      <c r="AD173" s="143">
        <v>0.79166666666666663</v>
      </c>
      <c r="AE173">
        <v>4</v>
      </c>
      <c r="AF173" s="143"/>
      <c r="AG173" s="143"/>
    </row>
    <row r="174" spans="1:33" hidden="1" x14ac:dyDescent="0.3">
      <c r="A174" t="s">
        <v>1600</v>
      </c>
      <c r="B174" t="s">
        <v>846</v>
      </c>
      <c r="C174" t="s">
        <v>847</v>
      </c>
      <c r="D174" t="s">
        <v>1237</v>
      </c>
      <c r="E174" t="s">
        <v>419</v>
      </c>
      <c r="F174" t="s">
        <v>419</v>
      </c>
      <c r="G174" t="s">
        <v>36</v>
      </c>
      <c r="H174" t="s">
        <v>883</v>
      </c>
      <c r="I174" t="s">
        <v>979</v>
      </c>
      <c r="J174">
        <v>1003779475</v>
      </c>
      <c r="K174" t="s">
        <v>1192</v>
      </c>
      <c r="L174" t="s">
        <v>999</v>
      </c>
      <c r="M174">
        <v>7.5000000000000094E-2</v>
      </c>
      <c r="N174" s="143"/>
      <c r="O174" s="143"/>
      <c r="Q174" s="143"/>
      <c r="R174" s="143"/>
      <c r="T174" s="143">
        <v>0.58333333333333337</v>
      </c>
      <c r="U174" s="143">
        <v>0.625</v>
      </c>
      <c r="V174">
        <v>4</v>
      </c>
      <c r="W174" s="143"/>
      <c r="X174" s="143"/>
      <c r="Z174" s="143">
        <v>0.66666666666666663</v>
      </c>
      <c r="AA174" s="143">
        <v>0.70833333333333337</v>
      </c>
      <c r="AB174">
        <v>4</v>
      </c>
      <c r="AC174" s="143">
        <v>0.66666666666666663</v>
      </c>
      <c r="AD174" s="143">
        <v>0.70833333333333337</v>
      </c>
      <c r="AE174">
        <v>4</v>
      </c>
      <c r="AF174" s="143"/>
      <c r="AG174" s="143"/>
    </row>
    <row r="175" spans="1:33" hidden="1" x14ac:dyDescent="0.3">
      <c r="A175" t="s">
        <v>1563</v>
      </c>
      <c r="B175" t="s">
        <v>329</v>
      </c>
      <c r="C175" t="s">
        <v>330</v>
      </c>
      <c r="D175" t="s">
        <v>1239</v>
      </c>
      <c r="E175" t="s">
        <v>331</v>
      </c>
      <c r="F175" t="s">
        <v>331</v>
      </c>
      <c r="G175" t="s">
        <v>36</v>
      </c>
      <c r="H175" t="s">
        <v>881</v>
      </c>
      <c r="I175" t="s">
        <v>980</v>
      </c>
      <c r="J175">
        <v>925015299</v>
      </c>
      <c r="K175" t="s">
        <v>1164</v>
      </c>
      <c r="L175" t="s">
        <v>440</v>
      </c>
      <c r="M175">
        <v>0.5</v>
      </c>
      <c r="N175" s="143"/>
      <c r="O175" s="143"/>
      <c r="Q175" s="143">
        <v>0.625</v>
      </c>
      <c r="R175" s="143">
        <v>0.79166666666666663</v>
      </c>
      <c r="S175">
        <v>4</v>
      </c>
      <c r="T175" s="143">
        <v>0.625</v>
      </c>
      <c r="U175" s="143">
        <v>0.79166666666666663</v>
      </c>
      <c r="V175">
        <v>4</v>
      </c>
      <c r="W175" s="143">
        <v>0.70833333333333337</v>
      </c>
      <c r="X175" s="143">
        <v>0.79166666666666663</v>
      </c>
      <c r="Y175">
        <v>4</v>
      </c>
      <c r="Z175" s="143">
        <v>0.625</v>
      </c>
      <c r="AA175" s="143">
        <v>0.79166666666666663</v>
      </c>
      <c r="AB175">
        <v>4</v>
      </c>
      <c r="AC175" s="143">
        <v>0.54166666666666663</v>
      </c>
      <c r="AD175" s="143">
        <v>0.79166666666666663</v>
      </c>
      <c r="AE175">
        <v>4</v>
      </c>
      <c r="AF175" s="143"/>
      <c r="AG175" s="143"/>
    </row>
    <row r="176" spans="1:33" hidden="1" x14ac:dyDescent="0.3">
      <c r="A176" t="s">
        <v>1563</v>
      </c>
      <c r="B176" t="s">
        <v>332</v>
      </c>
      <c r="C176" t="s">
        <v>333</v>
      </c>
      <c r="D176" t="s">
        <v>1240</v>
      </c>
      <c r="E176" t="s">
        <v>331</v>
      </c>
      <c r="F176" t="s">
        <v>331</v>
      </c>
      <c r="G176" t="s">
        <v>36</v>
      </c>
      <c r="H176" t="s">
        <v>881</v>
      </c>
      <c r="I176" t="s">
        <v>980</v>
      </c>
      <c r="J176">
        <v>925015299</v>
      </c>
      <c r="K176" t="s">
        <v>1164</v>
      </c>
      <c r="L176" t="s">
        <v>440</v>
      </c>
      <c r="M176">
        <v>0.25</v>
      </c>
      <c r="N176" s="143"/>
      <c r="O176" s="143"/>
      <c r="Q176" s="143">
        <v>0.54166666666666663</v>
      </c>
      <c r="R176" s="143">
        <v>0.625</v>
      </c>
      <c r="S176">
        <v>4</v>
      </c>
      <c r="T176" s="143">
        <v>0.41666666666666669</v>
      </c>
      <c r="U176" s="143">
        <v>0.5</v>
      </c>
      <c r="V176">
        <v>4</v>
      </c>
      <c r="W176" s="143">
        <v>0.58333333333333337</v>
      </c>
      <c r="X176" s="143">
        <v>0.70833333333333337</v>
      </c>
      <c r="Y176">
        <v>4</v>
      </c>
      <c r="Z176" s="143">
        <v>0.41666666666666669</v>
      </c>
      <c r="AA176" s="143">
        <v>0.5</v>
      </c>
      <c r="AB176">
        <v>4</v>
      </c>
      <c r="AC176" s="143">
        <v>0.45833333333333331</v>
      </c>
      <c r="AD176" s="143">
        <v>0.5</v>
      </c>
      <c r="AE176">
        <v>4</v>
      </c>
      <c r="AF176" s="143"/>
      <c r="AG176" s="143"/>
    </row>
    <row r="177" spans="1:35" hidden="1" x14ac:dyDescent="0.3">
      <c r="A177" t="s">
        <v>1563</v>
      </c>
      <c r="B177" t="s">
        <v>334</v>
      </c>
      <c r="C177" t="s">
        <v>335</v>
      </c>
      <c r="D177" t="s">
        <v>1241</v>
      </c>
      <c r="E177" t="s">
        <v>331</v>
      </c>
      <c r="F177" t="s">
        <v>331</v>
      </c>
      <c r="G177" t="s">
        <v>36</v>
      </c>
      <c r="H177" t="s">
        <v>881</v>
      </c>
      <c r="I177" t="s">
        <v>980</v>
      </c>
      <c r="J177">
        <v>925015299</v>
      </c>
      <c r="K177" t="s">
        <v>1164</v>
      </c>
      <c r="L177" t="s">
        <v>440</v>
      </c>
      <c r="M177">
        <v>0.25</v>
      </c>
      <c r="N177" s="143"/>
      <c r="O177" s="143"/>
      <c r="Q177" s="143">
        <v>0.41666666666666669</v>
      </c>
      <c r="R177" s="143">
        <v>0.5</v>
      </c>
      <c r="S177">
        <v>4</v>
      </c>
      <c r="T177" s="143">
        <v>0.54166666666666663</v>
      </c>
      <c r="U177" s="143">
        <v>0.625</v>
      </c>
      <c r="V177">
        <v>4</v>
      </c>
      <c r="W177" s="143">
        <v>0.41666666666666669</v>
      </c>
      <c r="X177" s="143">
        <v>0.54166666666666663</v>
      </c>
      <c r="Y177">
        <v>4</v>
      </c>
      <c r="Z177" s="143">
        <v>0.54166666666666663</v>
      </c>
      <c r="AA177" s="143">
        <v>0.625</v>
      </c>
      <c r="AB177">
        <v>4</v>
      </c>
      <c r="AC177" s="143">
        <v>0.41666666666666669</v>
      </c>
      <c r="AD177" s="143">
        <v>0.45833333333333331</v>
      </c>
      <c r="AE177">
        <v>4</v>
      </c>
      <c r="AF177" s="143"/>
      <c r="AG177" s="143"/>
    </row>
    <row r="178" spans="1:35" hidden="1" x14ac:dyDescent="0.3">
      <c r="A178" t="s">
        <v>1563</v>
      </c>
      <c r="B178" t="s">
        <v>217</v>
      </c>
      <c r="C178" t="s">
        <v>218</v>
      </c>
      <c r="D178" t="s">
        <v>1239</v>
      </c>
      <c r="E178" t="s">
        <v>214</v>
      </c>
      <c r="F178" t="s">
        <v>35</v>
      </c>
      <c r="G178" t="s">
        <v>36</v>
      </c>
      <c r="H178" t="s">
        <v>881</v>
      </c>
      <c r="I178" t="s">
        <v>913</v>
      </c>
      <c r="J178">
        <v>1750274563</v>
      </c>
      <c r="K178" t="s">
        <v>1155</v>
      </c>
      <c r="L178" t="s">
        <v>999</v>
      </c>
      <c r="M178">
        <v>0.5</v>
      </c>
      <c r="N178" s="143"/>
      <c r="O178" s="143"/>
      <c r="Q178" s="143">
        <v>0.625</v>
      </c>
      <c r="R178" s="143">
        <v>0.79166666666666663</v>
      </c>
      <c r="S178">
        <v>4</v>
      </c>
      <c r="T178" s="143">
        <v>0.41666666666666669</v>
      </c>
      <c r="U178" s="143">
        <v>0.58333333333333337</v>
      </c>
      <c r="V178">
        <v>4</v>
      </c>
      <c r="W178" s="143">
        <v>0.625</v>
      </c>
      <c r="X178" s="143">
        <v>0.79166666666666663</v>
      </c>
      <c r="Y178">
        <v>4</v>
      </c>
      <c r="Z178" s="143">
        <v>0.41666666666666669</v>
      </c>
      <c r="AA178" s="143">
        <v>0.58333333333333337</v>
      </c>
      <c r="AB178">
        <v>4</v>
      </c>
      <c r="AC178" s="143">
        <v>0.625</v>
      </c>
      <c r="AD178" s="143">
        <v>0.79166666666666663</v>
      </c>
      <c r="AE178">
        <v>4</v>
      </c>
      <c r="AF178" s="143"/>
      <c r="AG178" s="143"/>
      <c r="AI178" t="s">
        <v>1628</v>
      </c>
    </row>
    <row r="179" spans="1:35" hidden="1" x14ac:dyDescent="0.3">
      <c r="A179" t="s">
        <v>1563</v>
      </c>
      <c r="B179" t="s">
        <v>212</v>
      </c>
      <c r="C179" t="s">
        <v>213</v>
      </c>
      <c r="D179" t="s">
        <v>1246</v>
      </c>
      <c r="E179" t="s">
        <v>214</v>
      </c>
      <c r="F179" t="s">
        <v>35</v>
      </c>
      <c r="G179" t="s">
        <v>120</v>
      </c>
      <c r="H179" t="s">
        <v>881</v>
      </c>
      <c r="I179" t="s">
        <v>956</v>
      </c>
      <c r="J179">
        <v>1726243379</v>
      </c>
      <c r="K179" t="s">
        <v>1210</v>
      </c>
      <c r="L179" t="s">
        <v>999</v>
      </c>
      <c r="M179">
        <v>0.25</v>
      </c>
      <c r="N179" s="143"/>
      <c r="O179" s="143"/>
      <c r="Q179" s="143">
        <v>0.41666666666666669</v>
      </c>
      <c r="R179" s="143">
        <v>0.5</v>
      </c>
      <c r="S179">
        <v>4</v>
      </c>
      <c r="T179" s="143">
        <v>0.41666666666666669</v>
      </c>
      <c r="U179" s="143">
        <v>0.5</v>
      </c>
      <c r="V179">
        <v>4</v>
      </c>
      <c r="W179" s="143">
        <v>0.70833333333333337</v>
      </c>
      <c r="X179" s="143">
        <v>0.79166666666666663</v>
      </c>
      <c r="Y179">
        <v>4</v>
      </c>
      <c r="Z179" s="143">
        <v>0.41666666666666669</v>
      </c>
      <c r="AA179" s="143">
        <v>0.5</v>
      </c>
      <c r="AB179">
        <v>4</v>
      </c>
      <c r="AC179" s="143">
        <v>0.41666666666666669</v>
      </c>
      <c r="AD179" s="143">
        <v>0.5</v>
      </c>
      <c r="AE179">
        <v>4</v>
      </c>
      <c r="AF179" s="143"/>
      <c r="AG179" s="143"/>
    </row>
    <row r="180" spans="1:35" hidden="1" x14ac:dyDescent="0.3">
      <c r="A180" t="s">
        <v>1563</v>
      </c>
      <c r="B180" t="s">
        <v>215</v>
      </c>
      <c r="C180" t="s">
        <v>216</v>
      </c>
      <c r="D180" t="s">
        <v>1240</v>
      </c>
      <c r="E180" t="s">
        <v>214</v>
      </c>
      <c r="F180" t="s">
        <v>35</v>
      </c>
      <c r="G180" t="s">
        <v>36</v>
      </c>
      <c r="H180" t="s">
        <v>881</v>
      </c>
      <c r="I180" t="s">
        <v>913</v>
      </c>
      <c r="J180">
        <v>1750274563</v>
      </c>
      <c r="K180" t="s">
        <v>1155</v>
      </c>
      <c r="L180" t="s">
        <v>999</v>
      </c>
      <c r="M180">
        <v>0.47499999999999998</v>
      </c>
      <c r="N180" s="143"/>
      <c r="O180" s="143"/>
      <c r="Q180" s="143">
        <v>0.41666666666666669</v>
      </c>
      <c r="R180" s="143">
        <v>0.58333333333333337</v>
      </c>
      <c r="S180">
        <v>4</v>
      </c>
      <c r="T180" s="143">
        <v>0.625</v>
      </c>
      <c r="U180" s="143">
        <v>0.79166666666666663</v>
      </c>
      <c r="V180">
        <v>4</v>
      </c>
      <c r="W180" s="143">
        <v>0.45833333333333331</v>
      </c>
      <c r="X180" s="143">
        <v>0.58333333333333337</v>
      </c>
      <c r="Y180">
        <v>4</v>
      </c>
      <c r="Z180" s="143">
        <v>0.625</v>
      </c>
      <c r="AA180" s="143">
        <v>0.79166666666666663</v>
      </c>
      <c r="AB180">
        <v>4</v>
      </c>
      <c r="AC180" s="143">
        <v>0.41666666666666669</v>
      </c>
      <c r="AD180" s="143">
        <v>0.58333333333333337</v>
      </c>
      <c r="AE180">
        <v>4</v>
      </c>
      <c r="AF180" s="143"/>
      <c r="AG180" s="143"/>
      <c r="AI180" t="s">
        <v>1628</v>
      </c>
    </row>
    <row r="181" spans="1:35" hidden="1" x14ac:dyDescent="0.3">
      <c r="A181" t="s">
        <v>1563</v>
      </c>
      <c r="B181" t="s">
        <v>219</v>
      </c>
      <c r="C181" t="s">
        <v>220</v>
      </c>
      <c r="D181" t="s">
        <v>1241</v>
      </c>
      <c r="E181" t="s">
        <v>214</v>
      </c>
      <c r="F181" t="s">
        <v>35</v>
      </c>
      <c r="G181" t="s">
        <v>36</v>
      </c>
      <c r="H181" t="s">
        <v>881</v>
      </c>
      <c r="I181" t="s">
        <v>956</v>
      </c>
      <c r="J181">
        <v>1726243379</v>
      </c>
      <c r="K181" t="s">
        <v>1210</v>
      </c>
      <c r="L181" t="s">
        <v>999</v>
      </c>
      <c r="M181">
        <v>0.7</v>
      </c>
      <c r="N181" s="143"/>
      <c r="O181" s="143"/>
      <c r="Q181" s="143">
        <v>0.58333333333333337</v>
      </c>
      <c r="R181" s="143">
        <v>0.79166666666666663</v>
      </c>
      <c r="S181">
        <v>4</v>
      </c>
      <c r="T181" s="143">
        <v>0.54166666666666663</v>
      </c>
      <c r="U181" s="143">
        <v>0.79166666666666663</v>
      </c>
      <c r="V181">
        <v>4</v>
      </c>
      <c r="W181" s="143">
        <v>0.45833333333333331</v>
      </c>
      <c r="X181" s="143">
        <v>0.66666666666666663</v>
      </c>
      <c r="Y181">
        <v>4</v>
      </c>
      <c r="Z181" s="143">
        <v>0.54166666666666663</v>
      </c>
      <c r="AA181" s="143">
        <v>0.79166666666666663</v>
      </c>
      <c r="AB181">
        <v>4</v>
      </c>
      <c r="AC181" s="143">
        <v>0.54166666666666663</v>
      </c>
      <c r="AD181" s="143">
        <v>0.79166666666666663</v>
      </c>
      <c r="AE181">
        <v>4</v>
      </c>
      <c r="AF181" s="143"/>
      <c r="AG181" s="143"/>
    </row>
    <row r="182" spans="1:35" hidden="1" x14ac:dyDescent="0.3">
      <c r="A182" t="s">
        <v>1565</v>
      </c>
      <c r="B182" t="s">
        <v>871</v>
      </c>
      <c r="C182" t="s">
        <v>872</v>
      </c>
      <c r="D182" t="s">
        <v>1242</v>
      </c>
      <c r="E182" t="s">
        <v>214</v>
      </c>
      <c r="F182" t="s">
        <v>35</v>
      </c>
      <c r="G182" t="s">
        <v>36</v>
      </c>
      <c r="H182" t="s">
        <v>881</v>
      </c>
      <c r="I182" t="s">
        <v>956</v>
      </c>
      <c r="J182">
        <v>1726243379</v>
      </c>
      <c r="K182" t="s">
        <v>1210</v>
      </c>
      <c r="L182" t="s">
        <v>999</v>
      </c>
      <c r="M182">
        <v>0.05</v>
      </c>
      <c r="N182" s="143"/>
      <c r="O182" s="143"/>
      <c r="Q182" s="143">
        <v>0.54166666666666663</v>
      </c>
      <c r="R182" s="143">
        <v>0.58333333333333337</v>
      </c>
      <c r="S182">
        <v>4</v>
      </c>
      <c r="T182" s="143"/>
      <c r="U182" s="143"/>
      <c r="W182" s="143">
        <v>0.41666666666666669</v>
      </c>
      <c r="X182" s="143">
        <v>0.45833333333333331</v>
      </c>
      <c r="Y182">
        <v>4</v>
      </c>
      <c r="Z182" s="143"/>
      <c r="AA182" s="143"/>
      <c r="AC182" s="143"/>
      <c r="AD182" s="143"/>
      <c r="AF182" s="143"/>
      <c r="AG182" s="143"/>
    </row>
    <row r="183" spans="1:35" hidden="1" x14ac:dyDescent="0.3">
      <c r="A183" t="s">
        <v>1592</v>
      </c>
      <c r="B183" t="s">
        <v>388</v>
      </c>
      <c r="C183" t="s">
        <v>389</v>
      </c>
      <c r="D183" t="s">
        <v>1238</v>
      </c>
      <c r="E183" t="s">
        <v>360</v>
      </c>
      <c r="F183" t="s">
        <v>45</v>
      </c>
      <c r="G183" t="s">
        <v>36</v>
      </c>
      <c r="H183" t="s">
        <v>881</v>
      </c>
      <c r="I183" t="s">
        <v>957</v>
      </c>
      <c r="J183">
        <v>924028749</v>
      </c>
      <c r="K183" t="s">
        <v>1122</v>
      </c>
      <c r="L183" t="s">
        <v>440</v>
      </c>
      <c r="M183">
        <v>0.15</v>
      </c>
      <c r="N183" s="143"/>
      <c r="O183" s="143"/>
      <c r="Q183" s="143"/>
      <c r="R183" s="143"/>
      <c r="T183" s="143">
        <v>0.41666666666666669</v>
      </c>
      <c r="U183" s="143">
        <v>0.54166666666666663</v>
      </c>
      <c r="V183">
        <v>4</v>
      </c>
      <c r="W183" s="143"/>
      <c r="X183" s="143"/>
      <c r="Z183" s="143">
        <v>0.41666666666666669</v>
      </c>
      <c r="AA183" s="143">
        <v>0.54166666666666663</v>
      </c>
      <c r="AB183">
        <v>4</v>
      </c>
      <c r="AC183" s="143"/>
      <c r="AD183" s="143"/>
      <c r="AF183" s="143"/>
      <c r="AG183" s="143"/>
    </row>
    <row r="184" spans="1:35" hidden="1" x14ac:dyDescent="0.3">
      <c r="A184" t="s">
        <v>1563</v>
      </c>
      <c r="B184" t="s">
        <v>386</v>
      </c>
      <c r="C184" t="s">
        <v>387</v>
      </c>
      <c r="D184" t="s">
        <v>1239</v>
      </c>
      <c r="E184" t="s">
        <v>360</v>
      </c>
      <c r="F184" t="s">
        <v>45</v>
      </c>
      <c r="G184" t="s">
        <v>36</v>
      </c>
      <c r="H184" t="s">
        <v>881</v>
      </c>
      <c r="I184" t="s">
        <v>958</v>
      </c>
      <c r="J184">
        <v>922183207</v>
      </c>
      <c r="K184" t="s">
        <v>1123</v>
      </c>
      <c r="L184" t="s">
        <v>440</v>
      </c>
      <c r="M184">
        <v>0.9</v>
      </c>
      <c r="N184" s="143"/>
      <c r="O184" s="143"/>
      <c r="Q184" s="143">
        <v>0.5</v>
      </c>
      <c r="R184" s="143">
        <v>0.79166666666666663</v>
      </c>
      <c r="S184">
        <v>4</v>
      </c>
      <c r="T184" s="143">
        <v>0.5</v>
      </c>
      <c r="U184" s="143">
        <v>0.79166666666666663</v>
      </c>
      <c r="V184">
        <v>4</v>
      </c>
      <c r="W184" s="143">
        <v>0.5</v>
      </c>
      <c r="X184" s="143">
        <v>0.79166666666666663</v>
      </c>
      <c r="Y184">
        <v>4</v>
      </c>
      <c r="Z184" s="143">
        <v>0.5</v>
      </c>
      <c r="AA184" s="143">
        <v>0.79166666666666663</v>
      </c>
      <c r="AB184">
        <v>4</v>
      </c>
      <c r="AC184" s="143">
        <v>0.41666666666666669</v>
      </c>
      <c r="AD184" s="143">
        <v>0.75</v>
      </c>
      <c r="AE184">
        <v>4</v>
      </c>
      <c r="AF184" s="143"/>
      <c r="AG184" s="143"/>
    </row>
    <row r="185" spans="1:35" hidden="1" x14ac:dyDescent="0.3">
      <c r="A185" t="s">
        <v>1563</v>
      </c>
      <c r="B185" t="s">
        <v>371</v>
      </c>
      <c r="C185" t="s">
        <v>372</v>
      </c>
      <c r="D185" t="s">
        <v>1240</v>
      </c>
      <c r="E185" t="s">
        <v>360</v>
      </c>
      <c r="F185" t="s">
        <v>45</v>
      </c>
      <c r="G185" t="s">
        <v>36</v>
      </c>
      <c r="H185" t="s">
        <v>881</v>
      </c>
      <c r="I185" t="s">
        <v>959</v>
      </c>
      <c r="J185">
        <v>955499553</v>
      </c>
      <c r="K185" t="s">
        <v>1124</v>
      </c>
      <c r="L185" t="s">
        <v>440</v>
      </c>
      <c r="M185">
        <v>0.75</v>
      </c>
      <c r="N185" s="143"/>
      <c r="O185" s="143"/>
      <c r="Q185" s="143">
        <v>0.54166666666666663</v>
      </c>
      <c r="R185" s="143">
        <v>0.79166666666666663</v>
      </c>
      <c r="S185">
        <v>4</v>
      </c>
      <c r="T185" s="143">
        <v>0.54166666666666663</v>
      </c>
      <c r="U185" s="143">
        <v>0.79166666666666663</v>
      </c>
      <c r="V185">
        <v>4</v>
      </c>
      <c r="W185" s="143">
        <v>0.54166666666666663</v>
      </c>
      <c r="X185" s="143">
        <v>0.79166666666666663</v>
      </c>
      <c r="Y185">
        <v>4</v>
      </c>
      <c r="Z185" s="143">
        <v>0.54166666666666663</v>
      </c>
      <c r="AA185" s="143">
        <v>0.79166666666666663</v>
      </c>
      <c r="AB185">
        <v>4</v>
      </c>
      <c r="AC185" s="143">
        <v>0.54166666666666663</v>
      </c>
      <c r="AD185" s="143">
        <v>0.79166666666666663</v>
      </c>
      <c r="AE185">
        <v>4</v>
      </c>
      <c r="AF185" s="143"/>
      <c r="AG185" s="143"/>
    </row>
    <row r="186" spans="1:35" hidden="1" x14ac:dyDescent="0.3">
      <c r="A186" t="s">
        <v>1563</v>
      </c>
      <c r="B186" t="s">
        <v>358</v>
      </c>
      <c r="C186" t="s">
        <v>359</v>
      </c>
      <c r="D186" t="s">
        <v>1241</v>
      </c>
      <c r="E186" t="s">
        <v>360</v>
      </c>
      <c r="F186" t="s">
        <v>45</v>
      </c>
      <c r="G186" t="s">
        <v>36</v>
      </c>
      <c r="H186" t="s">
        <v>881</v>
      </c>
      <c r="I186" t="s">
        <v>957</v>
      </c>
      <c r="J186">
        <v>924028749</v>
      </c>
      <c r="K186" t="s">
        <v>1122</v>
      </c>
      <c r="L186" t="s">
        <v>440</v>
      </c>
      <c r="M186">
        <v>0.85</v>
      </c>
      <c r="N186" s="143"/>
      <c r="O186" s="143"/>
      <c r="Q186" s="143">
        <v>0.41666666666666669</v>
      </c>
      <c r="R186" s="143">
        <v>0.75</v>
      </c>
      <c r="S186">
        <v>4</v>
      </c>
      <c r="T186" s="143">
        <v>0.58333333333333337</v>
      </c>
      <c r="U186" s="143">
        <v>0.79166666666666663</v>
      </c>
      <c r="V186">
        <v>4</v>
      </c>
      <c r="W186" s="143">
        <v>0.41666666666666669</v>
      </c>
      <c r="X186" s="143">
        <v>0.75</v>
      </c>
      <c r="Y186">
        <v>4</v>
      </c>
      <c r="Z186" s="143">
        <v>0.58333333333333337</v>
      </c>
      <c r="AA186" s="143">
        <v>0.79166666666666663</v>
      </c>
      <c r="AB186">
        <v>4</v>
      </c>
      <c r="AC186" s="143">
        <v>0.41666666666666669</v>
      </c>
      <c r="AD186" s="143">
        <v>0.75</v>
      </c>
      <c r="AE186">
        <v>4</v>
      </c>
      <c r="AF186" s="143"/>
      <c r="AG186" s="143"/>
    </row>
    <row r="187" spans="1:35" hidden="1" x14ac:dyDescent="0.3">
      <c r="A187" t="s">
        <v>1605</v>
      </c>
      <c r="B187" t="s">
        <v>1125</v>
      </c>
      <c r="C187" t="s">
        <v>1126</v>
      </c>
      <c r="D187" t="s">
        <v>1236</v>
      </c>
      <c r="E187" t="s">
        <v>360</v>
      </c>
      <c r="F187" t="s">
        <v>45</v>
      </c>
      <c r="G187" t="s">
        <v>36</v>
      </c>
      <c r="H187" t="s">
        <v>881</v>
      </c>
      <c r="I187" t="s">
        <v>959</v>
      </c>
      <c r="J187">
        <v>955499553</v>
      </c>
      <c r="K187" t="s">
        <v>1124</v>
      </c>
      <c r="L187" t="s">
        <v>440</v>
      </c>
      <c r="M187">
        <v>0.15</v>
      </c>
      <c r="N187" s="143"/>
      <c r="O187" s="143"/>
      <c r="Q187" s="143">
        <v>0.41666666666666669</v>
      </c>
      <c r="R187" s="143">
        <v>0.5</v>
      </c>
      <c r="S187">
        <v>4</v>
      </c>
      <c r="T187" s="143"/>
      <c r="U187" s="143"/>
      <c r="W187" s="143">
        <v>0.41666666666666669</v>
      </c>
      <c r="X187" s="143">
        <v>0.5</v>
      </c>
      <c r="Y187">
        <v>4</v>
      </c>
      <c r="Z187" s="143"/>
      <c r="AA187" s="143"/>
      <c r="AC187" s="143">
        <v>0.41666666666666669</v>
      </c>
      <c r="AD187" s="143">
        <v>0.5</v>
      </c>
      <c r="AE187">
        <v>4</v>
      </c>
      <c r="AF187" s="143"/>
      <c r="AG187" s="143"/>
    </row>
    <row r="188" spans="1:35" hidden="1" x14ac:dyDescent="0.3">
      <c r="A188" t="s">
        <v>1592</v>
      </c>
      <c r="B188" t="s">
        <v>544</v>
      </c>
      <c r="C188" t="s">
        <v>545</v>
      </c>
      <c r="D188" t="s">
        <v>1237</v>
      </c>
      <c r="E188" t="s">
        <v>360</v>
      </c>
      <c r="F188" t="s">
        <v>45</v>
      </c>
      <c r="G188" t="s">
        <v>36</v>
      </c>
      <c r="H188" t="s">
        <v>881</v>
      </c>
      <c r="I188" t="s">
        <v>959</v>
      </c>
      <c r="J188">
        <v>955499553</v>
      </c>
      <c r="K188" t="s">
        <v>1124</v>
      </c>
      <c r="L188" t="s">
        <v>440</v>
      </c>
      <c r="M188">
        <v>0.1</v>
      </c>
      <c r="N188" s="143"/>
      <c r="O188" s="143"/>
      <c r="Q188" s="143"/>
      <c r="R188" s="143"/>
      <c r="T188" s="143">
        <v>0.41666666666666669</v>
      </c>
      <c r="U188" s="143">
        <v>0.5</v>
      </c>
      <c r="V188">
        <v>4</v>
      </c>
      <c r="W188" s="143"/>
      <c r="X188" s="143"/>
      <c r="Z188" s="143">
        <v>0.41666666666666669</v>
      </c>
      <c r="AA188" s="143">
        <v>0.5</v>
      </c>
      <c r="AB188">
        <v>4</v>
      </c>
      <c r="AC188" s="143"/>
      <c r="AD188" s="143"/>
      <c r="AF188" s="143"/>
      <c r="AG188" s="143"/>
    </row>
    <row r="189" spans="1:35" hidden="1" x14ac:dyDescent="0.3">
      <c r="A189" t="s">
        <v>1604</v>
      </c>
      <c r="B189" t="s">
        <v>546</v>
      </c>
      <c r="C189" t="s">
        <v>546</v>
      </c>
      <c r="D189" t="s">
        <v>43</v>
      </c>
      <c r="E189" t="s">
        <v>360</v>
      </c>
      <c r="F189" t="s">
        <v>45</v>
      </c>
      <c r="G189" t="s">
        <v>36</v>
      </c>
      <c r="H189" t="s">
        <v>881</v>
      </c>
      <c r="I189" t="s">
        <v>958</v>
      </c>
      <c r="J189">
        <v>922183207</v>
      </c>
      <c r="K189" t="s">
        <v>1123</v>
      </c>
      <c r="L189" t="s">
        <v>440</v>
      </c>
      <c r="M189">
        <v>0.1</v>
      </c>
      <c r="N189" s="143"/>
      <c r="O189" s="143"/>
      <c r="Q189" s="143">
        <v>0.41666666666666669</v>
      </c>
      <c r="R189" s="143">
        <v>0.45833333333333331</v>
      </c>
      <c r="S189">
        <v>4</v>
      </c>
      <c r="T189" s="143">
        <v>0.41666666666666669</v>
      </c>
      <c r="U189" s="143">
        <v>0.45833333333333331</v>
      </c>
      <c r="V189">
        <v>4</v>
      </c>
      <c r="W189" s="143">
        <v>0.41666666666666669</v>
      </c>
      <c r="X189" s="143">
        <v>0.45833333333333331</v>
      </c>
      <c r="Y189">
        <v>4</v>
      </c>
      <c r="Z189" s="143">
        <v>0.41666666666666669</v>
      </c>
      <c r="AA189" s="143">
        <v>0.45833333333333331</v>
      </c>
      <c r="AB189">
        <v>4</v>
      </c>
      <c r="AC189" s="143"/>
      <c r="AD189" s="143"/>
      <c r="AF189" s="143"/>
      <c r="AG189" s="143"/>
    </row>
    <row r="190" spans="1:35" hidden="1" x14ac:dyDescent="0.3">
      <c r="A190" t="s">
        <v>1605</v>
      </c>
      <c r="B190" t="s">
        <v>78</v>
      </c>
      <c r="C190" t="s">
        <v>79</v>
      </c>
      <c r="D190" t="s">
        <v>1246</v>
      </c>
      <c r="E190" t="s">
        <v>80</v>
      </c>
      <c r="F190" t="s">
        <v>80</v>
      </c>
      <c r="G190" t="s">
        <v>120</v>
      </c>
      <c r="H190" t="s">
        <v>883</v>
      </c>
      <c r="I190" t="s">
        <v>960</v>
      </c>
      <c r="J190">
        <v>1311582850</v>
      </c>
      <c r="K190" t="s">
        <v>1199</v>
      </c>
      <c r="L190" t="s">
        <v>456</v>
      </c>
      <c r="M190">
        <v>0.22500000000000001</v>
      </c>
      <c r="N190" s="143"/>
      <c r="O190" s="143"/>
      <c r="Q190" s="143">
        <v>0.41666666666666669</v>
      </c>
      <c r="R190" s="143">
        <v>0.54166666666666663</v>
      </c>
      <c r="S190">
        <v>4</v>
      </c>
      <c r="T190" s="143"/>
      <c r="U190" s="143"/>
      <c r="W190" s="143">
        <v>0.41666666666666669</v>
      </c>
      <c r="X190" s="143">
        <v>0.54166666666666663</v>
      </c>
      <c r="Y190">
        <v>4</v>
      </c>
      <c r="Z190" s="143"/>
      <c r="AA190" s="143"/>
      <c r="AC190" s="143">
        <v>0.41666666666666669</v>
      </c>
      <c r="AD190" s="143">
        <v>0.54166666666666663</v>
      </c>
      <c r="AE190">
        <v>4</v>
      </c>
      <c r="AF190" s="143"/>
      <c r="AG190" s="143"/>
    </row>
    <row r="191" spans="1:35" hidden="1" x14ac:dyDescent="0.3">
      <c r="A191" t="s">
        <v>1605</v>
      </c>
      <c r="B191" t="s">
        <v>1119</v>
      </c>
      <c r="C191" t="s">
        <v>1118</v>
      </c>
      <c r="D191" t="s">
        <v>1236</v>
      </c>
      <c r="E191" t="s">
        <v>80</v>
      </c>
      <c r="F191" t="s">
        <v>80</v>
      </c>
      <c r="G191" t="s">
        <v>36</v>
      </c>
      <c r="H191" t="s">
        <v>883</v>
      </c>
      <c r="I191" t="s">
        <v>960</v>
      </c>
      <c r="J191">
        <v>1311582850</v>
      </c>
      <c r="K191" t="s">
        <v>1199</v>
      </c>
      <c r="L191" t="s">
        <v>456</v>
      </c>
      <c r="M191">
        <v>0.15</v>
      </c>
      <c r="N191" s="143"/>
      <c r="O191" s="143"/>
      <c r="Q191" s="143">
        <v>0.70833333333333337</v>
      </c>
      <c r="R191" s="143">
        <v>0.79166666666666663</v>
      </c>
      <c r="S191">
        <v>4</v>
      </c>
      <c r="T191" s="143"/>
      <c r="U191" s="143"/>
      <c r="W191" s="143">
        <v>0.70833333333333337</v>
      </c>
      <c r="X191" s="143">
        <v>0.79166666666666663</v>
      </c>
      <c r="Y191">
        <v>4</v>
      </c>
      <c r="Z191" s="143"/>
      <c r="AA191" s="143"/>
      <c r="AC191" s="143">
        <v>0.70833333333333337</v>
      </c>
      <c r="AD191" s="143">
        <v>0.79166666666666663</v>
      </c>
      <c r="AE191">
        <v>4</v>
      </c>
      <c r="AF191" s="143"/>
      <c r="AG191" s="143"/>
    </row>
    <row r="192" spans="1:35" hidden="1" x14ac:dyDescent="0.3">
      <c r="A192" t="s">
        <v>1564</v>
      </c>
      <c r="B192" t="s">
        <v>1120</v>
      </c>
      <c r="C192" t="s">
        <v>1121</v>
      </c>
      <c r="D192" t="s">
        <v>1240</v>
      </c>
      <c r="E192" t="s">
        <v>80</v>
      </c>
      <c r="F192" t="s">
        <v>80</v>
      </c>
      <c r="G192" t="s">
        <v>36</v>
      </c>
      <c r="H192" t="s">
        <v>883</v>
      </c>
      <c r="I192" t="s">
        <v>960</v>
      </c>
      <c r="J192">
        <v>1311582850</v>
      </c>
      <c r="K192" t="s">
        <v>1199</v>
      </c>
      <c r="L192" t="s">
        <v>456</v>
      </c>
      <c r="M192">
        <v>0.05</v>
      </c>
      <c r="N192" s="143"/>
      <c r="O192" s="143"/>
      <c r="Q192" s="143"/>
      <c r="R192" s="143"/>
      <c r="T192" s="143">
        <v>0.41666666666666669</v>
      </c>
      <c r="U192" s="143">
        <v>0.5</v>
      </c>
      <c r="V192">
        <v>4</v>
      </c>
      <c r="W192" s="143"/>
      <c r="X192" s="143"/>
      <c r="Z192" s="143"/>
      <c r="AA192" s="143"/>
      <c r="AC192" s="143"/>
      <c r="AD192" s="143"/>
      <c r="AF192" s="143"/>
      <c r="AG192" s="143"/>
    </row>
    <row r="193" spans="1:35" hidden="1" x14ac:dyDescent="0.3">
      <c r="A193" t="s">
        <v>1592</v>
      </c>
      <c r="B193" t="s">
        <v>304</v>
      </c>
      <c r="C193" t="s">
        <v>305</v>
      </c>
      <c r="D193" t="s">
        <v>1240</v>
      </c>
      <c r="E193" t="s">
        <v>80</v>
      </c>
      <c r="F193" t="s">
        <v>80</v>
      </c>
      <c r="G193" t="s">
        <v>36</v>
      </c>
      <c r="H193" t="s">
        <v>883</v>
      </c>
      <c r="I193" t="s">
        <v>960</v>
      </c>
      <c r="J193">
        <v>1311582850</v>
      </c>
      <c r="K193" t="s">
        <v>1199</v>
      </c>
      <c r="L193" t="s">
        <v>456</v>
      </c>
      <c r="M193">
        <v>0.1</v>
      </c>
      <c r="N193" s="143"/>
      <c r="O193" s="143"/>
      <c r="Q193" s="143"/>
      <c r="R193" s="143"/>
      <c r="T193" s="143">
        <v>0.5</v>
      </c>
      <c r="U193" s="143">
        <v>0.58333333333333337</v>
      </c>
      <c r="V193">
        <v>4</v>
      </c>
      <c r="W193" s="143"/>
      <c r="X193" s="143"/>
      <c r="Z193" s="143">
        <v>0.5</v>
      </c>
      <c r="AA193" s="143">
        <v>0.58333333333333337</v>
      </c>
      <c r="AB193">
        <v>4</v>
      </c>
      <c r="AC193" s="143"/>
      <c r="AD193" s="143"/>
      <c r="AF193" s="143"/>
      <c r="AG193" s="143"/>
    </row>
    <row r="194" spans="1:35" hidden="1" x14ac:dyDescent="0.3">
      <c r="A194" t="s">
        <v>1567</v>
      </c>
      <c r="B194" t="s">
        <v>303</v>
      </c>
      <c r="C194" t="s">
        <v>1012</v>
      </c>
      <c r="D194" t="s">
        <v>1239</v>
      </c>
      <c r="E194" t="s">
        <v>80</v>
      </c>
      <c r="F194" t="s">
        <v>80</v>
      </c>
      <c r="G194" t="s">
        <v>36</v>
      </c>
      <c r="H194" t="s">
        <v>883</v>
      </c>
      <c r="I194" t="s">
        <v>960</v>
      </c>
      <c r="J194">
        <v>1311582850</v>
      </c>
      <c r="K194" t="s">
        <v>1199</v>
      </c>
      <c r="L194" t="s">
        <v>456</v>
      </c>
      <c r="M194">
        <v>0.27500000000000002</v>
      </c>
      <c r="N194" s="143"/>
      <c r="O194" s="143"/>
      <c r="Q194" s="143">
        <v>0.58333333333333337</v>
      </c>
      <c r="R194" s="143">
        <v>0.70833333333333337</v>
      </c>
      <c r="S194">
        <v>4</v>
      </c>
      <c r="T194" s="143"/>
      <c r="U194" s="143"/>
      <c r="W194" s="143">
        <v>0.58333333333333337</v>
      </c>
      <c r="X194" s="143">
        <v>0.70833333333333337</v>
      </c>
      <c r="Y194">
        <v>4</v>
      </c>
      <c r="Z194" s="143">
        <v>0.70833333333333337</v>
      </c>
      <c r="AA194" s="143">
        <v>0.79166666666666663</v>
      </c>
      <c r="AB194">
        <v>4</v>
      </c>
      <c r="AC194" s="143">
        <v>0.58333333333333337</v>
      </c>
      <c r="AD194" s="143">
        <v>0.70833333333333337</v>
      </c>
      <c r="AE194">
        <v>4</v>
      </c>
      <c r="AF194" s="143"/>
      <c r="AG194" s="143"/>
    </row>
    <row r="195" spans="1:35" hidden="1" x14ac:dyDescent="0.3">
      <c r="A195" t="s">
        <v>1592</v>
      </c>
      <c r="B195" t="s">
        <v>830</v>
      </c>
      <c r="C195" t="s">
        <v>836</v>
      </c>
      <c r="D195" t="s">
        <v>1241</v>
      </c>
      <c r="E195" t="s">
        <v>80</v>
      </c>
      <c r="F195" t="s">
        <v>80</v>
      </c>
      <c r="G195" t="s">
        <v>36</v>
      </c>
      <c r="H195" t="s">
        <v>883</v>
      </c>
      <c r="I195" t="s">
        <v>960</v>
      </c>
      <c r="J195">
        <v>1311582850</v>
      </c>
      <c r="K195" t="s">
        <v>1199</v>
      </c>
      <c r="L195" t="s">
        <v>456</v>
      </c>
      <c r="M195">
        <v>0.1</v>
      </c>
      <c r="N195" s="143"/>
      <c r="O195" s="143"/>
      <c r="Q195" s="143"/>
      <c r="R195" s="143"/>
      <c r="T195" s="143">
        <v>0.625</v>
      </c>
      <c r="U195" s="143">
        <v>0.70833333333333337</v>
      </c>
      <c r="V195">
        <v>4</v>
      </c>
      <c r="W195" s="143"/>
      <c r="X195" s="143"/>
      <c r="Z195" s="143">
        <v>0.625</v>
      </c>
      <c r="AA195" s="143">
        <v>0.70833333333333337</v>
      </c>
      <c r="AB195">
        <v>4</v>
      </c>
      <c r="AC195" s="143"/>
      <c r="AD195" s="143"/>
      <c r="AF195" s="143"/>
      <c r="AG195" s="143"/>
    </row>
    <row r="196" spans="1:35" hidden="1" x14ac:dyDescent="0.3">
      <c r="A196" t="s">
        <v>1564</v>
      </c>
      <c r="B196" t="s">
        <v>831</v>
      </c>
      <c r="C196" t="s">
        <v>837</v>
      </c>
      <c r="D196" t="s">
        <v>1241</v>
      </c>
      <c r="E196" t="s">
        <v>80</v>
      </c>
      <c r="F196" t="s">
        <v>80</v>
      </c>
      <c r="G196" t="s">
        <v>36</v>
      </c>
      <c r="H196" t="s">
        <v>883</v>
      </c>
      <c r="I196" t="s">
        <v>960</v>
      </c>
      <c r="J196">
        <v>1311582850</v>
      </c>
      <c r="K196" t="s">
        <v>1199</v>
      </c>
      <c r="L196" t="s">
        <v>456</v>
      </c>
      <c r="M196">
        <v>0.05</v>
      </c>
      <c r="N196" s="143"/>
      <c r="O196" s="143"/>
      <c r="Q196" s="143"/>
      <c r="R196" s="143"/>
      <c r="T196" s="143">
        <v>0.70833333333333337</v>
      </c>
      <c r="U196" s="143">
        <v>0.79166666666666663</v>
      </c>
      <c r="V196">
        <v>4</v>
      </c>
      <c r="W196" s="143"/>
      <c r="X196" s="143"/>
      <c r="Z196" s="143"/>
      <c r="AA196" s="143"/>
      <c r="AC196" s="143"/>
      <c r="AD196" s="143"/>
      <c r="AF196" s="143"/>
      <c r="AG196" s="143"/>
    </row>
    <row r="197" spans="1:35" hidden="1" x14ac:dyDescent="0.3">
      <c r="A197" t="s">
        <v>1606</v>
      </c>
      <c r="B197" t="s">
        <v>832</v>
      </c>
      <c r="C197" t="s">
        <v>838</v>
      </c>
      <c r="D197" t="s">
        <v>1241</v>
      </c>
      <c r="E197" t="s">
        <v>80</v>
      </c>
      <c r="F197" t="s">
        <v>80</v>
      </c>
      <c r="G197" t="s">
        <v>36</v>
      </c>
      <c r="H197" t="s">
        <v>883</v>
      </c>
      <c r="I197" t="s">
        <v>960</v>
      </c>
      <c r="J197">
        <v>1311582850</v>
      </c>
      <c r="K197" t="s">
        <v>1199</v>
      </c>
      <c r="L197" t="s">
        <v>456</v>
      </c>
      <c r="M197">
        <v>0.05</v>
      </c>
      <c r="N197" s="143"/>
      <c r="O197" s="143"/>
      <c r="Q197" s="143"/>
      <c r="R197" s="143"/>
      <c r="T197" s="143"/>
      <c r="U197" s="143"/>
      <c r="W197" s="143"/>
      <c r="X197" s="143"/>
      <c r="Z197" s="143">
        <v>0.41666666666666669</v>
      </c>
      <c r="AA197" s="143">
        <v>0.5</v>
      </c>
      <c r="AB197">
        <v>4</v>
      </c>
      <c r="AC197" s="143"/>
      <c r="AD197" s="143"/>
      <c r="AF197" s="143"/>
      <c r="AG197" s="143"/>
    </row>
    <row r="198" spans="1:35" hidden="1" x14ac:dyDescent="0.3">
      <c r="A198" t="s">
        <v>1563</v>
      </c>
      <c r="B198" t="s">
        <v>844</v>
      </c>
      <c r="C198" t="s">
        <v>845</v>
      </c>
      <c r="D198" t="s">
        <v>1237</v>
      </c>
      <c r="E198" t="s">
        <v>857</v>
      </c>
      <c r="F198" t="s">
        <v>35</v>
      </c>
      <c r="G198" t="s">
        <v>36</v>
      </c>
      <c r="H198" t="s">
        <v>881</v>
      </c>
      <c r="I198" t="s">
        <v>923</v>
      </c>
      <c r="J198">
        <v>1727634030</v>
      </c>
      <c r="K198" t="s">
        <v>1635</v>
      </c>
      <c r="L198" t="s">
        <v>999</v>
      </c>
      <c r="M198">
        <v>0.125</v>
      </c>
      <c r="N198" s="143"/>
      <c r="O198" s="143"/>
      <c r="Q198" s="143">
        <v>0.41666666666666669</v>
      </c>
      <c r="R198" s="143">
        <v>0.45833333333333331</v>
      </c>
      <c r="S198">
        <v>4</v>
      </c>
      <c r="T198" s="143">
        <v>0.58333333333333337</v>
      </c>
      <c r="U198" s="143">
        <v>0.625</v>
      </c>
      <c r="V198">
        <v>4</v>
      </c>
      <c r="W198" s="143">
        <v>0.41666666666666669</v>
      </c>
      <c r="X198" s="143">
        <v>0.45833333333333331</v>
      </c>
      <c r="Y198">
        <v>4</v>
      </c>
      <c r="Z198" s="143">
        <v>0.58333333333333337</v>
      </c>
      <c r="AA198" s="143">
        <v>0.625</v>
      </c>
      <c r="AB198">
        <v>4</v>
      </c>
      <c r="AC198" s="143">
        <v>0.58333333333333337</v>
      </c>
      <c r="AD198" s="143">
        <v>0.625</v>
      </c>
      <c r="AE198">
        <v>4</v>
      </c>
      <c r="AF198" s="143"/>
      <c r="AG198" s="143"/>
      <c r="AI198" t="s">
        <v>1629</v>
      </c>
    </row>
    <row r="199" spans="1:35" hidden="1" x14ac:dyDescent="0.3">
      <c r="A199" t="s">
        <v>1592</v>
      </c>
      <c r="B199" t="s">
        <v>394</v>
      </c>
      <c r="C199" t="s">
        <v>395</v>
      </c>
      <c r="D199" t="s">
        <v>1239</v>
      </c>
      <c r="E199" t="s">
        <v>278</v>
      </c>
      <c r="F199" t="s">
        <v>278</v>
      </c>
      <c r="G199" t="s">
        <v>36</v>
      </c>
      <c r="H199" t="s">
        <v>883</v>
      </c>
      <c r="I199" t="s">
        <v>961</v>
      </c>
      <c r="J199">
        <v>927699629</v>
      </c>
      <c r="K199" t="s">
        <v>1174</v>
      </c>
      <c r="L199" t="s">
        <v>392</v>
      </c>
      <c r="M199">
        <v>0.15</v>
      </c>
      <c r="N199" s="143"/>
      <c r="O199" s="143"/>
      <c r="Q199" s="143"/>
      <c r="R199" s="143"/>
      <c r="T199" s="143">
        <v>0.41666666666666669</v>
      </c>
      <c r="U199" s="143">
        <v>0.54166666666666663</v>
      </c>
      <c r="V199">
        <v>4</v>
      </c>
      <c r="W199" s="143"/>
      <c r="X199" s="143"/>
      <c r="Z199" s="143">
        <v>0.41666666666666669</v>
      </c>
      <c r="AA199" s="143">
        <v>0.54166666666666663</v>
      </c>
      <c r="AB199">
        <v>4</v>
      </c>
      <c r="AC199" s="143"/>
      <c r="AD199" s="143"/>
      <c r="AF199" s="143"/>
      <c r="AG199" s="143"/>
    </row>
    <row r="200" spans="1:35" hidden="1" x14ac:dyDescent="0.3">
      <c r="A200" t="s">
        <v>1565</v>
      </c>
      <c r="B200" t="s">
        <v>279</v>
      </c>
      <c r="C200" t="s">
        <v>280</v>
      </c>
      <c r="D200" t="s">
        <v>1240</v>
      </c>
      <c r="E200" t="s">
        <v>278</v>
      </c>
      <c r="F200" t="s">
        <v>278</v>
      </c>
      <c r="G200" t="s">
        <v>36</v>
      </c>
      <c r="H200" t="s">
        <v>883</v>
      </c>
      <c r="I200" t="s">
        <v>961</v>
      </c>
      <c r="J200">
        <v>927699629</v>
      </c>
      <c r="K200" t="s">
        <v>1174</v>
      </c>
      <c r="L200" t="s">
        <v>392</v>
      </c>
      <c r="M200">
        <v>0.125</v>
      </c>
      <c r="N200" s="143"/>
      <c r="O200" s="143"/>
      <c r="Q200" s="143">
        <v>0.41666666666666669</v>
      </c>
      <c r="R200" s="143">
        <v>0.5</v>
      </c>
      <c r="S200">
        <v>4</v>
      </c>
      <c r="T200" s="143"/>
      <c r="U200" s="143"/>
      <c r="W200" s="143">
        <v>0.41666666666666669</v>
      </c>
      <c r="X200" s="143">
        <v>0.54166666666666663</v>
      </c>
      <c r="Y200">
        <v>4</v>
      </c>
      <c r="Z200" s="143"/>
      <c r="AA200" s="143"/>
      <c r="AC200" s="143"/>
      <c r="AD200" s="143"/>
      <c r="AF200" s="143"/>
      <c r="AG200" s="143"/>
    </row>
    <row r="201" spans="1:35" hidden="1" x14ac:dyDescent="0.3">
      <c r="A201" t="s">
        <v>1563</v>
      </c>
      <c r="B201" t="s">
        <v>276</v>
      </c>
      <c r="C201" t="s">
        <v>277</v>
      </c>
      <c r="D201" t="s">
        <v>1241</v>
      </c>
      <c r="E201" t="s">
        <v>278</v>
      </c>
      <c r="F201" t="s">
        <v>278</v>
      </c>
      <c r="G201" t="s">
        <v>36</v>
      </c>
      <c r="H201" t="s">
        <v>883</v>
      </c>
      <c r="I201" t="s">
        <v>961</v>
      </c>
      <c r="J201">
        <v>927699629</v>
      </c>
      <c r="K201" t="s">
        <v>1174</v>
      </c>
      <c r="L201" t="s">
        <v>392</v>
      </c>
      <c r="M201">
        <v>0.25</v>
      </c>
      <c r="N201" s="143"/>
      <c r="O201" s="143"/>
      <c r="Q201" s="143">
        <v>0.70833333333333337</v>
      </c>
      <c r="R201" s="143">
        <v>0.79166666666666663</v>
      </c>
      <c r="S201">
        <v>4</v>
      </c>
      <c r="T201" s="143">
        <v>0.70833333333333337</v>
      </c>
      <c r="U201" s="143">
        <v>0.79166666666666663</v>
      </c>
      <c r="V201">
        <v>4</v>
      </c>
      <c r="W201" s="143">
        <v>0.70833333333333337</v>
      </c>
      <c r="X201" s="143">
        <v>0.79166666666666663</v>
      </c>
      <c r="Y201">
        <v>4</v>
      </c>
      <c r="Z201" s="143">
        <v>0.70833333333333337</v>
      </c>
      <c r="AA201" s="143">
        <v>0.79166666666666663</v>
      </c>
      <c r="AB201">
        <v>4</v>
      </c>
      <c r="AC201" s="143">
        <v>0.70833333333333337</v>
      </c>
      <c r="AD201" s="143">
        <v>0.79166666666666663</v>
      </c>
      <c r="AE201">
        <v>4</v>
      </c>
      <c r="AF201" s="143"/>
      <c r="AG201" s="143"/>
    </row>
    <row r="202" spans="1:35" hidden="1" x14ac:dyDescent="0.3">
      <c r="A202" t="s">
        <v>1563</v>
      </c>
      <c r="B202" t="s">
        <v>281</v>
      </c>
      <c r="C202" t="s">
        <v>282</v>
      </c>
      <c r="D202" t="s">
        <v>1241</v>
      </c>
      <c r="E202" t="s">
        <v>278</v>
      </c>
      <c r="F202" t="s">
        <v>278</v>
      </c>
      <c r="G202" t="s">
        <v>36</v>
      </c>
      <c r="H202" t="s">
        <v>883</v>
      </c>
      <c r="I202" t="s">
        <v>961</v>
      </c>
      <c r="J202">
        <v>927699629</v>
      </c>
      <c r="K202" t="s">
        <v>1174</v>
      </c>
      <c r="L202" t="s">
        <v>392</v>
      </c>
      <c r="M202">
        <v>0.25</v>
      </c>
      <c r="N202" s="143"/>
      <c r="O202" s="143"/>
      <c r="Q202" s="143">
        <v>0.54166666666666663</v>
      </c>
      <c r="R202" s="143">
        <v>0.625</v>
      </c>
      <c r="S202">
        <v>4</v>
      </c>
      <c r="T202" s="143">
        <v>0.58333333333333337</v>
      </c>
      <c r="U202" s="143">
        <v>0.66666666666666663</v>
      </c>
      <c r="V202">
        <v>4</v>
      </c>
      <c r="W202" s="143">
        <v>0.58333333333333337</v>
      </c>
      <c r="X202" s="143">
        <v>0.625</v>
      </c>
      <c r="Y202">
        <v>4</v>
      </c>
      <c r="Z202" s="143">
        <v>0.58333333333333337</v>
      </c>
      <c r="AA202" s="143">
        <v>0.66666666666666663</v>
      </c>
      <c r="AB202">
        <v>4</v>
      </c>
      <c r="AC202" s="143">
        <v>0.41666666666666669</v>
      </c>
      <c r="AD202" s="143">
        <v>0.54166666666666663</v>
      </c>
      <c r="AE202">
        <v>4</v>
      </c>
      <c r="AF202" s="143"/>
      <c r="AG202" s="143"/>
    </row>
    <row r="203" spans="1:35" hidden="1" x14ac:dyDescent="0.3">
      <c r="A203" t="s">
        <v>1563</v>
      </c>
      <c r="B203" t="s">
        <v>283</v>
      </c>
      <c r="C203" t="s">
        <v>432</v>
      </c>
      <c r="D203" t="s">
        <v>1242</v>
      </c>
      <c r="E203" t="s">
        <v>278</v>
      </c>
      <c r="F203" t="s">
        <v>278</v>
      </c>
      <c r="G203" t="s">
        <v>36</v>
      </c>
      <c r="H203" t="s">
        <v>883</v>
      </c>
      <c r="I203" t="s">
        <v>961</v>
      </c>
      <c r="J203">
        <v>927699629</v>
      </c>
      <c r="K203" t="s">
        <v>1174</v>
      </c>
      <c r="L203" t="s">
        <v>392</v>
      </c>
      <c r="M203">
        <v>0.22500000000000001</v>
      </c>
      <c r="N203" s="143"/>
      <c r="O203" s="143"/>
      <c r="Q203" s="143">
        <v>0.625</v>
      </c>
      <c r="R203" s="143">
        <v>0.70833333333333337</v>
      </c>
      <c r="S203">
        <v>4</v>
      </c>
      <c r="T203" s="143">
        <v>0.66666666666666663</v>
      </c>
      <c r="U203" s="143">
        <v>0.70833333333333337</v>
      </c>
      <c r="V203">
        <v>4</v>
      </c>
      <c r="W203" s="143">
        <v>0.625</v>
      </c>
      <c r="X203" s="143">
        <v>0.70833333333333337</v>
      </c>
      <c r="Y203">
        <v>4</v>
      </c>
      <c r="Z203" s="143">
        <v>0.66666666666666663</v>
      </c>
      <c r="AA203" s="143">
        <v>0.70833333333333337</v>
      </c>
      <c r="AB203">
        <v>4</v>
      </c>
      <c r="AC203" s="143">
        <v>0.58333333333333337</v>
      </c>
      <c r="AD203" s="143">
        <v>0.70833333333333337</v>
      </c>
      <c r="AE203">
        <v>4</v>
      </c>
      <c r="AF203" s="143"/>
      <c r="AG203" s="143"/>
    </row>
    <row r="204" spans="1:35" hidden="1" x14ac:dyDescent="0.3">
      <c r="A204" t="s">
        <v>1563</v>
      </c>
      <c r="B204" t="s">
        <v>135</v>
      </c>
      <c r="C204" t="s">
        <v>136</v>
      </c>
      <c r="D204" t="s">
        <v>1242</v>
      </c>
      <c r="E204" t="s">
        <v>128</v>
      </c>
      <c r="F204" t="s">
        <v>35</v>
      </c>
      <c r="G204" t="s">
        <v>36</v>
      </c>
      <c r="H204" t="s">
        <v>882</v>
      </c>
      <c r="I204" t="s">
        <v>962</v>
      </c>
      <c r="J204">
        <v>1726579962</v>
      </c>
      <c r="K204" t="s">
        <v>1206</v>
      </c>
      <c r="L204" t="s">
        <v>465</v>
      </c>
      <c r="M204">
        <v>0.4</v>
      </c>
      <c r="N204" s="143"/>
      <c r="O204" s="143"/>
      <c r="Q204" s="143">
        <v>0.66666666666666663</v>
      </c>
      <c r="R204" s="143">
        <v>0.79166666666666663</v>
      </c>
      <c r="S204">
        <v>4</v>
      </c>
      <c r="T204" s="143">
        <v>0.625</v>
      </c>
      <c r="U204" s="143">
        <v>0.79166666666666663</v>
      </c>
      <c r="V204">
        <v>4</v>
      </c>
      <c r="W204" s="143">
        <v>0.41666666666666669</v>
      </c>
      <c r="X204" s="143">
        <v>0.54166666666666663</v>
      </c>
      <c r="Y204">
        <v>4</v>
      </c>
      <c r="Z204" s="143">
        <v>0.66666666666666663</v>
      </c>
      <c r="AA204" s="143">
        <v>0.79166666666666663</v>
      </c>
      <c r="AB204">
        <v>4</v>
      </c>
      <c r="AC204" s="143">
        <v>0.41666666666666669</v>
      </c>
      <c r="AD204" s="143">
        <v>0.54166666666666663</v>
      </c>
      <c r="AE204">
        <v>4</v>
      </c>
      <c r="AF204" s="143"/>
      <c r="AG204" s="143"/>
    </row>
    <row r="205" spans="1:35" hidden="1" x14ac:dyDescent="0.3">
      <c r="A205" t="s">
        <v>1563</v>
      </c>
      <c r="B205" t="s">
        <v>426</v>
      </c>
      <c r="C205" t="s">
        <v>427</v>
      </c>
      <c r="D205" t="s">
        <v>1243</v>
      </c>
      <c r="E205" t="s">
        <v>128</v>
      </c>
      <c r="F205" t="s">
        <v>35</v>
      </c>
      <c r="G205" t="s">
        <v>120</v>
      </c>
      <c r="H205" t="s">
        <v>881</v>
      </c>
      <c r="I205" t="s">
        <v>908</v>
      </c>
      <c r="J205">
        <v>1727018036</v>
      </c>
      <c r="K205" t="s">
        <v>1209</v>
      </c>
      <c r="L205" t="s">
        <v>465</v>
      </c>
      <c r="M205">
        <v>0.3</v>
      </c>
      <c r="N205" s="143"/>
      <c r="O205" s="143"/>
      <c r="Q205" s="143">
        <v>0.45833333333333331</v>
      </c>
      <c r="R205" s="143">
        <v>0.54166666666666663</v>
      </c>
      <c r="S205">
        <v>4</v>
      </c>
      <c r="T205" s="143">
        <v>0.41666666666666669</v>
      </c>
      <c r="U205" s="143">
        <v>0.54166666666666663</v>
      </c>
      <c r="V205">
        <v>4</v>
      </c>
      <c r="W205" s="143">
        <v>0.41666666666666669</v>
      </c>
      <c r="X205" s="143">
        <v>0.54166666666666663</v>
      </c>
      <c r="Y205">
        <v>4</v>
      </c>
      <c r="Z205" s="143">
        <v>0.41666666666666669</v>
      </c>
      <c r="AA205" s="143">
        <v>0.5</v>
      </c>
      <c r="AB205">
        <v>4</v>
      </c>
      <c r="AC205" s="143">
        <v>0.41666666666666669</v>
      </c>
      <c r="AD205" s="143">
        <v>0.5</v>
      </c>
      <c r="AE205">
        <v>4</v>
      </c>
      <c r="AF205" s="143"/>
      <c r="AG205" s="143"/>
    </row>
    <row r="206" spans="1:35" hidden="1" x14ac:dyDescent="0.3">
      <c r="A206" t="s">
        <v>1563</v>
      </c>
      <c r="B206" t="s">
        <v>424</v>
      </c>
      <c r="C206" t="s">
        <v>425</v>
      </c>
      <c r="D206" t="s">
        <v>1239</v>
      </c>
      <c r="E206" t="s">
        <v>128</v>
      </c>
      <c r="F206" t="s">
        <v>35</v>
      </c>
      <c r="G206" t="s">
        <v>36</v>
      </c>
      <c r="H206" t="s">
        <v>881</v>
      </c>
      <c r="I206" t="s">
        <v>908</v>
      </c>
      <c r="J206">
        <v>1727018036</v>
      </c>
      <c r="K206" t="s">
        <v>1209</v>
      </c>
      <c r="L206" t="s">
        <v>465</v>
      </c>
      <c r="M206">
        <v>0.65</v>
      </c>
      <c r="N206" s="143"/>
      <c r="O206" s="143"/>
      <c r="Q206" s="143">
        <v>0.58333333333333337</v>
      </c>
      <c r="R206" s="143">
        <v>0.79166666666666663</v>
      </c>
      <c r="S206">
        <v>4</v>
      </c>
      <c r="T206" s="143">
        <v>0.625</v>
      </c>
      <c r="U206" s="143">
        <v>0.79166666666666663</v>
      </c>
      <c r="V206">
        <v>4</v>
      </c>
      <c r="W206" s="143">
        <v>0.58333333333333337</v>
      </c>
      <c r="X206" s="143">
        <v>0.79166666666666663</v>
      </c>
      <c r="Y206">
        <v>4</v>
      </c>
      <c r="Z206" s="143">
        <v>0.54166666666666663</v>
      </c>
      <c r="AA206" s="143">
        <v>0.79166666666666663</v>
      </c>
      <c r="AB206">
        <v>4</v>
      </c>
      <c r="AC206" s="143">
        <v>0.54166666666666663</v>
      </c>
      <c r="AD206" s="143">
        <v>0.79166666666666663</v>
      </c>
      <c r="AE206">
        <v>4</v>
      </c>
      <c r="AF206" s="143"/>
      <c r="AG206" s="143"/>
    </row>
    <row r="207" spans="1:35" hidden="1" x14ac:dyDescent="0.3">
      <c r="A207" t="s">
        <v>1563</v>
      </c>
      <c r="B207" t="s">
        <v>130</v>
      </c>
      <c r="C207" t="s">
        <v>131</v>
      </c>
      <c r="D207" t="s">
        <v>1240</v>
      </c>
      <c r="E207" t="s">
        <v>128</v>
      </c>
      <c r="F207" t="s">
        <v>35</v>
      </c>
      <c r="G207" t="s">
        <v>36</v>
      </c>
      <c r="H207" t="s">
        <v>882</v>
      </c>
      <c r="I207" t="s">
        <v>962</v>
      </c>
      <c r="J207">
        <v>1726579962</v>
      </c>
      <c r="K207" t="s">
        <v>1206</v>
      </c>
      <c r="L207" t="s">
        <v>465</v>
      </c>
      <c r="M207">
        <v>0.3</v>
      </c>
      <c r="N207" s="143"/>
      <c r="O207" s="143"/>
      <c r="Q207" s="143">
        <v>0.58333333333333337</v>
      </c>
      <c r="R207" s="143">
        <v>0.66666666666666663</v>
      </c>
      <c r="S207">
        <v>4</v>
      </c>
      <c r="T207" s="143">
        <v>0.54166666666666663</v>
      </c>
      <c r="U207" s="143">
        <v>0.625</v>
      </c>
      <c r="V207">
        <v>4</v>
      </c>
      <c r="W207" s="143">
        <v>0.66666666666666663</v>
      </c>
      <c r="X207" s="143">
        <v>0.79166666666666663</v>
      </c>
      <c r="Y207">
        <v>4</v>
      </c>
      <c r="Z207" s="143">
        <v>0.58333333333333337</v>
      </c>
      <c r="AA207" s="143">
        <v>0.66666666666666663</v>
      </c>
      <c r="AB207">
        <v>4</v>
      </c>
      <c r="AC207" s="143">
        <v>0.66666666666666663</v>
      </c>
      <c r="AD207" s="143">
        <v>0.79166666666666663</v>
      </c>
      <c r="AE207">
        <v>4</v>
      </c>
      <c r="AF207" s="143"/>
      <c r="AG207" s="143"/>
    </row>
    <row r="208" spans="1:35" hidden="1" x14ac:dyDescent="0.3">
      <c r="A208" t="s">
        <v>1564</v>
      </c>
      <c r="B208" t="s">
        <v>862</v>
      </c>
      <c r="C208" t="s">
        <v>863</v>
      </c>
      <c r="D208" t="s">
        <v>1237</v>
      </c>
      <c r="E208" t="s">
        <v>128</v>
      </c>
      <c r="F208" t="s">
        <v>35</v>
      </c>
      <c r="G208" t="s">
        <v>36</v>
      </c>
      <c r="H208" t="s">
        <v>881</v>
      </c>
      <c r="I208" t="s">
        <v>908</v>
      </c>
      <c r="J208">
        <v>1727018036</v>
      </c>
      <c r="K208" t="s">
        <v>1209</v>
      </c>
      <c r="L208" t="s">
        <v>465</v>
      </c>
      <c r="M208">
        <v>2.5000000000000001E-2</v>
      </c>
      <c r="N208" s="143"/>
      <c r="O208" s="143"/>
      <c r="Q208" s="143"/>
      <c r="R208" s="143"/>
      <c r="T208" s="143">
        <v>0.58333333333333337</v>
      </c>
      <c r="U208" s="143">
        <v>0.625</v>
      </c>
      <c r="V208">
        <v>4</v>
      </c>
      <c r="W208" s="143"/>
      <c r="X208" s="143"/>
      <c r="Z208" s="143"/>
      <c r="AA208" s="143"/>
      <c r="AC208" s="143"/>
      <c r="AD208" s="143"/>
      <c r="AF208" s="143"/>
      <c r="AG208" s="143"/>
    </row>
    <row r="209" spans="1:33" hidden="1" x14ac:dyDescent="0.3">
      <c r="A209" t="s">
        <v>1564</v>
      </c>
      <c r="B209" t="s">
        <v>864</v>
      </c>
      <c r="C209" t="s">
        <v>865</v>
      </c>
      <c r="D209" t="s">
        <v>1237</v>
      </c>
      <c r="E209" t="s">
        <v>128</v>
      </c>
      <c r="F209" t="s">
        <v>35</v>
      </c>
      <c r="G209" t="s">
        <v>36</v>
      </c>
      <c r="H209" t="s">
        <v>882</v>
      </c>
      <c r="I209" t="s">
        <v>962</v>
      </c>
      <c r="J209">
        <v>1726579962</v>
      </c>
      <c r="K209" t="s">
        <v>1206</v>
      </c>
      <c r="L209" t="s">
        <v>465</v>
      </c>
      <c r="M209">
        <v>0.05</v>
      </c>
      <c r="N209" s="143"/>
      <c r="O209" s="143"/>
      <c r="Q209" s="143"/>
      <c r="R209" s="143"/>
      <c r="T209" s="143">
        <v>0.41666666666666669</v>
      </c>
      <c r="U209" s="143">
        <v>0.5</v>
      </c>
      <c r="V209">
        <v>4</v>
      </c>
      <c r="W209" s="143"/>
      <c r="X209" s="143"/>
      <c r="Z209" s="143"/>
      <c r="AA209" s="143"/>
      <c r="AC209" s="143"/>
      <c r="AD209" s="143"/>
      <c r="AF209" s="143"/>
      <c r="AG209" s="143"/>
    </row>
    <row r="210" spans="1:33" hidden="1" x14ac:dyDescent="0.3">
      <c r="A210" t="s">
        <v>1567</v>
      </c>
      <c r="B210" t="s">
        <v>866</v>
      </c>
      <c r="C210" t="s">
        <v>866</v>
      </c>
      <c r="D210" t="s">
        <v>42</v>
      </c>
      <c r="E210" t="s">
        <v>128</v>
      </c>
      <c r="F210" t="s">
        <v>35</v>
      </c>
      <c r="G210" t="s">
        <v>36</v>
      </c>
      <c r="H210" t="s">
        <v>882</v>
      </c>
      <c r="I210" t="s">
        <v>962</v>
      </c>
      <c r="J210">
        <v>1726579962</v>
      </c>
      <c r="K210" t="s">
        <v>1206</v>
      </c>
      <c r="L210" t="s">
        <v>465</v>
      </c>
      <c r="M210">
        <v>0.25</v>
      </c>
      <c r="N210" s="143"/>
      <c r="O210" s="143"/>
      <c r="Q210" s="143">
        <v>0.41666666666666669</v>
      </c>
      <c r="R210" s="143">
        <v>0.54166666666666663</v>
      </c>
      <c r="S210">
        <v>4</v>
      </c>
      <c r="T210" s="143"/>
      <c r="U210" s="143"/>
      <c r="W210" s="143">
        <v>0.58333333333333337</v>
      </c>
      <c r="X210" s="143">
        <v>0.66666666666666663</v>
      </c>
      <c r="Y210">
        <v>4</v>
      </c>
      <c r="Z210" s="143">
        <v>0.41666666666666669</v>
      </c>
      <c r="AA210" s="143">
        <v>0.54166666666666663</v>
      </c>
      <c r="AB210">
        <v>4</v>
      </c>
      <c r="AC210" s="143">
        <v>0.58333333333333337</v>
      </c>
      <c r="AD210" s="143">
        <v>0.66666666666666663</v>
      </c>
      <c r="AE210">
        <v>4</v>
      </c>
      <c r="AF210" s="143"/>
      <c r="AG210" s="143"/>
    </row>
    <row r="211" spans="1:33" hidden="1" x14ac:dyDescent="0.3">
      <c r="A211" t="s">
        <v>1563</v>
      </c>
      <c r="B211" t="s">
        <v>194</v>
      </c>
      <c r="C211" t="s">
        <v>195</v>
      </c>
      <c r="D211" t="s">
        <v>1242</v>
      </c>
      <c r="E211" t="s">
        <v>123</v>
      </c>
      <c r="F211" t="s">
        <v>35</v>
      </c>
      <c r="G211" t="s">
        <v>36</v>
      </c>
      <c r="H211" t="s">
        <v>881</v>
      </c>
      <c r="I211" t="s">
        <v>963</v>
      </c>
      <c r="J211">
        <v>1751541580</v>
      </c>
      <c r="K211" t="s">
        <v>1197</v>
      </c>
      <c r="L211" t="s">
        <v>465</v>
      </c>
      <c r="M211">
        <v>0.5</v>
      </c>
      <c r="N211" s="143"/>
      <c r="O211" s="143"/>
      <c r="Q211" s="143">
        <v>0.625</v>
      </c>
      <c r="R211" s="143">
        <v>0.79166666666666663</v>
      </c>
      <c r="S211">
        <v>4</v>
      </c>
      <c r="T211" s="143">
        <v>0.625</v>
      </c>
      <c r="U211" s="143">
        <v>0.79166666666666663</v>
      </c>
      <c r="V211">
        <v>4</v>
      </c>
      <c r="W211" s="143">
        <v>0.625</v>
      </c>
      <c r="X211" s="143">
        <v>0.79166666666666663</v>
      </c>
      <c r="Y211">
        <v>4</v>
      </c>
      <c r="Z211" s="143">
        <v>0.625</v>
      </c>
      <c r="AA211" s="143">
        <v>0.79166666666666663</v>
      </c>
      <c r="AB211">
        <v>4</v>
      </c>
      <c r="AC211" s="143">
        <v>0.625</v>
      </c>
      <c r="AD211" s="143">
        <v>0.79166666666666663</v>
      </c>
      <c r="AE211">
        <v>4</v>
      </c>
      <c r="AF211" s="143"/>
      <c r="AG211" s="143"/>
    </row>
    <row r="212" spans="1:33" hidden="1" x14ac:dyDescent="0.3">
      <c r="A212" t="s">
        <v>1563</v>
      </c>
      <c r="B212" t="s">
        <v>160</v>
      </c>
      <c r="C212" t="s">
        <v>161</v>
      </c>
      <c r="D212" t="s">
        <v>1237</v>
      </c>
      <c r="E212" t="s">
        <v>123</v>
      </c>
      <c r="F212" t="s">
        <v>35</v>
      </c>
      <c r="G212" t="s">
        <v>36</v>
      </c>
      <c r="H212" t="s">
        <v>881</v>
      </c>
      <c r="I212" t="s">
        <v>963</v>
      </c>
      <c r="J212">
        <v>1751541580</v>
      </c>
      <c r="K212" t="s">
        <v>1197</v>
      </c>
      <c r="L212" t="s">
        <v>465</v>
      </c>
      <c r="M212">
        <v>0.25</v>
      </c>
      <c r="N212" s="143"/>
      <c r="O212" s="143"/>
      <c r="Q212" s="143">
        <v>0.54166666666666663</v>
      </c>
      <c r="R212" s="143">
        <v>0.625</v>
      </c>
      <c r="S212">
        <v>4</v>
      </c>
      <c r="T212" s="143">
        <v>0.54166666666666663</v>
      </c>
      <c r="U212" s="143">
        <v>0.625</v>
      </c>
      <c r="V212">
        <v>4</v>
      </c>
      <c r="W212" s="143">
        <v>0.54166666666666663</v>
      </c>
      <c r="X212" s="143">
        <v>0.625</v>
      </c>
      <c r="Y212">
        <v>4</v>
      </c>
      <c r="Z212" s="143">
        <v>0.54166666666666663</v>
      </c>
      <c r="AA212" s="143">
        <v>0.625</v>
      </c>
      <c r="AB212">
        <v>4</v>
      </c>
      <c r="AC212" s="143">
        <v>0.54166666666666663</v>
      </c>
      <c r="AD212" s="143">
        <v>0.625</v>
      </c>
      <c r="AE212">
        <v>4</v>
      </c>
      <c r="AF212" s="143"/>
      <c r="AG212" s="143"/>
    </row>
    <row r="213" spans="1:33" hidden="1" x14ac:dyDescent="0.3">
      <c r="A213" t="s">
        <v>1563</v>
      </c>
      <c r="B213" t="s">
        <v>158</v>
      </c>
      <c r="C213" t="s">
        <v>159</v>
      </c>
      <c r="D213" t="s">
        <v>1237</v>
      </c>
      <c r="E213" t="s">
        <v>123</v>
      </c>
      <c r="F213" t="s">
        <v>35</v>
      </c>
      <c r="G213" t="s">
        <v>36</v>
      </c>
      <c r="H213" t="s">
        <v>881</v>
      </c>
      <c r="I213" t="s">
        <v>963</v>
      </c>
      <c r="J213">
        <v>1751541580</v>
      </c>
      <c r="K213" t="s">
        <v>1197</v>
      </c>
      <c r="L213" t="s">
        <v>465</v>
      </c>
      <c r="M213">
        <v>0.25</v>
      </c>
      <c r="N213" s="143"/>
      <c r="O213" s="143"/>
      <c r="Q213" s="143">
        <v>0.41666666666666669</v>
      </c>
      <c r="R213" s="143">
        <v>0.5</v>
      </c>
      <c r="S213">
        <v>4</v>
      </c>
      <c r="T213" s="143">
        <v>0.41666666666666669</v>
      </c>
      <c r="U213" s="143">
        <v>0.5</v>
      </c>
      <c r="V213">
        <v>4</v>
      </c>
      <c r="W213" s="143">
        <v>0.41666666666666669</v>
      </c>
      <c r="X213" s="143">
        <v>0.5</v>
      </c>
      <c r="Y213">
        <v>4</v>
      </c>
      <c r="Z213" s="143">
        <v>0.41666666666666669</v>
      </c>
      <c r="AA213" s="143">
        <v>0.5</v>
      </c>
      <c r="AB213">
        <v>4</v>
      </c>
      <c r="AC213" s="143">
        <v>0.41666666666666669</v>
      </c>
      <c r="AD213" s="143">
        <v>0.5</v>
      </c>
      <c r="AE213">
        <v>4</v>
      </c>
      <c r="AF213" s="143"/>
      <c r="AG213" s="143"/>
    </row>
    <row r="214" spans="1:33" hidden="1" x14ac:dyDescent="0.3">
      <c r="A214" t="s">
        <v>1563</v>
      </c>
      <c r="B214" t="s">
        <v>192</v>
      </c>
      <c r="C214" t="s">
        <v>193</v>
      </c>
      <c r="D214" t="s">
        <v>1243</v>
      </c>
      <c r="E214" t="s">
        <v>123</v>
      </c>
      <c r="F214" t="s">
        <v>35</v>
      </c>
      <c r="G214" t="s">
        <v>120</v>
      </c>
      <c r="H214" t="s">
        <v>881</v>
      </c>
      <c r="I214" t="s">
        <v>964</v>
      </c>
      <c r="J214">
        <v>401502604</v>
      </c>
      <c r="K214" t="s">
        <v>1151</v>
      </c>
      <c r="L214" t="s">
        <v>465</v>
      </c>
      <c r="M214">
        <v>0.27500000000000002</v>
      </c>
      <c r="N214" s="143"/>
      <c r="O214" s="143"/>
      <c r="Q214" s="143">
        <v>0.41666666666666669</v>
      </c>
      <c r="R214" s="143">
        <v>0.5</v>
      </c>
      <c r="S214">
        <v>4</v>
      </c>
      <c r="T214" s="143">
        <v>0.70833333333333337</v>
      </c>
      <c r="U214" s="143">
        <v>0.79166666666666663</v>
      </c>
      <c r="V214">
        <v>4</v>
      </c>
      <c r="W214" s="143">
        <v>0.66666666666666663</v>
      </c>
      <c r="X214" s="143">
        <v>0.79166666666666663</v>
      </c>
      <c r="Y214">
        <v>4</v>
      </c>
      <c r="Z214" s="143">
        <v>0.41666666666666669</v>
      </c>
      <c r="AA214" s="143">
        <v>0.5</v>
      </c>
      <c r="AB214">
        <v>4</v>
      </c>
      <c r="AC214" s="143">
        <v>0.41666666666666669</v>
      </c>
      <c r="AD214" s="143">
        <v>0.5</v>
      </c>
      <c r="AE214">
        <v>4</v>
      </c>
      <c r="AF214" s="143"/>
      <c r="AG214" s="143"/>
    </row>
    <row r="215" spans="1:33" hidden="1" x14ac:dyDescent="0.3">
      <c r="A215" t="s">
        <v>1563</v>
      </c>
      <c r="B215" t="s">
        <v>126</v>
      </c>
      <c r="C215" t="s">
        <v>127</v>
      </c>
      <c r="D215" t="s">
        <v>1239</v>
      </c>
      <c r="E215" t="s">
        <v>123</v>
      </c>
      <c r="F215" t="s">
        <v>35</v>
      </c>
      <c r="G215" t="s">
        <v>36</v>
      </c>
      <c r="H215" t="s">
        <v>881</v>
      </c>
      <c r="I215" t="s">
        <v>965</v>
      </c>
      <c r="J215">
        <v>1720497195</v>
      </c>
      <c r="K215" t="s">
        <v>1145</v>
      </c>
      <c r="L215" t="s">
        <v>465</v>
      </c>
      <c r="M215">
        <v>0.5</v>
      </c>
      <c r="N215" s="143"/>
      <c r="O215" s="143"/>
      <c r="Q215" s="143">
        <v>0.41666666666666669</v>
      </c>
      <c r="R215" s="143">
        <v>0.58333333333333337</v>
      </c>
      <c r="S215">
        <v>4</v>
      </c>
      <c r="T215" s="143">
        <v>0.625</v>
      </c>
      <c r="U215" s="143">
        <v>0.79166666666666663</v>
      </c>
      <c r="V215">
        <v>4</v>
      </c>
      <c r="W215" s="143">
        <v>0.41666666666666669</v>
      </c>
      <c r="X215" s="143">
        <v>0.58333333333333337</v>
      </c>
      <c r="Y215">
        <v>4</v>
      </c>
      <c r="Z215" s="143">
        <v>0.625</v>
      </c>
      <c r="AA215" s="143">
        <v>0.79166666666666663</v>
      </c>
      <c r="AB215">
        <v>4</v>
      </c>
      <c r="AC215" s="143">
        <v>0.41666666666666669</v>
      </c>
      <c r="AD215" s="143">
        <v>0.58333333333333337</v>
      </c>
      <c r="AE215">
        <v>4</v>
      </c>
      <c r="AF215" s="143"/>
      <c r="AG215" s="143"/>
    </row>
    <row r="216" spans="1:33" hidden="1" x14ac:dyDescent="0.3">
      <c r="A216" t="s">
        <v>1563</v>
      </c>
      <c r="B216" t="s">
        <v>124</v>
      </c>
      <c r="C216" t="s">
        <v>125</v>
      </c>
      <c r="D216" t="s">
        <v>1240</v>
      </c>
      <c r="E216" t="s">
        <v>123</v>
      </c>
      <c r="F216" t="s">
        <v>35</v>
      </c>
      <c r="G216" t="s">
        <v>36</v>
      </c>
      <c r="H216" t="s">
        <v>881</v>
      </c>
      <c r="I216" t="s">
        <v>964</v>
      </c>
      <c r="J216">
        <v>401502604</v>
      </c>
      <c r="K216" t="s">
        <v>1151</v>
      </c>
      <c r="L216" t="s">
        <v>465</v>
      </c>
      <c r="M216">
        <v>0.55000000000000004</v>
      </c>
      <c r="N216" s="143"/>
      <c r="O216" s="143"/>
      <c r="Q216" s="143">
        <v>0.58333333333333337</v>
      </c>
      <c r="R216" s="143">
        <v>0.79166666666666663</v>
      </c>
      <c r="S216">
        <v>4</v>
      </c>
      <c r="T216" s="143">
        <v>0.45833333333333331</v>
      </c>
      <c r="U216" s="143">
        <v>0.66666666666666663</v>
      </c>
      <c r="V216">
        <v>4</v>
      </c>
      <c r="W216" s="143">
        <v>0.58333333333333337</v>
      </c>
      <c r="X216" s="143">
        <v>0.66666666666666663</v>
      </c>
      <c r="Y216">
        <v>4</v>
      </c>
      <c r="Z216" s="143">
        <v>0.58333333333333337</v>
      </c>
      <c r="AA216" s="143">
        <v>0.79166666666666663</v>
      </c>
      <c r="AB216">
        <v>4</v>
      </c>
      <c r="AC216" s="143">
        <v>0.58333333333333337</v>
      </c>
      <c r="AD216" s="143">
        <v>0.79166666666666663</v>
      </c>
      <c r="AE216">
        <v>4</v>
      </c>
      <c r="AF216" s="143"/>
      <c r="AG216" s="143"/>
    </row>
    <row r="217" spans="1:33" hidden="1" x14ac:dyDescent="0.3">
      <c r="A217" t="s">
        <v>1563</v>
      </c>
      <c r="B217" t="s">
        <v>210</v>
      </c>
      <c r="C217" t="s">
        <v>211</v>
      </c>
      <c r="D217" t="s">
        <v>1241</v>
      </c>
      <c r="E217" t="s">
        <v>123</v>
      </c>
      <c r="F217" t="s">
        <v>35</v>
      </c>
      <c r="G217" t="s">
        <v>36</v>
      </c>
      <c r="H217" t="s">
        <v>881</v>
      </c>
      <c r="I217" t="s">
        <v>965</v>
      </c>
      <c r="J217">
        <v>1720497195</v>
      </c>
      <c r="K217" t="s">
        <v>1145</v>
      </c>
      <c r="L217" t="s">
        <v>465</v>
      </c>
      <c r="M217">
        <v>0.5</v>
      </c>
      <c r="N217" s="143"/>
      <c r="O217" s="143"/>
      <c r="Q217" s="143">
        <v>0.625</v>
      </c>
      <c r="R217" s="143">
        <v>0.79166666666666663</v>
      </c>
      <c r="S217">
        <v>4</v>
      </c>
      <c r="T217" s="143">
        <v>0.41666666666666669</v>
      </c>
      <c r="U217" s="143">
        <v>0.58333333333333337</v>
      </c>
      <c r="V217">
        <v>4</v>
      </c>
      <c r="W217" s="143">
        <v>0.625</v>
      </c>
      <c r="X217" s="143">
        <v>0.79166666666666663</v>
      </c>
      <c r="Y217">
        <v>4</v>
      </c>
      <c r="Z217" s="143">
        <v>0.41666666666666669</v>
      </c>
      <c r="AA217" s="143">
        <v>0.58333333333333337</v>
      </c>
      <c r="AB217">
        <v>4</v>
      </c>
      <c r="AC217" s="143">
        <v>0.625</v>
      </c>
      <c r="AD217" s="143">
        <v>0.79166666666666663</v>
      </c>
      <c r="AE217">
        <v>4</v>
      </c>
      <c r="AF217" s="143"/>
      <c r="AG217" s="143"/>
    </row>
    <row r="218" spans="1:33" hidden="1" x14ac:dyDescent="0.3">
      <c r="A218" t="s">
        <v>1563</v>
      </c>
      <c r="B218" t="s">
        <v>422</v>
      </c>
      <c r="C218" t="s">
        <v>423</v>
      </c>
      <c r="D218" t="s">
        <v>1241</v>
      </c>
      <c r="E218" t="s">
        <v>123</v>
      </c>
      <c r="F218" t="s">
        <v>35</v>
      </c>
      <c r="G218" t="s">
        <v>36</v>
      </c>
      <c r="H218" t="s">
        <v>882</v>
      </c>
      <c r="I218" t="s">
        <v>966</v>
      </c>
      <c r="J218">
        <v>1725742496</v>
      </c>
      <c r="K218" t="s">
        <v>1216</v>
      </c>
      <c r="L218" t="s">
        <v>465</v>
      </c>
      <c r="M218">
        <v>0.67500000000000004</v>
      </c>
      <c r="N218" s="143"/>
      <c r="O218" s="143"/>
      <c r="Q218" s="143">
        <v>0.58333333333333337</v>
      </c>
      <c r="R218" s="143">
        <v>0.79166666666666663</v>
      </c>
      <c r="S218">
        <v>4</v>
      </c>
      <c r="T218" s="143">
        <v>0.58333333333333337</v>
      </c>
      <c r="U218" s="143">
        <v>0.79166666666666663</v>
      </c>
      <c r="V218">
        <v>4</v>
      </c>
      <c r="W218" s="143">
        <v>0.58333333333333337</v>
      </c>
      <c r="X218" s="143">
        <v>0.79166666666666663</v>
      </c>
      <c r="Y218">
        <v>4</v>
      </c>
      <c r="Z218" s="143">
        <v>0.54166666666666663</v>
      </c>
      <c r="AA218" s="143">
        <v>0.79166666666666663</v>
      </c>
      <c r="AB218">
        <v>4</v>
      </c>
      <c r="AC218" s="143">
        <v>0.54166666666666663</v>
      </c>
      <c r="AD218" s="143">
        <v>0.79166666666666663</v>
      </c>
      <c r="AE218">
        <v>4</v>
      </c>
      <c r="AF218" s="143"/>
      <c r="AG218" s="143"/>
    </row>
    <row r="219" spans="1:33" hidden="1" x14ac:dyDescent="0.3">
      <c r="A219" t="s">
        <v>1564</v>
      </c>
      <c r="B219" t="s">
        <v>1059</v>
      </c>
      <c r="C219" t="s">
        <v>1058</v>
      </c>
      <c r="D219" t="s">
        <v>1244</v>
      </c>
      <c r="E219" t="s">
        <v>123</v>
      </c>
      <c r="F219" t="s">
        <v>35</v>
      </c>
      <c r="G219" t="s">
        <v>129</v>
      </c>
      <c r="H219" t="s">
        <v>882</v>
      </c>
      <c r="I219" t="s">
        <v>966</v>
      </c>
      <c r="J219">
        <v>1725742496</v>
      </c>
      <c r="K219" t="s">
        <v>1216</v>
      </c>
      <c r="L219" t="s">
        <v>465</v>
      </c>
      <c r="M219">
        <v>2.5000000000000001E-2</v>
      </c>
      <c r="N219" s="143"/>
      <c r="O219" s="143"/>
      <c r="Q219" s="143"/>
      <c r="R219" s="143"/>
      <c r="T219" s="143">
        <v>0.41666666666666669</v>
      </c>
      <c r="U219" s="143">
        <v>0.45833333333333331</v>
      </c>
      <c r="V219">
        <v>4</v>
      </c>
      <c r="W219" s="143"/>
      <c r="X219" s="143"/>
      <c r="Z219" s="143"/>
      <c r="AA219" s="143"/>
      <c r="AC219" s="143"/>
      <c r="AD219" s="143"/>
      <c r="AF219" s="143"/>
      <c r="AG219" s="143"/>
    </row>
    <row r="220" spans="1:33" hidden="1" x14ac:dyDescent="0.3">
      <c r="A220" t="s">
        <v>1563</v>
      </c>
      <c r="B220" t="s">
        <v>839</v>
      </c>
      <c r="C220" t="s">
        <v>840</v>
      </c>
      <c r="D220" t="s">
        <v>1237</v>
      </c>
      <c r="E220" t="s">
        <v>123</v>
      </c>
      <c r="F220" t="s">
        <v>35</v>
      </c>
      <c r="G220" t="s">
        <v>36</v>
      </c>
      <c r="H220" t="s">
        <v>881</v>
      </c>
      <c r="I220" t="s">
        <v>964</v>
      </c>
      <c r="J220">
        <v>401502604</v>
      </c>
      <c r="K220" t="s">
        <v>1151</v>
      </c>
      <c r="L220" t="s">
        <v>465</v>
      </c>
      <c r="M220">
        <v>0.17499999999999999</v>
      </c>
      <c r="N220" s="143"/>
      <c r="O220" s="143"/>
      <c r="Q220" s="143">
        <v>0.54166666666666663</v>
      </c>
      <c r="R220" s="143">
        <v>0.58333333333333337</v>
      </c>
      <c r="S220">
        <v>4</v>
      </c>
      <c r="T220" s="143">
        <v>0.41666666666666669</v>
      </c>
      <c r="U220" s="143">
        <v>0.45833333333333331</v>
      </c>
      <c r="V220">
        <v>4</v>
      </c>
      <c r="W220" s="143">
        <v>0.41666666666666669</v>
      </c>
      <c r="X220" s="143">
        <v>0.54166666666666663</v>
      </c>
      <c r="Y220">
        <v>4</v>
      </c>
      <c r="Z220" s="143">
        <v>0.54166666666666663</v>
      </c>
      <c r="AA220" s="143">
        <v>0.58333333333333337</v>
      </c>
      <c r="AB220">
        <v>4</v>
      </c>
      <c r="AC220" s="143">
        <v>0.54166666666666663</v>
      </c>
      <c r="AD220" s="143">
        <v>0.58333333333333337</v>
      </c>
      <c r="AE220">
        <v>4</v>
      </c>
      <c r="AF220" s="143"/>
      <c r="AG220" s="143"/>
    </row>
    <row r="221" spans="1:33" hidden="1" x14ac:dyDescent="0.3">
      <c r="A221" t="s">
        <v>1604</v>
      </c>
      <c r="B221" t="s">
        <v>841</v>
      </c>
      <c r="C221" t="s">
        <v>842</v>
      </c>
      <c r="D221" t="s">
        <v>1237</v>
      </c>
      <c r="E221" t="s">
        <v>123</v>
      </c>
      <c r="F221" t="s">
        <v>35</v>
      </c>
      <c r="G221" t="s">
        <v>36</v>
      </c>
      <c r="H221" t="s">
        <v>882</v>
      </c>
      <c r="I221" t="s">
        <v>966</v>
      </c>
      <c r="J221">
        <v>1725742496</v>
      </c>
      <c r="K221" t="s">
        <v>1216</v>
      </c>
      <c r="L221" t="s">
        <v>465</v>
      </c>
      <c r="M221">
        <v>0.17499999999999999</v>
      </c>
      <c r="N221" s="143"/>
      <c r="O221" s="143"/>
      <c r="Q221" s="143">
        <v>0.47916666666666669</v>
      </c>
      <c r="R221" s="143">
        <v>0.54166666666666663</v>
      </c>
      <c r="S221">
        <v>4</v>
      </c>
      <c r="T221" s="143">
        <v>0.45833333333333331</v>
      </c>
      <c r="U221" s="143">
        <v>0.54166666666666663</v>
      </c>
      <c r="V221">
        <v>4</v>
      </c>
      <c r="W221" s="143">
        <v>0.41666666666666669</v>
      </c>
      <c r="X221" s="143">
        <v>0.47916666666666669</v>
      </c>
      <c r="Y221">
        <v>4</v>
      </c>
      <c r="Z221" s="143">
        <v>0.41666666666666669</v>
      </c>
      <c r="AA221" s="143">
        <v>0.5</v>
      </c>
      <c r="AB221">
        <v>4</v>
      </c>
      <c r="AC221" s="143"/>
      <c r="AD221" s="143"/>
      <c r="AF221" s="143"/>
      <c r="AG221" s="143"/>
    </row>
    <row r="222" spans="1:33" hidden="1" x14ac:dyDescent="0.3">
      <c r="A222" t="s">
        <v>1605</v>
      </c>
      <c r="B222" t="s">
        <v>869</v>
      </c>
      <c r="C222" t="s">
        <v>870</v>
      </c>
      <c r="D222" t="s">
        <v>1239</v>
      </c>
      <c r="E222" t="s">
        <v>123</v>
      </c>
      <c r="F222" t="s">
        <v>35</v>
      </c>
      <c r="G222" t="s">
        <v>36</v>
      </c>
      <c r="H222" t="s">
        <v>882</v>
      </c>
      <c r="I222" t="s">
        <v>966</v>
      </c>
      <c r="J222">
        <v>1725742496</v>
      </c>
      <c r="K222" t="s">
        <v>1216</v>
      </c>
      <c r="L222" t="s">
        <v>465</v>
      </c>
      <c r="M222">
        <v>0.125</v>
      </c>
      <c r="N222" s="143"/>
      <c r="O222" s="143"/>
      <c r="Q222" s="143">
        <v>0.41666666666666669</v>
      </c>
      <c r="R222" s="143">
        <v>0.47916666666666669</v>
      </c>
      <c r="S222">
        <v>4</v>
      </c>
      <c r="T222" s="143"/>
      <c r="U222" s="143"/>
      <c r="W222" s="143">
        <v>0.47916666666666669</v>
      </c>
      <c r="X222" s="143">
        <v>0.54166666666666663</v>
      </c>
      <c r="Y222">
        <v>4</v>
      </c>
      <c r="Z222" s="143"/>
      <c r="AA222" s="143"/>
      <c r="AC222" s="143">
        <v>0.41666666666666669</v>
      </c>
      <c r="AD222" s="143">
        <v>0.5</v>
      </c>
      <c r="AE222">
        <v>4</v>
      </c>
      <c r="AF222" s="143"/>
      <c r="AG222" s="143"/>
    </row>
    <row r="223" spans="1:33" hidden="1" x14ac:dyDescent="0.3">
      <c r="A223" t="s">
        <v>1563</v>
      </c>
      <c r="B223" t="s">
        <v>379</v>
      </c>
      <c r="C223" t="s">
        <v>380</v>
      </c>
      <c r="D223" t="s">
        <v>1241</v>
      </c>
      <c r="E223" t="s">
        <v>381</v>
      </c>
      <c r="F223" t="s">
        <v>45</v>
      </c>
      <c r="G223" t="s">
        <v>36</v>
      </c>
      <c r="H223" t="s">
        <v>881</v>
      </c>
      <c r="I223" t="s">
        <v>967</v>
      </c>
      <c r="K223" t="s">
        <v>1630</v>
      </c>
      <c r="L223" t="s">
        <v>456</v>
      </c>
      <c r="M223">
        <v>0.23749999999999999</v>
      </c>
      <c r="N223" s="143"/>
      <c r="O223" s="143"/>
      <c r="Q223" s="143">
        <v>0.66666666666666663</v>
      </c>
      <c r="R223" s="143">
        <v>0.72916666666666663</v>
      </c>
      <c r="S223">
        <v>4</v>
      </c>
      <c r="T223" s="143">
        <v>0.6875</v>
      </c>
      <c r="U223" s="143">
        <v>0.79166666666666663</v>
      </c>
      <c r="V223">
        <v>4</v>
      </c>
      <c r="W223" s="143">
        <v>0.66666666666666663</v>
      </c>
      <c r="X223" s="143">
        <v>0.72916666666666663</v>
      </c>
      <c r="Y223">
        <v>4</v>
      </c>
      <c r="Z223" s="143">
        <v>0.6875</v>
      </c>
      <c r="AA223" s="143">
        <v>0.79166666666666663</v>
      </c>
      <c r="AB223">
        <v>4</v>
      </c>
      <c r="AC223" s="143">
        <v>0.66666666666666663</v>
      </c>
      <c r="AD223" s="143">
        <v>0.72916666666666663</v>
      </c>
      <c r="AE223">
        <v>4</v>
      </c>
      <c r="AF223" s="143"/>
      <c r="AG223" s="143"/>
    </row>
    <row r="224" spans="1:33" hidden="1" x14ac:dyDescent="0.3">
      <c r="A224" t="s">
        <v>1563</v>
      </c>
      <c r="B224" t="s">
        <v>384</v>
      </c>
      <c r="C224" t="s">
        <v>385</v>
      </c>
      <c r="D224" t="s">
        <v>1239</v>
      </c>
      <c r="E224" t="s">
        <v>381</v>
      </c>
      <c r="F224" t="s">
        <v>45</v>
      </c>
      <c r="G224" t="s">
        <v>36</v>
      </c>
      <c r="H224" t="s">
        <v>881</v>
      </c>
      <c r="I224" t="s">
        <v>967</v>
      </c>
      <c r="K224" t="s">
        <v>1630</v>
      </c>
      <c r="L224" t="s">
        <v>456</v>
      </c>
      <c r="M224">
        <v>0.3</v>
      </c>
      <c r="N224" s="143"/>
      <c r="O224" s="143"/>
      <c r="Q224" s="143">
        <v>0.58333333333333337</v>
      </c>
      <c r="R224" s="143">
        <v>0.66666666666666663</v>
      </c>
      <c r="S224">
        <v>4</v>
      </c>
      <c r="T224" s="143">
        <v>0.41666666666666669</v>
      </c>
      <c r="U224" s="143">
        <v>0.54166666666666663</v>
      </c>
      <c r="V224">
        <v>4</v>
      </c>
      <c r="W224" s="143">
        <v>0.58333333333333337</v>
      </c>
      <c r="X224" s="143">
        <v>0.66666666666666663</v>
      </c>
      <c r="Y224">
        <v>4</v>
      </c>
      <c r="Z224" s="143">
        <v>0.41666666666666669</v>
      </c>
      <c r="AA224" s="143">
        <v>0.54166666666666663</v>
      </c>
      <c r="AB224">
        <v>4</v>
      </c>
      <c r="AC224" s="143">
        <v>0.58333333333333337</v>
      </c>
      <c r="AD224" s="143">
        <v>0.66666666666666663</v>
      </c>
      <c r="AE224">
        <v>4</v>
      </c>
      <c r="AF224" s="143"/>
      <c r="AG224" s="143"/>
    </row>
    <row r="225" spans="1:33" hidden="1" x14ac:dyDescent="0.3">
      <c r="A225" t="s">
        <v>1563</v>
      </c>
      <c r="B225" t="s">
        <v>382</v>
      </c>
      <c r="C225" t="s">
        <v>383</v>
      </c>
      <c r="D225" t="s">
        <v>1240</v>
      </c>
      <c r="E225" t="s">
        <v>381</v>
      </c>
      <c r="F225" t="s">
        <v>45</v>
      </c>
      <c r="G225" t="s">
        <v>36</v>
      </c>
      <c r="H225" t="s">
        <v>881</v>
      </c>
      <c r="I225" t="s">
        <v>967</v>
      </c>
      <c r="K225" t="s">
        <v>1630</v>
      </c>
      <c r="L225" t="s">
        <v>456</v>
      </c>
      <c r="M225">
        <v>0.23749999999999999</v>
      </c>
      <c r="N225" s="143"/>
      <c r="O225" s="143"/>
      <c r="Q225" s="143">
        <v>0.72916666666666663</v>
      </c>
      <c r="R225" s="143">
        <v>0.79166666666666663</v>
      </c>
      <c r="S225">
        <v>4</v>
      </c>
      <c r="T225" s="143">
        <v>0.58333333333333337</v>
      </c>
      <c r="U225" s="143">
        <v>0.6875</v>
      </c>
      <c r="V225">
        <v>4</v>
      </c>
      <c r="W225" s="143">
        <v>0.72916666666666663</v>
      </c>
      <c r="X225" s="143">
        <v>0.79166666666666663</v>
      </c>
      <c r="Y225">
        <v>4</v>
      </c>
      <c r="Z225" s="143">
        <v>0.58333333333333337</v>
      </c>
      <c r="AA225" s="143">
        <v>0.6875</v>
      </c>
      <c r="AB225">
        <v>4</v>
      </c>
      <c r="AC225" s="143">
        <v>0.72916666666666663</v>
      </c>
      <c r="AD225" s="143">
        <v>0.79166666666666663</v>
      </c>
      <c r="AE225">
        <v>4</v>
      </c>
      <c r="AF225" s="143"/>
      <c r="AG225" s="143"/>
    </row>
    <row r="226" spans="1:33" hidden="1" x14ac:dyDescent="0.3">
      <c r="A226" t="s">
        <v>1607</v>
      </c>
      <c r="B226" t="s">
        <v>266</v>
      </c>
      <c r="C226" t="s">
        <v>267</v>
      </c>
      <c r="D226" t="s">
        <v>1248</v>
      </c>
      <c r="E226" t="s">
        <v>47</v>
      </c>
      <c r="F226" t="s">
        <v>45</v>
      </c>
      <c r="G226" t="s">
        <v>120</v>
      </c>
      <c r="H226" t="s">
        <v>882</v>
      </c>
      <c r="I226" t="s">
        <v>968</v>
      </c>
      <c r="J226">
        <v>957540974</v>
      </c>
      <c r="K226" t="s">
        <v>1177</v>
      </c>
      <c r="L226" t="s">
        <v>392</v>
      </c>
      <c r="M226">
        <v>0.2</v>
      </c>
      <c r="N226" s="143"/>
      <c r="O226" s="143"/>
      <c r="Q226" s="143"/>
      <c r="R226" s="143"/>
      <c r="T226" s="143">
        <v>0.70833333333333337</v>
      </c>
      <c r="U226" s="143">
        <v>0.79166666666666663</v>
      </c>
      <c r="V226">
        <v>4</v>
      </c>
      <c r="W226" s="143">
        <v>0.58333333333333337</v>
      </c>
      <c r="X226" s="143">
        <v>0.66666666666666663</v>
      </c>
      <c r="Y226">
        <v>4</v>
      </c>
      <c r="Z226" s="143">
        <v>0.41666666666666669</v>
      </c>
      <c r="AA226" s="143">
        <v>0.5</v>
      </c>
      <c r="AB226">
        <v>4</v>
      </c>
      <c r="AC226" s="143">
        <v>0.41666666666666669</v>
      </c>
      <c r="AD226" s="143">
        <v>0.5</v>
      </c>
      <c r="AE226">
        <v>4</v>
      </c>
      <c r="AF226" s="143"/>
      <c r="AG226" s="143"/>
    </row>
    <row r="227" spans="1:33" hidden="1" x14ac:dyDescent="0.3">
      <c r="A227" t="s">
        <v>1563</v>
      </c>
      <c r="B227" t="s">
        <v>268</v>
      </c>
      <c r="C227" t="s">
        <v>269</v>
      </c>
      <c r="D227" t="s">
        <v>1246</v>
      </c>
      <c r="E227" t="s">
        <v>47</v>
      </c>
      <c r="F227" t="s">
        <v>45</v>
      </c>
      <c r="G227" t="s">
        <v>120</v>
      </c>
      <c r="H227" t="s">
        <v>882</v>
      </c>
      <c r="I227" t="s">
        <v>968</v>
      </c>
      <c r="J227">
        <v>957540974</v>
      </c>
      <c r="K227" t="s">
        <v>1177</v>
      </c>
      <c r="L227" t="s">
        <v>392</v>
      </c>
      <c r="M227">
        <v>0.65</v>
      </c>
      <c r="N227" s="143"/>
      <c r="O227" s="143"/>
      <c r="Q227" s="143">
        <v>0.54166666666666663</v>
      </c>
      <c r="R227" s="143">
        <v>0.79166666666666663</v>
      </c>
      <c r="S227">
        <v>4</v>
      </c>
      <c r="T227" s="143">
        <v>0.45833333333333331</v>
      </c>
      <c r="U227" s="143">
        <v>0.66666666666666663</v>
      </c>
      <c r="V227">
        <v>4</v>
      </c>
      <c r="W227" s="143">
        <v>0.66666666666666663</v>
      </c>
      <c r="X227" s="143">
        <v>0.79166666666666663</v>
      </c>
      <c r="Y227">
        <v>4</v>
      </c>
      <c r="Z227" s="143">
        <v>0.54166666666666663</v>
      </c>
      <c r="AA227" s="143">
        <v>0.79166666666666663</v>
      </c>
      <c r="AB227">
        <v>4</v>
      </c>
      <c r="AC227" s="143">
        <v>0.54166666666666663</v>
      </c>
      <c r="AD227" s="143">
        <v>0.79166666666666663</v>
      </c>
      <c r="AE227">
        <v>4</v>
      </c>
      <c r="AF227" s="143"/>
      <c r="AG227" s="143"/>
    </row>
    <row r="228" spans="1:33" hidden="1" x14ac:dyDescent="0.3">
      <c r="A228" t="s">
        <v>1565</v>
      </c>
      <c r="B228" t="s">
        <v>458</v>
      </c>
      <c r="C228" t="s">
        <v>459</v>
      </c>
      <c r="D228" t="s">
        <v>1239</v>
      </c>
      <c r="E228" t="s">
        <v>47</v>
      </c>
      <c r="F228" t="s">
        <v>45</v>
      </c>
      <c r="G228" t="s">
        <v>36</v>
      </c>
      <c r="H228" t="s">
        <v>882</v>
      </c>
      <c r="I228" t="s">
        <v>968</v>
      </c>
      <c r="J228">
        <v>957540974</v>
      </c>
      <c r="K228" t="s">
        <v>1177</v>
      </c>
      <c r="L228" t="s">
        <v>392</v>
      </c>
      <c r="M228">
        <v>0.125</v>
      </c>
      <c r="N228" s="143"/>
      <c r="O228" s="143"/>
      <c r="Q228" s="143">
        <v>0.41666666666666669</v>
      </c>
      <c r="R228" s="143">
        <v>0.5</v>
      </c>
      <c r="S228">
        <v>4</v>
      </c>
      <c r="T228" s="143"/>
      <c r="U228" s="143"/>
      <c r="W228" s="143">
        <v>0.41666666666666669</v>
      </c>
      <c r="X228" s="143">
        <v>0.54166666666666663</v>
      </c>
      <c r="Y228">
        <v>4</v>
      </c>
      <c r="Z228" s="143"/>
      <c r="AA228" s="143"/>
      <c r="AC228" s="143"/>
      <c r="AD228" s="143"/>
      <c r="AF228" s="143"/>
      <c r="AG228" s="143"/>
    </row>
    <row r="229" spans="1:33" hidden="1" x14ac:dyDescent="0.3">
      <c r="A229" t="s">
        <v>1564</v>
      </c>
      <c r="B229" t="s">
        <v>1065</v>
      </c>
      <c r="C229" t="s">
        <v>1064</v>
      </c>
      <c r="D229" t="s">
        <v>1244</v>
      </c>
      <c r="E229" t="s">
        <v>47</v>
      </c>
      <c r="F229" t="s">
        <v>45</v>
      </c>
      <c r="G229" t="s">
        <v>129</v>
      </c>
      <c r="H229" t="s">
        <v>882</v>
      </c>
      <c r="I229" t="s">
        <v>968</v>
      </c>
      <c r="J229">
        <v>957540974</v>
      </c>
      <c r="K229" t="s">
        <v>1177</v>
      </c>
      <c r="L229" t="s">
        <v>392</v>
      </c>
      <c r="M229">
        <v>2.5000000000000001E-2</v>
      </c>
      <c r="N229" s="143"/>
      <c r="O229" s="143"/>
      <c r="Q229" s="143"/>
      <c r="R229" s="143"/>
      <c r="T229" s="143">
        <v>0.41666666666666669</v>
      </c>
      <c r="U229" s="143">
        <v>0.45833333333333331</v>
      </c>
      <c r="V229">
        <v>4</v>
      </c>
      <c r="W229" s="143"/>
      <c r="X229" s="143"/>
      <c r="Z229" s="143"/>
      <c r="AA229" s="143"/>
      <c r="AC229" s="143"/>
      <c r="AD229" s="143"/>
      <c r="AF229" s="143"/>
      <c r="AG229" s="143"/>
    </row>
    <row r="230" spans="1:33" hidden="1" x14ac:dyDescent="0.3">
      <c r="A230" t="s">
        <v>1567</v>
      </c>
      <c r="B230" t="s">
        <v>142</v>
      </c>
      <c r="C230" t="s">
        <v>143</v>
      </c>
      <c r="D230" t="s">
        <v>1240</v>
      </c>
      <c r="E230" t="s">
        <v>141</v>
      </c>
      <c r="F230" t="s">
        <v>141</v>
      </c>
      <c r="G230" t="s">
        <v>36</v>
      </c>
      <c r="H230" t="s">
        <v>882</v>
      </c>
      <c r="I230" t="s">
        <v>969</v>
      </c>
      <c r="J230">
        <v>2350267122</v>
      </c>
      <c r="K230" t="s">
        <v>1215</v>
      </c>
      <c r="L230" t="s">
        <v>465</v>
      </c>
      <c r="M230">
        <v>0.3</v>
      </c>
      <c r="N230" s="143"/>
      <c r="O230" s="143"/>
      <c r="Q230" s="143">
        <v>0.41666666666666669</v>
      </c>
      <c r="R230" s="143">
        <v>0.54166666666666663</v>
      </c>
      <c r="S230">
        <v>4</v>
      </c>
      <c r="T230" s="143"/>
      <c r="U230" s="143"/>
      <c r="W230" s="143">
        <v>0.41666666666666669</v>
      </c>
      <c r="X230" s="143">
        <v>0.54166666666666663</v>
      </c>
      <c r="Y230">
        <v>4</v>
      </c>
      <c r="Z230" s="143">
        <v>0.41666666666666669</v>
      </c>
      <c r="AA230" s="143">
        <v>0.54166666666666663</v>
      </c>
      <c r="AB230">
        <v>4</v>
      </c>
      <c r="AC230" s="143">
        <v>0.41666666666666669</v>
      </c>
      <c r="AD230" s="143">
        <v>0.54166666666666663</v>
      </c>
      <c r="AE230">
        <v>4</v>
      </c>
      <c r="AF230" s="143"/>
      <c r="AG230" s="143"/>
    </row>
    <row r="231" spans="1:33" hidden="1" x14ac:dyDescent="0.3">
      <c r="A231" t="s">
        <v>1564</v>
      </c>
      <c r="B231" t="s">
        <v>144</v>
      </c>
      <c r="C231" t="s">
        <v>145</v>
      </c>
      <c r="D231" t="s">
        <v>1239</v>
      </c>
      <c r="E231" t="s">
        <v>141</v>
      </c>
      <c r="F231" t="s">
        <v>141</v>
      </c>
      <c r="G231" t="s">
        <v>36</v>
      </c>
      <c r="H231" t="s">
        <v>882</v>
      </c>
      <c r="I231" t="s">
        <v>969</v>
      </c>
      <c r="J231">
        <v>2350267122</v>
      </c>
      <c r="K231" t="s">
        <v>1215</v>
      </c>
      <c r="L231" t="s">
        <v>465</v>
      </c>
      <c r="M231">
        <v>0.05</v>
      </c>
      <c r="N231" s="143"/>
      <c r="O231" s="143"/>
      <c r="Q231" s="143"/>
      <c r="R231" s="143"/>
      <c r="T231" s="143">
        <v>0.41666666666666669</v>
      </c>
      <c r="U231" s="143">
        <v>0.5</v>
      </c>
      <c r="V231">
        <v>4</v>
      </c>
      <c r="W231" s="143"/>
      <c r="X231" s="143"/>
      <c r="Z231" s="143"/>
      <c r="AA231" s="143"/>
      <c r="AC231" s="143"/>
      <c r="AD231" s="143"/>
      <c r="AF231" s="143"/>
      <c r="AG231" s="143"/>
    </row>
    <row r="232" spans="1:33" hidden="1" x14ac:dyDescent="0.3">
      <c r="A232" t="s">
        <v>1567</v>
      </c>
      <c r="B232" t="s">
        <v>148</v>
      </c>
      <c r="C232" t="s">
        <v>149</v>
      </c>
      <c r="D232" t="s">
        <v>1242</v>
      </c>
      <c r="E232" t="s">
        <v>141</v>
      </c>
      <c r="F232" t="s">
        <v>141</v>
      </c>
      <c r="G232" t="s">
        <v>36</v>
      </c>
      <c r="H232" t="s">
        <v>882</v>
      </c>
      <c r="I232" t="s">
        <v>969</v>
      </c>
      <c r="J232">
        <v>2350267122</v>
      </c>
      <c r="K232" t="s">
        <v>1215</v>
      </c>
      <c r="L232" t="s">
        <v>465</v>
      </c>
      <c r="M232">
        <v>0.3</v>
      </c>
      <c r="N232" s="143"/>
      <c r="O232" s="143"/>
      <c r="Q232" s="143">
        <v>0.58333333333333337</v>
      </c>
      <c r="R232" s="143">
        <v>0.70833333333333337</v>
      </c>
      <c r="S232">
        <v>4</v>
      </c>
      <c r="T232" s="143"/>
      <c r="U232" s="143"/>
      <c r="W232" s="143">
        <v>0.58333333333333337</v>
      </c>
      <c r="X232" s="143">
        <v>0.70833333333333337</v>
      </c>
      <c r="Y232">
        <v>4</v>
      </c>
      <c r="Z232" s="143">
        <v>0.58333333333333337</v>
      </c>
      <c r="AA232" s="143">
        <v>0.70833333333333337</v>
      </c>
      <c r="AB232">
        <v>4</v>
      </c>
      <c r="AC232" s="143">
        <v>0.58333333333333337</v>
      </c>
      <c r="AD232" s="143">
        <v>0.70833333333333337</v>
      </c>
      <c r="AE232">
        <v>4</v>
      </c>
      <c r="AF232" s="143"/>
      <c r="AG232" s="143"/>
    </row>
    <row r="233" spans="1:33" hidden="1" x14ac:dyDescent="0.3">
      <c r="A233" t="s">
        <v>1564</v>
      </c>
      <c r="B233" t="s">
        <v>892</v>
      </c>
      <c r="C233" t="s">
        <v>891</v>
      </c>
      <c r="D233" t="s">
        <v>1241</v>
      </c>
      <c r="E233" t="s">
        <v>141</v>
      </c>
      <c r="F233" t="s">
        <v>141</v>
      </c>
      <c r="G233" t="s">
        <v>36</v>
      </c>
      <c r="H233" t="s">
        <v>882</v>
      </c>
      <c r="I233" t="s">
        <v>969</v>
      </c>
      <c r="J233">
        <v>2350267122</v>
      </c>
      <c r="K233" t="s">
        <v>1215</v>
      </c>
      <c r="L233" t="s">
        <v>465</v>
      </c>
      <c r="M233">
        <v>0.05</v>
      </c>
      <c r="N233" s="143"/>
      <c r="O233" s="143"/>
      <c r="Q233" s="143"/>
      <c r="R233" s="143"/>
      <c r="T233" s="143">
        <v>0.625</v>
      </c>
      <c r="U233" s="143">
        <v>0.70833333333333337</v>
      </c>
      <c r="V233">
        <v>4</v>
      </c>
      <c r="W233" s="143"/>
      <c r="X233" s="143"/>
      <c r="Z233" s="143"/>
      <c r="AA233" s="143"/>
      <c r="AC233" s="143"/>
      <c r="AD233" s="143"/>
      <c r="AF233" s="143"/>
      <c r="AG233" s="143"/>
    </row>
    <row r="234" spans="1:33" hidden="1" x14ac:dyDescent="0.3">
      <c r="A234" t="s">
        <v>1564</v>
      </c>
      <c r="B234" t="s">
        <v>1219</v>
      </c>
      <c r="C234" t="s">
        <v>893</v>
      </c>
      <c r="D234" t="s">
        <v>1239</v>
      </c>
      <c r="E234" t="s">
        <v>141</v>
      </c>
      <c r="F234" t="s">
        <v>141</v>
      </c>
      <c r="G234" t="s">
        <v>36</v>
      </c>
      <c r="H234" t="s">
        <v>882</v>
      </c>
      <c r="I234" t="s">
        <v>969</v>
      </c>
      <c r="J234">
        <v>2350267122</v>
      </c>
      <c r="K234" t="s">
        <v>1215</v>
      </c>
      <c r="L234" t="s">
        <v>465</v>
      </c>
      <c r="M234">
        <v>0.05</v>
      </c>
      <c r="N234" s="143"/>
      <c r="O234" s="143"/>
      <c r="Q234" s="143"/>
      <c r="R234" s="143"/>
      <c r="T234" s="143">
        <v>0.54166666666666663</v>
      </c>
      <c r="U234" s="143">
        <v>0.625</v>
      </c>
      <c r="V234">
        <v>4</v>
      </c>
      <c r="W234" s="143"/>
      <c r="X234" s="143"/>
      <c r="Z234" s="143"/>
      <c r="AA234" s="143"/>
      <c r="AC234" s="143"/>
      <c r="AD234" s="143"/>
      <c r="AF234" s="143"/>
      <c r="AG234" s="143"/>
    </row>
    <row r="235" spans="1:33" hidden="1" x14ac:dyDescent="0.3">
      <c r="A235" t="s">
        <v>1564</v>
      </c>
      <c r="B235" t="s">
        <v>139</v>
      </c>
      <c r="C235" t="s">
        <v>140</v>
      </c>
      <c r="D235" t="s">
        <v>1241</v>
      </c>
      <c r="E235" t="s">
        <v>141</v>
      </c>
      <c r="F235" t="s">
        <v>141</v>
      </c>
      <c r="G235" t="s">
        <v>36</v>
      </c>
      <c r="H235" t="s">
        <v>882</v>
      </c>
      <c r="I235" t="s">
        <v>969</v>
      </c>
      <c r="J235">
        <v>2350267122</v>
      </c>
      <c r="K235" t="s">
        <v>1215</v>
      </c>
      <c r="L235" t="s">
        <v>465</v>
      </c>
      <c r="M235">
        <v>0.05</v>
      </c>
      <c r="N235" s="143"/>
      <c r="O235" s="143"/>
      <c r="Q235" s="143"/>
      <c r="R235" s="143"/>
      <c r="T235" s="143">
        <v>0.70833333333333337</v>
      </c>
      <c r="U235" s="143">
        <v>0.79166666666666663</v>
      </c>
      <c r="V235">
        <v>4</v>
      </c>
      <c r="W235" s="143"/>
      <c r="X235" s="143"/>
      <c r="Z235" s="143"/>
      <c r="AA235" s="143"/>
      <c r="AC235" s="143"/>
      <c r="AD235" s="143"/>
      <c r="AF235" s="143"/>
      <c r="AG235" s="143"/>
    </row>
    <row r="236" spans="1:33" hidden="1" x14ac:dyDescent="0.3">
      <c r="A236" t="s">
        <v>1567</v>
      </c>
      <c r="B236" t="s">
        <v>146</v>
      </c>
      <c r="C236" t="s">
        <v>147</v>
      </c>
      <c r="D236" t="s">
        <v>1242</v>
      </c>
      <c r="E236" t="s">
        <v>141</v>
      </c>
      <c r="F236" t="s">
        <v>141</v>
      </c>
      <c r="G236" t="s">
        <v>36</v>
      </c>
      <c r="H236" t="s">
        <v>882</v>
      </c>
      <c r="I236" t="s">
        <v>969</v>
      </c>
      <c r="J236">
        <v>2350267122</v>
      </c>
      <c r="K236" t="s">
        <v>1215</v>
      </c>
      <c r="L236" t="s">
        <v>465</v>
      </c>
      <c r="M236">
        <v>0.2</v>
      </c>
      <c r="N236" s="143"/>
      <c r="O236" s="143"/>
      <c r="Q236" s="143">
        <v>0.70833333333333337</v>
      </c>
      <c r="R236" s="143">
        <v>0.79166666666666663</v>
      </c>
      <c r="S236">
        <v>4</v>
      </c>
      <c r="T236" s="143"/>
      <c r="U236" s="143"/>
      <c r="W236" s="143">
        <v>0.70833333333333337</v>
      </c>
      <c r="X236" s="143">
        <v>0.79166666666666663</v>
      </c>
      <c r="Y236">
        <v>4</v>
      </c>
      <c r="Z236" s="143">
        <v>0.70833333333333337</v>
      </c>
      <c r="AA236" s="143">
        <v>0.79166666666666663</v>
      </c>
      <c r="AB236">
        <v>4</v>
      </c>
      <c r="AC236" s="143">
        <v>0.70833333333333337</v>
      </c>
      <c r="AD236" s="143">
        <v>0.79166666666666663</v>
      </c>
      <c r="AE236">
        <v>4</v>
      </c>
      <c r="AF236" s="143"/>
      <c r="AG236" s="143"/>
    </row>
    <row r="237" spans="1:33" hidden="1" x14ac:dyDescent="0.3">
      <c r="A237" t="s">
        <v>1563</v>
      </c>
      <c r="B237" t="s">
        <v>187</v>
      </c>
      <c r="C237" t="s">
        <v>188</v>
      </c>
      <c r="D237" t="s">
        <v>1243</v>
      </c>
      <c r="E237" t="s">
        <v>152</v>
      </c>
      <c r="F237" t="s">
        <v>35</v>
      </c>
      <c r="G237" t="s">
        <v>120</v>
      </c>
      <c r="H237" t="s">
        <v>881</v>
      </c>
      <c r="I237" t="s">
        <v>970</v>
      </c>
      <c r="J237">
        <v>1760534733</v>
      </c>
      <c r="K237" t="s">
        <v>1208</v>
      </c>
      <c r="L237" t="s">
        <v>465</v>
      </c>
      <c r="M237">
        <v>0.5</v>
      </c>
      <c r="N237" s="143"/>
      <c r="O237" s="143"/>
      <c r="Q237" s="143">
        <v>0.625</v>
      </c>
      <c r="R237" s="143">
        <v>0.79166666666666663</v>
      </c>
      <c r="S237">
        <v>4</v>
      </c>
      <c r="T237" s="143">
        <v>0.625</v>
      </c>
      <c r="U237" s="143">
        <v>0.79166666666666663</v>
      </c>
      <c r="V237">
        <v>4</v>
      </c>
      <c r="W237" s="143">
        <v>0.41666666666666669</v>
      </c>
      <c r="X237" s="143">
        <v>0.58333333333333337</v>
      </c>
      <c r="Y237">
        <v>4</v>
      </c>
      <c r="Z237" s="143">
        <v>0.41666666666666669</v>
      </c>
      <c r="AA237" s="143">
        <v>0.58333333333333337</v>
      </c>
      <c r="AB237">
        <v>4</v>
      </c>
      <c r="AC237" s="143">
        <v>0.625</v>
      </c>
      <c r="AD237" s="143">
        <v>0.79166666666666663</v>
      </c>
      <c r="AE237">
        <v>4</v>
      </c>
      <c r="AF237" s="143"/>
      <c r="AG237" s="143"/>
    </row>
    <row r="238" spans="1:33" hidden="1" x14ac:dyDescent="0.3">
      <c r="A238" t="s">
        <v>1563</v>
      </c>
      <c r="B238" t="s">
        <v>150</v>
      </c>
      <c r="C238" t="s">
        <v>151</v>
      </c>
      <c r="D238" t="s">
        <v>1239</v>
      </c>
      <c r="E238" t="s">
        <v>152</v>
      </c>
      <c r="F238" t="s">
        <v>35</v>
      </c>
      <c r="G238" t="s">
        <v>36</v>
      </c>
      <c r="H238" t="s">
        <v>881</v>
      </c>
      <c r="I238" t="s">
        <v>981</v>
      </c>
      <c r="J238">
        <v>1721678827</v>
      </c>
      <c r="K238" t="s">
        <v>1207</v>
      </c>
      <c r="L238" t="s">
        <v>465</v>
      </c>
      <c r="M238">
        <v>0.625</v>
      </c>
      <c r="N238" s="143"/>
      <c r="O238" s="143"/>
      <c r="Q238" s="143">
        <v>0.58333333333333337</v>
      </c>
      <c r="R238" s="143">
        <v>0.79166666666666663</v>
      </c>
      <c r="S238">
        <v>4</v>
      </c>
      <c r="T238" s="143">
        <v>0.58333333333333337</v>
      </c>
      <c r="U238" s="143">
        <v>0.79166666666666663</v>
      </c>
      <c r="V238">
        <v>4</v>
      </c>
      <c r="W238" s="143">
        <v>0.58333333333333337</v>
      </c>
      <c r="X238" s="143">
        <v>0.79166666666666663</v>
      </c>
      <c r="Y238">
        <v>4</v>
      </c>
      <c r="Z238" s="143">
        <v>0.58333333333333337</v>
      </c>
      <c r="AA238" s="143">
        <v>0.79166666666666663</v>
      </c>
      <c r="AB238">
        <v>4</v>
      </c>
      <c r="AC238" s="143">
        <v>0.58333333333333337</v>
      </c>
      <c r="AD238" s="143">
        <v>0.79166666666666663</v>
      </c>
      <c r="AE238">
        <v>4</v>
      </c>
      <c r="AF238" s="143"/>
      <c r="AG238" s="143"/>
    </row>
    <row r="239" spans="1:33" hidden="1" x14ac:dyDescent="0.3">
      <c r="A239" t="s">
        <v>1563</v>
      </c>
      <c r="B239" t="s">
        <v>223</v>
      </c>
      <c r="C239" t="s">
        <v>224</v>
      </c>
      <c r="D239" t="s">
        <v>1241</v>
      </c>
      <c r="E239" t="s">
        <v>152</v>
      </c>
      <c r="F239" t="s">
        <v>35</v>
      </c>
      <c r="G239" t="s">
        <v>36</v>
      </c>
      <c r="H239" t="s">
        <v>881</v>
      </c>
      <c r="I239" t="s">
        <v>970</v>
      </c>
      <c r="J239">
        <v>1760534733</v>
      </c>
      <c r="K239" t="s">
        <v>1208</v>
      </c>
      <c r="L239" t="s">
        <v>465</v>
      </c>
      <c r="M239">
        <v>0.25</v>
      </c>
      <c r="N239" s="143"/>
      <c r="O239" s="143"/>
      <c r="Q239" s="143">
        <v>0.54166666666666663</v>
      </c>
      <c r="R239" s="143">
        <v>0.625</v>
      </c>
      <c r="S239">
        <v>4</v>
      </c>
      <c r="T239" s="143">
        <v>0.54166666666666663</v>
      </c>
      <c r="U239" s="143">
        <v>0.625</v>
      </c>
      <c r="V239">
        <v>4</v>
      </c>
      <c r="W239" s="143">
        <v>0.70833333333333337</v>
      </c>
      <c r="X239" s="143">
        <v>0.79166666666666663</v>
      </c>
      <c r="Y239">
        <v>4</v>
      </c>
      <c r="Z239" s="143">
        <v>0.625</v>
      </c>
      <c r="AA239" s="143">
        <v>0.70833333333333337</v>
      </c>
      <c r="AB239">
        <v>4</v>
      </c>
      <c r="AC239" s="143">
        <v>0.41666666666666669</v>
      </c>
      <c r="AD239" s="143">
        <v>0.5</v>
      </c>
      <c r="AE239">
        <v>4</v>
      </c>
      <c r="AF239" s="143"/>
      <c r="AG239" s="143"/>
    </row>
    <row r="240" spans="1:33" hidden="1" x14ac:dyDescent="0.3">
      <c r="A240" t="s">
        <v>1563</v>
      </c>
      <c r="B240" t="s">
        <v>221</v>
      </c>
      <c r="C240" t="s">
        <v>222</v>
      </c>
      <c r="D240" t="s">
        <v>1242</v>
      </c>
      <c r="E240" t="s">
        <v>152</v>
      </c>
      <c r="F240" t="s">
        <v>35</v>
      </c>
      <c r="G240" t="s">
        <v>36</v>
      </c>
      <c r="H240" t="s">
        <v>881</v>
      </c>
      <c r="I240" t="s">
        <v>970</v>
      </c>
      <c r="J240">
        <v>1760534733</v>
      </c>
      <c r="K240" t="s">
        <v>1208</v>
      </c>
      <c r="L240" t="s">
        <v>465</v>
      </c>
      <c r="M240">
        <v>0.25</v>
      </c>
      <c r="N240" s="143"/>
      <c r="O240" s="143"/>
      <c r="Q240" s="143">
        <v>0.41666666666666669</v>
      </c>
      <c r="R240" s="143">
        <v>0.5</v>
      </c>
      <c r="S240">
        <v>4</v>
      </c>
      <c r="T240" s="143">
        <v>0.41666666666666669</v>
      </c>
      <c r="U240" s="143">
        <v>0.5</v>
      </c>
      <c r="V240">
        <v>4</v>
      </c>
      <c r="W240" s="143">
        <v>0.625</v>
      </c>
      <c r="X240" s="143">
        <v>0.70833333333333337</v>
      </c>
      <c r="Y240">
        <v>4</v>
      </c>
      <c r="Z240" s="143">
        <v>0.70833333333333337</v>
      </c>
      <c r="AA240" s="143">
        <v>0.79166666666666663</v>
      </c>
      <c r="AB240">
        <v>4</v>
      </c>
      <c r="AC240" s="143">
        <v>0.54166666666666663</v>
      </c>
      <c r="AD240" s="143">
        <v>0.625</v>
      </c>
      <c r="AE240">
        <v>4</v>
      </c>
      <c r="AF240" s="143"/>
      <c r="AG240" s="143"/>
    </row>
    <row r="241" spans="1:33" hidden="1" x14ac:dyDescent="0.3">
      <c r="A241" t="s">
        <v>1563</v>
      </c>
      <c r="B241" t="s">
        <v>153</v>
      </c>
      <c r="C241" t="s">
        <v>154</v>
      </c>
      <c r="D241" t="s">
        <v>1248</v>
      </c>
      <c r="E241" t="s">
        <v>152</v>
      </c>
      <c r="F241" t="s">
        <v>35</v>
      </c>
      <c r="G241" t="s">
        <v>120</v>
      </c>
      <c r="H241" t="s">
        <v>881</v>
      </c>
      <c r="I241" t="s">
        <v>981</v>
      </c>
      <c r="J241">
        <v>1721678827</v>
      </c>
      <c r="K241" t="s">
        <v>1207</v>
      </c>
      <c r="L241" t="s">
        <v>465</v>
      </c>
      <c r="M241">
        <v>0.375</v>
      </c>
      <c r="N241" s="143"/>
      <c r="O241" s="143"/>
      <c r="Q241" s="143">
        <v>0.41666666666666669</v>
      </c>
      <c r="R241" s="143">
        <v>0.54166666666666663</v>
      </c>
      <c r="S241">
        <v>4</v>
      </c>
      <c r="T241" s="143">
        <v>0.41666666666666669</v>
      </c>
      <c r="U241" s="143">
        <v>0.54166666666666663</v>
      </c>
      <c r="V241">
        <v>4</v>
      </c>
      <c r="W241" s="143">
        <v>0.41666666666666669</v>
      </c>
      <c r="X241" s="143">
        <v>0.54166666666666663</v>
      </c>
      <c r="Y241">
        <v>4</v>
      </c>
      <c r="Z241" s="143">
        <v>0.41666666666666669</v>
      </c>
      <c r="AA241" s="143">
        <v>0.54166666666666663</v>
      </c>
      <c r="AB241">
        <v>4</v>
      </c>
      <c r="AC241" s="143">
        <v>0.41666666666666669</v>
      </c>
      <c r="AD241" s="143">
        <v>0.54166666666666663</v>
      </c>
      <c r="AE241">
        <v>4</v>
      </c>
      <c r="AF241" s="143"/>
      <c r="AG241" s="143"/>
    </row>
    <row r="242" spans="1:33" hidden="1" x14ac:dyDescent="0.3">
      <c r="A242" t="s">
        <v>1563</v>
      </c>
      <c r="B242" t="s">
        <v>336</v>
      </c>
      <c r="C242" t="s">
        <v>337</v>
      </c>
      <c r="D242" t="s">
        <v>1239</v>
      </c>
      <c r="E242" t="s">
        <v>338</v>
      </c>
      <c r="F242" t="s">
        <v>338</v>
      </c>
      <c r="G242" t="s">
        <v>36</v>
      </c>
      <c r="H242" t="s">
        <v>881</v>
      </c>
      <c r="I242" t="s">
        <v>971</v>
      </c>
      <c r="J242">
        <v>1208040350</v>
      </c>
      <c r="K242" t="s">
        <v>1144</v>
      </c>
      <c r="L242" t="s">
        <v>392</v>
      </c>
      <c r="M242">
        <v>0.45</v>
      </c>
      <c r="N242" s="143"/>
      <c r="O242" s="143"/>
      <c r="Q242" s="143">
        <v>0.41666666666666669</v>
      </c>
      <c r="R242" s="143">
        <v>0.54166666666666663</v>
      </c>
      <c r="S242">
        <v>4</v>
      </c>
      <c r="T242" s="143">
        <v>0.58333333333333337</v>
      </c>
      <c r="U242" s="143">
        <v>0.79166666666666663</v>
      </c>
      <c r="V242">
        <v>4</v>
      </c>
      <c r="W242" s="143">
        <v>0.41666666666666669</v>
      </c>
      <c r="X242" s="143">
        <v>0.54166666666666663</v>
      </c>
      <c r="Y242">
        <v>4</v>
      </c>
      <c r="Z242" s="143">
        <v>0.41666666666666669</v>
      </c>
      <c r="AA242" s="143">
        <v>0.54166666666666663</v>
      </c>
      <c r="AB242">
        <v>4</v>
      </c>
      <c r="AC242" s="143">
        <v>0.41666666666666669</v>
      </c>
      <c r="AD242" s="143">
        <v>0.58333333333333337</v>
      </c>
      <c r="AE242">
        <v>4</v>
      </c>
      <c r="AF242" s="143"/>
      <c r="AG242" s="143"/>
    </row>
    <row r="243" spans="1:33" hidden="1" x14ac:dyDescent="0.3">
      <c r="A243" t="s">
        <v>1564</v>
      </c>
      <c r="B243" t="s">
        <v>400</v>
      </c>
      <c r="C243" t="s">
        <v>401</v>
      </c>
      <c r="D243" t="s">
        <v>1241</v>
      </c>
      <c r="E243" t="s">
        <v>338</v>
      </c>
      <c r="F243" t="s">
        <v>338</v>
      </c>
      <c r="G243" t="s">
        <v>36</v>
      </c>
      <c r="H243" t="s">
        <v>881</v>
      </c>
      <c r="I243" t="s">
        <v>971</v>
      </c>
      <c r="J243">
        <v>1208040350</v>
      </c>
      <c r="K243" t="s">
        <v>1144</v>
      </c>
      <c r="L243" t="s">
        <v>392</v>
      </c>
      <c r="M243">
        <v>7.4999999999999997E-2</v>
      </c>
      <c r="N243" s="143"/>
      <c r="O243" s="143"/>
      <c r="Q243" s="143"/>
      <c r="R243" s="143"/>
      <c r="T243" s="143">
        <v>0.41666666666666669</v>
      </c>
      <c r="U243" s="143">
        <v>0.54166666666666663</v>
      </c>
      <c r="V243">
        <v>4</v>
      </c>
      <c r="W243" s="143"/>
      <c r="X243" s="143"/>
      <c r="Z243" s="143"/>
      <c r="AA243" s="143"/>
      <c r="AC243" s="143"/>
      <c r="AD243" s="143"/>
      <c r="AF243" s="143"/>
      <c r="AG243" s="143"/>
    </row>
    <row r="244" spans="1:33" hidden="1" x14ac:dyDescent="0.3">
      <c r="A244" t="s">
        <v>1567</v>
      </c>
      <c r="B244" t="s">
        <v>339</v>
      </c>
      <c r="C244" t="s">
        <v>340</v>
      </c>
      <c r="D244" t="s">
        <v>1241</v>
      </c>
      <c r="E244" t="s">
        <v>338</v>
      </c>
      <c r="F244" t="s">
        <v>338</v>
      </c>
      <c r="G244" t="s">
        <v>36</v>
      </c>
      <c r="H244" t="s">
        <v>881</v>
      </c>
      <c r="I244" t="s">
        <v>971</v>
      </c>
      <c r="J244">
        <v>1208040350</v>
      </c>
      <c r="K244" t="s">
        <v>1144</v>
      </c>
      <c r="L244" t="s">
        <v>392</v>
      </c>
      <c r="M244">
        <v>0.47499999999999998</v>
      </c>
      <c r="N244" s="143"/>
      <c r="O244" s="143"/>
      <c r="Q244" s="143">
        <v>0.58333333333333337</v>
      </c>
      <c r="R244" s="143">
        <v>0.79166666666666663</v>
      </c>
      <c r="S244">
        <v>4</v>
      </c>
      <c r="T244" s="143"/>
      <c r="U244" s="143"/>
      <c r="W244" s="143">
        <v>0.58333333333333337</v>
      </c>
      <c r="X244" s="143">
        <v>0.79166666666666663</v>
      </c>
      <c r="Y244">
        <v>4</v>
      </c>
      <c r="Z244" s="143">
        <v>0.58333333333333337</v>
      </c>
      <c r="AA244" s="143">
        <v>0.79166666666666663</v>
      </c>
      <c r="AB244">
        <v>4</v>
      </c>
      <c r="AC244" s="143">
        <v>0.625</v>
      </c>
      <c r="AD244" s="143">
        <v>0.79166666666666663</v>
      </c>
      <c r="AE244">
        <v>4</v>
      </c>
      <c r="AF244" s="143"/>
      <c r="AG244" s="143"/>
    </row>
    <row r="245" spans="1:33" hidden="1" x14ac:dyDescent="0.3">
      <c r="A245" t="s">
        <v>1564</v>
      </c>
      <c r="B245" t="s">
        <v>600</v>
      </c>
      <c r="C245" t="s">
        <v>601</v>
      </c>
      <c r="D245" t="s">
        <v>1241</v>
      </c>
      <c r="E245" t="s">
        <v>539</v>
      </c>
      <c r="F245" t="s">
        <v>539</v>
      </c>
      <c r="G245" t="s">
        <v>36</v>
      </c>
      <c r="H245" t="s">
        <v>883</v>
      </c>
      <c r="I245" t="s">
        <v>1076</v>
      </c>
      <c r="J245">
        <v>1002333704</v>
      </c>
      <c r="K245" t="s">
        <v>1196</v>
      </c>
      <c r="L245" t="s">
        <v>465</v>
      </c>
      <c r="M245">
        <v>1.2500000000000001E-2</v>
      </c>
      <c r="N245" s="143"/>
      <c r="O245" s="143"/>
      <c r="Q245" s="143"/>
      <c r="R245" s="143"/>
      <c r="T245" s="143">
        <v>0.66666666666666663</v>
      </c>
      <c r="U245" s="143">
        <v>0.70833333333333337</v>
      </c>
      <c r="V245">
        <v>2</v>
      </c>
      <c r="W245" s="143"/>
      <c r="X245" s="143"/>
      <c r="Z245" s="143"/>
      <c r="AA245" s="143"/>
      <c r="AC245" s="143"/>
      <c r="AD245" s="143"/>
      <c r="AF245" s="143"/>
      <c r="AG245" s="143"/>
    </row>
    <row r="246" spans="1:33" hidden="1" x14ac:dyDescent="0.3">
      <c r="A246" t="s">
        <v>1564</v>
      </c>
      <c r="B246" t="s">
        <v>602</v>
      </c>
      <c r="C246" t="s">
        <v>603</v>
      </c>
      <c r="D246" t="s">
        <v>1241</v>
      </c>
      <c r="E246" t="s">
        <v>539</v>
      </c>
      <c r="F246" t="s">
        <v>539</v>
      </c>
      <c r="G246" t="s">
        <v>36</v>
      </c>
      <c r="H246" t="s">
        <v>883</v>
      </c>
      <c r="I246" t="s">
        <v>1076</v>
      </c>
      <c r="J246">
        <v>1002333704</v>
      </c>
      <c r="K246" t="s">
        <v>1196</v>
      </c>
      <c r="L246" t="s">
        <v>465</v>
      </c>
      <c r="M246">
        <v>3.7499999999999999E-2</v>
      </c>
      <c r="N246" s="143"/>
      <c r="O246" s="143"/>
      <c r="Q246" s="143"/>
      <c r="R246" s="143"/>
      <c r="T246" s="143">
        <v>0.66666666666666663</v>
      </c>
      <c r="U246" s="143">
        <v>0.79166666666666663</v>
      </c>
      <c r="V246">
        <v>2</v>
      </c>
      <c r="W246" s="143"/>
      <c r="X246" s="143"/>
      <c r="Z246" s="143"/>
      <c r="AA246" s="143"/>
      <c r="AC246" s="143"/>
      <c r="AD246" s="143"/>
      <c r="AF246" s="143"/>
      <c r="AG246" s="143"/>
    </row>
    <row r="247" spans="1:33" hidden="1" x14ac:dyDescent="0.3">
      <c r="A247" t="s">
        <v>1564</v>
      </c>
      <c r="B247" t="s">
        <v>604</v>
      </c>
      <c r="C247" t="s">
        <v>1060</v>
      </c>
      <c r="D247" t="s">
        <v>1240</v>
      </c>
      <c r="E247" t="s">
        <v>539</v>
      </c>
      <c r="F247" t="s">
        <v>539</v>
      </c>
      <c r="G247" t="s">
        <v>36</v>
      </c>
      <c r="H247" t="s">
        <v>883</v>
      </c>
      <c r="I247" t="s">
        <v>1076</v>
      </c>
      <c r="J247">
        <v>1002333704</v>
      </c>
      <c r="K247" t="s">
        <v>1196</v>
      </c>
      <c r="L247" t="s">
        <v>465</v>
      </c>
      <c r="M247">
        <v>2.5000000000000001E-2</v>
      </c>
      <c r="N247" s="143"/>
      <c r="O247" s="143"/>
      <c r="Q247" s="143"/>
      <c r="R247" s="143"/>
      <c r="T247" s="143">
        <v>0.70833333333333337</v>
      </c>
      <c r="U247" s="143">
        <v>0.79166666666666663</v>
      </c>
      <c r="V247">
        <v>2</v>
      </c>
      <c r="W247" s="143"/>
      <c r="X247" s="143"/>
      <c r="Z247" s="143"/>
      <c r="AA247" s="143"/>
      <c r="AC247" s="143"/>
      <c r="AD247" s="143"/>
      <c r="AF247" s="143"/>
      <c r="AG247" s="143"/>
    </row>
    <row r="248" spans="1:33" hidden="1" x14ac:dyDescent="0.3">
      <c r="A248" t="s">
        <v>1564</v>
      </c>
      <c r="B248" t="s">
        <v>605</v>
      </c>
      <c r="C248" t="s">
        <v>606</v>
      </c>
      <c r="D248" t="s">
        <v>1237</v>
      </c>
      <c r="E248" t="s">
        <v>539</v>
      </c>
      <c r="F248" t="s">
        <v>539</v>
      </c>
      <c r="G248" t="s">
        <v>36</v>
      </c>
      <c r="H248" t="s">
        <v>883</v>
      </c>
      <c r="I248" t="s">
        <v>1076</v>
      </c>
      <c r="J248">
        <v>1002333704</v>
      </c>
      <c r="K248" t="s">
        <v>1196</v>
      </c>
      <c r="L248" t="s">
        <v>465</v>
      </c>
      <c r="M248">
        <v>1.2500000000000001E-2</v>
      </c>
      <c r="N248" s="143"/>
      <c r="O248" s="143"/>
      <c r="Q248" s="143"/>
      <c r="R248" s="143"/>
      <c r="T248" s="143">
        <v>0.41666666666666669</v>
      </c>
      <c r="U248" s="143">
        <v>0.45833333333333331</v>
      </c>
      <c r="V248">
        <v>2</v>
      </c>
      <c r="W248" s="143"/>
      <c r="X248" s="143"/>
      <c r="Z248" s="143"/>
      <c r="AA248" s="143"/>
      <c r="AC248" s="143"/>
      <c r="AD248" s="143"/>
      <c r="AF248" s="143"/>
      <c r="AG248" s="143"/>
    </row>
    <row r="249" spans="1:33" hidden="1" x14ac:dyDescent="0.3">
      <c r="A249" t="s">
        <v>1564</v>
      </c>
      <c r="B249" t="s">
        <v>607</v>
      </c>
      <c r="C249" t="s">
        <v>608</v>
      </c>
      <c r="D249" t="s">
        <v>1237</v>
      </c>
      <c r="E249" t="s">
        <v>539</v>
      </c>
      <c r="F249" t="s">
        <v>539</v>
      </c>
      <c r="G249" t="s">
        <v>36</v>
      </c>
      <c r="H249" t="s">
        <v>883</v>
      </c>
      <c r="I249" t="s">
        <v>1076</v>
      </c>
      <c r="J249">
        <v>1002333704</v>
      </c>
      <c r="K249" t="s">
        <v>1196</v>
      </c>
      <c r="L249" t="s">
        <v>465</v>
      </c>
      <c r="M249">
        <v>1.2500000000000001E-2</v>
      </c>
      <c r="N249" s="143"/>
      <c r="O249" s="143"/>
      <c r="Q249" s="143"/>
      <c r="R249" s="143"/>
      <c r="T249" s="143">
        <v>0.45833333333333331</v>
      </c>
      <c r="U249" s="143">
        <v>0.5</v>
      </c>
      <c r="V249">
        <v>2</v>
      </c>
      <c r="W249" s="143"/>
      <c r="X249" s="143"/>
      <c r="Z249" s="143"/>
      <c r="AA249" s="143"/>
      <c r="AC249" s="143"/>
      <c r="AD249" s="143"/>
      <c r="AF249" s="143"/>
      <c r="AG249" s="143"/>
    </row>
    <row r="250" spans="1:33" hidden="1" x14ac:dyDescent="0.3">
      <c r="A250" t="s">
        <v>1564</v>
      </c>
      <c r="B250" t="s">
        <v>609</v>
      </c>
      <c r="C250" t="s">
        <v>610</v>
      </c>
      <c r="D250" t="s">
        <v>1238</v>
      </c>
      <c r="E250" t="s">
        <v>539</v>
      </c>
      <c r="F250" t="s">
        <v>539</v>
      </c>
      <c r="G250" t="s">
        <v>36</v>
      </c>
      <c r="H250" t="s">
        <v>883</v>
      </c>
      <c r="I250" t="s">
        <v>1076</v>
      </c>
      <c r="J250">
        <v>1002333704</v>
      </c>
      <c r="K250" t="s">
        <v>1196</v>
      </c>
      <c r="L250" t="s">
        <v>465</v>
      </c>
      <c r="M250">
        <v>1.2500000000000001E-2</v>
      </c>
      <c r="N250" s="143"/>
      <c r="O250" s="143"/>
      <c r="Q250" s="143"/>
      <c r="R250" s="143"/>
      <c r="T250" s="143">
        <v>0.5</v>
      </c>
      <c r="U250" s="143">
        <v>0.54166666666666663</v>
      </c>
      <c r="V250">
        <v>2</v>
      </c>
      <c r="W250" s="143"/>
      <c r="X250" s="143"/>
      <c r="Z250" s="143"/>
      <c r="AA250" s="143"/>
      <c r="AC250" s="143"/>
      <c r="AD250" s="143"/>
      <c r="AF250" s="143"/>
      <c r="AG250" s="143"/>
    </row>
    <row r="251" spans="1:33" hidden="1" x14ac:dyDescent="0.3">
      <c r="A251" t="s">
        <v>1564</v>
      </c>
      <c r="B251" t="s">
        <v>611</v>
      </c>
      <c r="C251" t="s">
        <v>612</v>
      </c>
      <c r="D251" t="s">
        <v>1239</v>
      </c>
      <c r="E251" t="s">
        <v>539</v>
      </c>
      <c r="F251" t="s">
        <v>539</v>
      </c>
      <c r="G251" t="s">
        <v>36</v>
      </c>
      <c r="H251" t="s">
        <v>883</v>
      </c>
      <c r="I251" t="s">
        <v>1076</v>
      </c>
      <c r="J251">
        <v>1002333704</v>
      </c>
      <c r="K251" t="s">
        <v>1196</v>
      </c>
      <c r="L251" t="s">
        <v>465</v>
      </c>
      <c r="M251">
        <v>1.2500000000000001E-2</v>
      </c>
      <c r="N251" s="143"/>
      <c r="O251" s="143"/>
      <c r="Q251" s="143"/>
      <c r="R251" s="143"/>
      <c r="T251" s="143">
        <v>0.58333333333333337</v>
      </c>
      <c r="U251" s="143">
        <v>0.625</v>
      </c>
      <c r="V251">
        <v>2</v>
      </c>
      <c r="W251" s="143"/>
      <c r="X251" s="143"/>
      <c r="Z251" s="143"/>
      <c r="AA251" s="143"/>
      <c r="AC251" s="143"/>
      <c r="AD251" s="143"/>
      <c r="AF251" s="143"/>
      <c r="AG251" s="143"/>
    </row>
    <row r="252" spans="1:33" hidden="1" x14ac:dyDescent="0.3">
      <c r="A252" t="s">
        <v>1564</v>
      </c>
      <c r="B252" t="s">
        <v>613</v>
      </c>
      <c r="C252" t="s">
        <v>614</v>
      </c>
      <c r="D252" t="s">
        <v>1239</v>
      </c>
      <c r="E252" t="s">
        <v>539</v>
      </c>
      <c r="F252" t="s">
        <v>539</v>
      </c>
      <c r="G252" t="s">
        <v>36</v>
      </c>
      <c r="H252" t="s">
        <v>883</v>
      </c>
      <c r="I252" t="s">
        <v>1076</v>
      </c>
      <c r="J252">
        <v>1002333704</v>
      </c>
      <c r="K252" t="s">
        <v>1196</v>
      </c>
      <c r="L252" t="s">
        <v>465</v>
      </c>
      <c r="M252">
        <v>1.2500000000000001E-2</v>
      </c>
      <c r="N252" s="143"/>
      <c r="O252" s="143"/>
      <c r="Q252" s="143"/>
      <c r="R252" s="143"/>
      <c r="T252" s="143">
        <v>0.625</v>
      </c>
      <c r="U252" s="143">
        <v>0.66666666666666663</v>
      </c>
      <c r="V252">
        <v>2</v>
      </c>
      <c r="W252" s="143"/>
      <c r="X252" s="143"/>
      <c r="Z252" s="143"/>
      <c r="AA252" s="143"/>
      <c r="AC252" s="143"/>
      <c r="AD252" s="143"/>
      <c r="AF252" s="143"/>
      <c r="AG252" s="143"/>
    </row>
    <row r="253" spans="1:33" hidden="1" x14ac:dyDescent="0.3">
      <c r="A253" t="s">
        <v>1564</v>
      </c>
      <c r="B253" t="s">
        <v>615</v>
      </c>
      <c r="C253" t="s">
        <v>616</v>
      </c>
      <c r="D253" t="s">
        <v>1239</v>
      </c>
      <c r="E253" t="s">
        <v>539</v>
      </c>
      <c r="F253" t="s">
        <v>539</v>
      </c>
      <c r="G253" t="s">
        <v>36</v>
      </c>
      <c r="H253" t="s">
        <v>883</v>
      </c>
      <c r="I253" t="s">
        <v>1076</v>
      </c>
      <c r="J253">
        <v>1002333704</v>
      </c>
      <c r="K253" t="s">
        <v>1196</v>
      </c>
      <c r="L253" t="s">
        <v>465</v>
      </c>
      <c r="M253">
        <v>2.5000000000000001E-2</v>
      </c>
      <c r="N253" s="143"/>
      <c r="O253" s="143"/>
      <c r="Q253" s="143"/>
      <c r="R253" s="143"/>
      <c r="T253" s="143">
        <v>0.41666666666666669</v>
      </c>
      <c r="U253" s="143">
        <v>0.5</v>
      </c>
      <c r="V253">
        <v>2</v>
      </c>
      <c r="W253" s="143"/>
      <c r="X253" s="143"/>
      <c r="Z253" s="143"/>
      <c r="AA253" s="143"/>
      <c r="AC253" s="143"/>
      <c r="AD253" s="143"/>
      <c r="AF253" s="143"/>
      <c r="AG253" s="143"/>
    </row>
    <row r="254" spans="1:33" hidden="1" x14ac:dyDescent="0.3">
      <c r="A254" t="s">
        <v>1564</v>
      </c>
      <c r="B254" t="s">
        <v>617</v>
      </c>
      <c r="C254" t="s">
        <v>618</v>
      </c>
      <c r="D254" t="s">
        <v>1236</v>
      </c>
      <c r="E254" t="s">
        <v>539</v>
      </c>
      <c r="F254" t="s">
        <v>539</v>
      </c>
      <c r="G254" t="s">
        <v>36</v>
      </c>
      <c r="H254" t="s">
        <v>883</v>
      </c>
      <c r="I254" t="s">
        <v>1076</v>
      </c>
      <c r="J254">
        <v>1002333704</v>
      </c>
      <c r="K254" t="s">
        <v>1196</v>
      </c>
      <c r="L254" t="s">
        <v>465</v>
      </c>
      <c r="M254">
        <v>1.2500000000000001E-2</v>
      </c>
      <c r="N254" s="143"/>
      <c r="O254" s="143"/>
      <c r="Q254" s="143"/>
      <c r="R254" s="143"/>
      <c r="T254" s="143">
        <v>0.5</v>
      </c>
      <c r="U254" s="143">
        <v>0.54166666666666663</v>
      </c>
      <c r="V254">
        <v>2</v>
      </c>
      <c r="W254" s="143"/>
      <c r="X254" s="143"/>
      <c r="Z254" s="143"/>
      <c r="AA254" s="143"/>
      <c r="AC254" s="143"/>
      <c r="AD254" s="143"/>
      <c r="AF254" s="143"/>
      <c r="AG254" s="143"/>
    </row>
    <row r="255" spans="1:33" hidden="1" x14ac:dyDescent="0.3">
      <c r="A255" t="s">
        <v>1564</v>
      </c>
      <c r="B255" t="s">
        <v>619</v>
      </c>
      <c r="C255" t="s">
        <v>1029</v>
      </c>
      <c r="D255" t="s">
        <v>1242</v>
      </c>
      <c r="E255" t="s">
        <v>539</v>
      </c>
      <c r="F255" t="s">
        <v>539</v>
      </c>
      <c r="G255" t="s">
        <v>36</v>
      </c>
      <c r="H255" t="s">
        <v>883</v>
      </c>
      <c r="I255" t="s">
        <v>1076</v>
      </c>
      <c r="J255">
        <v>1002333704</v>
      </c>
      <c r="K255" t="s">
        <v>1196</v>
      </c>
      <c r="L255" t="s">
        <v>465</v>
      </c>
      <c r="M255">
        <v>1.2500000000000001E-2</v>
      </c>
      <c r="N255" s="143"/>
      <c r="O255" s="143"/>
      <c r="Q255" s="143"/>
      <c r="R255" s="143"/>
      <c r="T255" s="143">
        <v>0.625</v>
      </c>
      <c r="U255" s="143">
        <v>0.66666666666666663</v>
      </c>
      <c r="V255">
        <v>2</v>
      </c>
      <c r="W255" s="143"/>
      <c r="X255" s="143"/>
      <c r="Z255" s="143"/>
      <c r="AA255" s="143"/>
      <c r="AC255" s="143"/>
      <c r="AD255" s="143"/>
      <c r="AF255" s="143"/>
      <c r="AG255" s="143"/>
    </row>
    <row r="256" spans="1:33" hidden="1" x14ac:dyDescent="0.3">
      <c r="A256" t="s">
        <v>1564</v>
      </c>
      <c r="B256" t="s">
        <v>620</v>
      </c>
      <c r="C256" t="s">
        <v>620</v>
      </c>
      <c r="D256" t="s">
        <v>43</v>
      </c>
      <c r="E256" t="s">
        <v>539</v>
      </c>
      <c r="F256" t="s">
        <v>539</v>
      </c>
      <c r="G256" t="s">
        <v>36</v>
      </c>
      <c r="H256" t="s">
        <v>883</v>
      </c>
      <c r="I256" t="s">
        <v>1076</v>
      </c>
      <c r="J256">
        <v>1002333704</v>
      </c>
      <c r="K256" t="s">
        <v>1196</v>
      </c>
      <c r="L256" t="s">
        <v>465</v>
      </c>
      <c r="M256">
        <v>1.2500000000000001E-2</v>
      </c>
      <c r="N256" s="143"/>
      <c r="O256" s="143"/>
      <c r="Q256" s="143"/>
      <c r="R256" s="143"/>
      <c r="T256" s="143">
        <v>0.66666666666666663</v>
      </c>
      <c r="U256" s="143">
        <v>0.70833333333333337</v>
      </c>
      <c r="V256">
        <v>2</v>
      </c>
      <c r="W256" s="143"/>
      <c r="X256" s="143"/>
      <c r="Z256" s="143"/>
      <c r="AA256" s="143"/>
      <c r="AC256" s="143"/>
      <c r="AD256" s="143"/>
      <c r="AF256" s="143"/>
      <c r="AG256" s="143"/>
    </row>
    <row r="257" spans="1:33" hidden="1" x14ac:dyDescent="0.3">
      <c r="A257" t="s">
        <v>1567</v>
      </c>
      <c r="B257" t="s">
        <v>109</v>
      </c>
      <c r="C257" t="s">
        <v>110</v>
      </c>
      <c r="D257" t="s">
        <v>1238</v>
      </c>
      <c r="E257" t="s">
        <v>44</v>
      </c>
      <c r="F257" t="s">
        <v>44</v>
      </c>
      <c r="G257" t="s">
        <v>36</v>
      </c>
      <c r="H257" t="s">
        <v>883</v>
      </c>
      <c r="I257" t="s">
        <v>1234</v>
      </c>
      <c r="J257">
        <v>706376969</v>
      </c>
      <c r="K257" t="s">
        <v>1203</v>
      </c>
      <c r="L257" t="s">
        <v>392</v>
      </c>
      <c r="M257">
        <v>0.3</v>
      </c>
      <c r="N257" s="143"/>
      <c r="O257" s="143"/>
      <c r="Q257" s="143">
        <v>0.625</v>
      </c>
      <c r="R257" s="143">
        <v>0.79166666666666663</v>
      </c>
      <c r="S257">
        <v>4</v>
      </c>
      <c r="T257" s="143"/>
      <c r="U257" s="143"/>
      <c r="W257" s="143">
        <v>0.41666666666666669</v>
      </c>
      <c r="X257" s="143">
        <v>0.5</v>
      </c>
      <c r="Y257">
        <v>4</v>
      </c>
      <c r="Z257" s="143">
        <v>0.625</v>
      </c>
      <c r="AA257" s="143">
        <v>0.79166666666666663</v>
      </c>
      <c r="AB257">
        <v>4</v>
      </c>
      <c r="AC257" s="143">
        <v>0.41666666666666669</v>
      </c>
      <c r="AD257" s="143">
        <v>0.5</v>
      </c>
      <c r="AE257">
        <v>4</v>
      </c>
      <c r="AF257" s="143"/>
      <c r="AG257" s="143"/>
    </row>
    <row r="258" spans="1:33" hidden="1" x14ac:dyDescent="0.3">
      <c r="A258" t="s">
        <v>1608</v>
      </c>
      <c r="B258" t="s">
        <v>316</v>
      </c>
      <c r="C258" t="s">
        <v>317</v>
      </c>
      <c r="D258" t="s">
        <v>1241</v>
      </c>
      <c r="E258" t="s">
        <v>44</v>
      </c>
      <c r="F258" t="s">
        <v>44</v>
      </c>
      <c r="G258" t="s">
        <v>36</v>
      </c>
      <c r="H258" t="s">
        <v>881</v>
      </c>
      <c r="I258" t="s">
        <v>972</v>
      </c>
      <c r="J258">
        <v>706768025</v>
      </c>
      <c r="K258" t="s">
        <v>1167</v>
      </c>
      <c r="L258" t="s">
        <v>392</v>
      </c>
      <c r="M258">
        <v>0.22500000000000001</v>
      </c>
      <c r="N258" s="143"/>
      <c r="O258" s="143"/>
      <c r="Q258" s="143">
        <v>0.41666666666666669</v>
      </c>
      <c r="R258" s="143">
        <v>0.54166666666666663</v>
      </c>
      <c r="S258">
        <v>4</v>
      </c>
      <c r="T258" s="143">
        <v>0.41666666666666669</v>
      </c>
      <c r="U258" s="143">
        <v>0.54166666666666663</v>
      </c>
      <c r="V258">
        <v>4</v>
      </c>
      <c r="W258" s="143"/>
      <c r="X258" s="143"/>
      <c r="Z258" s="143">
        <v>0.41666666666666669</v>
      </c>
      <c r="AA258" s="143">
        <v>0.54166666666666663</v>
      </c>
      <c r="AB258">
        <v>4</v>
      </c>
      <c r="AC258" s="143"/>
      <c r="AD258" s="143"/>
      <c r="AF258" s="143"/>
      <c r="AG258" s="143"/>
    </row>
    <row r="259" spans="1:33" hidden="1" x14ac:dyDescent="0.3">
      <c r="A259" t="s">
        <v>1589</v>
      </c>
      <c r="B259" t="s">
        <v>107</v>
      </c>
      <c r="C259" t="s">
        <v>108</v>
      </c>
      <c r="D259" t="s">
        <v>1242</v>
      </c>
      <c r="E259" t="s">
        <v>44</v>
      </c>
      <c r="F259" t="s">
        <v>44</v>
      </c>
      <c r="G259" t="s">
        <v>36</v>
      </c>
      <c r="H259" t="s">
        <v>881</v>
      </c>
      <c r="I259" t="s">
        <v>942</v>
      </c>
      <c r="J259">
        <v>705983146</v>
      </c>
      <c r="K259" t="s">
        <v>1185</v>
      </c>
      <c r="L259" t="s">
        <v>392</v>
      </c>
      <c r="M259">
        <v>0.1</v>
      </c>
      <c r="N259" s="143"/>
      <c r="O259" s="143"/>
      <c r="Q259" s="143">
        <v>0.41666666666666669</v>
      </c>
      <c r="R259" s="143">
        <v>0.5</v>
      </c>
      <c r="S259">
        <v>4</v>
      </c>
      <c r="T259" s="143"/>
      <c r="U259" s="143"/>
      <c r="W259" s="143"/>
      <c r="X259" s="143"/>
      <c r="Z259" s="143">
        <v>0.41666666666666669</v>
      </c>
      <c r="AA259" s="143">
        <v>0.5</v>
      </c>
      <c r="AB259">
        <v>4</v>
      </c>
      <c r="AC259" s="143"/>
      <c r="AD259" s="143"/>
      <c r="AF259" s="143"/>
      <c r="AG259" s="143"/>
    </row>
    <row r="260" spans="1:33" hidden="1" x14ac:dyDescent="0.3">
      <c r="A260" t="s">
        <v>1608</v>
      </c>
      <c r="B260" t="s">
        <v>314</v>
      </c>
      <c r="C260" t="s">
        <v>537</v>
      </c>
      <c r="D260" t="s">
        <v>1239</v>
      </c>
      <c r="E260" t="s">
        <v>44</v>
      </c>
      <c r="F260" t="s">
        <v>44</v>
      </c>
      <c r="G260" t="s">
        <v>36</v>
      </c>
      <c r="H260" t="s">
        <v>881</v>
      </c>
      <c r="I260" t="s">
        <v>1078</v>
      </c>
      <c r="J260">
        <v>705843993</v>
      </c>
      <c r="K260" t="s">
        <v>1214</v>
      </c>
      <c r="L260" t="s">
        <v>392</v>
      </c>
      <c r="M260">
        <v>0.15</v>
      </c>
      <c r="N260" s="143"/>
      <c r="O260" s="143"/>
      <c r="Q260" s="143">
        <v>0.41666666666666669</v>
      </c>
      <c r="R260" s="143">
        <v>0.5</v>
      </c>
      <c r="S260">
        <v>4</v>
      </c>
      <c r="T260" s="143">
        <v>0.41666666666666669</v>
      </c>
      <c r="U260" s="143">
        <v>0.5</v>
      </c>
      <c r="V260">
        <v>4</v>
      </c>
      <c r="W260" s="143"/>
      <c r="X260" s="143"/>
      <c r="Z260" s="143">
        <v>0.41666666666666669</v>
      </c>
      <c r="AA260" s="143">
        <v>0.5</v>
      </c>
      <c r="AB260">
        <v>4</v>
      </c>
      <c r="AC260" s="143"/>
      <c r="AD260" s="143"/>
      <c r="AF260" s="143"/>
      <c r="AG260" s="143"/>
    </row>
    <row r="261" spans="1:33" hidden="1" x14ac:dyDescent="0.3">
      <c r="A261" t="s">
        <v>1563</v>
      </c>
      <c r="B261" t="s">
        <v>105</v>
      </c>
      <c r="C261" t="s">
        <v>106</v>
      </c>
      <c r="D261" t="s">
        <v>1240</v>
      </c>
      <c r="E261" t="s">
        <v>44</v>
      </c>
      <c r="F261" t="s">
        <v>44</v>
      </c>
      <c r="G261" t="s">
        <v>36</v>
      </c>
      <c r="H261" t="s">
        <v>881</v>
      </c>
      <c r="I261" t="s">
        <v>942</v>
      </c>
      <c r="J261">
        <v>705983146</v>
      </c>
      <c r="K261" t="s">
        <v>1185</v>
      </c>
      <c r="L261" t="s">
        <v>392</v>
      </c>
      <c r="M261">
        <v>0.9</v>
      </c>
      <c r="N261" s="143"/>
      <c r="O261" s="143"/>
      <c r="Q261" s="143">
        <v>0.54166666666666663</v>
      </c>
      <c r="R261" s="143">
        <v>0.79166666666666663</v>
      </c>
      <c r="S261">
        <v>4</v>
      </c>
      <c r="T261" s="143">
        <v>0.41666666666666669</v>
      </c>
      <c r="U261" s="143">
        <v>0.75</v>
      </c>
      <c r="V261">
        <v>4</v>
      </c>
      <c r="W261" s="143">
        <v>0.41666666666666669</v>
      </c>
      <c r="X261" s="143">
        <v>0.75</v>
      </c>
      <c r="Y261">
        <v>4</v>
      </c>
      <c r="Z261" s="143">
        <v>0.54166666666666663</v>
      </c>
      <c r="AA261" s="143">
        <v>0.79166666666666663</v>
      </c>
      <c r="AB261">
        <v>4</v>
      </c>
      <c r="AC261" s="143">
        <v>0.41666666666666669</v>
      </c>
      <c r="AD261" s="143">
        <v>0.75</v>
      </c>
      <c r="AE261">
        <v>4</v>
      </c>
      <c r="AF261" s="143"/>
      <c r="AG261" s="143"/>
    </row>
    <row r="262" spans="1:33" hidden="1" x14ac:dyDescent="0.3">
      <c r="A262" t="s">
        <v>1563</v>
      </c>
      <c r="B262" t="s">
        <v>111</v>
      </c>
      <c r="C262" t="s">
        <v>112</v>
      </c>
      <c r="D262" t="s">
        <v>1241</v>
      </c>
      <c r="E262" t="s">
        <v>44</v>
      </c>
      <c r="F262" t="s">
        <v>44</v>
      </c>
      <c r="G262" t="s">
        <v>36</v>
      </c>
      <c r="H262" t="s">
        <v>881</v>
      </c>
      <c r="I262" t="s">
        <v>972</v>
      </c>
      <c r="J262">
        <v>706768025</v>
      </c>
      <c r="K262" t="s">
        <v>1167</v>
      </c>
      <c r="L262" t="s">
        <v>392</v>
      </c>
      <c r="M262">
        <v>0.77500000000000002</v>
      </c>
      <c r="N262" s="143"/>
      <c r="O262" s="143"/>
      <c r="Q262" s="143">
        <v>0.58333333333333337</v>
      </c>
      <c r="R262" s="143">
        <v>0.79166666666666663</v>
      </c>
      <c r="S262">
        <v>4</v>
      </c>
      <c r="T262" s="143">
        <v>0.58333333333333337</v>
      </c>
      <c r="U262" s="143">
        <v>0.79166666666666663</v>
      </c>
      <c r="V262">
        <v>4</v>
      </c>
      <c r="W262" s="143">
        <v>0.41666666666666669</v>
      </c>
      <c r="X262" s="143">
        <v>0.75</v>
      </c>
      <c r="Y262">
        <v>4</v>
      </c>
      <c r="Z262" s="143">
        <v>0.58333333333333337</v>
      </c>
      <c r="AA262" s="143">
        <v>0.79166666666666663</v>
      </c>
      <c r="AB262">
        <v>4</v>
      </c>
      <c r="AC262" s="143">
        <v>0.41666666666666669</v>
      </c>
      <c r="AD262" s="143">
        <v>0.75</v>
      </c>
      <c r="AE262">
        <v>4</v>
      </c>
      <c r="AF262" s="143"/>
      <c r="AG262" s="143"/>
    </row>
    <row r="263" spans="1:33" x14ac:dyDescent="0.3">
      <c r="A263" t="s">
        <v>1597</v>
      </c>
      <c r="B263" t="s">
        <v>548</v>
      </c>
      <c r="C263" t="s">
        <v>471</v>
      </c>
      <c r="D263" t="s">
        <v>1239</v>
      </c>
      <c r="E263" t="s">
        <v>472</v>
      </c>
      <c r="F263" t="s">
        <v>472</v>
      </c>
      <c r="G263" t="s">
        <v>36</v>
      </c>
      <c r="H263" t="s">
        <v>883</v>
      </c>
      <c r="I263" t="s">
        <v>973</v>
      </c>
      <c r="J263">
        <v>950111021</v>
      </c>
      <c r="K263" t="s">
        <v>1146</v>
      </c>
      <c r="L263" t="s">
        <v>456</v>
      </c>
      <c r="M263">
        <v>3.7499999999999999E-2</v>
      </c>
      <c r="N263" s="143"/>
      <c r="O263" s="143"/>
      <c r="Q263" s="143">
        <v>0.375</v>
      </c>
      <c r="R263" s="143">
        <v>0.5</v>
      </c>
      <c r="S263">
        <v>2</v>
      </c>
      <c r="T263" s="143"/>
      <c r="U263" s="143"/>
      <c r="W263" s="143"/>
      <c r="X263" s="143"/>
      <c r="Z263" s="143"/>
      <c r="AA263" s="143"/>
      <c r="AC263" s="143"/>
      <c r="AD263" s="143"/>
      <c r="AF263" s="143"/>
      <c r="AG263" s="143"/>
    </row>
    <row r="264" spans="1:33" x14ac:dyDescent="0.3">
      <c r="A264" t="s">
        <v>1597</v>
      </c>
      <c r="B264" t="s">
        <v>549</v>
      </c>
      <c r="C264" t="s">
        <v>473</v>
      </c>
      <c r="D264" t="s">
        <v>1240</v>
      </c>
      <c r="E264" t="s">
        <v>472</v>
      </c>
      <c r="F264" t="s">
        <v>472</v>
      </c>
      <c r="G264" t="s">
        <v>36</v>
      </c>
      <c r="H264" t="s">
        <v>883</v>
      </c>
      <c r="I264" t="s">
        <v>973</v>
      </c>
      <c r="J264">
        <v>950111021</v>
      </c>
      <c r="K264" t="s">
        <v>1146</v>
      </c>
      <c r="L264" t="s">
        <v>456</v>
      </c>
      <c r="M264">
        <v>2.5000000000000001E-2</v>
      </c>
      <c r="N264" s="143"/>
      <c r="O264" s="143"/>
      <c r="Q264" s="143">
        <v>0.54166666666666663</v>
      </c>
      <c r="R264" s="143">
        <v>0.625</v>
      </c>
      <c r="S264">
        <v>2</v>
      </c>
      <c r="T264" s="143"/>
      <c r="U264" s="143"/>
      <c r="W264" s="143"/>
      <c r="X264" s="143"/>
      <c r="Z264" s="143"/>
      <c r="AA264" s="143"/>
      <c r="AC264" s="143"/>
      <c r="AD264" s="143"/>
      <c r="AF264" s="143"/>
      <c r="AG264" s="143"/>
    </row>
    <row r="265" spans="1:33" x14ac:dyDescent="0.3">
      <c r="A265" t="s">
        <v>1597</v>
      </c>
      <c r="B265" t="s">
        <v>550</v>
      </c>
      <c r="C265" t="s">
        <v>474</v>
      </c>
      <c r="D265" t="s">
        <v>1241</v>
      </c>
      <c r="E265" t="s">
        <v>472</v>
      </c>
      <c r="F265" t="s">
        <v>472</v>
      </c>
      <c r="G265" t="s">
        <v>36</v>
      </c>
      <c r="H265" t="s">
        <v>883</v>
      </c>
      <c r="I265" t="s">
        <v>973</v>
      </c>
      <c r="J265">
        <v>950111021</v>
      </c>
      <c r="K265" t="s">
        <v>1146</v>
      </c>
      <c r="L265" t="s">
        <v>456</v>
      </c>
      <c r="M265">
        <v>2.5000000000000001E-2</v>
      </c>
      <c r="N265" s="143"/>
      <c r="O265" s="143"/>
      <c r="Q265" s="143">
        <v>0.625</v>
      </c>
      <c r="R265" s="143">
        <v>0.70833333333333337</v>
      </c>
      <c r="S265">
        <v>2</v>
      </c>
      <c r="T265" s="143"/>
      <c r="U265" s="143"/>
      <c r="W265" s="143"/>
      <c r="X265" s="143"/>
      <c r="Z265" s="143"/>
      <c r="AA265" s="143"/>
      <c r="AC265" s="143"/>
      <c r="AD265" s="143"/>
      <c r="AF265" s="143"/>
      <c r="AG265" s="143"/>
    </row>
    <row r="266" spans="1:33" x14ac:dyDescent="0.3">
      <c r="A266" t="s">
        <v>1597</v>
      </c>
      <c r="B266" t="s">
        <v>551</v>
      </c>
      <c r="C266" t="s">
        <v>1013</v>
      </c>
      <c r="D266" t="s">
        <v>1236</v>
      </c>
      <c r="E266" t="s">
        <v>472</v>
      </c>
      <c r="F266" t="s">
        <v>472</v>
      </c>
      <c r="G266" t="s">
        <v>36</v>
      </c>
      <c r="H266" t="s">
        <v>883</v>
      </c>
      <c r="I266" t="s">
        <v>973</v>
      </c>
      <c r="J266">
        <v>950111021</v>
      </c>
      <c r="K266" t="s">
        <v>1146</v>
      </c>
      <c r="L266" t="s">
        <v>456</v>
      </c>
      <c r="M266">
        <v>1.2500000000000001E-2</v>
      </c>
      <c r="N266" s="143"/>
      <c r="O266" s="143"/>
      <c r="Q266" s="143">
        <v>0.70833333333333337</v>
      </c>
      <c r="R266" s="143">
        <v>0.75</v>
      </c>
      <c r="S266">
        <v>2</v>
      </c>
      <c r="T266" s="143"/>
      <c r="U266" s="143"/>
      <c r="W266" s="143"/>
      <c r="X266" s="143"/>
      <c r="Z266" s="143"/>
      <c r="AA266" s="143"/>
      <c r="AC266" s="143"/>
      <c r="AD266" s="143"/>
      <c r="AF266" s="143"/>
      <c r="AG266" s="143"/>
    </row>
    <row r="267" spans="1:33" x14ac:dyDescent="0.3">
      <c r="A267" t="s">
        <v>1564</v>
      </c>
      <c r="B267" t="s">
        <v>552</v>
      </c>
      <c r="C267" t="s">
        <v>1073</v>
      </c>
      <c r="D267" t="s">
        <v>1250</v>
      </c>
      <c r="E267" t="s">
        <v>553</v>
      </c>
      <c r="F267" t="s">
        <v>45</v>
      </c>
      <c r="G267" t="s">
        <v>83</v>
      </c>
      <c r="H267" t="s">
        <v>883</v>
      </c>
      <c r="I267" t="s">
        <v>973</v>
      </c>
      <c r="J267">
        <v>950111021</v>
      </c>
      <c r="K267" t="s">
        <v>1146</v>
      </c>
      <c r="L267" t="s">
        <v>456</v>
      </c>
      <c r="M267">
        <v>3.7499999999999999E-2</v>
      </c>
      <c r="N267" s="143"/>
      <c r="O267" s="143"/>
      <c r="Q267" s="143"/>
      <c r="R267" s="143"/>
      <c r="T267" s="143">
        <v>0.54166666666666663</v>
      </c>
      <c r="U267" s="143">
        <v>0.66666666666666663</v>
      </c>
      <c r="V267">
        <v>2</v>
      </c>
      <c r="W267" s="143"/>
      <c r="X267" s="143"/>
      <c r="Z267" s="143"/>
      <c r="AA267" s="143"/>
      <c r="AC267" s="143"/>
      <c r="AD267" s="143"/>
      <c r="AF267" s="143"/>
      <c r="AG267" s="143"/>
    </row>
    <row r="268" spans="1:33" x14ac:dyDescent="0.3">
      <c r="A268" t="s">
        <v>1564</v>
      </c>
      <c r="B268" t="s">
        <v>1075</v>
      </c>
      <c r="C268" t="s">
        <v>1074</v>
      </c>
      <c r="D268" t="s">
        <v>1251</v>
      </c>
      <c r="E268" t="s">
        <v>553</v>
      </c>
      <c r="F268" t="s">
        <v>45</v>
      </c>
      <c r="G268" t="s">
        <v>83</v>
      </c>
      <c r="H268" t="s">
        <v>883</v>
      </c>
      <c r="I268" t="s">
        <v>973</v>
      </c>
      <c r="J268">
        <v>950111021</v>
      </c>
      <c r="K268" t="s">
        <v>1146</v>
      </c>
      <c r="L268" t="s">
        <v>456</v>
      </c>
      <c r="M268">
        <v>2.5000000000000001E-2</v>
      </c>
      <c r="N268" s="143"/>
      <c r="O268" s="143"/>
      <c r="Q268" s="143"/>
      <c r="R268" s="143"/>
      <c r="T268" s="143">
        <v>0.66666666666666663</v>
      </c>
      <c r="U268" s="143">
        <v>0.75</v>
      </c>
      <c r="V268">
        <v>2</v>
      </c>
      <c r="W268" s="143"/>
      <c r="X268" s="143"/>
      <c r="Z268" s="143"/>
      <c r="AA268" s="143"/>
      <c r="AC268" s="143"/>
      <c r="AD268" s="143"/>
      <c r="AF268" s="143"/>
      <c r="AG268" s="143"/>
    </row>
    <row r="269" spans="1:33" x14ac:dyDescent="0.3">
      <c r="A269" t="s">
        <v>1564</v>
      </c>
      <c r="B269" t="s">
        <v>554</v>
      </c>
      <c r="C269" t="s">
        <v>475</v>
      </c>
      <c r="D269" t="s">
        <v>1241</v>
      </c>
      <c r="E269" t="s">
        <v>555</v>
      </c>
      <c r="F269" t="s">
        <v>45</v>
      </c>
      <c r="G269" t="s">
        <v>36</v>
      </c>
      <c r="H269" t="s">
        <v>883</v>
      </c>
      <c r="I269" t="s">
        <v>973</v>
      </c>
      <c r="J269">
        <v>950111021</v>
      </c>
      <c r="K269" t="s">
        <v>1146</v>
      </c>
      <c r="L269" t="s">
        <v>456</v>
      </c>
      <c r="M269">
        <v>2.5000000000000001E-2</v>
      </c>
      <c r="N269" s="143"/>
      <c r="O269" s="143"/>
      <c r="Q269" s="143"/>
      <c r="R269" s="143"/>
      <c r="T269" s="143">
        <v>0.375</v>
      </c>
      <c r="U269" s="143">
        <v>0.45833333333333331</v>
      </c>
      <c r="V269">
        <v>2</v>
      </c>
      <c r="W269" s="143"/>
      <c r="X269" s="143"/>
      <c r="Z269" s="143"/>
      <c r="AA269" s="143"/>
      <c r="AC269" s="143"/>
      <c r="AD269" s="143"/>
      <c r="AF269" s="143"/>
      <c r="AG269" s="143"/>
    </row>
    <row r="270" spans="1:33" x14ac:dyDescent="0.3">
      <c r="A270" t="s">
        <v>1564</v>
      </c>
      <c r="B270" t="s">
        <v>556</v>
      </c>
      <c r="C270" t="s">
        <v>476</v>
      </c>
      <c r="D270" t="s">
        <v>1239</v>
      </c>
      <c r="E270" t="s">
        <v>555</v>
      </c>
      <c r="F270" t="s">
        <v>45</v>
      </c>
      <c r="G270" t="s">
        <v>36</v>
      </c>
      <c r="H270" t="s">
        <v>883</v>
      </c>
      <c r="I270" t="s">
        <v>973</v>
      </c>
      <c r="J270">
        <v>950111021</v>
      </c>
      <c r="K270" t="s">
        <v>1146</v>
      </c>
      <c r="L270" t="s">
        <v>456</v>
      </c>
      <c r="M270">
        <v>2.5000000000000001E-2</v>
      </c>
      <c r="N270" s="143"/>
      <c r="O270" s="143"/>
      <c r="Q270" s="143"/>
      <c r="R270" s="143"/>
      <c r="T270" s="143">
        <v>0.45833333333333331</v>
      </c>
      <c r="U270" s="143">
        <v>0.54166666666666663</v>
      </c>
      <c r="V270">
        <v>2</v>
      </c>
      <c r="W270" s="143"/>
      <c r="X270" s="143"/>
      <c r="Z270" s="143"/>
      <c r="AA270" s="143"/>
      <c r="AC270" s="143"/>
      <c r="AD270" s="143"/>
      <c r="AF270" s="143"/>
      <c r="AG270" s="143"/>
    </row>
    <row r="271" spans="1:33" x14ac:dyDescent="0.3">
      <c r="A271" t="s">
        <v>1564</v>
      </c>
      <c r="B271" t="s">
        <v>477</v>
      </c>
      <c r="C271" t="s">
        <v>477</v>
      </c>
      <c r="D271" t="s">
        <v>41</v>
      </c>
      <c r="E271" t="s">
        <v>555</v>
      </c>
      <c r="F271" t="s">
        <v>45</v>
      </c>
      <c r="G271" t="s">
        <v>36</v>
      </c>
      <c r="H271" t="s">
        <v>883</v>
      </c>
      <c r="I271" t="s">
        <v>973</v>
      </c>
      <c r="J271">
        <v>950111021</v>
      </c>
      <c r="K271" t="s">
        <v>1146</v>
      </c>
      <c r="L271" t="s">
        <v>456</v>
      </c>
      <c r="M271">
        <v>2.5000000000000001E-2</v>
      </c>
      <c r="N271" s="143"/>
      <c r="O271" s="143"/>
      <c r="Q271" s="143"/>
      <c r="R271" s="143"/>
      <c r="T271" s="143">
        <v>0.58333333333333337</v>
      </c>
      <c r="U271" s="143">
        <v>0.66666666666666663</v>
      </c>
      <c r="V271">
        <v>2</v>
      </c>
      <c r="W271" s="143"/>
      <c r="X271" s="143"/>
      <c r="Z271" s="143"/>
      <c r="AA271" s="143"/>
      <c r="AC271" s="143"/>
      <c r="AD271" s="143"/>
      <c r="AF271" s="143"/>
      <c r="AG271" s="143"/>
    </row>
    <row r="272" spans="1:33" x14ac:dyDescent="0.3">
      <c r="A272" t="s">
        <v>1564</v>
      </c>
      <c r="B272" t="s">
        <v>478</v>
      </c>
      <c r="C272" t="s">
        <v>478</v>
      </c>
      <c r="D272" t="s">
        <v>43</v>
      </c>
      <c r="E272" t="s">
        <v>555</v>
      </c>
      <c r="F272" t="s">
        <v>45</v>
      </c>
      <c r="G272" t="s">
        <v>36</v>
      </c>
      <c r="H272" t="s">
        <v>883</v>
      </c>
      <c r="I272" t="s">
        <v>973</v>
      </c>
      <c r="J272">
        <v>950111021</v>
      </c>
      <c r="K272" t="s">
        <v>1146</v>
      </c>
      <c r="L272" t="s">
        <v>456</v>
      </c>
      <c r="M272">
        <v>2.5000000000000001E-2</v>
      </c>
      <c r="N272" s="143"/>
      <c r="O272" s="143"/>
      <c r="Q272" s="143"/>
      <c r="R272" s="143"/>
      <c r="T272" s="143">
        <v>0.66666666666666663</v>
      </c>
      <c r="U272" s="143">
        <v>0.75</v>
      </c>
      <c r="V272">
        <v>2</v>
      </c>
      <c r="W272" s="143"/>
      <c r="X272" s="143"/>
      <c r="Z272" s="143"/>
      <c r="AA272" s="143"/>
      <c r="AC272" s="143"/>
      <c r="AD272" s="143"/>
      <c r="AF272" s="143"/>
      <c r="AG272" s="143"/>
    </row>
    <row r="273" spans="1:33" x14ac:dyDescent="0.3">
      <c r="A273" t="s">
        <v>1606</v>
      </c>
      <c r="B273" t="s">
        <v>557</v>
      </c>
      <c r="C273" t="s">
        <v>479</v>
      </c>
      <c r="D273" t="s">
        <v>1239</v>
      </c>
      <c r="E273" t="s">
        <v>558</v>
      </c>
      <c r="F273" t="s">
        <v>45</v>
      </c>
      <c r="G273" t="s">
        <v>36</v>
      </c>
      <c r="H273" t="s">
        <v>883</v>
      </c>
      <c r="I273" t="s">
        <v>973</v>
      </c>
      <c r="J273">
        <v>950111021</v>
      </c>
      <c r="K273" t="s">
        <v>1146</v>
      </c>
      <c r="L273" t="s">
        <v>456</v>
      </c>
      <c r="M273">
        <v>2.5000000000000001E-2</v>
      </c>
      <c r="N273" s="143"/>
      <c r="O273" s="143"/>
      <c r="Q273" s="143"/>
      <c r="R273" s="143"/>
      <c r="T273" s="143"/>
      <c r="U273" s="143"/>
      <c r="W273" s="143"/>
      <c r="X273" s="143"/>
      <c r="Z273" s="143">
        <v>0.375</v>
      </c>
      <c r="AA273" s="143">
        <v>0.41666666666666669</v>
      </c>
      <c r="AB273">
        <v>4</v>
      </c>
      <c r="AC273" s="143"/>
      <c r="AD273" s="143"/>
      <c r="AF273" s="143"/>
      <c r="AG273" s="143"/>
    </row>
    <row r="274" spans="1:33" x14ac:dyDescent="0.3">
      <c r="A274" t="s">
        <v>1597</v>
      </c>
      <c r="B274" t="s">
        <v>534</v>
      </c>
      <c r="C274" t="s">
        <v>534</v>
      </c>
      <c r="D274" t="s">
        <v>38</v>
      </c>
      <c r="E274" t="s">
        <v>559</v>
      </c>
      <c r="F274" t="s">
        <v>45</v>
      </c>
      <c r="G274" t="s">
        <v>36</v>
      </c>
      <c r="H274" t="s">
        <v>883</v>
      </c>
      <c r="I274" t="s">
        <v>973</v>
      </c>
      <c r="J274">
        <v>950111021</v>
      </c>
      <c r="K274" t="s">
        <v>1146</v>
      </c>
      <c r="L274" t="s">
        <v>456</v>
      </c>
      <c r="M274">
        <v>1.2500000000000001E-2</v>
      </c>
      <c r="N274" s="143"/>
      <c r="O274" s="143"/>
      <c r="Q274" s="143">
        <v>0.66666666666666663</v>
      </c>
      <c r="R274" s="143">
        <v>0.75</v>
      </c>
      <c r="S274">
        <v>1</v>
      </c>
      <c r="T274" s="143"/>
      <c r="U274" s="143"/>
      <c r="W274" s="143"/>
      <c r="X274" s="143"/>
      <c r="Z274" s="143"/>
      <c r="AA274" s="143"/>
      <c r="AC274" s="143"/>
      <c r="AD274" s="143"/>
      <c r="AF274" s="143"/>
      <c r="AG274" s="143"/>
    </row>
    <row r="275" spans="1:33" x14ac:dyDescent="0.3">
      <c r="A275" t="s">
        <v>1597</v>
      </c>
      <c r="B275" t="s">
        <v>560</v>
      </c>
      <c r="C275" t="s">
        <v>535</v>
      </c>
      <c r="D275" t="s">
        <v>1239</v>
      </c>
      <c r="E275" t="s">
        <v>559</v>
      </c>
      <c r="F275" t="s">
        <v>45</v>
      </c>
      <c r="G275" t="s">
        <v>36</v>
      </c>
      <c r="H275" t="s">
        <v>883</v>
      </c>
      <c r="I275" t="s">
        <v>973</v>
      </c>
      <c r="J275">
        <v>950111021</v>
      </c>
      <c r="K275" t="s">
        <v>1146</v>
      </c>
      <c r="L275" t="s">
        <v>456</v>
      </c>
      <c r="M275">
        <v>1.2500000000000001E-2</v>
      </c>
      <c r="N275" s="143"/>
      <c r="O275" s="143"/>
      <c r="Q275" s="143">
        <v>0.58333333333333337</v>
      </c>
      <c r="R275" s="143">
        <v>0.66666666666666663</v>
      </c>
      <c r="S275">
        <v>1</v>
      </c>
      <c r="T275" s="143"/>
      <c r="U275" s="143"/>
      <c r="W275" s="143"/>
      <c r="X275" s="143"/>
      <c r="Z275" s="143"/>
      <c r="AA275" s="143"/>
      <c r="AC275" s="143"/>
      <c r="AD275" s="143"/>
      <c r="AF275" s="143"/>
      <c r="AG275" s="143"/>
    </row>
    <row r="276" spans="1:33" x14ac:dyDescent="0.3">
      <c r="A276" t="s">
        <v>1597</v>
      </c>
      <c r="B276" t="s">
        <v>536</v>
      </c>
      <c r="C276" t="s">
        <v>536</v>
      </c>
      <c r="D276" t="s">
        <v>42</v>
      </c>
      <c r="E276" t="s">
        <v>561</v>
      </c>
      <c r="F276" t="s">
        <v>45</v>
      </c>
      <c r="G276" t="s">
        <v>36</v>
      </c>
      <c r="H276" t="s">
        <v>883</v>
      </c>
      <c r="I276" t="s">
        <v>973</v>
      </c>
      <c r="J276">
        <v>950111021</v>
      </c>
      <c r="K276" t="s">
        <v>1146</v>
      </c>
      <c r="L276" t="s">
        <v>456</v>
      </c>
      <c r="M276">
        <v>1.2500000000000001E-2</v>
      </c>
      <c r="N276" s="143"/>
      <c r="O276" s="143"/>
      <c r="Q276" s="143">
        <v>0.45833333333333331</v>
      </c>
      <c r="R276" s="143">
        <v>0.54166666666666663</v>
      </c>
      <c r="S276">
        <v>1</v>
      </c>
      <c r="T276" s="143"/>
      <c r="U276" s="143"/>
      <c r="W276" s="143"/>
      <c r="X276" s="143"/>
      <c r="Z276" s="143"/>
      <c r="AA276" s="143"/>
      <c r="AC276" s="143"/>
      <c r="AD276" s="143"/>
      <c r="AF276" s="143"/>
      <c r="AG276" s="143"/>
    </row>
    <row r="277" spans="1:33" x14ac:dyDescent="0.3">
      <c r="A277" t="s">
        <v>1597</v>
      </c>
      <c r="B277" t="s">
        <v>562</v>
      </c>
      <c r="C277" t="s">
        <v>1071</v>
      </c>
      <c r="D277" t="s">
        <v>1239</v>
      </c>
      <c r="E277" t="s">
        <v>561</v>
      </c>
      <c r="F277" t="s">
        <v>45</v>
      </c>
      <c r="G277" t="s">
        <v>36</v>
      </c>
      <c r="H277" t="s">
        <v>883</v>
      </c>
      <c r="I277" t="s">
        <v>973</v>
      </c>
      <c r="J277">
        <v>950111021</v>
      </c>
      <c r="K277" t="s">
        <v>1146</v>
      </c>
      <c r="L277" t="s">
        <v>456</v>
      </c>
      <c r="M277">
        <v>1.2500000000000001E-2</v>
      </c>
      <c r="N277" s="143"/>
      <c r="O277" s="143"/>
      <c r="Q277" s="143">
        <v>0.375</v>
      </c>
      <c r="R277" s="143">
        <v>0.45833333333333331</v>
      </c>
      <c r="S277">
        <v>1</v>
      </c>
      <c r="T277" s="143"/>
      <c r="U277" s="143"/>
      <c r="W277" s="143"/>
      <c r="X277" s="143"/>
      <c r="Z277" s="143"/>
      <c r="AA277" s="143"/>
      <c r="AC277" s="143"/>
      <c r="AD277" s="143"/>
      <c r="AF277" s="143"/>
      <c r="AG277" s="143"/>
    </row>
    <row r="278" spans="1:33" x14ac:dyDescent="0.3">
      <c r="A278" t="s">
        <v>1606</v>
      </c>
      <c r="B278" t="s">
        <v>563</v>
      </c>
      <c r="C278" t="s">
        <v>484</v>
      </c>
      <c r="D278" t="s">
        <v>1240</v>
      </c>
      <c r="E278" t="s">
        <v>564</v>
      </c>
      <c r="F278" t="s">
        <v>45</v>
      </c>
      <c r="G278" t="s">
        <v>36</v>
      </c>
      <c r="H278" t="s">
        <v>883</v>
      </c>
      <c r="I278" t="s">
        <v>973</v>
      </c>
      <c r="J278">
        <v>950111021</v>
      </c>
      <c r="K278" t="s">
        <v>1146</v>
      </c>
      <c r="L278" t="s">
        <v>456</v>
      </c>
      <c r="M278">
        <v>0.05</v>
      </c>
      <c r="N278" s="143"/>
      <c r="O278" s="143"/>
      <c r="Q278" s="143"/>
      <c r="R278" s="143"/>
      <c r="T278" s="143"/>
      <c r="U278" s="143"/>
      <c r="W278" s="143"/>
      <c r="X278" s="143"/>
      <c r="Z278" s="143">
        <v>0.45833333333333331</v>
      </c>
      <c r="AA278" s="143">
        <v>0.54166666666666663</v>
      </c>
      <c r="AB278">
        <v>4</v>
      </c>
      <c r="AC278" s="143"/>
      <c r="AD278" s="143"/>
      <c r="AF278" s="143"/>
      <c r="AG278" s="143"/>
    </row>
    <row r="279" spans="1:33" x14ac:dyDescent="0.3">
      <c r="A279" t="s">
        <v>1606</v>
      </c>
      <c r="B279" t="s">
        <v>565</v>
      </c>
      <c r="C279" t="s">
        <v>485</v>
      </c>
      <c r="D279" t="s">
        <v>1239</v>
      </c>
      <c r="E279" t="s">
        <v>564</v>
      </c>
      <c r="F279" t="s">
        <v>45</v>
      </c>
      <c r="G279" t="s">
        <v>36</v>
      </c>
      <c r="H279" t="s">
        <v>883</v>
      </c>
      <c r="I279" t="s">
        <v>973</v>
      </c>
      <c r="J279">
        <v>950111021</v>
      </c>
      <c r="K279" t="s">
        <v>1146</v>
      </c>
      <c r="L279" t="s">
        <v>456</v>
      </c>
      <c r="M279">
        <v>0.05</v>
      </c>
      <c r="N279" s="143"/>
      <c r="O279" s="143"/>
      <c r="Q279" s="143"/>
      <c r="R279" s="143"/>
      <c r="T279" s="143"/>
      <c r="U279" s="143"/>
      <c r="W279" s="143"/>
      <c r="X279" s="143"/>
      <c r="Z279" s="143">
        <v>0.58333333333333337</v>
      </c>
      <c r="AA279" s="143">
        <v>0.66666666666666663</v>
      </c>
      <c r="AB279">
        <v>4</v>
      </c>
      <c r="AC279" s="143"/>
      <c r="AD279" s="143"/>
      <c r="AF279" s="143"/>
      <c r="AG279" s="143"/>
    </row>
    <row r="280" spans="1:33" x14ac:dyDescent="0.3">
      <c r="A280" t="s">
        <v>1606</v>
      </c>
      <c r="B280" t="s">
        <v>566</v>
      </c>
      <c r="C280" t="s">
        <v>486</v>
      </c>
      <c r="D280" t="s">
        <v>1242</v>
      </c>
      <c r="E280" t="s">
        <v>564</v>
      </c>
      <c r="F280" t="s">
        <v>45</v>
      </c>
      <c r="G280" t="s">
        <v>36</v>
      </c>
      <c r="H280" t="s">
        <v>883</v>
      </c>
      <c r="I280" t="s">
        <v>973</v>
      </c>
      <c r="J280">
        <v>950111021</v>
      </c>
      <c r="K280" t="s">
        <v>1146</v>
      </c>
      <c r="L280" t="s">
        <v>456</v>
      </c>
      <c r="M280">
        <v>2.5000000000000001E-2</v>
      </c>
      <c r="N280" s="143"/>
      <c r="O280" s="143"/>
      <c r="Q280" s="143"/>
      <c r="R280" s="143"/>
      <c r="T280" s="143"/>
      <c r="U280" s="143"/>
      <c r="W280" s="143"/>
      <c r="X280" s="143"/>
      <c r="Z280" s="143">
        <v>0.66666666666666663</v>
      </c>
      <c r="AA280" s="143">
        <v>0.70833333333333337</v>
      </c>
      <c r="AB280">
        <v>4</v>
      </c>
      <c r="AC280" s="143"/>
      <c r="AD280" s="143"/>
      <c r="AF280" s="143"/>
      <c r="AG280" s="143"/>
    </row>
    <row r="281" spans="1:33" x14ac:dyDescent="0.3">
      <c r="A281" t="s">
        <v>1606</v>
      </c>
      <c r="B281" t="s">
        <v>567</v>
      </c>
      <c r="C281" t="s">
        <v>1014</v>
      </c>
      <c r="D281" t="s">
        <v>1236</v>
      </c>
      <c r="E281" t="s">
        <v>564</v>
      </c>
      <c r="F281" t="s">
        <v>45</v>
      </c>
      <c r="G281" t="s">
        <v>36</v>
      </c>
      <c r="H281" t="s">
        <v>883</v>
      </c>
      <c r="I281" t="s">
        <v>973</v>
      </c>
      <c r="J281">
        <v>950111021</v>
      </c>
      <c r="K281" t="s">
        <v>1146</v>
      </c>
      <c r="L281" t="s">
        <v>456</v>
      </c>
      <c r="M281">
        <v>2.5000000000000001E-2</v>
      </c>
      <c r="N281" s="143"/>
      <c r="O281" s="143"/>
      <c r="Q281" s="143"/>
      <c r="R281" s="143"/>
      <c r="T281" s="143"/>
      <c r="U281" s="143"/>
      <c r="W281" s="143"/>
      <c r="X281" s="143"/>
      <c r="Z281" s="143">
        <v>0.70833333333333337</v>
      </c>
      <c r="AA281" s="143">
        <v>0.75</v>
      </c>
      <c r="AB281">
        <v>4</v>
      </c>
      <c r="AC281" s="143"/>
      <c r="AD281" s="143"/>
      <c r="AF281" s="143"/>
      <c r="AG281" s="143"/>
    </row>
    <row r="282" spans="1:33" x14ac:dyDescent="0.3">
      <c r="A282" t="s">
        <v>1606</v>
      </c>
      <c r="B282" t="s">
        <v>568</v>
      </c>
      <c r="C282" t="s">
        <v>487</v>
      </c>
      <c r="D282" t="s">
        <v>1241</v>
      </c>
      <c r="E282" t="s">
        <v>564</v>
      </c>
      <c r="F282" t="s">
        <v>45</v>
      </c>
      <c r="G282" t="s">
        <v>36</v>
      </c>
      <c r="H282" t="s">
        <v>883</v>
      </c>
      <c r="I282" t="s">
        <v>973</v>
      </c>
      <c r="J282">
        <v>950111021</v>
      </c>
      <c r="K282" t="s">
        <v>1146</v>
      </c>
      <c r="L282" t="s">
        <v>456</v>
      </c>
      <c r="M282">
        <v>2.5000000000000001E-2</v>
      </c>
      <c r="N282" s="143"/>
      <c r="O282" s="143"/>
      <c r="Q282" s="143"/>
      <c r="R282" s="143"/>
      <c r="T282" s="143"/>
      <c r="U282" s="143"/>
      <c r="W282" s="143"/>
      <c r="X282" s="143"/>
      <c r="Z282" s="143">
        <v>0.41666666666666669</v>
      </c>
      <c r="AA282" s="143">
        <v>0.45833333333333331</v>
      </c>
      <c r="AB282">
        <v>4</v>
      </c>
      <c r="AC282" s="143"/>
      <c r="AD282" s="143"/>
      <c r="AF282" s="143"/>
      <c r="AG282" s="143"/>
    </row>
    <row r="283" spans="1:33" x14ac:dyDescent="0.3">
      <c r="A283" t="s">
        <v>1564</v>
      </c>
      <c r="B283" t="s">
        <v>569</v>
      </c>
      <c r="C283" t="s">
        <v>570</v>
      </c>
      <c r="D283" t="s">
        <v>1239</v>
      </c>
      <c r="E283" t="s">
        <v>571</v>
      </c>
      <c r="F283" t="s">
        <v>45</v>
      </c>
      <c r="G283" t="s">
        <v>36</v>
      </c>
      <c r="H283" t="s">
        <v>883</v>
      </c>
      <c r="I283" t="s">
        <v>973</v>
      </c>
      <c r="J283">
        <v>950111021</v>
      </c>
      <c r="K283" t="s">
        <v>1146</v>
      </c>
      <c r="L283" t="s">
        <v>456</v>
      </c>
      <c r="M283">
        <v>3.7499999999999999E-2</v>
      </c>
      <c r="N283" s="143"/>
      <c r="O283" s="143"/>
      <c r="Q283" s="143"/>
      <c r="R283" s="143"/>
      <c r="T283" s="143">
        <v>0.375</v>
      </c>
      <c r="U283" s="143">
        <v>0.5</v>
      </c>
      <c r="V283">
        <v>2</v>
      </c>
      <c r="W283" s="143"/>
      <c r="X283" s="143"/>
      <c r="Z283" s="143"/>
      <c r="AA283" s="143"/>
      <c r="AC283" s="143"/>
      <c r="AD283" s="143"/>
      <c r="AF283" s="143"/>
      <c r="AG283" s="143"/>
    </row>
    <row r="284" spans="1:33" x14ac:dyDescent="0.3">
      <c r="A284" t="s">
        <v>1596</v>
      </c>
      <c r="B284" t="s">
        <v>572</v>
      </c>
      <c r="C284" t="s">
        <v>573</v>
      </c>
      <c r="D284" t="s">
        <v>1241</v>
      </c>
      <c r="E284" t="s">
        <v>574</v>
      </c>
      <c r="F284" t="s">
        <v>45</v>
      </c>
      <c r="G284" t="s">
        <v>36</v>
      </c>
      <c r="H284" t="s">
        <v>883</v>
      </c>
      <c r="I284" t="s">
        <v>973</v>
      </c>
      <c r="J284">
        <v>950111021</v>
      </c>
      <c r="K284" t="s">
        <v>1146</v>
      </c>
      <c r="L284" t="s">
        <v>456</v>
      </c>
      <c r="M284">
        <v>0.1</v>
      </c>
      <c r="N284" s="143"/>
      <c r="O284" s="143"/>
      <c r="Q284" s="143"/>
      <c r="R284" s="143"/>
      <c r="T284" s="143"/>
      <c r="U284" s="143"/>
      <c r="W284" s="143">
        <v>0.41666666666666669</v>
      </c>
      <c r="X284" s="143">
        <v>0.58333333333333337</v>
      </c>
      <c r="Y284">
        <v>4</v>
      </c>
      <c r="Z284" s="143"/>
      <c r="AA284" s="143"/>
      <c r="AC284" s="143"/>
      <c r="AD284" s="143"/>
      <c r="AF284" s="143"/>
      <c r="AG284" s="143"/>
    </row>
    <row r="285" spans="1:33" x14ac:dyDescent="0.3">
      <c r="A285" t="s">
        <v>1596</v>
      </c>
      <c r="B285" t="s">
        <v>575</v>
      </c>
      <c r="C285" t="s">
        <v>576</v>
      </c>
      <c r="D285" t="s">
        <v>1237</v>
      </c>
      <c r="E285" t="s">
        <v>574</v>
      </c>
      <c r="F285" t="s">
        <v>45</v>
      </c>
      <c r="G285" t="s">
        <v>36</v>
      </c>
      <c r="H285" t="s">
        <v>883</v>
      </c>
      <c r="I285" t="s">
        <v>973</v>
      </c>
      <c r="J285">
        <v>950111021</v>
      </c>
      <c r="K285" t="s">
        <v>1146</v>
      </c>
      <c r="L285" t="s">
        <v>456</v>
      </c>
      <c r="M285">
        <v>2.5000000000000001E-2</v>
      </c>
      <c r="N285" s="143"/>
      <c r="O285" s="143"/>
      <c r="Q285" s="143"/>
      <c r="R285" s="143"/>
      <c r="T285" s="143"/>
      <c r="U285" s="143"/>
      <c r="W285" s="143">
        <v>0.625</v>
      </c>
      <c r="X285" s="143">
        <v>0.66666666666666663</v>
      </c>
      <c r="Y285">
        <v>4</v>
      </c>
      <c r="Z285" s="143"/>
      <c r="AA285" s="143"/>
      <c r="AC285" s="143"/>
      <c r="AD285" s="143"/>
      <c r="AF285" s="143"/>
      <c r="AG285" s="143"/>
    </row>
    <row r="286" spans="1:33" x14ac:dyDescent="0.3">
      <c r="A286" t="s">
        <v>1596</v>
      </c>
      <c r="B286" t="s">
        <v>577</v>
      </c>
      <c r="C286" t="s">
        <v>578</v>
      </c>
      <c r="D286" t="s">
        <v>1238</v>
      </c>
      <c r="E286" t="s">
        <v>574</v>
      </c>
      <c r="F286" t="s">
        <v>45</v>
      </c>
      <c r="G286" t="s">
        <v>36</v>
      </c>
      <c r="H286" t="s">
        <v>883</v>
      </c>
      <c r="I286" t="s">
        <v>973</v>
      </c>
      <c r="J286">
        <v>950111021</v>
      </c>
      <c r="K286" t="s">
        <v>1146</v>
      </c>
      <c r="L286" t="s">
        <v>456</v>
      </c>
      <c r="M286">
        <v>2.5000000000000001E-2</v>
      </c>
      <c r="N286" s="143"/>
      <c r="O286" s="143"/>
      <c r="Q286" s="143"/>
      <c r="R286" s="143"/>
      <c r="T286" s="143"/>
      <c r="U286" s="143"/>
      <c r="W286" s="143">
        <v>0.66666666666666663</v>
      </c>
      <c r="X286" s="143">
        <v>0.70833333333333337</v>
      </c>
      <c r="Y286">
        <v>4</v>
      </c>
      <c r="Z286" s="143"/>
      <c r="AA286" s="143"/>
      <c r="AC286" s="143"/>
      <c r="AD286" s="143"/>
      <c r="AF286" s="143"/>
      <c r="AG286" s="143"/>
    </row>
    <row r="287" spans="1:33" x14ac:dyDescent="0.3">
      <c r="A287" t="s">
        <v>1596</v>
      </c>
      <c r="B287" t="s">
        <v>579</v>
      </c>
      <c r="C287" t="s">
        <v>1015</v>
      </c>
      <c r="D287" t="s">
        <v>1239</v>
      </c>
      <c r="E287" t="s">
        <v>574</v>
      </c>
      <c r="F287" t="s">
        <v>45</v>
      </c>
      <c r="G287" t="s">
        <v>36</v>
      </c>
      <c r="H287" t="s">
        <v>883</v>
      </c>
      <c r="I287" t="s">
        <v>973</v>
      </c>
      <c r="J287">
        <v>950111021</v>
      </c>
      <c r="K287" t="s">
        <v>1146</v>
      </c>
      <c r="L287" t="s">
        <v>456</v>
      </c>
      <c r="M287">
        <v>2.5000000000000001E-2</v>
      </c>
      <c r="N287" s="143"/>
      <c r="O287" s="143"/>
      <c r="Q287" s="143"/>
      <c r="R287" s="143"/>
      <c r="T287" s="143"/>
      <c r="U287" s="143"/>
      <c r="W287" s="143">
        <v>0.375</v>
      </c>
      <c r="X287" s="143">
        <v>0.41666666666666669</v>
      </c>
      <c r="Y287">
        <v>4</v>
      </c>
      <c r="Z287" s="143"/>
      <c r="AA287" s="143"/>
      <c r="AC287" s="143"/>
      <c r="AD287" s="143"/>
      <c r="AF287" s="143"/>
      <c r="AG287" s="143"/>
    </row>
    <row r="288" spans="1:33" x14ac:dyDescent="0.3">
      <c r="A288" t="s">
        <v>1596</v>
      </c>
      <c r="B288" t="s">
        <v>580</v>
      </c>
      <c r="C288" t="s">
        <v>505</v>
      </c>
      <c r="D288" t="s">
        <v>1236</v>
      </c>
      <c r="E288" t="s">
        <v>574</v>
      </c>
      <c r="F288" t="s">
        <v>45</v>
      </c>
      <c r="G288" t="s">
        <v>36</v>
      </c>
      <c r="H288" t="s">
        <v>883</v>
      </c>
      <c r="I288" t="s">
        <v>973</v>
      </c>
      <c r="J288">
        <v>950111021</v>
      </c>
      <c r="K288" t="s">
        <v>1146</v>
      </c>
      <c r="L288" t="s">
        <v>456</v>
      </c>
      <c r="M288">
        <v>2.5000000000000001E-2</v>
      </c>
      <c r="N288" s="143"/>
      <c r="O288" s="143"/>
      <c r="Q288" s="143"/>
      <c r="R288" s="143"/>
      <c r="T288" s="143"/>
      <c r="U288" s="143"/>
      <c r="W288" s="143">
        <v>0.70833333333333337</v>
      </c>
      <c r="X288" s="143">
        <v>0.75</v>
      </c>
      <c r="Y288">
        <v>4</v>
      </c>
      <c r="Z288" s="143"/>
      <c r="AA288" s="143"/>
      <c r="AC288" s="143"/>
      <c r="AD288" s="143"/>
      <c r="AF288" s="143"/>
      <c r="AG288" s="143"/>
    </row>
    <row r="289" spans="1:33" x14ac:dyDescent="0.3">
      <c r="A289" t="s">
        <v>1609</v>
      </c>
      <c r="B289" t="s">
        <v>581</v>
      </c>
      <c r="C289" t="s">
        <v>582</v>
      </c>
      <c r="D289" t="s">
        <v>1241</v>
      </c>
      <c r="E289" t="s">
        <v>583</v>
      </c>
      <c r="F289" t="s">
        <v>45</v>
      </c>
      <c r="G289" t="s">
        <v>36</v>
      </c>
      <c r="H289" t="s">
        <v>883</v>
      </c>
      <c r="I289" t="s">
        <v>973</v>
      </c>
      <c r="J289">
        <v>950111021</v>
      </c>
      <c r="K289" t="s">
        <v>1146</v>
      </c>
      <c r="L289" t="s">
        <v>456</v>
      </c>
      <c r="M289">
        <v>0.05</v>
      </c>
      <c r="N289" s="143"/>
      <c r="O289" s="143"/>
      <c r="Q289" s="143"/>
      <c r="R289" s="143"/>
      <c r="T289" s="143"/>
      <c r="U289" s="143"/>
      <c r="W289" s="143"/>
      <c r="X289" s="143"/>
      <c r="Z289" s="143"/>
      <c r="AA289" s="143"/>
      <c r="AC289" s="143">
        <v>0.45833333333333331</v>
      </c>
      <c r="AD289" s="143">
        <v>0.54166666666666663</v>
      </c>
      <c r="AE289">
        <v>4</v>
      </c>
      <c r="AF289" s="143"/>
      <c r="AG289" s="143"/>
    </row>
    <row r="290" spans="1:33" x14ac:dyDescent="0.3">
      <c r="A290" t="s">
        <v>1609</v>
      </c>
      <c r="B290" t="s">
        <v>584</v>
      </c>
      <c r="C290" t="s">
        <v>585</v>
      </c>
      <c r="D290" t="s">
        <v>1238</v>
      </c>
      <c r="E290" t="s">
        <v>583</v>
      </c>
      <c r="F290" t="s">
        <v>45</v>
      </c>
      <c r="G290" t="s">
        <v>36</v>
      </c>
      <c r="H290" t="s">
        <v>883</v>
      </c>
      <c r="I290" t="s">
        <v>973</v>
      </c>
      <c r="J290">
        <v>950111021</v>
      </c>
      <c r="K290" t="s">
        <v>1146</v>
      </c>
      <c r="L290" t="s">
        <v>456</v>
      </c>
      <c r="M290">
        <v>2.5000000000000001E-2</v>
      </c>
      <c r="N290" s="143"/>
      <c r="O290" s="143"/>
      <c r="Q290" s="143"/>
      <c r="R290" s="143"/>
      <c r="T290" s="143"/>
      <c r="U290" s="143"/>
      <c r="W290" s="143"/>
      <c r="X290" s="143"/>
      <c r="Z290" s="143"/>
      <c r="AA290" s="143"/>
      <c r="AC290" s="143">
        <v>0.58333333333333337</v>
      </c>
      <c r="AD290" s="143">
        <v>0.625</v>
      </c>
      <c r="AE290">
        <v>4</v>
      </c>
      <c r="AF290" s="143"/>
      <c r="AG290" s="143"/>
    </row>
    <row r="291" spans="1:33" x14ac:dyDescent="0.3">
      <c r="A291" t="s">
        <v>1609</v>
      </c>
      <c r="B291" t="s">
        <v>586</v>
      </c>
      <c r="C291" t="s">
        <v>587</v>
      </c>
      <c r="D291" t="s">
        <v>1239</v>
      </c>
      <c r="E291" t="s">
        <v>583</v>
      </c>
      <c r="F291" t="s">
        <v>45</v>
      </c>
      <c r="G291" t="s">
        <v>36</v>
      </c>
      <c r="H291" t="s">
        <v>883</v>
      </c>
      <c r="I291" t="s">
        <v>973</v>
      </c>
      <c r="J291">
        <v>950111021</v>
      </c>
      <c r="K291" t="s">
        <v>1146</v>
      </c>
      <c r="L291" t="s">
        <v>456</v>
      </c>
      <c r="M291">
        <v>2.5000000000000001E-2</v>
      </c>
      <c r="N291" s="143"/>
      <c r="O291" s="143"/>
      <c r="Q291" s="143"/>
      <c r="R291" s="143"/>
      <c r="T291" s="143"/>
      <c r="U291" s="143"/>
      <c r="W291" s="143"/>
      <c r="X291" s="143"/>
      <c r="Z291" s="143"/>
      <c r="AA291" s="143"/>
      <c r="AC291" s="143">
        <v>0.41666666666666669</v>
      </c>
      <c r="AD291" s="143">
        <v>0.45833333333333331</v>
      </c>
      <c r="AE291">
        <v>4</v>
      </c>
      <c r="AF291" s="143"/>
      <c r="AG291" s="143"/>
    </row>
    <row r="292" spans="1:33" x14ac:dyDescent="0.3">
      <c r="A292" t="s">
        <v>1609</v>
      </c>
      <c r="B292" t="s">
        <v>588</v>
      </c>
      <c r="C292" t="s">
        <v>507</v>
      </c>
      <c r="D292" t="s">
        <v>1236</v>
      </c>
      <c r="E292" t="s">
        <v>583</v>
      </c>
      <c r="F292" t="s">
        <v>45</v>
      </c>
      <c r="G292" t="s">
        <v>36</v>
      </c>
      <c r="H292" t="s">
        <v>883</v>
      </c>
      <c r="I292" t="s">
        <v>973</v>
      </c>
      <c r="J292">
        <v>950111021</v>
      </c>
      <c r="K292" t="s">
        <v>1146</v>
      </c>
      <c r="L292" t="s">
        <v>456</v>
      </c>
      <c r="M292">
        <v>2.5000000000000001E-2</v>
      </c>
      <c r="N292" s="143"/>
      <c r="O292" s="143"/>
      <c r="Q292" s="143"/>
      <c r="R292" s="143"/>
      <c r="T292" s="143"/>
      <c r="U292" s="143"/>
      <c r="W292" s="143"/>
      <c r="X292" s="143"/>
      <c r="Z292" s="143"/>
      <c r="AA292" s="143"/>
      <c r="AC292" s="143">
        <v>0.625</v>
      </c>
      <c r="AD292" s="143">
        <v>0.66666666666666663</v>
      </c>
      <c r="AE292">
        <v>4</v>
      </c>
      <c r="AF292" s="143"/>
      <c r="AG292" s="143"/>
    </row>
    <row r="293" spans="1:33" x14ac:dyDescent="0.3">
      <c r="A293" t="s">
        <v>1609</v>
      </c>
      <c r="B293" t="s">
        <v>589</v>
      </c>
      <c r="C293" t="s">
        <v>590</v>
      </c>
      <c r="D293" t="s">
        <v>1238</v>
      </c>
      <c r="E293" t="s">
        <v>591</v>
      </c>
      <c r="F293" t="s">
        <v>45</v>
      </c>
      <c r="G293" t="s">
        <v>36</v>
      </c>
      <c r="H293" t="s">
        <v>883</v>
      </c>
      <c r="I293" t="s">
        <v>973</v>
      </c>
      <c r="J293">
        <v>950111021</v>
      </c>
      <c r="K293" t="s">
        <v>1146</v>
      </c>
      <c r="L293" t="s">
        <v>456</v>
      </c>
      <c r="M293">
        <v>2.5000000000000001E-2</v>
      </c>
      <c r="N293" s="143"/>
      <c r="O293" s="143"/>
      <c r="Q293" s="143"/>
      <c r="R293" s="143"/>
      <c r="T293" s="143"/>
      <c r="U293" s="143"/>
      <c r="W293" s="143"/>
      <c r="X293" s="143"/>
      <c r="Z293" s="143"/>
      <c r="AA293" s="143"/>
      <c r="AC293" s="143">
        <v>0.41666666666666669</v>
      </c>
      <c r="AD293" s="143">
        <v>0.45833333333333331</v>
      </c>
      <c r="AE293">
        <v>4</v>
      </c>
      <c r="AF293" s="143"/>
      <c r="AG293" s="143"/>
    </row>
    <row r="294" spans="1:33" x14ac:dyDescent="0.3">
      <c r="A294" t="s">
        <v>1609</v>
      </c>
      <c r="B294" t="s">
        <v>592</v>
      </c>
      <c r="C294" t="s">
        <v>506</v>
      </c>
      <c r="D294" t="s">
        <v>1240</v>
      </c>
      <c r="E294" t="s">
        <v>593</v>
      </c>
      <c r="F294" t="s">
        <v>45</v>
      </c>
      <c r="G294" t="s">
        <v>36</v>
      </c>
      <c r="H294" t="s">
        <v>883</v>
      </c>
      <c r="I294" t="s">
        <v>973</v>
      </c>
      <c r="J294">
        <v>950111021</v>
      </c>
      <c r="K294" t="s">
        <v>1146</v>
      </c>
      <c r="L294" t="s">
        <v>456</v>
      </c>
      <c r="M294">
        <v>2.5000000000000001E-2</v>
      </c>
      <c r="N294" s="143"/>
      <c r="O294" s="143"/>
      <c r="Q294" s="143"/>
      <c r="R294" s="143"/>
      <c r="T294" s="143"/>
      <c r="U294" s="143"/>
      <c r="W294" s="143"/>
      <c r="X294" s="143"/>
      <c r="Z294" s="143"/>
      <c r="AA294" s="143"/>
      <c r="AC294" s="143">
        <v>0.45833333333333331</v>
      </c>
      <c r="AD294" s="143">
        <v>0.5</v>
      </c>
      <c r="AE294">
        <v>4</v>
      </c>
      <c r="AF294" s="143"/>
      <c r="AG294" s="143"/>
    </row>
    <row r="295" spans="1:33" x14ac:dyDescent="0.3">
      <c r="A295" t="s">
        <v>1609</v>
      </c>
      <c r="B295" t="s">
        <v>594</v>
      </c>
      <c r="C295" t="s">
        <v>1016</v>
      </c>
      <c r="D295" t="s">
        <v>1239</v>
      </c>
      <c r="E295" t="s">
        <v>591</v>
      </c>
      <c r="F295" t="s">
        <v>45</v>
      </c>
      <c r="G295" t="s">
        <v>36</v>
      </c>
      <c r="H295" t="s">
        <v>883</v>
      </c>
      <c r="I295" t="s">
        <v>973</v>
      </c>
      <c r="J295">
        <v>950111021</v>
      </c>
      <c r="K295" t="s">
        <v>1146</v>
      </c>
      <c r="L295" t="s">
        <v>456</v>
      </c>
      <c r="M295">
        <v>2.5000000000000001E-2</v>
      </c>
      <c r="N295" s="143"/>
      <c r="O295" s="143"/>
      <c r="Q295" s="143"/>
      <c r="R295" s="143"/>
      <c r="T295" s="143"/>
      <c r="U295" s="143"/>
      <c r="W295" s="143"/>
      <c r="X295" s="143"/>
      <c r="Z295" s="143"/>
      <c r="AA295" s="143"/>
      <c r="AC295" s="143">
        <v>0.375</v>
      </c>
      <c r="AD295" s="143">
        <v>0.41666666666666669</v>
      </c>
      <c r="AE295">
        <v>4</v>
      </c>
      <c r="AF295" s="143"/>
      <c r="AG295" s="143"/>
    </row>
    <row r="296" spans="1:33" x14ac:dyDescent="0.3">
      <c r="A296" t="s">
        <v>1597</v>
      </c>
      <c r="B296" t="s">
        <v>595</v>
      </c>
      <c r="C296" t="s">
        <v>498</v>
      </c>
      <c r="D296" t="s">
        <v>1238</v>
      </c>
      <c r="E296" t="s">
        <v>596</v>
      </c>
      <c r="F296" t="s">
        <v>45</v>
      </c>
      <c r="G296" t="s">
        <v>36</v>
      </c>
      <c r="H296" t="s">
        <v>883</v>
      </c>
      <c r="I296" t="s">
        <v>973</v>
      </c>
      <c r="J296">
        <v>950111021</v>
      </c>
      <c r="K296" t="s">
        <v>1146</v>
      </c>
      <c r="L296" t="s">
        <v>456</v>
      </c>
      <c r="M296">
        <v>6.2499999999999899E-3</v>
      </c>
      <c r="N296" s="143"/>
      <c r="O296" s="143"/>
      <c r="Q296" s="143">
        <v>0.70833333333333337</v>
      </c>
      <c r="R296" s="143">
        <v>0.75</v>
      </c>
      <c r="S296">
        <v>1</v>
      </c>
      <c r="T296" s="143"/>
      <c r="U296" s="143"/>
      <c r="W296" s="143"/>
      <c r="X296" s="143"/>
      <c r="Z296" s="143"/>
      <c r="AA296" s="143"/>
      <c r="AC296" s="143"/>
      <c r="AD296" s="143"/>
      <c r="AF296" s="143"/>
      <c r="AG296" s="143"/>
    </row>
    <row r="297" spans="1:33" x14ac:dyDescent="0.3">
      <c r="A297" t="s">
        <v>1597</v>
      </c>
      <c r="B297" t="s">
        <v>597</v>
      </c>
      <c r="C297" t="s">
        <v>499</v>
      </c>
      <c r="D297" t="s">
        <v>1239</v>
      </c>
      <c r="E297" t="s">
        <v>596</v>
      </c>
      <c r="F297" t="s">
        <v>45</v>
      </c>
      <c r="G297" t="s">
        <v>36</v>
      </c>
      <c r="H297" t="s">
        <v>883</v>
      </c>
      <c r="I297" t="s">
        <v>973</v>
      </c>
      <c r="J297">
        <v>950111021</v>
      </c>
      <c r="K297" t="s">
        <v>1146</v>
      </c>
      <c r="L297" t="s">
        <v>456</v>
      </c>
      <c r="M297">
        <v>1.8749999999999999E-2</v>
      </c>
      <c r="N297" s="143"/>
      <c r="O297" s="143"/>
      <c r="Q297" s="143">
        <v>0.375</v>
      </c>
      <c r="R297" s="143">
        <v>0.5</v>
      </c>
      <c r="S297">
        <v>1</v>
      </c>
      <c r="T297" s="143"/>
      <c r="U297" s="143"/>
      <c r="W297" s="143"/>
      <c r="X297" s="143"/>
      <c r="Z297" s="143"/>
      <c r="AA297" s="143"/>
      <c r="AC297" s="143"/>
      <c r="AD297" s="143"/>
      <c r="AF297" s="143"/>
      <c r="AG297" s="143"/>
    </row>
    <row r="298" spans="1:33" x14ac:dyDescent="0.3">
      <c r="A298" t="s">
        <v>1597</v>
      </c>
      <c r="B298" t="s">
        <v>598</v>
      </c>
      <c r="C298" t="s">
        <v>500</v>
      </c>
      <c r="D298" t="s">
        <v>1236</v>
      </c>
      <c r="E298" t="s">
        <v>596</v>
      </c>
      <c r="F298" t="s">
        <v>45</v>
      </c>
      <c r="G298" t="s">
        <v>36</v>
      </c>
      <c r="H298" t="s">
        <v>883</v>
      </c>
      <c r="I298" t="s">
        <v>973</v>
      </c>
      <c r="J298">
        <v>950111021</v>
      </c>
      <c r="K298" t="s">
        <v>1146</v>
      </c>
      <c r="L298" t="s">
        <v>456</v>
      </c>
      <c r="M298">
        <v>6.2500000000000099E-3</v>
      </c>
      <c r="N298" s="143"/>
      <c r="O298" s="143"/>
      <c r="Q298" s="143">
        <v>0.66666666666666663</v>
      </c>
      <c r="R298" s="143">
        <v>0.70833333333333337</v>
      </c>
      <c r="S298">
        <v>1</v>
      </c>
      <c r="T298" s="143"/>
      <c r="U298" s="143"/>
      <c r="W298" s="143"/>
      <c r="X298" s="143"/>
      <c r="Z298" s="143"/>
      <c r="AA298" s="143"/>
      <c r="AC298" s="143"/>
      <c r="AD298" s="143"/>
      <c r="AF298" s="143"/>
      <c r="AG298" s="143"/>
    </row>
    <row r="299" spans="1:33" x14ac:dyDescent="0.3">
      <c r="A299" t="s">
        <v>1597</v>
      </c>
      <c r="B299" t="s">
        <v>599</v>
      </c>
      <c r="C299" t="s">
        <v>501</v>
      </c>
      <c r="D299" t="s">
        <v>1241</v>
      </c>
      <c r="E299" t="s">
        <v>596</v>
      </c>
      <c r="F299" t="s">
        <v>45</v>
      </c>
      <c r="G299" t="s">
        <v>36</v>
      </c>
      <c r="H299" t="s">
        <v>883</v>
      </c>
      <c r="I299" t="s">
        <v>973</v>
      </c>
      <c r="J299">
        <v>950111021</v>
      </c>
      <c r="K299" t="s">
        <v>1146</v>
      </c>
      <c r="L299" t="s">
        <v>456</v>
      </c>
      <c r="M299">
        <v>1.8749999999999999E-2</v>
      </c>
      <c r="N299" s="143"/>
      <c r="O299" s="143"/>
      <c r="Q299" s="143">
        <v>0.54166666666666663</v>
      </c>
      <c r="R299" s="143">
        <v>0.66666666666666663</v>
      </c>
      <c r="S299">
        <v>1</v>
      </c>
      <c r="T299" s="143"/>
      <c r="U299" s="143"/>
      <c r="W299" s="143"/>
      <c r="X299" s="143"/>
      <c r="Z299" s="143"/>
      <c r="AA299" s="143"/>
      <c r="AC299" s="143"/>
      <c r="AD299" s="143"/>
      <c r="AF299" s="143"/>
      <c r="AG299" s="143"/>
    </row>
    <row r="300" spans="1:33" hidden="1" x14ac:dyDescent="0.3">
      <c r="A300" t="s">
        <v>1597</v>
      </c>
      <c r="B300" t="s">
        <v>621</v>
      </c>
      <c r="C300" t="s">
        <v>1033</v>
      </c>
      <c r="D300" t="s">
        <v>1252</v>
      </c>
      <c r="E300" t="s">
        <v>622</v>
      </c>
      <c r="F300" t="s">
        <v>45</v>
      </c>
      <c r="G300" t="s">
        <v>83</v>
      </c>
      <c r="H300" t="s">
        <v>883</v>
      </c>
      <c r="I300" t="s">
        <v>974</v>
      </c>
      <c r="J300">
        <v>931994677</v>
      </c>
      <c r="K300" t="s">
        <v>1165</v>
      </c>
      <c r="L300" t="s">
        <v>440</v>
      </c>
      <c r="M300">
        <v>2.5000000000000001E-2</v>
      </c>
      <c r="N300" s="143"/>
      <c r="O300" s="143"/>
      <c r="Q300" s="143">
        <v>0.375</v>
      </c>
      <c r="R300" s="143">
        <v>0.45833333333333331</v>
      </c>
      <c r="S300">
        <v>2</v>
      </c>
      <c r="T300" s="143"/>
      <c r="U300" s="143"/>
      <c r="W300" s="143"/>
      <c r="X300" s="143"/>
      <c r="Z300" s="143"/>
      <c r="AA300" s="143"/>
      <c r="AC300" s="143"/>
      <c r="AD300" s="143"/>
      <c r="AF300" s="143"/>
      <c r="AG300" s="143"/>
    </row>
    <row r="301" spans="1:33" hidden="1" x14ac:dyDescent="0.3">
      <c r="A301" t="s">
        <v>1597</v>
      </c>
      <c r="B301" t="s">
        <v>623</v>
      </c>
      <c r="C301" t="s">
        <v>623</v>
      </c>
      <c r="D301" t="s">
        <v>623</v>
      </c>
      <c r="E301" t="s">
        <v>622</v>
      </c>
      <c r="F301" t="s">
        <v>45</v>
      </c>
      <c r="G301" t="s">
        <v>83</v>
      </c>
      <c r="H301" t="s">
        <v>883</v>
      </c>
      <c r="I301" t="s">
        <v>974</v>
      </c>
      <c r="J301">
        <v>931994677</v>
      </c>
      <c r="K301" t="s">
        <v>1165</v>
      </c>
      <c r="L301" t="s">
        <v>440</v>
      </c>
      <c r="M301">
        <v>2.5000000000000001E-2</v>
      </c>
      <c r="N301" s="143"/>
      <c r="O301" s="143"/>
      <c r="Q301" s="143">
        <v>0.45833333333333331</v>
      </c>
      <c r="R301" s="143">
        <v>0.54166666666666663</v>
      </c>
      <c r="S301">
        <v>2</v>
      </c>
      <c r="T301" s="143"/>
      <c r="U301" s="143"/>
      <c r="W301" s="143"/>
      <c r="X301" s="143"/>
      <c r="Z301" s="143"/>
      <c r="AA301" s="143"/>
      <c r="AC301" s="143"/>
      <c r="AD301" s="143"/>
      <c r="AF301" s="143"/>
      <c r="AG301" s="143"/>
    </row>
    <row r="302" spans="1:33" hidden="1" x14ac:dyDescent="0.3">
      <c r="A302" t="s">
        <v>1597</v>
      </c>
      <c r="B302" t="s">
        <v>624</v>
      </c>
      <c r="C302" t="s">
        <v>624</v>
      </c>
      <c r="D302" t="s">
        <v>624</v>
      </c>
      <c r="E302" t="s">
        <v>622</v>
      </c>
      <c r="F302" t="s">
        <v>45</v>
      </c>
      <c r="G302" t="s">
        <v>83</v>
      </c>
      <c r="H302" t="s">
        <v>883</v>
      </c>
      <c r="I302" t="s">
        <v>974</v>
      </c>
      <c r="J302">
        <v>931994677</v>
      </c>
      <c r="K302" t="s">
        <v>1165</v>
      </c>
      <c r="L302" t="s">
        <v>440</v>
      </c>
      <c r="M302">
        <v>2.5000000000000001E-2</v>
      </c>
      <c r="N302" s="143"/>
      <c r="O302" s="143"/>
      <c r="Q302" s="143">
        <v>0.58333333333333337</v>
      </c>
      <c r="R302" s="143">
        <v>0.66666666666666663</v>
      </c>
      <c r="S302">
        <v>2</v>
      </c>
      <c r="T302" s="143"/>
      <c r="U302" s="143"/>
      <c r="W302" s="143"/>
      <c r="X302" s="143"/>
      <c r="Z302" s="143"/>
      <c r="AA302" s="143"/>
      <c r="AC302" s="143"/>
      <c r="AD302" s="143"/>
      <c r="AF302" s="143"/>
      <c r="AG302" s="143"/>
    </row>
    <row r="303" spans="1:33" hidden="1" x14ac:dyDescent="0.3">
      <c r="A303" t="s">
        <v>1597</v>
      </c>
      <c r="B303" t="s">
        <v>625</v>
      </c>
      <c r="C303" t="s">
        <v>625</v>
      </c>
      <c r="D303" t="s">
        <v>625</v>
      </c>
      <c r="E303" t="s">
        <v>622</v>
      </c>
      <c r="F303" t="s">
        <v>45</v>
      </c>
      <c r="G303" t="s">
        <v>83</v>
      </c>
      <c r="H303" t="s">
        <v>883</v>
      </c>
      <c r="I303" t="s">
        <v>974</v>
      </c>
      <c r="J303">
        <v>931994677</v>
      </c>
      <c r="K303" t="s">
        <v>1165</v>
      </c>
      <c r="L303" t="s">
        <v>440</v>
      </c>
      <c r="M303">
        <v>2.5000000000000001E-2</v>
      </c>
      <c r="N303" s="143"/>
      <c r="O303" s="143"/>
      <c r="Q303" s="143">
        <v>0.66666666666666663</v>
      </c>
      <c r="R303" s="143">
        <v>0.75</v>
      </c>
      <c r="S303">
        <v>2</v>
      </c>
      <c r="T303" s="143"/>
      <c r="U303" s="143"/>
      <c r="W303" s="143"/>
      <c r="X303" s="143"/>
      <c r="Z303" s="143"/>
      <c r="AA303" s="143"/>
      <c r="AC303" s="143"/>
      <c r="AD303" s="143"/>
      <c r="AF303" s="143"/>
      <c r="AG303" s="143"/>
    </row>
    <row r="304" spans="1:33" hidden="1" x14ac:dyDescent="0.3">
      <c r="A304" t="s">
        <v>1597</v>
      </c>
      <c r="B304" t="s">
        <v>626</v>
      </c>
      <c r="C304" t="s">
        <v>626</v>
      </c>
      <c r="D304" t="s">
        <v>626</v>
      </c>
      <c r="E304" t="s">
        <v>622</v>
      </c>
      <c r="F304" t="s">
        <v>45</v>
      </c>
      <c r="G304" t="s">
        <v>83</v>
      </c>
      <c r="H304" t="s">
        <v>883</v>
      </c>
      <c r="I304" t="s">
        <v>974</v>
      </c>
      <c r="J304">
        <v>931994677</v>
      </c>
      <c r="K304" t="s">
        <v>1165</v>
      </c>
      <c r="L304" t="s">
        <v>440</v>
      </c>
      <c r="M304">
        <v>2.5000000000000001E-2</v>
      </c>
      <c r="N304" s="143"/>
      <c r="O304" s="143"/>
      <c r="Q304" s="143">
        <v>0.375</v>
      </c>
      <c r="R304" s="143">
        <v>0.45833333333333331</v>
      </c>
      <c r="S304">
        <v>2</v>
      </c>
      <c r="T304" s="143"/>
      <c r="U304" s="143"/>
      <c r="W304" s="143"/>
      <c r="X304" s="143"/>
      <c r="Z304" s="143"/>
      <c r="AA304" s="143"/>
      <c r="AC304" s="143"/>
      <c r="AD304" s="143"/>
      <c r="AF304" s="143"/>
      <c r="AG304" s="143"/>
    </row>
    <row r="305" spans="1:33" hidden="1" x14ac:dyDescent="0.3">
      <c r="A305" t="s">
        <v>1597</v>
      </c>
      <c r="B305" t="s">
        <v>627</v>
      </c>
      <c r="C305" t="s">
        <v>627</v>
      </c>
      <c r="D305" t="s">
        <v>627</v>
      </c>
      <c r="E305" t="s">
        <v>622</v>
      </c>
      <c r="F305" t="s">
        <v>45</v>
      </c>
      <c r="G305" t="s">
        <v>83</v>
      </c>
      <c r="H305" t="s">
        <v>883</v>
      </c>
      <c r="I305" t="s">
        <v>974</v>
      </c>
      <c r="J305">
        <v>931994677</v>
      </c>
      <c r="K305" t="s">
        <v>1165</v>
      </c>
      <c r="L305" t="s">
        <v>440</v>
      </c>
      <c r="M305">
        <v>2.5000000000000001E-2</v>
      </c>
      <c r="N305" s="143"/>
      <c r="O305" s="143"/>
      <c r="Q305" s="143">
        <v>0.45833333333333331</v>
      </c>
      <c r="R305" s="143">
        <v>0.54166666666666663</v>
      </c>
      <c r="S305">
        <v>2</v>
      </c>
      <c r="T305" s="143"/>
      <c r="U305" s="143"/>
      <c r="W305" s="143"/>
      <c r="X305" s="143"/>
      <c r="Z305" s="143"/>
      <c r="AA305" s="143"/>
      <c r="AC305" s="143"/>
      <c r="AD305" s="143"/>
      <c r="AF305" s="143"/>
      <c r="AG305" s="143"/>
    </row>
    <row r="306" spans="1:33" hidden="1" x14ac:dyDescent="0.3">
      <c r="A306" t="s">
        <v>1597</v>
      </c>
      <c r="B306" t="s">
        <v>628</v>
      </c>
      <c r="C306" t="s">
        <v>628</v>
      </c>
      <c r="D306" t="s">
        <v>628</v>
      </c>
      <c r="E306" t="s">
        <v>622</v>
      </c>
      <c r="F306" t="s">
        <v>45</v>
      </c>
      <c r="G306" t="s">
        <v>83</v>
      </c>
      <c r="H306" t="s">
        <v>883</v>
      </c>
      <c r="I306" t="s">
        <v>974</v>
      </c>
      <c r="J306">
        <v>931994677</v>
      </c>
      <c r="K306" t="s">
        <v>1165</v>
      </c>
      <c r="L306" t="s">
        <v>440</v>
      </c>
      <c r="M306">
        <v>2.5000000000000001E-2</v>
      </c>
      <c r="N306" s="143"/>
      <c r="O306" s="143"/>
      <c r="Q306" s="143">
        <v>0.58333333333333337</v>
      </c>
      <c r="R306" s="143">
        <v>0.66666666666666663</v>
      </c>
      <c r="S306">
        <v>2</v>
      </c>
      <c r="T306" s="143"/>
      <c r="U306" s="143"/>
      <c r="W306" s="143"/>
      <c r="X306" s="143"/>
      <c r="Z306" s="143"/>
      <c r="AA306" s="143"/>
      <c r="AC306" s="143"/>
      <c r="AD306" s="143"/>
      <c r="AF306" s="143"/>
      <c r="AG306" s="143"/>
    </row>
    <row r="307" spans="1:33" hidden="1" x14ac:dyDescent="0.3">
      <c r="A307" t="s">
        <v>1597</v>
      </c>
      <c r="B307" t="s">
        <v>629</v>
      </c>
      <c r="C307" t="s">
        <v>629</v>
      </c>
      <c r="D307" t="s">
        <v>629</v>
      </c>
      <c r="E307" t="s">
        <v>622</v>
      </c>
      <c r="F307" t="s">
        <v>45</v>
      </c>
      <c r="G307" t="s">
        <v>83</v>
      </c>
      <c r="H307" t="s">
        <v>883</v>
      </c>
      <c r="I307" t="s">
        <v>974</v>
      </c>
      <c r="J307">
        <v>931994677</v>
      </c>
      <c r="K307" t="s">
        <v>1165</v>
      </c>
      <c r="L307" t="s">
        <v>440</v>
      </c>
      <c r="M307">
        <v>1.2500000000000001E-2</v>
      </c>
      <c r="N307" s="143"/>
      <c r="O307" s="143"/>
      <c r="Q307" s="143">
        <v>0.66666666666666663</v>
      </c>
      <c r="R307" s="143">
        <v>0.70833333333333337</v>
      </c>
      <c r="S307">
        <v>2</v>
      </c>
      <c r="T307" s="143"/>
      <c r="U307" s="143"/>
      <c r="W307" s="143"/>
      <c r="X307" s="143"/>
      <c r="Z307" s="143"/>
      <c r="AA307" s="143"/>
      <c r="AC307" s="143"/>
      <c r="AD307" s="143"/>
      <c r="AF307" s="143"/>
      <c r="AG307" s="143"/>
    </row>
    <row r="308" spans="1:33" hidden="1" x14ac:dyDescent="0.3">
      <c r="A308" t="s">
        <v>1597</v>
      </c>
      <c r="B308" t="s">
        <v>630</v>
      </c>
      <c r="C308" t="s">
        <v>630</v>
      </c>
      <c r="D308" t="s">
        <v>630</v>
      </c>
      <c r="E308" t="s">
        <v>622</v>
      </c>
      <c r="F308" t="s">
        <v>45</v>
      </c>
      <c r="G308" t="s">
        <v>83</v>
      </c>
      <c r="H308" t="s">
        <v>883</v>
      </c>
      <c r="I308" t="s">
        <v>974</v>
      </c>
      <c r="J308">
        <v>931994677</v>
      </c>
      <c r="K308" t="s">
        <v>1165</v>
      </c>
      <c r="L308" t="s">
        <v>440</v>
      </c>
      <c r="M308">
        <v>1.2500000000000001E-2</v>
      </c>
      <c r="N308" s="143"/>
      <c r="O308" s="143"/>
      <c r="Q308" s="143">
        <v>0.70833333333333337</v>
      </c>
      <c r="R308" s="143">
        <v>0.75</v>
      </c>
      <c r="S308">
        <v>2</v>
      </c>
      <c r="T308" s="143"/>
      <c r="U308" s="143"/>
      <c r="W308" s="143"/>
      <c r="X308" s="143"/>
      <c r="Z308" s="143"/>
      <c r="AA308" s="143"/>
      <c r="AC308" s="143"/>
      <c r="AD308" s="143"/>
      <c r="AF308" s="143"/>
      <c r="AG308" s="143"/>
    </row>
    <row r="309" spans="1:33" hidden="1" x14ac:dyDescent="0.3">
      <c r="A309" t="s">
        <v>1564</v>
      </c>
      <c r="B309" t="s">
        <v>631</v>
      </c>
      <c r="C309" t="s">
        <v>631</v>
      </c>
      <c r="D309" t="s">
        <v>631</v>
      </c>
      <c r="E309" t="s">
        <v>622</v>
      </c>
      <c r="F309" t="s">
        <v>45</v>
      </c>
      <c r="G309" t="s">
        <v>83</v>
      </c>
      <c r="H309" t="s">
        <v>883</v>
      </c>
      <c r="I309" t="s">
        <v>974</v>
      </c>
      <c r="J309">
        <v>931994677</v>
      </c>
      <c r="K309" t="s">
        <v>1165</v>
      </c>
      <c r="L309" t="s">
        <v>440</v>
      </c>
      <c r="M309">
        <v>2.5000000000000001E-2</v>
      </c>
      <c r="N309" s="143"/>
      <c r="O309" s="143"/>
      <c r="Q309" s="143"/>
      <c r="R309" s="143"/>
      <c r="T309" s="143">
        <v>0.375</v>
      </c>
      <c r="U309" s="143">
        <v>0.45833333333333331</v>
      </c>
      <c r="V309">
        <v>2</v>
      </c>
      <c r="W309" s="143"/>
      <c r="X309" s="143"/>
      <c r="Z309" s="143"/>
      <c r="AA309" s="143"/>
      <c r="AC309" s="143"/>
      <c r="AD309" s="143"/>
      <c r="AF309" s="143"/>
      <c r="AG309" s="143"/>
    </row>
    <row r="310" spans="1:33" hidden="1" x14ac:dyDescent="0.3">
      <c r="A310" t="s">
        <v>1564</v>
      </c>
      <c r="B310" t="s">
        <v>632</v>
      </c>
      <c r="C310" t="s">
        <v>632</v>
      </c>
      <c r="D310" t="s">
        <v>632</v>
      </c>
      <c r="E310" t="s">
        <v>622</v>
      </c>
      <c r="F310" t="s">
        <v>45</v>
      </c>
      <c r="G310" t="s">
        <v>83</v>
      </c>
      <c r="H310" t="s">
        <v>883</v>
      </c>
      <c r="I310" t="s">
        <v>974</v>
      </c>
      <c r="J310">
        <v>931994677</v>
      </c>
      <c r="K310" t="s">
        <v>1165</v>
      </c>
      <c r="L310" t="s">
        <v>440</v>
      </c>
      <c r="M310">
        <v>2.5000000000000001E-2</v>
      </c>
      <c r="N310" s="143"/>
      <c r="O310" s="143"/>
      <c r="Q310" s="143"/>
      <c r="R310" s="143"/>
      <c r="T310" s="143">
        <v>0.45833333333333331</v>
      </c>
      <c r="U310" s="143">
        <v>0.54166666666666663</v>
      </c>
      <c r="V310">
        <v>2</v>
      </c>
      <c r="W310" s="143"/>
      <c r="X310" s="143"/>
      <c r="Z310" s="143"/>
      <c r="AA310" s="143"/>
      <c r="AC310" s="143"/>
      <c r="AD310" s="143"/>
      <c r="AF310" s="143"/>
      <c r="AG310" s="143"/>
    </row>
    <row r="311" spans="1:33" hidden="1" x14ac:dyDescent="0.3">
      <c r="A311" t="s">
        <v>1564</v>
      </c>
      <c r="B311" t="s">
        <v>633</v>
      </c>
      <c r="C311" t="s">
        <v>633</v>
      </c>
      <c r="D311" t="s">
        <v>633</v>
      </c>
      <c r="E311" t="s">
        <v>622</v>
      </c>
      <c r="F311" t="s">
        <v>45</v>
      </c>
      <c r="G311" t="s">
        <v>83</v>
      </c>
      <c r="H311" t="s">
        <v>883</v>
      </c>
      <c r="I311" t="s">
        <v>974</v>
      </c>
      <c r="J311">
        <v>931994677</v>
      </c>
      <c r="K311" t="s">
        <v>1165</v>
      </c>
      <c r="L311" t="s">
        <v>440</v>
      </c>
      <c r="M311">
        <v>2.5000000000000001E-2</v>
      </c>
      <c r="N311" s="143"/>
      <c r="O311" s="143"/>
      <c r="Q311" s="143"/>
      <c r="R311" s="143"/>
      <c r="T311" s="143">
        <v>0.58333333333333337</v>
      </c>
      <c r="U311" s="143">
        <v>0.66666666666666663</v>
      </c>
      <c r="V311">
        <v>2</v>
      </c>
      <c r="W311" s="143"/>
      <c r="X311" s="143"/>
      <c r="Z311" s="143"/>
      <c r="AA311" s="143"/>
      <c r="AC311" s="143"/>
      <c r="AD311" s="143"/>
      <c r="AF311" s="143"/>
      <c r="AG311" s="143"/>
    </row>
    <row r="312" spans="1:33" hidden="1" x14ac:dyDescent="0.3">
      <c r="A312" t="s">
        <v>1564</v>
      </c>
      <c r="B312" t="s">
        <v>634</v>
      </c>
      <c r="C312" t="s">
        <v>634</v>
      </c>
      <c r="D312" t="s">
        <v>634</v>
      </c>
      <c r="E312" t="s">
        <v>622</v>
      </c>
      <c r="F312" t="s">
        <v>45</v>
      </c>
      <c r="G312" t="s">
        <v>83</v>
      </c>
      <c r="H312" t="s">
        <v>883</v>
      </c>
      <c r="I312" t="s">
        <v>974</v>
      </c>
      <c r="J312">
        <v>931994677</v>
      </c>
      <c r="K312" t="s">
        <v>1165</v>
      </c>
      <c r="L312" t="s">
        <v>440</v>
      </c>
      <c r="M312">
        <v>2.5000000000000001E-2</v>
      </c>
      <c r="N312" s="143"/>
      <c r="O312" s="143"/>
      <c r="Q312" s="143"/>
      <c r="R312" s="143"/>
      <c r="T312" s="143">
        <v>0.66666666666666663</v>
      </c>
      <c r="U312" s="143">
        <v>0.75</v>
      </c>
      <c r="V312">
        <v>2</v>
      </c>
      <c r="W312" s="143"/>
      <c r="X312" s="143"/>
      <c r="Z312" s="143"/>
      <c r="AA312" s="143"/>
      <c r="AC312" s="143"/>
      <c r="AD312" s="143"/>
      <c r="AF312" s="143"/>
      <c r="AG312" s="143"/>
    </row>
    <row r="313" spans="1:33" hidden="1" x14ac:dyDescent="0.3">
      <c r="A313" t="s">
        <v>1564</v>
      </c>
      <c r="B313" t="s">
        <v>635</v>
      </c>
      <c r="C313" t="s">
        <v>635</v>
      </c>
      <c r="D313" t="s">
        <v>635</v>
      </c>
      <c r="E313" t="s">
        <v>622</v>
      </c>
      <c r="F313" t="s">
        <v>45</v>
      </c>
      <c r="G313" t="s">
        <v>83</v>
      </c>
      <c r="H313" t="s">
        <v>883</v>
      </c>
      <c r="I313" t="s">
        <v>974</v>
      </c>
      <c r="J313">
        <v>931994677</v>
      </c>
      <c r="K313" t="s">
        <v>1165</v>
      </c>
      <c r="L313" t="s">
        <v>440</v>
      </c>
      <c r="M313">
        <v>2.5000000000000001E-2</v>
      </c>
      <c r="N313" s="143"/>
      <c r="O313" s="143"/>
      <c r="Q313" s="143"/>
      <c r="R313" s="143"/>
      <c r="T313" s="143">
        <v>0.375</v>
      </c>
      <c r="U313" s="143">
        <v>0.45833333333333331</v>
      </c>
      <c r="V313">
        <v>2</v>
      </c>
      <c r="W313" s="143"/>
      <c r="X313" s="143"/>
      <c r="Z313" s="143"/>
      <c r="AA313" s="143"/>
      <c r="AC313" s="143"/>
      <c r="AD313" s="143"/>
      <c r="AF313" s="143"/>
      <c r="AG313" s="143"/>
    </row>
    <row r="314" spans="1:33" hidden="1" x14ac:dyDescent="0.3">
      <c r="A314" t="s">
        <v>1564</v>
      </c>
      <c r="B314" t="s">
        <v>636</v>
      </c>
      <c r="C314" t="s">
        <v>636</v>
      </c>
      <c r="D314" t="s">
        <v>636</v>
      </c>
      <c r="E314" t="s">
        <v>622</v>
      </c>
      <c r="F314" t="s">
        <v>45</v>
      </c>
      <c r="G314" t="s">
        <v>83</v>
      </c>
      <c r="H314" t="s">
        <v>883</v>
      </c>
      <c r="I314" t="s">
        <v>974</v>
      </c>
      <c r="J314">
        <v>931994677</v>
      </c>
      <c r="K314" t="s">
        <v>1165</v>
      </c>
      <c r="L314" t="s">
        <v>440</v>
      </c>
      <c r="M314">
        <v>2.5000000000000001E-2</v>
      </c>
      <c r="N314" s="143"/>
      <c r="O314" s="143"/>
      <c r="Q314" s="143"/>
      <c r="R314" s="143"/>
      <c r="T314" s="143">
        <v>0.45833333333333331</v>
      </c>
      <c r="U314" s="143">
        <v>0.54166666666666663</v>
      </c>
      <c r="V314">
        <v>2</v>
      </c>
      <c r="W314" s="143"/>
      <c r="X314" s="143"/>
      <c r="Z314" s="143"/>
      <c r="AA314" s="143"/>
      <c r="AC314" s="143"/>
      <c r="AD314" s="143"/>
      <c r="AF314" s="143"/>
      <c r="AG314" s="143"/>
    </row>
    <row r="315" spans="1:33" hidden="1" x14ac:dyDescent="0.3">
      <c r="A315" t="s">
        <v>1564</v>
      </c>
      <c r="B315" t="s">
        <v>637</v>
      </c>
      <c r="C315" t="s">
        <v>637</v>
      </c>
      <c r="D315" t="s">
        <v>637</v>
      </c>
      <c r="E315" t="s">
        <v>622</v>
      </c>
      <c r="F315" t="s">
        <v>45</v>
      </c>
      <c r="G315" t="s">
        <v>83</v>
      </c>
      <c r="H315" t="s">
        <v>883</v>
      </c>
      <c r="I315" t="s">
        <v>974</v>
      </c>
      <c r="J315">
        <v>931994677</v>
      </c>
      <c r="K315" t="s">
        <v>1165</v>
      </c>
      <c r="L315" t="s">
        <v>440</v>
      </c>
      <c r="M315">
        <v>2.5000000000000001E-2</v>
      </c>
      <c r="N315" s="143"/>
      <c r="O315" s="143"/>
      <c r="Q315" s="143"/>
      <c r="R315" s="143"/>
      <c r="T315" s="143">
        <v>0.58333333333333337</v>
      </c>
      <c r="U315" s="143">
        <v>0.66666666666666663</v>
      </c>
      <c r="V315">
        <v>2</v>
      </c>
      <c r="W315" s="143"/>
      <c r="X315" s="143"/>
      <c r="Z315" s="143"/>
      <c r="AA315" s="143"/>
      <c r="AC315" s="143"/>
      <c r="AD315" s="143"/>
      <c r="AF315" s="143"/>
      <c r="AG315" s="143"/>
    </row>
    <row r="316" spans="1:33" hidden="1" x14ac:dyDescent="0.3">
      <c r="A316" t="s">
        <v>1564</v>
      </c>
      <c r="B316" t="s">
        <v>638</v>
      </c>
      <c r="C316" t="s">
        <v>638</v>
      </c>
      <c r="D316" t="s">
        <v>638</v>
      </c>
      <c r="E316" t="s">
        <v>622</v>
      </c>
      <c r="F316" t="s">
        <v>45</v>
      </c>
      <c r="G316" t="s">
        <v>83</v>
      </c>
      <c r="H316" t="s">
        <v>883</v>
      </c>
      <c r="I316" t="s">
        <v>974</v>
      </c>
      <c r="J316">
        <v>931994677</v>
      </c>
      <c r="K316" t="s">
        <v>1165</v>
      </c>
      <c r="L316" t="s">
        <v>440</v>
      </c>
      <c r="M316">
        <v>1.2500000000000001E-2</v>
      </c>
      <c r="N316" s="143"/>
      <c r="O316" s="143"/>
      <c r="Q316" s="143"/>
      <c r="R316" s="143"/>
      <c r="T316" s="143">
        <v>0.66666666666666663</v>
      </c>
      <c r="U316" s="143">
        <v>0.70833333333333337</v>
      </c>
      <c r="V316">
        <v>2</v>
      </c>
      <c r="W316" s="143"/>
      <c r="X316" s="143"/>
      <c r="Z316" s="143"/>
      <c r="AA316" s="143"/>
      <c r="AC316" s="143"/>
      <c r="AD316" s="143"/>
      <c r="AF316" s="143"/>
      <c r="AG316" s="143"/>
    </row>
    <row r="317" spans="1:33" hidden="1" x14ac:dyDescent="0.3">
      <c r="A317" t="s">
        <v>1564</v>
      </c>
      <c r="B317" t="s">
        <v>639</v>
      </c>
      <c r="C317" t="s">
        <v>639</v>
      </c>
      <c r="D317" t="s">
        <v>639</v>
      </c>
      <c r="E317" t="s">
        <v>622</v>
      </c>
      <c r="F317" t="s">
        <v>45</v>
      </c>
      <c r="G317" t="s">
        <v>83</v>
      </c>
      <c r="H317" t="s">
        <v>883</v>
      </c>
      <c r="I317" t="s">
        <v>974</v>
      </c>
      <c r="J317">
        <v>931994677</v>
      </c>
      <c r="K317" t="s">
        <v>1165</v>
      </c>
      <c r="L317" t="s">
        <v>440</v>
      </c>
      <c r="M317">
        <v>1.2500000000000001E-2</v>
      </c>
      <c r="N317" s="143"/>
      <c r="O317" s="143"/>
      <c r="Q317" s="143"/>
      <c r="R317" s="143"/>
      <c r="T317" s="143">
        <v>0.70833333333333337</v>
      </c>
      <c r="U317" s="143">
        <v>0.75</v>
      </c>
      <c r="V317">
        <v>2</v>
      </c>
      <c r="W317" s="143"/>
      <c r="X317" s="143"/>
      <c r="Z317" s="143"/>
      <c r="AA317" s="143"/>
      <c r="AC317" s="143"/>
      <c r="AD317" s="143"/>
      <c r="AF317" s="143"/>
      <c r="AG317" s="143"/>
    </row>
    <row r="318" spans="1:33" hidden="1" x14ac:dyDescent="0.3">
      <c r="A318" t="s">
        <v>1596</v>
      </c>
      <c r="B318" t="s">
        <v>640</v>
      </c>
      <c r="C318" t="s">
        <v>480</v>
      </c>
      <c r="D318" t="s">
        <v>1238</v>
      </c>
      <c r="E318" t="s">
        <v>47</v>
      </c>
      <c r="F318" t="s">
        <v>45</v>
      </c>
      <c r="G318" t="s">
        <v>36</v>
      </c>
      <c r="H318" t="s">
        <v>883</v>
      </c>
      <c r="I318" t="s">
        <v>974</v>
      </c>
      <c r="J318">
        <v>931994677</v>
      </c>
      <c r="K318" t="s">
        <v>1165</v>
      </c>
      <c r="L318" t="s">
        <v>440</v>
      </c>
      <c r="M318">
        <v>1.2500000000000001E-2</v>
      </c>
      <c r="N318" s="143"/>
      <c r="O318" s="143"/>
      <c r="Q318" s="143"/>
      <c r="R318" s="143"/>
      <c r="T318" s="143"/>
      <c r="U318" s="143"/>
      <c r="W318" s="143">
        <v>0.375</v>
      </c>
      <c r="X318" s="143">
        <v>0.41666666666666669</v>
      </c>
      <c r="Y318">
        <v>2</v>
      </c>
      <c r="Z318" s="143"/>
      <c r="AA318" s="143"/>
      <c r="AC318" s="143"/>
      <c r="AD318" s="143"/>
      <c r="AF318" s="143"/>
      <c r="AG318" s="143"/>
    </row>
    <row r="319" spans="1:33" hidden="1" x14ac:dyDescent="0.3">
      <c r="A319" t="s">
        <v>1596</v>
      </c>
      <c r="B319" t="s">
        <v>641</v>
      </c>
      <c r="C319" t="s">
        <v>481</v>
      </c>
      <c r="D319" t="s">
        <v>1239</v>
      </c>
      <c r="E319" t="s">
        <v>47</v>
      </c>
      <c r="F319" t="s">
        <v>45</v>
      </c>
      <c r="G319" t="s">
        <v>36</v>
      </c>
      <c r="H319" t="s">
        <v>883</v>
      </c>
      <c r="I319" t="s">
        <v>974</v>
      </c>
      <c r="J319">
        <v>931994677</v>
      </c>
      <c r="K319" t="s">
        <v>1165</v>
      </c>
      <c r="L319" t="s">
        <v>440</v>
      </c>
      <c r="M319">
        <v>3.7499999999999999E-2</v>
      </c>
      <c r="N319" s="143"/>
      <c r="O319" s="143"/>
      <c r="Q319" s="143"/>
      <c r="R319" s="143"/>
      <c r="T319" s="143"/>
      <c r="U319" s="143"/>
      <c r="W319" s="143">
        <v>0.625</v>
      </c>
      <c r="X319" s="143">
        <v>0.75</v>
      </c>
      <c r="Y319">
        <v>2</v>
      </c>
      <c r="Z319" s="143"/>
      <c r="AA319" s="143"/>
      <c r="AC319" s="143"/>
      <c r="AD319" s="143"/>
      <c r="AF319" s="143"/>
      <c r="AG319" s="143"/>
    </row>
    <row r="320" spans="1:33" hidden="1" x14ac:dyDescent="0.3">
      <c r="A320" t="s">
        <v>1596</v>
      </c>
      <c r="B320" t="s">
        <v>642</v>
      </c>
      <c r="C320" t="s">
        <v>482</v>
      </c>
      <c r="D320" t="s">
        <v>1236</v>
      </c>
      <c r="E320" t="s">
        <v>47</v>
      </c>
      <c r="F320" t="s">
        <v>45</v>
      </c>
      <c r="G320" t="s">
        <v>36</v>
      </c>
      <c r="H320" t="s">
        <v>883</v>
      </c>
      <c r="I320" t="s">
        <v>974</v>
      </c>
      <c r="J320">
        <v>931994677</v>
      </c>
      <c r="K320" t="s">
        <v>1165</v>
      </c>
      <c r="L320" t="s">
        <v>440</v>
      </c>
      <c r="M320">
        <v>2.5000000000000001E-2</v>
      </c>
      <c r="N320" s="143"/>
      <c r="O320" s="143"/>
      <c r="Q320" s="143"/>
      <c r="R320" s="143"/>
      <c r="T320" s="143"/>
      <c r="U320" s="143"/>
      <c r="W320" s="143">
        <v>0.41666666666666669</v>
      </c>
      <c r="X320" s="143">
        <v>0.5</v>
      </c>
      <c r="Y320">
        <v>2</v>
      </c>
      <c r="Z320" s="143"/>
      <c r="AA320" s="143"/>
      <c r="AC320" s="143"/>
      <c r="AD320" s="143"/>
      <c r="AF320" s="143"/>
      <c r="AG320" s="143"/>
    </row>
    <row r="321" spans="1:33" hidden="1" x14ac:dyDescent="0.3">
      <c r="A321" t="s">
        <v>1596</v>
      </c>
      <c r="B321" t="s">
        <v>643</v>
      </c>
      <c r="C321" t="s">
        <v>483</v>
      </c>
      <c r="D321" t="s">
        <v>1241</v>
      </c>
      <c r="E321" t="s">
        <v>47</v>
      </c>
      <c r="F321" t="s">
        <v>45</v>
      </c>
      <c r="G321" t="s">
        <v>36</v>
      </c>
      <c r="H321" t="s">
        <v>883</v>
      </c>
      <c r="I321" t="s">
        <v>974</v>
      </c>
      <c r="J321">
        <v>931994677</v>
      </c>
      <c r="K321" t="s">
        <v>1165</v>
      </c>
      <c r="L321" t="s">
        <v>440</v>
      </c>
      <c r="M321">
        <v>2.5000000000000001E-2</v>
      </c>
      <c r="N321" s="143"/>
      <c r="O321" s="143"/>
      <c r="Q321" s="143"/>
      <c r="R321" s="143"/>
      <c r="T321" s="143"/>
      <c r="U321" s="143"/>
      <c r="W321" s="143">
        <v>0.54166666666666663</v>
      </c>
      <c r="X321" s="143">
        <v>0.625</v>
      </c>
      <c r="Y321">
        <v>2</v>
      </c>
      <c r="Z321" s="143"/>
      <c r="AA321" s="143"/>
      <c r="AC321" s="143"/>
      <c r="AD321" s="143"/>
      <c r="AF321" s="143"/>
      <c r="AG321" s="143"/>
    </row>
    <row r="322" spans="1:33" hidden="1" x14ac:dyDescent="0.3">
      <c r="A322" t="s">
        <v>1596</v>
      </c>
      <c r="B322" t="s">
        <v>84</v>
      </c>
      <c r="C322" t="s">
        <v>508</v>
      </c>
      <c r="D322" t="s">
        <v>1235</v>
      </c>
      <c r="E322" t="s">
        <v>644</v>
      </c>
      <c r="F322" t="s">
        <v>45</v>
      </c>
      <c r="G322" t="s">
        <v>36</v>
      </c>
      <c r="H322" t="s">
        <v>883</v>
      </c>
      <c r="I322" t="s">
        <v>974</v>
      </c>
      <c r="J322">
        <v>931994677</v>
      </c>
      <c r="K322" t="s">
        <v>1165</v>
      </c>
      <c r="L322" t="s">
        <v>440</v>
      </c>
      <c r="M322">
        <v>1.2500000000000001E-2</v>
      </c>
      <c r="N322" s="143"/>
      <c r="O322" s="143"/>
      <c r="Q322" s="143"/>
      <c r="R322" s="143"/>
      <c r="T322" s="143"/>
      <c r="U322" s="143"/>
      <c r="W322" s="143">
        <v>0.375</v>
      </c>
      <c r="X322" s="143">
        <v>0.41666666666666669</v>
      </c>
      <c r="Y322">
        <v>2</v>
      </c>
      <c r="Z322" s="143"/>
      <c r="AA322" s="143"/>
      <c r="AC322" s="143"/>
      <c r="AD322" s="143"/>
      <c r="AF322" s="143"/>
      <c r="AG322" s="143"/>
    </row>
    <row r="323" spans="1:33" hidden="1" x14ac:dyDescent="0.3">
      <c r="A323" t="s">
        <v>1596</v>
      </c>
      <c r="B323" t="s">
        <v>645</v>
      </c>
      <c r="C323" t="s">
        <v>509</v>
      </c>
      <c r="D323" t="s">
        <v>1241</v>
      </c>
      <c r="E323" t="s">
        <v>644</v>
      </c>
      <c r="F323" t="s">
        <v>45</v>
      </c>
      <c r="G323" t="s">
        <v>36</v>
      </c>
      <c r="H323" t="s">
        <v>883</v>
      </c>
      <c r="I323" t="s">
        <v>974</v>
      </c>
      <c r="J323">
        <v>931994677</v>
      </c>
      <c r="K323" t="s">
        <v>1165</v>
      </c>
      <c r="L323" t="s">
        <v>440</v>
      </c>
      <c r="M323">
        <v>2.5000000000000001E-2</v>
      </c>
      <c r="N323" s="143"/>
      <c r="O323" s="143"/>
      <c r="Q323" s="143"/>
      <c r="R323" s="143"/>
      <c r="T323" s="143"/>
      <c r="U323" s="143"/>
      <c r="W323" s="143">
        <v>0.41666666666666669</v>
      </c>
      <c r="X323" s="143">
        <v>0.5</v>
      </c>
      <c r="Y323">
        <v>2</v>
      </c>
      <c r="Z323" s="143"/>
      <c r="AA323" s="143"/>
      <c r="AC323" s="143"/>
      <c r="AD323" s="143"/>
      <c r="AF323" s="143"/>
      <c r="AG323" s="143"/>
    </row>
    <row r="324" spans="1:33" hidden="1" x14ac:dyDescent="0.3">
      <c r="A324" t="s">
        <v>1596</v>
      </c>
      <c r="B324" t="s">
        <v>646</v>
      </c>
      <c r="C324" t="s">
        <v>510</v>
      </c>
      <c r="D324" t="s">
        <v>1240</v>
      </c>
      <c r="E324" t="s">
        <v>644</v>
      </c>
      <c r="F324" t="s">
        <v>45</v>
      </c>
      <c r="G324" t="s">
        <v>36</v>
      </c>
      <c r="H324" t="s">
        <v>883</v>
      </c>
      <c r="I324" t="s">
        <v>974</v>
      </c>
      <c r="J324">
        <v>931994677</v>
      </c>
      <c r="K324" t="s">
        <v>1165</v>
      </c>
      <c r="L324" t="s">
        <v>440</v>
      </c>
      <c r="M324">
        <v>1.2500000000000001E-2</v>
      </c>
      <c r="N324" s="143"/>
      <c r="O324" s="143"/>
      <c r="Q324" s="143"/>
      <c r="R324" s="143"/>
      <c r="T324" s="143"/>
      <c r="U324" s="143"/>
      <c r="W324" s="143">
        <v>0.5</v>
      </c>
      <c r="X324" s="143">
        <v>0.54166666666666663</v>
      </c>
      <c r="Y324">
        <v>2</v>
      </c>
      <c r="Z324" s="143"/>
      <c r="AA324" s="143"/>
      <c r="AC324" s="143"/>
      <c r="AD324" s="143"/>
      <c r="AF324" s="143"/>
      <c r="AG324" s="143"/>
    </row>
    <row r="325" spans="1:33" hidden="1" x14ac:dyDescent="0.3">
      <c r="A325" t="s">
        <v>1596</v>
      </c>
      <c r="B325" t="s">
        <v>647</v>
      </c>
      <c r="C325" t="s">
        <v>511</v>
      </c>
      <c r="D325" t="s">
        <v>1238</v>
      </c>
      <c r="E325" t="s">
        <v>644</v>
      </c>
      <c r="F325" t="s">
        <v>45</v>
      </c>
      <c r="G325" t="s">
        <v>36</v>
      </c>
      <c r="H325" t="s">
        <v>883</v>
      </c>
      <c r="I325" t="s">
        <v>974</v>
      </c>
      <c r="J325">
        <v>931994677</v>
      </c>
      <c r="K325" t="s">
        <v>1165</v>
      </c>
      <c r="L325" t="s">
        <v>440</v>
      </c>
      <c r="M325">
        <v>1.2500000000000001E-2</v>
      </c>
      <c r="N325" s="143"/>
      <c r="O325" s="143"/>
      <c r="Q325" s="143"/>
      <c r="R325" s="143"/>
      <c r="T325" s="143"/>
      <c r="U325" s="143"/>
      <c r="W325" s="143">
        <v>0.58333333333333337</v>
      </c>
      <c r="X325" s="143">
        <v>0.625</v>
      </c>
      <c r="Y325">
        <v>2</v>
      </c>
      <c r="Z325" s="143"/>
      <c r="AA325" s="143"/>
      <c r="AC325" s="143"/>
      <c r="AD325" s="143"/>
      <c r="AF325" s="143"/>
      <c r="AG325" s="143"/>
    </row>
    <row r="326" spans="1:33" hidden="1" x14ac:dyDescent="0.3">
      <c r="A326" t="s">
        <v>1596</v>
      </c>
      <c r="B326" t="s">
        <v>40</v>
      </c>
      <c r="C326" t="s">
        <v>512</v>
      </c>
      <c r="D326" t="s">
        <v>1239</v>
      </c>
      <c r="E326" t="s">
        <v>644</v>
      </c>
      <c r="F326" t="s">
        <v>45</v>
      </c>
      <c r="G326" t="s">
        <v>36</v>
      </c>
      <c r="H326" t="s">
        <v>883</v>
      </c>
      <c r="I326" t="s">
        <v>974</v>
      </c>
      <c r="J326">
        <v>931994677</v>
      </c>
      <c r="K326" t="s">
        <v>1165</v>
      </c>
      <c r="L326" t="s">
        <v>440</v>
      </c>
      <c r="M326">
        <v>3.7499999999999999E-2</v>
      </c>
      <c r="N326" s="143"/>
      <c r="O326" s="143"/>
      <c r="Q326" s="143"/>
      <c r="R326" s="143"/>
      <c r="T326" s="143"/>
      <c r="U326" s="143"/>
      <c r="W326" s="143">
        <v>0.625</v>
      </c>
      <c r="X326" s="143">
        <v>0.75</v>
      </c>
      <c r="Y326">
        <v>2</v>
      </c>
      <c r="Z326" s="143"/>
      <c r="AA326" s="143"/>
      <c r="AC326" s="143"/>
      <c r="AD326" s="143"/>
      <c r="AF326" s="143"/>
      <c r="AG326" s="143"/>
    </row>
    <row r="327" spans="1:33" hidden="1" x14ac:dyDescent="0.3">
      <c r="A327" t="s">
        <v>1606</v>
      </c>
      <c r="B327" t="s">
        <v>648</v>
      </c>
      <c r="C327" t="s">
        <v>1034</v>
      </c>
      <c r="D327" t="s">
        <v>1239</v>
      </c>
      <c r="E327" t="s">
        <v>649</v>
      </c>
      <c r="F327" t="s">
        <v>45</v>
      </c>
      <c r="G327" t="s">
        <v>36</v>
      </c>
      <c r="H327" t="s">
        <v>883</v>
      </c>
      <c r="I327" t="s">
        <v>974</v>
      </c>
      <c r="J327">
        <v>931994677</v>
      </c>
      <c r="K327" t="s">
        <v>1165</v>
      </c>
      <c r="L327" t="s">
        <v>440</v>
      </c>
      <c r="M327">
        <v>1.8749999999999999E-2</v>
      </c>
      <c r="N327" s="143"/>
      <c r="O327" s="143"/>
      <c r="Q327" s="143"/>
      <c r="R327" s="143"/>
      <c r="T327" s="143"/>
      <c r="U327" s="143"/>
      <c r="W327" s="143"/>
      <c r="X327" s="143"/>
      <c r="Z327" s="143">
        <v>0.47916666666666669</v>
      </c>
      <c r="AA327" s="143">
        <v>0.54166666666666663</v>
      </c>
      <c r="AB327">
        <v>2</v>
      </c>
      <c r="AC327" s="143"/>
      <c r="AD327" s="143"/>
      <c r="AF327" s="143"/>
      <c r="AG327" s="143"/>
    </row>
    <row r="328" spans="1:33" hidden="1" x14ac:dyDescent="0.3">
      <c r="A328" t="s">
        <v>1606</v>
      </c>
      <c r="B328" t="s">
        <v>650</v>
      </c>
      <c r="C328" t="s">
        <v>651</v>
      </c>
      <c r="D328" t="s">
        <v>1239</v>
      </c>
      <c r="E328" t="s">
        <v>652</v>
      </c>
      <c r="F328" t="s">
        <v>45</v>
      </c>
      <c r="G328" t="s">
        <v>36</v>
      </c>
      <c r="H328" t="s">
        <v>883</v>
      </c>
      <c r="I328" t="s">
        <v>974</v>
      </c>
      <c r="J328">
        <v>931994677</v>
      </c>
      <c r="K328" t="s">
        <v>1165</v>
      </c>
      <c r="L328" t="s">
        <v>440</v>
      </c>
      <c r="M328">
        <v>3.125E-2</v>
      </c>
      <c r="N328" s="143"/>
      <c r="O328" s="143"/>
      <c r="Q328" s="143"/>
      <c r="R328" s="143"/>
      <c r="T328" s="143"/>
      <c r="U328" s="143"/>
      <c r="W328" s="143"/>
      <c r="X328" s="143"/>
      <c r="Z328" s="143">
        <v>0.375</v>
      </c>
      <c r="AA328" s="143">
        <v>0.47916666666666669</v>
      </c>
      <c r="AB328">
        <v>2</v>
      </c>
      <c r="AC328" s="143"/>
      <c r="AD328" s="143"/>
      <c r="AF328" s="143"/>
      <c r="AG328" s="143"/>
    </row>
    <row r="329" spans="1:33" hidden="1" x14ac:dyDescent="0.3">
      <c r="A329" t="s">
        <v>1606</v>
      </c>
      <c r="B329" t="s">
        <v>654</v>
      </c>
      <c r="C329" t="s">
        <v>1017</v>
      </c>
      <c r="D329" t="s">
        <v>1239</v>
      </c>
      <c r="E329" t="s">
        <v>653</v>
      </c>
      <c r="F329" t="s">
        <v>45</v>
      </c>
      <c r="G329" t="s">
        <v>36</v>
      </c>
      <c r="H329" t="s">
        <v>883</v>
      </c>
      <c r="I329" t="s">
        <v>974</v>
      </c>
      <c r="J329">
        <v>931994677</v>
      </c>
      <c r="K329" t="s">
        <v>1165</v>
      </c>
      <c r="L329" t="s">
        <v>440</v>
      </c>
      <c r="M329">
        <v>0.05</v>
      </c>
      <c r="N329" s="143"/>
      <c r="O329" s="143"/>
      <c r="Q329" s="143"/>
      <c r="R329" s="143"/>
      <c r="T329" s="143"/>
      <c r="U329" s="143"/>
      <c r="W329" s="143"/>
      <c r="X329" s="143"/>
      <c r="Z329" s="143">
        <v>0.58333333333333337</v>
      </c>
      <c r="AA329" s="143">
        <v>0.75</v>
      </c>
      <c r="AB329">
        <v>2</v>
      </c>
      <c r="AC329" s="143"/>
      <c r="AD329" s="143"/>
      <c r="AF329" s="143"/>
      <c r="AG329" s="143"/>
    </row>
    <row r="330" spans="1:33" hidden="1" x14ac:dyDescent="0.3">
      <c r="A330" t="s">
        <v>1566</v>
      </c>
      <c r="B330" t="s">
        <v>655</v>
      </c>
      <c r="C330" t="s">
        <v>656</v>
      </c>
      <c r="D330" t="s">
        <v>1239</v>
      </c>
      <c r="E330" t="s">
        <v>657</v>
      </c>
      <c r="F330" t="s">
        <v>45</v>
      </c>
      <c r="G330" t="s">
        <v>36</v>
      </c>
      <c r="H330" t="s">
        <v>883</v>
      </c>
      <c r="I330" t="s">
        <v>974</v>
      </c>
      <c r="J330">
        <v>931994677</v>
      </c>
      <c r="K330" t="s">
        <v>1165</v>
      </c>
      <c r="L330" t="s">
        <v>440</v>
      </c>
      <c r="M330">
        <v>0.1125</v>
      </c>
      <c r="N330" s="143"/>
      <c r="O330" s="143"/>
      <c r="Q330" s="143"/>
      <c r="R330" s="143"/>
      <c r="T330" s="143"/>
      <c r="U330" s="143"/>
      <c r="W330" s="143"/>
      <c r="X330" s="143"/>
      <c r="Z330" s="143">
        <v>0.66666666666666663</v>
      </c>
      <c r="AA330" s="143">
        <v>0.79166666666666663</v>
      </c>
      <c r="AB330">
        <v>2</v>
      </c>
      <c r="AC330" s="143">
        <v>0.66666666666666663</v>
      </c>
      <c r="AD330" s="143">
        <v>0.79166666666666663</v>
      </c>
      <c r="AE330">
        <v>4</v>
      </c>
      <c r="AF330" s="143"/>
      <c r="AG330" s="143"/>
    </row>
    <row r="331" spans="1:33" hidden="1" x14ac:dyDescent="0.3">
      <c r="A331" t="s">
        <v>1566</v>
      </c>
      <c r="B331" t="s">
        <v>658</v>
      </c>
      <c r="C331" t="s">
        <v>659</v>
      </c>
      <c r="D331" t="s">
        <v>1240</v>
      </c>
      <c r="E331" t="s">
        <v>657</v>
      </c>
      <c r="F331" t="s">
        <v>45</v>
      </c>
      <c r="G331" t="s">
        <v>36</v>
      </c>
      <c r="H331" t="s">
        <v>883</v>
      </c>
      <c r="I331" t="s">
        <v>974</v>
      </c>
      <c r="J331">
        <v>931994677</v>
      </c>
      <c r="K331" t="s">
        <v>1165</v>
      </c>
      <c r="L331" t="s">
        <v>440</v>
      </c>
      <c r="M331">
        <v>7.49999999999999E-2</v>
      </c>
      <c r="N331" s="143"/>
      <c r="O331" s="143"/>
      <c r="Q331" s="143"/>
      <c r="R331" s="143"/>
      <c r="T331" s="143"/>
      <c r="U331" s="143"/>
      <c r="W331" s="143"/>
      <c r="X331" s="143"/>
      <c r="Z331" s="143">
        <v>0.58333333333333337</v>
      </c>
      <c r="AA331" s="143">
        <v>0.66666666666666663</v>
      </c>
      <c r="AB331">
        <v>2</v>
      </c>
      <c r="AC331" s="143">
        <v>0.58333333333333337</v>
      </c>
      <c r="AD331" s="143">
        <v>0.66666666666666663</v>
      </c>
      <c r="AE331">
        <v>4</v>
      </c>
      <c r="AF331" s="143"/>
      <c r="AG331" s="143"/>
    </row>
    <row r="332" spans="1:33" hidden="1" x14ac:dyDescent="0.3">
      <c r="A332" t="s">
        <v>1566</v>
      </c>
      <c r="B332" t="s">
        <v>660</v>
      </c>
      <c r="C332" t="s">
        <v>661</v>
      </c>
      <c r="D332" t="s">
        <v>1241</v>
      </c>
      <c r="E332" t="s">
        <v>657</v>
      </c>
      <c r="F332" t="s">
        <v>45</v>
      </c>
      <c r="G332" t="s">
        <v>36</v>
      </c>
      <c r="H332" t="s">
        <v>883</v>
      </c>
      <c r="I332" t="s">
        <v>974</v>
      </c>
      <c r="J332">
        <v>931994677</v>
      </c>
      <c r="K332" t="s">
        <v>1165</v>
      </c>
      <c r="L332" t="s">
        <v>440</v>
      </c>
      <c r="M332">
        <v>0.1125</v>
      </c>
      <c r="N332" s="143"/>
      <c r="O332" s="143"/>
      <c r="Q332" s="143"/>
      <c r="R332" s="143"/>
      <c r="T332" s="143"/>
      <c r="U332" s="143"/>
      <c r="W332" s="143"/>
      <c r="X332" s="143"/>
      <c r="Z332" s="143">
        <v>0.41666666666666669</v>
      </c>
      <c r="AA332" s="143">
        <v>0.54166666666666663</v>
      </c>
      <c r="AB332">
        <v>2</v>
      </c>
      <c r="AC332" s="143">
        <v>0.41666666666666669</v>
      </c>
      <c r="AD332" s="143">
        <v>0.54166666666666663</v>
      </c>
      <c r="AE332">
        <v>4</v>
      </c>
      <c r="AF332" s="143"/>
      <c r="AG332" s="143"/>
    </row>
    <row r="333" spans="1:33" hidden="1" x14ac:dyDescent="0.3">
      <c r="A333" t="s">
        <v>1564</v>
      </c>
      <c r="B333" t="s">
        <v>662</v>
      </c>
      <c r="C333" t="s">
        <v>520</v>
      </c>
      <c r="D333" t="s">
        <v>1239</v>
      </c>
      <c r="E333" t="s">
        <v>521</v>
      </c>
      <c r="F333" t="s">
        <v>521</v>
      </c>
      <c r="G333" t="s">
        <v>36</v>
      </c>
      <c r="H333" t="s">
        <v>883</v>
      </c>
      <c r="I333" t="s">
        <v>1234</v>
      </c>
      <c r="J333">
        <v>706376969</v>
      </c>
      <c r="K333" t="s">
        <v>1203</v>
      </c>
      <c r="L333" t="s">
        <v>392</v>
      </c>
      <c r="M333">
        <v>2.5000000000000001E-2</v>
      </c>
      <c r="N333" s="143"/>
      <c r="O333" s="143"/>
      <c r="Q333" s="143"/>
      <c r="R333" s="143"/>
      <c r="T333" s="143">
        <v>0.41666666666666669</v>
      </c>
      <c r="U333" s="143">
        <v>0.58333333333333337</v>
      </c>
      <c r="V333">
        <v>1</v>
      </c>
      <c r="W333" s="143"/>
      <c r="X333" s="143"/>
      <c r="Z333" s="143"/>
      <c r="AA333" s="143"/>
      <c r="AC333" s="143"/>
      <c r="AD333" s="143"/>
      <c r="AF333" s="143"/>
      <c r="AG333" s="143"/>
    </row>
    <row r="334" spans="1:33" hidden="1" x14ac:dyDescent="0.3">
      <c r="A334" t="s">
        <v>1564</v>
      </c>
      <c r="B334" t="s">
        <v>663</v>
      </c>
      <c r="C334" t="s">
        <v>1018</v>
      </c>
      <c r="D334" t="s">
        <v>1236</v>
      </c>
      <c r="E334" t="s">
        <v>521</v>
      </c>
      <c r="F334" t="s">
        <v>521</v>
      </c>
      <c r="G334" t="s">
        <v>36</v>
      </c>
      <c r="H334" t="s">
        <v>883</v>
      </c>
      <c r="I334" t="s">
        <v>1234</v>
      </c>
      <c r="J334">
        <v>706376969</v>
      </c>
      <c r="K334" t="s">
        <v>1203</v>
      </c>
      <c r="L334" t="s">
        <v>392</v>
      </c>
      <c r="M334">
        <v>2.5000000000000001E-2</v>
      </c>
      <c r="N334" s="143"/>
      <c r="O334" s="143"/>
      <c r="Q334" s="143"/>
      <c r="R334" s="143"/>
      <c r="T334" s="143">
        <v>0.58333333333333337</v>
      </c>
      <c r="U334" s="143">
        <v>0.75</v>
      </c>
      <c r="V334">
        <v>1</v>
      </c>
      <c r="W334" s="143"/>
      <c r="X334" s="143"/>
      <c r="Z334" s="143"/>
      <c r="AA334" s="143"/>
      <c r="AC334" s="143"/>
      <c r="AD334" s="143"/>
      <c r="AF334" s="143"/>
      <c r="AG334" s="143"/>
    </row>
    <row r="335" spans="1:33" hidden="1" x14ac:dyDescent="0.3">
      <c r="A335" t="s">
        <v>1564</v>
      </c>
      <c r="B335" t="s">
        <v>664</v>
      </c>
      <c r="C335" t="s">
        <v>522</v>
      </c>
      <c r="D335" t="s">
        <v>1239</v>
      </c>
      <c r="E335" t="s">
        <v>523</v>
      </c>
      <c r="F335" t="s">
        <v>523</v>
      </c>
      <c r="G335" t="s">
        <v>36</v>
      </c>
      <c r="H335" t="s">
        <v>883</v>
      </c>
      <c r="I335" t="s">
        <v>1234</v>
      </c>
      <c r="J335">
        <v>706376969</v>
      </c>
      <c r="K335" t="s">
        <v>1203</v>
      </c>
      <c r="L335" t="s">
        <v>392</v>
      </c>
      <c r="M335">
        <v>1.8749999999999999E-2</v>
      </c>
      <c r="N335" s="143"/>
      <c r="O335" s="143"/>
      <c r="Q335" s="143"/>
      <c r="R335" s="143"/>
      <c r="T335" s="143">
        <v>0.375</v>
      </c>
      <c r="U335" s="143">
        <v>0.5</v>
      </c>
      <c r="V335">
        <v>1</v>
      </c>
      <c r="W335" s="143"/>
      <c r="X335" s="143"/>
      <c r="Z335" s="143"/>
      <c r="AA335" s="143"/>
      <c r="AC335" s="143"/>
      <c r="AD335" s="143"/>
      <c r="AF335" s="143"/>
      <c r="AG335" s="143"/>
    </row>
    <row r="336" spans="1:33" hidden="1" x14ac:dyDescent="0.3">
      <c r="A336" t="s">
        <v>1564</v>
      </c>
      <c r="B336" t="s">
        <v>665</v>
      </c>
      <c r="C336" t="s">
        <v>524</v>
      </c>
      <c r="D336" t="s">
        <v>1241</v>
      </c>
      <c r="E336" t="s">
        <v>523</v>
      </c>
      <c r="F336" t="s">
        <v>523</v>
      </c>
      <c r="G336" t="s">
        <v>36</v>
      </c>
      <c r="H336" t="s">
        <v>883</v>
      </c>
      <c r="I336" t="s">
        <v>1234</v>
      </c>
      <c r="J336">
        <v>706376969</v>
      </c>
      <c r="K336" t="s">
        <v>1203</v>
      </c>
      <c r="L336" t="s">
        <v>392</v>
      </c>
      <c r="M336">
        <v>1.2500000000000001E-2</v>
      </c>
      <c r="N336" s="143"/>
      <c r="O336" s="143"/>
      <c r="Q336" s="143"/>
      <c r="R336" s="143"/>
      <c r="T336" s="143">
        <v>0.5</v>
      </c>
      <c r="U336" s="143">
        <v>0.58333333333333337</v>
      </c>
      <c r="V336">
        <v>1</v>
      </c>
      <c r="W336" s="143"/>
      <c r="X336" s="143"/>
      <c r="Z336" s="143"/>
      <c r="AA336" s="143"/>
      <c r="AC336" s="143"/>
      <c r="AD336" s="143"/>
      <c r="AF336" s="143"/>
      <c r="AG336" s="143"/>
    </row>
    <row r="337" spans="1:33" hidden="1" x14ac:dyDescent="0.3">
      <c r="A337" t="s">
        <v>1564</v>
      </c>
      <c r="B337" t="s">
        <v>666</v>
      </c>
      <c r="C337" t="s">
        <v>1019</v>
      </c>
      <c r="D337" t="s">
        <v>1236</v>
      </c>
      <c r="E337" t="s">
        <v>523</v>
      </c>
      <c r="F337" t="s">
        <v>523</v>
      </c>
      <c r="G337" t="s">
        <v>36</v>
      </c>
      <c r="H337" t="s">
        <v>883</v>
      </c>
      <c r="I337" t="s">
        <v>1234</v>
      </c>
      <c r="J337">
        <v>706376969</v>
      </c>
      <c r="K337" t="s">
        <v>1203</v>
      </c>
      <c r="L337" t="s">
        <v>392</v>
      </c>
      <c r="M337">
        <v>1.8749999999999999E-2</v>
      </c>
      <c r="N337" s="143"/>
      <c r="O337" s="143"/>
      <c r="Q337" s="143"/>
      <c r="R337" s="143"/>
      <c r="T337" s="143">
        <v>0.625</v>
      </c>
      <c r="U337" s="143">
        <v>0.75</v>
      </c>
      <c r="V337">
        <v>1</v>
      </c>
      <c r="W337" s="143"/>
      <c r="X337" s="143"/>
      <c r="Z337" s="143"/>
      <c r="AA337" s="143"/>
      <c r="AC337" s="143"/>
      <c r="AD337" s="143"/>
      <c r="AF337" s="143"/>
      <c r="AG337" s="143"/>
    </row>
    <row r="338" spans="1:33" hidden="1" x14ac:dyDescent="0.3">
      <c r="A338" t="s">
        <v>1564</v>
      </c>
      <c r="B338" t="s">
        <v>102</v>
      </c>
      <c r="C338" t="s">
        <v>1020</v>
      </c>
      <c r="D338" t="s">
        <v>1236</v>
      </c>
      <c r="E338" t="s">
        <v>44</v>
      </c>
      <c r="F338" t="s">
        <v>44</v>
      </c>
      <c r="G338" t="s">
        <v>36</v>
      </c>
      <c r="H338" t="s">
        <v>883</v>
      </c>
      <c r="I338" t="s">
        <v>1234</v>
      </c>
      <c r="J338">
        <v>706376969</v>
      </c>
      <c r="K338" t="s">
        <v>1203</v>
      </c>
      <c r="L338" t="s">
        <v>392</v>
      </c>
      <c r="M338">
        <v>9.3749999999999997E-3</v>
      </c>
      <c r="N338" s="143"/>
      <c r="O338" s="143"/>
      <c r="Q338" s="143"/>
      <c r="R338" s="143"/>
      <c r="T338" s="143">
        <v>0.41666666666666669</v>
      </c>
      <c r="U338" s="143">
        <v>0.47916666666666669</v>
      </c>
      <c r="V338">
        <v>1</v>
      </c>
      <c r="W338" s="143"/>
      <c r="X338" s="143"/>
      <c r="Z338" s="143"/>
      <c r="AA338" s="143"/>
      <c r="AC338" s="143"/>
      <c r="AD338" s="143"/>
      <c r="AF338" s="143"/>
      <c r="AG338" s="143"/>
    </row>
    <row r="339" spans="1:33" hidden="1" x14ac:dyDescent="0.3">
      <c r="A339" t="s">
        <v>1564</v>
      </c>
      <c r="B339" t="s">
        <v>529</v>
      </c>
      <c r="C339" t="s">
        <v>1066</v>
      </c>
      <c r="D339" t="s">
        <v>1253</v>
      </c>
      <c r="E339" t="s">
        <v>44</v>
      </c>
      <c r="F339" t="s">
        <v>44</v>
      </c>
      <c r="G339" t="s">
        <v>83</v>
      </c>
      <c r="H339" t="s">
        <v>883</v>
      </c>
      <c r="I339" t="s">
        <v>1234</v>
      </c>
      <c r="J339">
        <v>706376969</v>
      </c>
      <c r="K339" t="s">
        <v>1203</v>
      </c>
      <c r="L339" t="s">
        <v>392</v>
      </c>
      <c r="M339">
        <v>9.3749999999999892E-3</v>
      </c>
      <c r="N339" s="143"/>
      <c r="O339" s="143"/>
      <c r="Q339" s="143"/>
      <c r="R339" s="143"/>
      <c r="T339" s="143">
        <v>0.47916666666666669</v>
      </c>
      <c r="U339" s="143">
        <v>0.54166666666666663</v>
      </c>
      <c r="V339">
        <v>1</v>
      </c>
      <c r="W339" s="143"/>
      <c r="X339" s="143"/>
      <c r="Z339" s="143"/>
      <c r="AA339" s="143"/>
      <c r="AC339" s="143"/>
      <c r="AD339" s="143"/>
      <c r="AF339" s="143"/>
      <c r="AG339" s="143"/>
    </row>
    <row r="340" spans="1:33" hidden="1" x14ac:dyDescent="0.3">
      <c r="A340" t="s">
        <v>1564</v>
      </c>
      <c r="B340" t="s">
        <v>667</v>
      </c>
      <c r="C340" t="s">
        <v>530</v>
      </c>
      <c r="D340" t="s">
        <v>1254</v>
      </c>
      <c r="E340" t="s">
        <v>44</v>
      </c>
      <c r="F340" t="s">
        <v>44</v>
      </c>
      <c r="G340" t="s">
        <v>83</v>
      </c>
      <c r="H340" t="s">
        <v>883</v>
      </c>
      <c r="I340" t="s">
        <v>1234</v>
      </c>
      <c r="J340">
        <v>706376969</v>
      </c>
      <c r="K340" t="s">
        <v>1203</v>
      </c>
      <c r="L340" t="s">
        <v>392</v>
      </c>
      <c r="M340">
        <v>6.2499999999999899E-3</v>
      </c>
      <c r="N340" s="143"/>
      <c r="O340" s="143"/>
      <c r="Q340" s="143"/>
      <c r="R340" s="143"/>
      <c r="T340" s="143">
        <v>0.58333333333333337</v>
      </c>
      <c r="U340" s="143">
        <v>0.625</v>
      </c>
      <c r="V340">
        <v>1</v>
      </c>
      <c r="W340" s="143"/>
      <c r="X340" s="143"/>
      <c r="Z340" s="143"/>
      <c r="AA340" s="143"/>
      <c r="AC340" s="143"/>
      <c r="AD340" s="143"/>
      <c r="AF340" s="143"/>
      <c r="AG340" s="143"/>
    </row>
    <row r="341" spans="1:33" hidden="1" x14ac:dyDescent="0.3">
      <c r="A341" t="s">
        <v>1564</v>
      </c>
      <c r="B341" t="s">
        <v>668</v>
      </c>
      <c r="C341" t="s">
        <v>531</v>
      </c>
      <c r="D341" t="s">
        <v>1255</v>
      </c>
      <c r="E341" t="s">
        <v>44</v>
      </c>
      <c r="F341" t="s">
        <v>44</v>
      </c>
      <c r="G341" t="s">
        <v>83</v>
      </c>
      <c r="H341" t="s">
        <v>883</v>
      </c>
      <c r="I341" t="s">
        <v>1234</v>
      </c>
      <c r="J341">
        <v>706376969</v>
      </c>
      <c r="K341" t="s">
        <v>1203</v>
      </c>
      <c r="L341" t="s">
        <v>392</v>
      </c>
      <c r="M341">
        <v>6.2499999999999899E-3</v>
      </c>
      <c r="N341" s="143"/>
      <c r="O341" s="143"/>
      <c r="Q341" s="143"/>
      <c r="R341" s="143"/>
      <c r="T341" s="143">
        <v>0.625</v>
      </c>
      <c r="U341" s="143">
        <v>0.66666666666666663</v>
      </c>
      <c r="V341">
        <v>1</v>
      </c>
      <c r="W341" s="143"/>
      <c r="X341" s="143"/>
      <c r="Z341" s="143"/>
      <c r="AA341" s="143"/>
      <c r="AC341" s="143"/>
      <c r="AD341" s="143"/>
      <c r="AF341" s="143"/>
      <c r="AG341" s="143"/>
    </row>
    <row r="342" spans="1:33" hidden="1" x14ac:dyDescent="0.3">
      <c r="A342" t="s">
        <v>1564</v>
      </c>
      <c r="B342" t="s">
        <v>532</v>
      </c>
      <c r="C342" t="s">
        <v>1072</v>
      </c>
      <c r="D342" t="s">
        <v>532</v>
      </c>
      <c r="E342" t="s">
        <v>44</v>
      </c>
      <c r="F342" t="s">
        <v>44</v>
      </c>
      <c r="G342" t="s">
        <v>83</v>
      </c>
      <c r="H342" t="s">
        <v>883</v>
      </c>
      <c r="I342" t="s">
        <v>1234</v>
      </c>
      <c r="J342">
        <v>706376969</v>
      </c>
      <c r="K342" t="s">
        <v>1203</v>
      </c>
      <c r="L342" t="s">
        <v>392</v>
      </c>
      <c r="M342">
        <v>9.3749999999999997E-3</v>
      </c>
      <c r="N342" s="143"/>
      <c r="O342" s="143"/>
      <c r="Q342" s="143"/>
      <c r="R342" s="143"/>
      <c r="T342" s="143">
        <v>0.66666666666666663</v>
      </c>
      <c r="U342" s="143">
        <v>0.72916666666666663</v>
      </c>
      <c r="V342">
        <v>1</v>
      </c>
      <c r="W342" s="143"/>
      <c r="X342" s="143"/>
      <c r="Z342" s="143"/>
      <c r="AA342" s="143"/>
      <c r="AC342" s="143"/>
      <c r="AD342" s="143"/>
      <c r="AF342" s="143"/>
      <c r="AG342" s="143"/>
    </row>
    <row r="343" spans="1:33" hidden="1" x14ac:dyDescent="0.3">
      <c r="A343" t="s">
        <v>1564</v>
      </c>
      <c r="B343" t="s">
        <v>533</v>
      </c>
      <c r="C343" t="s">
        <v>1067</v>
      </c>
      <c r="D343" t="s">
        <v>1256</v>
      </c>
      <c r="E343" t="s">
        <v>44</v>
      </c>
      <c r="F343" t="s">
        <v>44</v>
      </c>
      <c r="G343" t="s">
        <v>83</v>
      </c>
      <c r="H343" t="s">
        <v>883</v>
      </c>
      <c r="I343" t="s">
        <v>1234</v>
      </c>
      <c r="J343">
        <v>706376969</v>
      </c>
      <c r="K343" t="s">
        <v>1203</v>
      </c>
      <c r="L343" t="s">
        <v>392</v>
      </c>
      <c r="M343">
        <v>9.3749999999999997E-3</v>
      </c>
      <c r="N343" s="143"/>
      <c r="O343" s="143"/>
      <c r="Q343" s="143"/>
      <c r="R343" s="143"/>
      <c r="T343" s="143">
        <v>0.72916666666666663</v>
      </c>
      <c r="U343" s="143">
        <v>0.79166666666666663</v>
      </c>
      <c r="V343">
        <v>1</v>
      </c>
      <c r="W343" s="143"/>
      <c r="X343" s="143"/>
      <c r="Z343" s="143"/>
      <c r="AA343" s="143"/>
      <c r="AC343" s="143"/>
      <c r="AD343" s="143"/>
      <c r="AF343" s="143"/>
      <c r="AG343" s="143"/>
    </row>
    <row r="344" spans="1:33" hidden="1" x14ac:dyDescent="0.3">
      <c r="A344" t="s">
        <v>1564</v>
      </c>
      <c r="B344" t="s">
        <v>669</v>
      </c>
      <c r="C344" t="s">
        <v>502</v>
      </c>
      <c r="D344" t="s">
        <v>1239</v>
      </c>
      <c r="E344" t="s">
        <v>503</v>
      </c>
      <c r="F344" t="s">
        <v>503</v>
      </c>
      <c r="G344" t="s">
        <v>36</v>
      </c>
      <c r="H344" t="s">
        <v>883</v>
      </c>
      <c r="I344" t="s">
        <v>1234</v>
      </c>
      <c r="J344">
        <v>706376969</v>
      </c>
      <c r="K344" t="s">
        <v>1203</v>
      </c>
      <c r="L344" t="s">
        <v>392</v>
      </c>
      <c r="M344">
        <v>1.8749999999999999E-2</v>
      </c>
      <c r="N344" s="143"/>
      <c r="O344" s="143"/>
      <c r="Q344" s="143"/>
      <c r="R344" s="143"/>
      <c r="T344" s="143">
        <v>0.41666666666666669</v>
      </c>
      <c r="U344" s="143">
        <v>0.54166666666666663</v>
      </c>
      <c r="V344">
        <v>1</v>
      </c>
      <c r="W344" s="143"/>
      <c r="X344" s="143"/>
      <c r="Z344" s="143"/>
      <c r="AA344" s="143"/>
      <c r="AC344" s="143"/>
      <c r="AD344" s="143"/>
      <c r="AF344" s="143"/>
      <c r="AG344" s="143"/>
    </row>
    <row r="345" spans="1:33" hidden="1" x14ac:dyDescent="0.3">
      <c r="A345" t="s">
        <v>1564</v>
      </c>
      <c r="B345" t="s">
        <v>670</v>
      </c>
      <c r="C345" t="s">
        <v>504</v>
      </c>
      <c r="D345" t="s">
        <v>1241</v>
      </c>
      <c r="E345" t="s">
        <v>503</v>
      </c>
      <c r="F345" t="s">
        <v>503</v>
      </c>
      <c r="G345" t="s">
        <v>36</v>
      </c>
      <c r="H345" t="s">
        <v>883</v>
      </c>
      <c r="I345" t="s">
        <v>1234</v>
      </c>
      <c r="J345">
        <v>706376969</v>
      </c>
      <c r="K345" t="s">
        <v>1203</v>
      </c>
      <c r="L345" t="s">
        <v>392</v>
      </c>
      <c r="M345">
        <v>1.8749999999999999E-2</v>
      </c>
      <c r="N345" s="143"/>
      <c r="O345" s="143"/>
      <c r="Q345" s="143"/>
      <c r="R345" s="143"/>
      <c r="T345" s="143">
        <v>0.66666666666666663</v>
      </c>
      <c r="U345" s="143">
        <v>0.79166666666666663</v>
      </c>
      <c r="V345">
        <v>1</v>
      </c>
      <c r="W345" s="143"/>
      <c r="X345" s="143"/>
      <c r="Z345" s="143"/>
      <c r="AA345" s="143"/>
      <c r="AC345" s="143"/>
      <c r="AD345" s="143"/>
      <c r="AF345" s="143"/>
      <c r="AG345" s="143"/>
    </row>
    <row r="346" spans="1:33" hidden="1" x14ac:dyDescent="0.3">
      <c r="A346" t="s">
        <v>1564</v>
      </c>
      <c r="B346" t="s">
        <v>671</v>
      </c>
      <c r="C346" t="s">
        <v>1021</v>
      </c>
      <c r="D346" t="s">
        <v>1236</v>
      </c>
      <c r="E346" t="s">
        <v>503</v>
      </c>
      <c r="F346" t="s">
        <v>503</v>
      </c>
      <c r="G346" t="s">
        <v>36</v>
      </c>
      <c r="H346" t="s">
        <v>883</v>
      </c>
      <c r="I346" t="s">
        <v>1234</v>
      </c>
      <c r="J346">
        <v>706376969</v>
      </c>
      <c r="K346" t="s">
        <v>1203</v>
      </c>
      <c r="L346" t="s">
        <v>392</v>
      </c>
      <c r="M346">
        <v>1.2500000000000001E-2</v>
      </c>
      <c r="N346" s="143"/>
      <c r="O346" s="143"/>
      <c r="Q346" s="143"/>
      <c r="R346" s="143"/>
      <c r="T346" s="143">
        <v>0.58333333333333337</v>
      </c>
      <c r="U346" s="143">
        <v>0.66666666666666663</v>
      </c>
      <c r="V346">
        <v>1</v>
      </c>
      <c r="W346" s="143"/>
      <c r="X346" s="143"/>
      <c r="Z346" s="143"/>
      <c r="AA346" s="143"/>
      <c r="AC346" s="143"/>
      <c r="AD346" s="143"/>
      <c r="AF346" s="143"/>
      <c r="AG346" s="143"/>
    </row>
    <row r="347" spans="1:33" hidden="1" x14ac:dyDescent="0.3">
      <c r="A347" t="s">
        <v>1596</v>
      </c>
      <c r="B347" t="s">
        <v>672</v>
      </c>
      <c r="C347" t="s">
        <v>673</v>
      </c>
      <c r="D347" t="s">
        <v>1239</v>
      </c>
      <c r="E347" t="s">
        <v>674</v>
      </c>
      <c r="F347" t="s">
        <v>35</v>
      </c>
      <c r="G347" t="s">
        <v>36</v>
      </c>
      <c r="H347" t="s">
        <v>883</v>
      </c>
      <c r="I347" t="s">
        <v>975</v>
      </c>
      <c r="J347">
        <v>1753708799</v>
      </c>
      <c r="K347" t="s">
        <v>1211</v>
      </c>
      <c r="L347" t="s">
        <v>999</v>
      </c>
      <c r="M347">
        <v>2.5000000000000001E-2</v>
      </c>
      <c r="N347" s="143"/>
      <c r="O347" s="143"/>
      <c r="Q347" s="143"/>
      <c r="R347" s="143"/>
      <c r="T347" s="143"/>
      <c r="U347" s="143"/>
      <c r="W347" s="143">
        <v>0.70833333333333337</v>
      </c>
      <c r="X347" s="143">
        <v>0.79166666666666663</v>
      </c>
      <c r="Y347">
        <v>2</v>
      </c>
      <c r="Z347" s="143"/>
      <c r="AA347" s="143"/>
      <c r="AC347" s="143"/>
      <c r="AD347" s="143"/>
      <c r="AF347" s="143"/>
      <c r="AG347" s="143"/>
    </row>
    <row r="348" spans="1:33" hidden="1" x14ac:dyDescent="0.3">
      <c r="A348" t="s">
        <v>1596</v>
      </c>
      <c r="B348" t="s">
        <v>675</v>
      </c>
      <c r="C348" t="s">
        <v>676</v>
      </c>
      <c r="D348" t="s">
        <v>1242</v>
      </c>
      <c r="E348" t="s">
        <v>674</v>
      </c>
      <c r="F348" t="s">
        <v>35</v>
      </c>
      <c r="G348" t="s">
        <v>36</v>
      </c>
      <c r="H348" t="s">
        <v>883</v>
      </c>
      <c r="I348" t="s">
        <v>975</v>
      </c>
      <c r="J348">
        <v>1753708799</v>
      </c>
      <c r="K348" t="s">
        <v>1211</v>
      </c>
      <c r="L348" t="s">
        <v>999</v>
      </c>
      <c r="M348">
        <v>2.5000000000000001E-2</v>
      </c>
      <c r="N348" s="143"/>
      <c r="O348" s="143"/>
      <c r="Q348" s="143"/>
      <c r="R348" s="143"/>
      <c r="T348" s="143"/>
      <c r="U348" s="143"/>
      <c r="W348" s="143">
        <v>0.54166666666666663</v>
      </c>
      <c r="X348" s="143">
        <v>0.625</v>
      </c>
      <c r="Y348">
        <v>2</v>
      </c>
      <c r="Z348" s="143"/>
      <c r="AA348" s="143"/>
      <c r="AC348" s="143"/>
      <c r="AD348" s="143"/>
      <c r="AF348" s="143"/>
      <c r="AG348" s="143"/>
    </row>
    <row r="349" spans="1:33" hidden="1" x14ac:dyDescent="0.3">
      <c r="A349" t="s">
        <v>1596</v>
      </c>
      <c r="B349" t="s">
        <v>677</v>
      </c>
      <c r="C349" t="s">
        <v>678</v>
      </c>
      <c r="D349" t="s">
        <v>1241</v>
      </c>
      <c r="E349" t="s">
        <v>674</v>
      </c>
      <c r="F349" t="s">
        <v>35</v>
      </c>
      <c r="G349" t="s">
        <v>36</v>
      </c>
      <c r="H349" t="s">
        <v>883</v>
      </c>
      <c r="I349" t="s">
        <v>975</v>
      </c>
      <c r="J349">
        <v>1753708799</v>
      </c>
      <c r="K349" t="s">
        <v>1211</v>
      </c>
      <c r="L349" t="s">
        <v>999</v>
      </c>
      <c r="M349">
        <v>2.5000000000000001E-2</v>
      </c>
      <c r="N349" s="143"/>
      <c r="O349" s="143"/>
      <c r="Q349" s="143"/>
      <c r="R349" s="143"/>
      <c r="T349" s="143"/>
      <c r="U349" s="143"/>
      <c r="W349" s="143">
        <v>0.625</v>
      </c>
      <c r="X349" s="143">
        <v>0.70833333333333337</v>
      </c>
      <c r="Y349">
        <v>2</v>
      </c>
      <c r="Z349" s="143"/>
      <c r="AA349" s="143"/>
      <c r="AC349" s="143"/>
      <c r="AD349" s="143"/>
      <c r="AF349" s="143"/>
      <c r="AG349" s="143"/>
    </row>
    <row r="350" spans="1:33" hidden="1" x14ac:dyDescent="0.3">
      <c r="A350" t="s">
        <v>1596</v>
      </c>
      <c r="B350" t="s">
        <v>679</v>
      </c>
      <c r="C350" t="s">
        <v>680</v>
      </c>
      <c r="D350" t="s">
        <v>1237</v>
      </c>
      <c r="E350" t="s">
        <v>674</v>
      </c>
      <c r="F350" t="s">
        <v>35</v>
      </c>
      <c r="G350" t="s">
        <v>36</v>
      </c>
      <c r="H350" t="s">
        <v>883</v>
      </c>
      <c r="I350" t="s">
        <v>975</v>
      </c>
      <c r="J350">
        <v>1753708799</v>
      </c>
      <c r="K350" t="s">
        <v>1211</v>
      </c>
      <c r="L350" t="s">
        <v>999</v>
      </c>
      <c r="M350">
        <v>2.5000000000000001E-2</v>
      </c>
      <c r="N350" s="143"/>
      <c r="O350" s="143"/>
      <c r="Q350" s="143"/>
      <c r="R350" s="143"/>
      <c r="T350" s="143"/>
      <c r="U350" s="143"/>
      <c r="W350" s="143">
        <v>0.41666666666666669</v>
      </c>
      <c r="X350" s="143">
        <v>0.5</v>
      </c>
      <c r="Y350">
        <v>2</v>
      </c>
      <c r="Z350" s="143"/>
      <c r="AA350" s="143"/>
      <c r="AC350" s="143"/>
      <c r="AD350" s="143"/>
      <c r="AF350" s="143"/>
      <c r="AG350" s="143"/>
    </row>
    <row r="351" spans="1:33" hidden="1" x14ac:dyDescent="0.3">
      <c r="A351" t="s">
        <v>1596</v>
      </c>
      <c r="B351" t="s">
        <v>681</v>
      </c>
      <c r="C351" t="s">
        <v>1044</v>
      </c>
      <c r="D351" t="s">
        <v>1240</v>
      </c>
      <c r="E351" t="s">
        <v>682</v>
      </c>
      <c r="F351" t="s">
        <v>35</v>
      </c>
      <c r="G351" t="s">
        <v>36</v>
      </c>
      <c r="H351" t="s">
        <v>883</v>
      </c>
      <c r="I351" t="s">
        <v>975</v>
      </c>
      <c r="J351">
        <v>1753708799</v>
      </c>
      <c r="K351" t="s">
        <v>1211</v>
      </c>
      <c r="L351" t="s">
        <v>999</v>
      </c>
      <c r="M351">
        <v>1.8749999999999999E-2</v>
      </c>
      <c r="N351" s="143"/>
      <c r="O351" s="143"/>
      <c r="Q351" s="143"/>
      <c r="R351" s="143"/>
      <c r="T351" s="143"/>
      <c r="U351" s="143"/>
      <c r="W351" s="143">
        <v>0.72916666666666663</v>
      </c>
      <c r="X351" s="143">
        <v>0.79166666666666663</v>
      </c>
      <c r="Y351">
        <v>2</v>
      </c>
      <c r="Z351" s="143"/>
      <c r="AA351" s="143"/>
      <c r="AC351" s="143"/>
      <c r="AD351" s="143"/>
      <c r="AF351" s="143"/>
      <c r="AG351" s="143"/>
    </row>
    <row r="352" spans="1:33" hidden="1" x14ac:dyDescent="0.3">
      <c r="A352" t="s">
        <v>1596</v>
      </c>
      <c r="B352" t="s">
        <v>683</v>
      </c>
      <c r="C352" t="s">
        <v>513</v>
      </c>
      <c r="D352" t="s">
        <v>1239</v>
      </c>
      <c r="E352" t="s">
        <v>682</v>
      </c>
      <c r="F352" t="s">
        <v>35</v>
      </c>
      <c r="G352" t="s">
        <v>36</v>
      </c>
      <c r="H352" t="s">
        <v>883</v>
      </c>
      <c r="I352" t="s">
        <v>975</v>
      </c>
      <c r="J352">
        <v>1753708799</v>
      </c>
      <c r="K352" t="s">
        <v>1211</v>
      </c>
      <c r="L352" t="s">
        <v>999</v>
      </c>
      <c r="M352">
        <v>1.8749999999999999E-2</v>
      </c>
      <c r="N352" s="143"/>
      <c r="O352" s="143"/>
      <c r="Q352" s="143"/>
      <c r="R352" s="143"/>
      <c r="T352" s="143"/>
      <c r="U352" s="143"/>
      <c r="W352" s="143">
        <v>0.66666666666666663</v>
      </c>
      <c r="X352" s="143">
        <v>0.72916666666666663</v>
      </c>
      <c r="Y352">
        <v>2</v>
      </c>
      <c r="Z352" s="143"/>
      <c r="AA352" s="143"/>
      <c r="AC352" s="143"/>
      <c r="AD352" s="143"/>
      <c r="AF352" s="143"/>
      <c r="AG352" s="143"/>
    </row>
    <row r="353" spans="1:33" hidden="1" x14ac:dyDescent="0.3">
      <c r="A353" t="s">
        <v>1596</v>
      </c>
      <c r="B353" t="s">
        <v>684</v>
      </c>
      <c r="C353" t="s">
        <v>514</v>
      </c>
      <c r="D353" t="s">
        <v>1241</v>
      </c>
      <c r="E353" t="s">
        <v>682</v>
      </c>
      <c r="F353" t="s">
        <v>35</v>
      </c>
      <c r="G353" t="s">
        <v>36</v>
      </c>
      <c r="H353" t="s">
        <v>883</v>
      </c>
      <c r="I353" t="s">
        <v>975</v>
      </c>
      <c r="J353">
        <v>1753708799</v>
      </c>
      <c r="K353" t="s">
        <v>1211</v>
      </c>
      <c r="L353" t="s">
        <v>999</v>
      </c>
      <c r="M353">
        <v>1.8749999999999999E-2</v>
      </c>
      <c r="N353" s="143"/>
      <c r="O353" s="143"/>
      <c r="Q353" s="143"/>
      <c r="R353" s="143"/>
      <c r="T353" s="143"/>
      <c r="U353" s="143"/>
      <c r="W353" s="143">
        <v>0.60416666666666663</v>
      </c>
      <c r="X353" s="143">
        <v>0.66666666666666663</v>
      </c>
      <c r="Y353">
        <v>2</v>
      </c>
      <c r="Z353" s="143"/>
      <c r="AA353" s="143"/>
      <c r="AC353" s="143"/>
      <c r="AD353" s="143"/>
      <c r="AF353" s="143"/>
      <c r="AG353" s="143"/>
    </row>
    <row r="354" spans="1:33" hidden="1" x14ac:dyDescent="0.3">
      <c r="A354" t="s">
        <v>1596</v>
      </c>
      <c r="B354" t="s">
        <v>685</v>
      </c>
      <c r="C354" t="s">
        <v>515</v>
      </c>
      <c r="D354" t="s">
        <v>1242</v>
      </c>
      <c r="E354" t="s">
        <v>682</v>
      </c>
      <c r="F354" t="s">
        <v>35</v>
      </c>
      <c r="G354" t="s">
        <v>36</v>
      </c>
      <c r="H354" t="s">
        <v>883</v>
      </c>
      <c r="I354" t="s">
        <v>975</v>
      </c>
      <c r="J354">
        <v>1753708799</v>
      </c>
      <c r="K354" t="s">
        <v>1211</v>
      </c>
      <c r="L354" t="s">
        <v>999</v>
      </c>
      <c r="M354">
        <v>1.8749999999999999E-2</v>
      </c>
      <c r="N354" s="143"/>
      <c r="O354" s="143"/>
      <c r="Q354" s="143"/>
      <c r="R354" s="143"/>
      <c r="T354" s="143"/>
      <c r="U354" s="143"/>
      <c r="W354" s="143">
        <v>0.54166666666666663</v>
      </c>
      <c r="X354" s="143">
        <v>0.60416666666666663</v>
      </c>
      <c r="Y354">
        <v>2</v>
      </c>
      <c r="Z354" s="143"/>
      <c r="AA354" s="143"/>
      <c r="AC354" s="143"/>
      <c r="AD354" s="143"/>
      <c r="AF354" s="143"/>
      <c r="AG354" s="143"/>
    </row>
    <row r="355" spans="1:33" hidden="1" x14ac:dyDescent="0.3">
      <c r="A355" t="s">
        <v>1606</v>
      </c>
      <c r="B355" t="s">
        <v>686</v>
      </c>
      <c r="C355" t="s">
        <v>516</v>
      </c>
      <c r="D355" t="s">
        <v>1241</v>
      </c>
      <c r="E355" t="s">
        <v>687</v>
      </c>
      <c r="F355" t="s">
        <v>35</v>
      </c>
      <c r="G355" t="s">
        <v>36</v>
      </c>
      <c r="H355" t="s">
        <v>883</v>
      </c>
      <c r="I355" t="s">
        <v>975</v>
      </c>
      <c r="J355">
        <v>1753708799</v>
      </c>
      <c r="K355" t="s">
        <v>1211</v>
      </c>
      <c r="L355" t="s">
        <v>999</v>
      </c>
      <c r="M355">
        <v>3.7499999999999999E-2</v>
      </c>
      <c r="N355" s="143"/>
      <c r="O355" s="143"/>
      <c r="Q355" s="143"/>
      <c r="R355" s="143"/>
      <c r="T355" s="143"/>
      <c r="U355" s="143"/>
      <c r="W355" s="143"/>
      <c r="X355" s="143"/>
      <c r="Z355" s="143">
        <v>0.66666666666666663</v>
      </c>
      <c r="AA355" s="143">
        <v>0.79166666666666663</v>
      </c>
      <c r="AB355">
        <v>2</v>
      </c>
      <c r="AC355" s="143"/>
      <c r="AD355" s="143"/>
      <c r="AF355" s="143"/>
      <c r="AG355" s="143"/>
    </row>
    <row r="356" spans="1:33" hidden="1" x14ac:dyDescent="0.3">
      <c r="A356" t="s">
        <v>1606</v>
      </c>
      <c r="B356" t="s">
        <v>688</v>
      </c>
      <c r="C356" t="s">
        <v>689</v>
      </c>
      <c r="D356" t="s">
        <v>1242</v>
      </c>
      <c r="E356" t="s">
        <v>687</v>
      </c>
      <c r="F356" t="s">
        <v>35</v>
      </c>
      <c r="G356" t="s">
        <v>36</v>
      </c>
      <c r="H356" t="s">
        <v>883</v>
      </c>
      <c r="I356" t="s">
        <v>975</v>
      </c>
      <c r="J356">
        <v>1753708799</v>
      </c>
      <c r="K356" t="s">
        <v>1211</v>
      </c>
      <c r="L356" t="s">
        <v>999</v>
      </c>
      <c r="M356">
        <v>2.5000000000000001E-2</v>
      </c>
      <c r="N356" s="143"/>
      <c r="O356" s="143"/>
      <c r="Q356" s="143"/>
      <c r="R356" s="143"/>
      <c r="T356" s="143"/>
      <c r="U356" s="143"/>
      <c r="W356" s="143"/>
      <c r="X356" s="143"/>
      <c r="Z356" s="143">
        <v>0.58333333333333337</v>
      </c>
      <c r="AA356" s="143">
        <v>0.66666666666666663</v>
      </c>
      <c r="AB356">
        <v>2</v>
      </c>
      <c r="AC356" s="143"/>
      <c r="AD356" s="143"/>
      <c r="AF356" s="143"/>
      <c r="AG356" s="143"/>
    </row>
    <row r="357" spans="1:33" hidden="1" x14ac:dyDescent="0.3">
      <c r="A357" t="s">
        <v>1606</v>
      </c>
      <c r="B357" t="s">
        <v>690</v>
      </c>
      <c r="C357" t="s">
        <v>691</v>
      </c>
      <c r="D357" t="s">
        <v>1239</v>
      </c>
      <c r="E357" t="s">
        <v>687</v>
      </c>
      <c r="F357" t="s">
        <v>35</v>
      </c>
      <c r="G357" t="s">
        <v>36</v>
      </c>
      <c r="H357" t="s">
        <v>883</v>
      </c>
      <c r="I357" t="s">
        <v>975</v>
      </c>
      <c r="J357">
        <v>1753708799</v>
      </c>
      <c r="K357" t="s">
        <v>1211</v>
      </c>
      <c r="L357" t="s">
        <v>999</v>
      </c>
      <c r="M357">
        <v>3.7499999999999999E-2</v>
      </c>
      <c r="N357" s="143"/>
      <c r="O357" s="143"/>
      <c r="Q357" s="143"/>
      <c r="R357" s="143"/>
      <c r="T357" s="143"/>
      <c r="U357" s="143"/>
      <c r="W357" s="143"/>
      <c r="X357" s="143"/>
      <c r="Z357" s="143">
        <v>0.41666666666666669</v>
      </c>
      <c r="AA357" s="143">
        <v>0.54166666666666663</v>
      </c>
      <c r="AB357">
        <v>2</v>
      </c>
      <c r="AC357" s="143"/>
      <c r="AD357" s="143"/>
      <c r="AF357" s="143"/>
      <c r="AG357" s="143"/>
    </row>
    <row r="358" spans="1:33" hidden="1" x14ac:dyDescent="0.3">
      <c r="A358" t="s">
        <v>1606</v>
      </c>
      <c r="B358" t="s">
        <v>692</v>
      </c>
      <c r="C358" t="s">
        <v>693</v>
      </c>
      <c r="D358" t="s">
        <v>1239</v>
      </c>
      <c r="E358" t="s">
        <v>687</v>
      </c>
      <c r="F358" t="s">
        <v>35</v>
      </c>
      <c r="G358" t="s">
        <v>36</v>
      </c>
      <c r="H358" t="s">
        <v>883</v>
      </c>
      <c r="I358" t="s">
        <v>975</v>
      </c>
      <c r="J358">
        <v>1753708799</v>
      </c>
      <c r="K358" t="s">
        <v>1211</v>
      </c>
      <c r="L358" t="s">
        <v>999</v>
      </c>
      <c r="M358">
        <v>2.5000000000000001E-2</v>
      </c>
      <c r="N358" s="143"/>
      <c r="O358" s="143"/>
      <c r="Q358" s="143"/>
      <c r="R358" s="143"/>
      <c r="T358" s="143"/>
      <c r="U358" s="143"/>
      <c r="W358" s="143"/>
      <c r="X358" s="143"/>
      <c r="Z358" s="143">
        <v>0.70833333333333337</v>
      </c>
      <c r="AA358" s="143">
        <v>0.79166666666666663</v>
      </c>
      <c r="AB358">
        <v>2</v>
      </c>
      <c r="AC358" s="143"/>
      <c r="AD358" s="143"/>
      <c r="AF358" s="143"/>
      <c r="AG358" s="143"/>
    </row>
    <row r="359" spans="1:33" hidden="1" x14ac:dyDescent="0.3">
      <c r="A359" t="s">
        <v>1606</v>
      </c>
      <c r="B359" t="s">
        <v>694</v>
      </c>
      <c r="C359" t="s">
        <v>695</v>
      </c>
      <c r="D359" t="s">
        <v>1239</v>
      </c>
      <c r="E359" t="s">
        <v>687</v>
      </c>
      <c r="F359" t="s">
        <v>35</v>
      </c>
      <c r="G359" t="s">
        <v>36</v>
      </c>
      <c r="H359" t="s">
        <v>883</v>
      </c>
      <c r="I359" t="s">
        <v>975</v>
      </c>
      <c r="J359">
        <v>1753708799</v>
      </c>
      <c r="K359" t="s">
        <v>1211</v>
      </c>
      <c r="L359" t="s">
        <v>999</v>
      </c>
      <c r="M359">
        <v>2.5000000000000001E-2</v>
      </c>
      <c r="N359" s="143"/>
      <c r="O359" s="143"/>
      <c r="Q359" s="143"/>
      <c r="R359" s="143"/>
      <c r="T359" s="143"/>
      <c r="U359" s="143"/>
      <c r="W359" s="143"/>
      <c r="X359" s="143"/>
      <c r="Z359" s="143">
        <v>0.625</v>
      </c>
      <c r="AA359" s="143">
        <v>0.70833333333333337</v>
      </c>
      <c r="AB359">
        <v>2</v>
      </c>
      <c r="AC359" s="143"/>
      <c r="AD359" s="143"/>
      <c r="AF359" s="143"/>
      <c r="AG359" s="143"/>
    </row>
    <row r="360" spans="1:33" hidden="1" x14ac:dyDescent="0.3">
      <c r="A360" t="s">
        <v>1606</v>
      </c>
      <c r="B360" t="s">
        <v>696</v>
      </c>
      <c r="C360" t="s">
        <v>517</v>
      </c>
      <c r="D360" t="s">
        <v>1240</v>
      </c>
      <c r="E360" t="s">
        <v>687</v>
      </c>
      <c r="F360" t="s">
        <v>35</v>
      </c>
      <c r="G360" t="s">
        <v>36</v>
      </c>
      <c r="H360" t="s">
        <v>883</v>
      </c>
      <c r="I360" t="s">
        <v>975</v>
      </c>
      <c r="J360">
        <v>1753708799</v>
      </c>
      <c r="K360" t="s">
        <v>1211</v>
      </c>
      <c r="L360" t="s">
        <v>999</v>
      </c>
      <c r="M360">
        <v>2.5000000000000001E-2</v>
      </c>
      <c r="N360" s="143"/>
      <c r="O360" s="143"/>
      <c r="Q360" s="143"/>
      <c r="R360" s="143"/>
      <c r="T360" s="143"/>
      <c r="U360" s="143"/>
      <c r="W360" s="143"/>
      <c r="X360" s="143"/>
      <c r="Z360" s="143">
        <v>0.54166666666666663</v>
      </c>
      <c r="AA360" s="143">
        <v>0.625</v>
      </c>
      <c r="AB360">
        <v>2</v>
      </c>
      <c r="AC360" s="143"/>
      <c r="AD360" s="143"/>
      <c r="AF360" s="143"/>
      <c r="AG360" s="143"/>
    </row>
    <row r="361" spans="1:33" hidden="1" x14ac:dyDescent="0.3">
      <c r="A361" t="s">
        <v>1606</v>
      </c>
      <c r="B361" t="s">
        <v>697</v>
      </c>
      <c r="C361" t="s">
        <v>518</v>
      </c>
      <c r="D361" t="s">
        <v>1237</v>
      </c>
      <c r="E361" t="s">
        <v>687</v>
      </c>
      <c r="F361" t="s">
        <v>35</v>
      </c>
      <c r="G361" t="s">
        <v>36</v>
      </c>
      <c r="H361" t="s">
        <v>883</v>
      </c>
      <c r="I361" t="s">
        <v>975</v>
      </c>
      <c r="J361">
        <v>1753708799</v>
      </c>
      <c r="K361" t="s">
        <v>1211</v>
      </c>
      <c r="L361" t="s">
        <v>999</v>
      </c>
      <c r="M361">
        <v>2.5000000000000001E-2</v>
      </c>
      <c r="N361" s="143"/>
      <c r="O361" s="143"/>
      <c r="Q361" s="143"/>
      <c r="R361" s="143"/>
      <c r="T361" s="143"/>
      <c r="U361" s="143"/>
      <c r="W361" s="143"/>
      <c r="X361" s="143"/>
      <c r="Z361" s="143">
        <v>0.41666666666666669</v>
      </c>
      <c r="AA361" s="143">
        <v>0.5</v>
      </c>
      <c r="AB361">
        <v>2</v>
      </c>
      <c r="AC361" s="143"/>
      <c r="AD361" s="143"/>
      <c r="AF361" s="143"/>
      <c r="AG361" s="143"/>
    </row>
    <row r="362" spans="1:33" hidden="1" x14ac:dyDescent="0.3">
      <c r="A362" t="s">
        <v>1597</v>
      </c>
      <c r="B362" t="s">
        <v>698</v>
      </c>
      <c r="C362" t="s">
        <v>699</v>
      </c>
      <c r="D362" t="s">
        <v>1241</v>
      </c>
      <c r="E362" t="s">
        <v>700</v>
      </c>
      <c r="F362" t="s">
        <v>35</v>
      </c>
      <c r="G362" t="s">
        <v>36</v>
      </c>
      <c r="H362" t="s">
        <v>883</v>
      </c>
      <c r="I362" t="s">
        <v>975</v>
      </c>
      <c r="J362">
        <v>1753708799</v>
      </c>
      <c r="K362" t="s">
        <v>1211</v>
      </c>
      <c r="L362" t="s">
        <v>999</v>
      </c>
      <c r="M362">
        <v>2.5000000000000001E-2</v>
      </c>
      <c r="N362" s="143"/>
      <c r="O362" s="143"/>
      <c r="Q362" s="143">
        <v>0.70833333333333337</v>
      </c>
      <c r="R362" s="143">
        <v>0.79166666666666663</v>
      </c>
      <c r="S362">
        <v>2</v>
      </c>
      <c r="T362" s="143"/>
      <c r="U362" s="143"/>
      <c r="W362" s="143"/>
      <c r="X362" s="143"/>
      <c r="Z362" s="143"/>
      <c r="AA362" s="143"/>
      <c r="AC362" s="143"/>
      <c r="AD362" s="143"/>
      <c r="AF362" s="143"/>
      <c r="AG362" s="143"/>
    </row>
    <row r="363" spans="1:33" hidden="1" x14ac:dyDescent="0.3">
      <c r="A363" t="s">
        <v>1597</v>
      </c>
      <c r="B363" t="s">
        <v>701</v>
      </c>
      <c r="C363" t="s">
        <v>1045</v>
      </c>
      <c r="D363" t="s">
        <v>1240</v>
      </c>
      <c r="E363" t="s">
        <v>700</v>
      </c>
      <c r="F363" t="s">
        <v>35</v>
      </c>
      <c r="G363" t="s">
        <v>36</v>
      </c>
      <c r="H363" t="s">
        <v>883</v>
      </c>
      <c r="I363" t="s">
        <v>975</v>
      </c>
      <c r="J363">
        <v>1753708799</v>
      </c>
      <c r="K363" t="s">
        <v>1211</v>
      </c>
      <c r="L363" t="s">
        <v>999</v>
      </c>
      <c r="M363">
        <v>2.5000000000000001E-2</v>
      </c>
      <c r="N363" s="143"/>
      <c r="O363" s="143"/>
      <c r="Q363" s="143">
        <v>0.625</v>
      </c>
      <c r="R363" s="143">
        <v>0.70833333333333337</v>
      </c>
      <c r="S363">
        <v>2</v>
      </c>
      <c r="T363" s="143"/>
      <c r="U363" s="143"/>
      <c r="W363" s="143"/>
      <c r="X363" s="143"/>
      <c r="Z363" s="143"/>
      <c r="AA363" s="143"/>
      <c r="AC363" s="143"/>
      <c r="AD363" s="143"/>
      <c r="AF363" s="143"/>
      <c r="AG363" s="143"/>
    </row>
    <row r="364" spans="1:33" hidden="1" x14ac:dyDescent="0.3">
      <c r="A364" t="s">
        <v>1597</v>
      </c>
      <c r="B364" t="s">
        <v>702</v>
      </c>
      <c r="C364" t="s">
        <v>702</v>
      </c>
      <c r="D364" t="s">
        <v>38</v>
      </c>
      <c r="E364" t="s">
        <v>700</v>
      </c>
      <c r="F364" t="s">
        <v>35</v>
      </c>
      <c r="G364" t="s">
        <v>36</v>
      </c>
      <c r="H364" t="s">
        <v>883</v>
      </c>
      <c r="I364" t="s">
        <v>975</v>
      </c>
      <c r="J364">
        <v>1753708799</v>
      </c>
      <c r="K364" t="s">
        <v>1211</v>
      </c>
      <c r="L364" t="s">
        <v>999</v>
      </c>
      <c r="M364">
        <v>2.5000000000000001E-2</v>
      </c>
      <c r="N364" s="143"/>
      <c r="O364" s="143"/>
      <c r="Q364" s="143">
        <v>0.5</v>
      </c>
      <c r="R364" s="143">
        <v>0.58333333333333337</v>
      </c>
      <c r="S364">
        <v>2</v>
      </c>
      <c r="T364" s="143"/>
      <c r="U364" s="143"/>
      <c r="W364" s="143"/>
      <c r="X364" s="143"/>
      <c r="Z364" s="143"/>
      <c r="AA364" s="143"/>
      <c r="AC364" s="143"/>
      <c r="AD364" s="143"/>
      <c r="AF364" s="143"/>
      <c r="AG364" s="143"/>
    </row>
    <row r="365" spans="1:33" hidden="1" x14ac:dyDescent="0.3">
      <c r="A365" t="s">
        <v>1597</v>
      </c>
      <c r="B365" t="s">
        <v>703</v>
      </c>
      <c r="C365" t="s">
        <v>703</v>
      </c>
      <c r="D365" t="s">
        <v>38</v>
      </c>
      <c r="E365" t="s">
        <v>700</v>
      </c>
      <c r="F365" t="s">
        <v>35</v>
      </c>
      <c r="G365" t="s">
        <v>36</v>
      </c>
      <c r="H365" t="s">
        <v>883</v>
      </c>
      <c r="I365" t="s">
        <v>975</v>
      </c>
      <c r="J365">
        <v>1753708799</v>
      </c>
      <c r="K365" t="s">
        <v>1211</v>
      </c>
      <c r="L365" t="s">
        <v>999</v>
      </c>
      <c r="M365">
        <v>2.5000000000000001E-2</v>
      </c>
      <c r="N365" s="143"/>
      <c r="O365" s="143"/>
      <c r="Q365" s="143">
        <v>0.41666666666666669</v>
      </c>
      <c r="R365" s="143">
        <v>0.5</v>
      </c>
      <c r="S365">
        <v>2</v>
      </c>
      <c r="T365" s="143"/>
      <c r="U365" s="143"/>
      <c r="W365" s="143"/>
      <c r="X365" s="143"/>
      <c r="Z365" s="143"/>
      <c r="AA365" s="143"/>
      <c r="AC365" s="143"/>
      <c r="AD365" s="143"/>
      <c r="AF365" s="143"/>
      <c r="AG365" s="143"/>
    </row>
    <row r="366" spans="1:33" hidden="1" x14ac:dyDescent="0.3">
      <c r="A366" t="s">
        <v>1597</v>
      </c>
      <c r="B366" t="s">
        <v>704</v>
      </c>
      <c r="C366" t="s">
        <v>705</v>
      </c>
      <c r="D366" t="s">
        <v>1238</v>
      </c>
      <c r="E366" t="s">
        <v>700</v>
      </c>
      <c r="F366" t="s">
        <v>35</v>
      </c>
      <c r="G366" t="s">
        <v>36</v>
      </c>
      <c r="H366" t="s">
        <v>883</v>
      </c>
      <c r="I366" t="s">
        <v>975</v>
      </c>
      <c r="J366">
        <v>1753708799</v>
      </c>
      <c r="K366" t="s">
        <v>1211</v>
      </c>
      <c r="L366" t="s">
        <v>999</v>
      </c>
      <c r="M366">
        <v>2.5000000000000001E-2</v>
      </c>
      <c r="N366" s="143"/>
      <c r="O366" s="143"/>
      <c r="Q366" s="143">
        <v>0.41666666666666669</v>
      </c>
      <c r="R366" s="143">
        <v>0.5</v>
      </c>
      <c r="S366">
        <v>2</v>
      </c>
      <c r="T366" s="143"/>
      <c r="U366" s="143"/>
      <c r="W366" s="143"/>
      <c r="X366" s="143"/>
      <c r="Z366" s="143"/>
      <c r="AA366" s="143"/>
      <c r="AC366" s="143"/>
      <c r="AD366" s="143"/>
      <c r="AF366" s="143"/>
      <c r="AG366" s="143"/>
    </row>
    <row r="367" spans="1:33" hidden="1" x14ac:dyDescent="0.3">
      <c r="A367" t="s">
        <v>1597</v>
      </c>
      <c r="B367" t="s">
        <v>706</v>
      </c>
      <c r="C367" t="s">
        <v>707</v>
      </c>
      <c r="D367" t="s">
        <v>1239</v>
      </c>
      <c r="E367" t="s">
        <v>700</v>
      </c>
      <c r="F367" t="s">
        <v>35</v>
      </c>
      <c r="G367" t="s">
        <v>36</v>
      </c>
      <c r="H367" t="s">
        <v>883</v>
      </c>
      <c r="I367" t="s">
        <v>975</v>
      </c>
      <c r="J367">
        <v>1753708799</v>
      </c>
      <c r="K367" t="s">
        <v>1211</v>
      </c>
      <c r="L367" t="s">
        <v>999</v>
      </c>
      <c r="M367">
        <v>2.5000000000000001E-2</v>
      </c>
      <c r="N367" s="143"/>
      <c r="O367" s="143"/>
      <c r="Q367" s="143">
        <v>0.54166666666666663</v>
      </c>
      <c r="R367" s="143">
        <v>0.625</v>
      </c>
      <c r="S367">
        <v>2</v>
      </c>
      <c r="T367" s="143"/>
      <c r="U367" s="143"/>
      <c r="W367" s="143"/>
      <c r="X367" s="143"/>
      <c r="Z367" s="143"/>
      <c r="AA367" s="143"/>
      <c r="AC367" s="143"/>
      <c r="AD367" s="143"/>
      <c r="AF367" s="143"/>
      <c r="AG367" s="143"/>
    </row>
    <row r="368" spans="1:33" hidden="1" x14ac:dyDescent="0.3">
      <c r="A368" t="s">
        <v>1597</v>
      </c>
      <c r="B368" t="s">
        <v>708</v>
      </c>
      <c r="C368" t="s">
        <v>709</v>
      </c>
      <c r="D368" t="s">
        <v>1236</v>
      </c>
      <c r="E368" t="s">
        <v>700</v>
      </c>
      <c r="F368" t="s">
        <v>35</v>
      </c>
      <c r="G368" t="s">
        <v>36</v>
      </c>
      <c r="H368" t="s">
        <v>883</v>
      </c>
      <c r="I368" t="s">
        <v>975</v>
      </c>
      <c r="J368">
        <v>1753708799</v>
      </c>
      <c r="K368" t="s">
        <v>1211</v>
      </c>
      <c r="L368" t="s">
        <v>999</v>
      </c>
      <c r="M368">
        <v>2.5000000000000001E-2</v>
      </c>
      <c r="N368" s="143"/>
      <c r="O368" s="143"/>
      <c r="Q368" s="143">
        <v>0.625</v>
      </c>
      <c r="R368" s="143">
        <v>0.70833333333333337</v>
      </c>
      <c r="S368">
        <v>2</v>
      </c>
      <c r="T368" s="143"/>
      <c r="U368" s="143"/>
      <c r="W368" s="143"/>
      <c r="X368" s="143"/>
      <c r="Z368" s="143"/>
      <c r="AA368" s="143"/>
      <c r="AC368" s="143"/>
      <c r="AD368" s="143"/>
      <c r="AF368" s="143"/>
      <c r="AG368" s="143"/>
    </row>
    <row r="369" spans="1:33" hidden="1" x14ac:dyDescent="0.3">
      <c r="A369" t="s">
        <v>1597</v>
      </c>
      <c r="B369" t="s">
        <v>710</v>
      </c>
      <c r="C369" t="s">
        <v>711</v>
      </c>
      <c r="D369" t="s">
        <v>1242</v>
      </c>
      <c r="E369" t="s">
        <v>700</v>
      </c>
      <c r="F369" t="s">
        <v>35</v>
      </c>
      <c r="G369" t="s">
        <v>36</v>
      </c>
      <c r="H369" t="s">
        <v>883</v>
      </c>
      <c r="I369" t="s">
        <v>975</v>
      </c>
      <c r="J369">
        <v>1753708799</v>
      </c>
      <c r="K369" t="s">
        <v>1211</v>
      </c>
      <c r="L369" t="s">
        <v>999</v>
      </c>
      <c r="M369">
        <v>2.5000000000000001E-2</v>
      </c>
      <c r="N369" s="143"/>
      <c r="O369" s="143"/>
      <c r="Q369" s="143">
        <v>0.70833333333333337</v>
      </c>
      <c r="R369" s="143">
        <v>0.79166666666666663</v>
      </c>
      <c r="S369">
        <v>2</v>
      </c>
      <c r="T369" s="143"/>
      <c r="U369" s="143"/>
      <c r="W369" s="143"/>
      <c r="X369" s="143"/>
      <c r="Z369" s="143"/>
      <c r="AA369" s="143"/>
      <c r="AC369" s="143"/>
      <c r="AD369" s="143"/>
      <c r="AF369" s="143"/>
      <c r="AG369" s="143"/>
    </row>
    <row r="370" spans="1:33" hidden="1" x14ac:dyDescent="0.3">
      <c r="A370" t="s">
        <v>1564</v>
      </c>
      <c r="B370" t="s">
        <v>712</v>
      </c>
      <c r="C370" t="s">
        <v>713</v>
      </c>
      <c r="D370" t="s">
        <v>1239</v>
      </c>
      <c r="E370" t="s">
        <v>714</v>
      </c>
      <c r="F370" t="s">
        <v>35</v>
      </c>
      <c r="G370" t="s">
        <v>36</v>
      </c>
      <c r="H370" t="s">
        <v>883</v>
      </c>
      <c r="I370" t="s">
        <v>975</v>
      </c>
      <c r="J370">
        <v>1753708799</v>
      </c>
      <c r="K370" t="s">
        <v>1211</v>
      </c>
      <c r="L370" t="s">
        <v>999</v>
      </c>
      <c r="M370">
        <v>3.7499999999999999E-2</v>
      </c>
      <c r="N370" s="143"/>
      <c r="O370" s="143"/>
      <c r="Q370" s="143"/>
      <c r="R370" s="143"/>
      <c r="T370" s="143">
        <v>0.375</v>
      </c>
      <c r="U370" s="143">
        <v>0.5</v>
      </c>
      <c r="V370">
        <v>2</v>
      </c>
      <c r="W370" s="143"/>
      <c r="X370" s="143"/>
      <c r="Z370" s="143"/>
      <c r="AA370" s="143"/>
      <c r="AC370" s="143"/>
      <c r="AD370" s="143"/>
      <c r="AF370" s="143"/>
      <c r="AG370" s="143"/>
    </row>
    <row r="371" spans="1:33" hidden="1" x14ac:dyDescent="0.3">
      <c r="A371" t="s">
        <v>1596</v>
      </c>
      <c r="B371" t="s">
        <v>715</v>
      </c>
      <c r="C371" t="s">
        <v>716</v>
      </c>
      <c r="D371" t="s">
        <v>1237</v>
      </c>
      <c r="E371" t="s">
        <v>682</v>
      </c>
      <c r="F371" t="s">
        <v>35</v>
      </c>
      <c r="G371" t="s">
        <v>36</v>
      </c>
      <c r="H371" t="s">
        <v>883</v>
      </c>
      <c r="I371" t="s">
        <v>975</v>
      </c>
      <c r="J371">
        <v>1753708799</v>
      </c>
      <c r="K371" t="s">
        <v>1211</v>
      </c>
      <c r="L371" t="s">
        <v>999</v>
      </c>
      <c r="M371">
        <v>2.5000000000000001E-2</v>
      </c>
      <c r="N371" s="143"/>
      <c r="O371" s="143"/>
      <c r="Q371" s="143"/>
      <c r="R371" s="143"/>
      <c r="T371" s="143"/>
      <c r="U371" s="143"/>
      <c r="W371" s="143">
        <v>0.41666666666666669</v>
      </c>
      <c r="X371" s="143">
        <v>0.5</v>
      </c>
      <c r="Y371">
        <v>2</v>
      </c>
      <c r="Z371" s="143"/>
      <c r="AA371" s="143"/>
      <c r="AC371" s="143"/>
      <c r="AD371" s="143"/>
      <c r="AF371" s="143"/>
      <c r="AG371" s="143"/>
    </row>
    <row r="372" spans="1:33" hidden="1" x14ac:dyDescent="0.3">
      <c r="A372" t="s">
        <v>1609</v>
      </c>
      <c r="B372" t="s">
        <v>1217</v>
      </c>
      <c r="C372" t="s">
        <v>1043</v>
      </c>
      <c r="D372" t="s">
        <v>1241</v>
      </c>
      <c r="E372" t="s">
        <v>717</v>
      </c>
      <c r="F372" t="s">
        <v>35</v>
      </c>
      <c r="G372" t="s">
        <v>36</v>
      </c>
      <c r="H372" t="s">
        <v>883</v>
      </c>
      <c r="I372" t="s">
        <v>975</v>
      </c>
      <c r="J372">
        <v>1753708799</v>
      </c>
      <c r="K372" t="s">
        <v>1211</v>
      </c>
      <c r="L372" t="s">
        <v>999</v>
      </c>
      <c r="M372">
        <v>3.7499999999999999E-2</v>
      </c>
      <c r="N372" s="143"/>
      <c r="O372" s="143"/>
      <c r="Q372" s="143"/>
      <c r="R372" s="143"/>
      <c r="T372" s="143"/>
      <c r="U372" s="143"/>
      <c r="W372" s="143"/>
      <c r="X372" s="143"/>
      <c r="Z372" s="143"/>
      <c r="AA372" s="143"/>
      <c r="AC372" s="143">
        <v>0.54166666666666663</v>
      </c>
      <c r="AD372" s="143">
        <v>0.66666666666666663</v>
      </c>
      <c r="AE372">
        <v>2</v>
      </c>
      <c r="AF372" s="143"/>
      <c r="AG372" s="143"/>
    </row>
    <row r="373" spans="1:33" hidden="1" x14ac:dyDescent="0.3">
      <c r="A373" t="s">
        <v>1609</v>
      </c>
      <c r="B373" t="s">
        <v>718</v>
      </c>
      <c r="C373" t="s">
        <v>718</v>
      </c>
      <c r="D373" t="s">
        <v>38</v>
      </c>
      <c r="E373" t="s">
        <v>717</v>
      </c>
      <c r="F373" t="s">
        <v>35</v>
      </c>
      <c r="G373" t="s">
        <v>36</v>
      </c>
      <c r="H373" t="s">
        <v>883</v>
      </c>
      <c r="I373" t="s">
        <v>975</v>
      </c>
      <c r="J373">
        <v>1753708799</v>
      </c>
      <c r="K373" t="s">
        <v>1211</v>
      </c>
      <c r="L373" t="s">
        <v>999</v>
      </c>
      <c r="M373">
        <v>2.5000000000000001E-2</v>
      </c>
      <c r="N373" s="143"/>
      <c r="O373" s="143"/>
      <c r="Q373" s="143"/>
      <c r="R373" s="143"/>
      <c r="T373" s="143"/>
      <c r="U373" s="143"/>
      <c r="W373" s="143"/>
      <c r="X373" s="143"/>
      <c r="Z373" s="143"/>
      <c r="AA373" s="143"/>
      <c r="AC373" s="143">
        <v>0.41666666666666669</v>
      </c>
      <c r="AD373" s="143">
        <v>0.5</v>
      </c>
      <c r="AE373">
        <v>2</v>
      </c>
      <c r="AF373" s="143"/>
      <c r="AG373" s="143"/>
    </row>
    <row r="374" spans="1:33" hidden="1" x14ac:dyDescent="0.3">
      <c r="A374" t="s">
        <v>1609</v>
      </c>
      <c r="B374" t="s">
        <v>719</v>
      </c>
      <c r="C374" t="s">
        <v>1047</v>
      </c>
      <c r="D374" t="s">
        <v>1239</v>
      </c>
      <c r="E374" t="s">
        <v>717</v>
      </c>
      <c r="F374" t="s">
        <v>35</v>
      </c>
      <c r="G374" t="s">
        <v>36</v>
      </c>
      <c r="H374" t="s">
        <v>883</v>
      </c>
      <c r="I374" t="s">
        <v>975</v>
      </c>
      <c r="J374">
        <v>1753708799</v>
      </c>
      <c r="K374" t="s">
        <v>1211</v>
      </c>
      <c r="L374" t="s">
        <v>999</v>
      </c>
      <c r="M374">
        <v>3.7499999999999999E-2</v>
      </c>
      <c r="N374" s="143"/>
      <c r="O374" s="143"/>
      <c r="Q374" s="143"/>
      <c r="R374" s="143"/>
      <c r="T374" s="143"/>
      <c r="U374" s="143"/>
      <c r="W374" s="143"/>
      <c r="X374" s="143"/>
      <c r="Z374" s="143"/>
      <c r="AA374" s="143"/>
      <c r="AC374" s="143">
        <v>0.66666666666666663</v>
      </c>
      <c r="AD374" s="143">
        <v>0.79166666666666663</v>
      </c>
      <c r="AE374">
        <v>2</v>
      </c>
      <c r="AF374" s="143"/>
      <c r="AG374" s="143"/>
    </row>
    <row r="375" spans="1:33" hidden="1" x14ac:dyDescent="0.3">
      <c r="A375" t="s">
        <v>1564</v>
      </c>
      <c r="B375" t="s">
        <v>720</v>
      </c>
      <c r="C375" t="s">
        <v>721</v>
      </c>
      <c r="D375" t="s">
        <v>1239</v>
      </c>
      <c r="E375" t="s">
        <v>722</v>
      </c>
      <c r="F375" t="s">
        <v>35</v>
      </c>
      <c r="G375" t="s">
        <v>36</v>
      </c>
      <c r="H375" t="s">
        <v>883</v>
      </c>
      <c r="I375" t="s">
        <v>975</v>
      </c>
      <c r="J375">
        <v>1753708799</v>
      </c>
      <c r="K375" t="s">
        <v>1211</v>
      </c>
      <c r="L375" t="s">
        <v>999</v>
      </c>
      <c r="M375">
        <v>3.7499999999999999E-2</v>
      </c>
      <c r="N375" s="143"/>
      <c r="O375" s="143"/>
      <c r="Q375" s="143"/>
      <c r="R375" s="143"/>
      <c r="T375" s="143">
        <v>0.54166666666666663</v>
      </c>
      <c r="U375" s="143">
        <v>0.66666666666666663</v>
      </c>
      <c r="V375">
        <v>2</v>
      </c>
      <c r="W375" s="143"/>
      <c r="X375" s="143"/>
      <c r="Z375" s="143"/>
      <c r="AA375" s="143"/>
      <c r="AC375" s="143"/>
      <c r="AD375" s="143"/>
      <c r="AF375" s="143"/>
      <c r="AG375" s="143"/>
    </row>
    <row r="376" spans="1:33" hidden="1" x14ac:dyDescent="0.3">
      <c r="A376" t="s">
        <v>1564</v>
      </c>
      <c r="B376" t="s">
        <v>723</v>
      </c>
      <c r="C376" t="s">
        <v>1046</v>
      </c>
      <c r="D376" t="s">
        <v>1237</v>
      </c>
      <c r="E376" t="s">
        <v>724</v>
      </c>
      <c r="F376" t="s">
        <v>35</v>
      </c>
      <c r="G376" t="s">
        <v>36</v>
      </c>
      <c r="H376" t="s">
        <v>883</v>
      </c>
      <c r="I376" t="s">
        <v>975</v>
      </c>
      <c r="J376">
        <v>1753708799</v>
      </c>
      <c r="K376" t="s">
        <v>1211</v>
      </c>
      <c r="L376" t="s">
        <v>999</v>
      </c>
      <c r="M376">
        <v>2.5000000000000001E-2</v>
      </c>
      <c r="N376" s="143"/>
      <c r="O376" s="143"/>
      <c r="Q376" s="143"/>
      <c r="R376" s="143"/>
      <c r="T376" s="143">
        <v>0.66666666666666663</v>
      </c>
      <c r="U376" s="143">
        <v>0.75</v>
      </c>
      <c r="V376">
        <v>2</v>
      </c>
      <c r="W376" s="143"/>
      <c r="X376" s="143"/>
      <c r="Z376" s="143"/>
      <c r="AA376" s="143"/>
      <c r="AC376" s="143"/>
      <c r="AD376" s="143"/>
      <c r="AF376" s="143"/>
      <c r="AG376" s="143"/>
    </row>
    <row r="377" spans="1:33" hidden="1" x14ac:dyDescent="0.3">
      <c r="A377" t="s">
        <v>1564</v>
      </c>
      <c r="B377" t="s">
        <v>725</v>
      </c>
      <c r="C377" t="s">
        <v>725</v>
      </c>
      <c r="D377" t="s">
        <v>38</v>
      </c>
      <c r="E377" t="s">
        <v>724</v>
      </c>
      <c r="F377" t="s">
        <v>35</v>
      </c>
      <c r="G377" t="s">
        <v>36</v>
      </c>
      <c r="H377" t="s">
        <v>883</v>
      </c>
      <c r="I377" t="s">
        <v>975</v>
      </c>
      <c r="J377">
        <v>1753708799</v>
      </c>
      <c r="K377" t="s">
        <v>1211</v>
      </c>
      <c r="L377" t="s">
        <v>999</v>
      </c>
      <c r="M377">
        <v>2.5000000000000001E-2</v>
      </c>
      <c r="N377" s="143"/>
      <c r="O377" s="143"/>
      <c r="Q377" s="143"/>
      <c r="R377" s="143"/>
      <c r="T377" s="143">
        <v>0.375</v>
      </c>
      <c r="U377" s="143">
        <v>0.45833333333333331</v>
      </c>
      <c r="V377">
        <v>2</v>
      </c>
      <c r="W377" s="143"/>
      <c r="X377" s="143"/>
      <c r="Z377" s="143"/>
      <c r="AA377" s="143"/>
      <c r="AC377" s="143"/>
      <c r="AD377" s="143"/>
      <c r="AF377" s="143"/>
      <c r="AG377" s="143"/>
    </row>
    <row r="378" spans="1:33" hidden="1" x14ac:dyDescent="0.3">
      <c r="A378" t="s">
        <v>1564</v>
      </c>
      <c r="B378" t="s">
        <v>726</v>
      </c>
      <c r="C378" t="s">
        <v>727</v>
      </c>
      <c r="D378" t="s">
        <v>1239</v>
      </c>
      <c r="E378" t="s">
        <v>724</v>
      </c>
      <c r="F378" t="s">
        <v>35</v>
      </c>
      <c r="G378" t="s">
        <v>36</v>
      </c>
      <c r="H378" t="s">
        <v>883</v>
      </c>
      <c r="I378" t="s">
        <v>975</v>
      </c>
      <c r="J378">
        <v>1753708799</v>
      </c>
      <c r="K378" t="s">
        <v>1211</v>
      </c>
      <c r="L378" t="s">
        <v>999</v>
      </c>
      <c r="M378">
        <v>3.7499999999999999E-2</v>
      </c>
      <c r="N378" s="143"/>
      <c r="O378" s="143"/>
      <c r="Q378" s="143"/>
      <c r="R378" s="143"/>
      <c r="T378" s="143">
        <v>0.625</v>
      </c>
      <c r="U378" s="143">
        <v>0.75</v>
      </c>
      <c r="V378">
        <v>2</v>
      </c>
      <c r="W378" s="143"/>
      <c r="X378" s="143"/>
      <c r="Z378" s="143"/>
      <c r="AA378" s="143"/>
      <c r="AC378" s="143"/>
      <c r="AD378" s="143"/>
      <c r="AF378" s="143"/>
      <c r="AG378" s="143"/>
    </row>
    <row r="379" spans="1:33" hidden="1" x14ac:dyDescent="0.3">
      <c r="A379" t="s">
        <v>1564</v>
      </c>
      <c r="B379" t="s">
        <v>728</v>
      </c>
      <c r="C379" t="s">
        <v>729</v>
      </c>
      <c r="D379" t="s">
        <v>1242</v>
      </c>
      <c r="E379" t="s">
        <v>724</v>
      </c>
      <c r="F379" t="s">
        <v>35</v>
      </c>
      <c r="G379" t="s">
        <v>36</v>
      </c>
      <c r="H379" t="s">
        <v>883</v>
      </c>
      <c r="I379" t="s">
        <v>975</v>
      </c>
      <c r="J379">
        <v>1753708799</v>
      </c>
      <c r="K379" t="s">
        <v>1211</v>
      </c>
      <c r="L379" t="s">
        <v>999</v>
      </c>
      <c r="M379">
        <v>3.7499999999999999E-2</v>
      </c>
      <c r="N379" s="143"/>
      <c r="O379" s="143"/>
      <c r="Q379" s="143"/>
      <c r="R379" s="143"/>
      <c r="T379" s="143">
        <v>0.45833333333333331</v>
      </c>
      <c r="U379" s="143">
        <v>0.58333333333333337</v>
      </c>
      <c r="V379">
        <v>2</v>
      </c>
      <c r="W379" s="143"/>
      <c r="X379" s="143"/>
      <c r="Z379" s="143"/>
      <c r="AA379" s="143"/>
      <c r="AC379" s="143"/>
      <c r="AD379" s="143"/>
      <c r="AF379" s="143"/>
      <c r="AG379" s="143"/>
    </row>
    <row r="380" spans="1:33" hidden="1" x14ac:dyDescent="0.3">
      <c r="A380" t="s">
        <v>1609</v>
      </c>
      <c r="B380" t="s">
        <v>730</v>
      </c>
      <c r="C380" t="s">
        <v>731</v>
      </c>
      <c r="D380" t="s">
        <v>1237</v>
      </c>
      <c r="E380" t="s">
        <v>152</v>
      </c>
      <c r="F380" t="s">
        <v>35</v>
      </c>
      <c r="G380" t="s">
        <v>36</v>
      </c>
      <c r="H380" t="s">
        <v>883</v>
      </c>
      <c r="I380" t="s">
        <v>975</v>
      </c>
      <c r="J380">
        <v>1753708799</v>
      </c>
      <c r="K380" t="s">
        <v>1211</v>
      </c>
      <c r="L380" t="s">
        <v>999</v>
      </c>
      <c r="M380">
        <v>2.5000000000000001E-2</v>
      </c>
      <c r="N380" s="143"/>
      <c r="O380" s="143"/>
      <c r="Q380" s="143"/>
      <c r="R380" s="143"/>
      <c r="T380" s="143"/>
      <c r="U380" s="143"/>
      <c r="W380" s="143"/>
      <c r="X380" s="143"/>
      <c r="Z380" s="143"/>
      <c r="AA380" s="143"/>
      <c r="AC380" s="143">
        <v>0.41666666666666669</v>
      </c>
      <c r="AD380" s="143">
        <v>0.5</v>
      </c>
      <c r="AE380">
        <v>2</v>
      </c>
      <c r="AF380" s="143"/>
      <c r="AG380" s="143"/>
    </row>
    <row r="381" spans="1:33" hidden="1" x14ac:dyDescent="0.3">
      <c r="A381" t="s">
        <v>1609</v>
      </c>
      <c r="B381" t="s">
        <v>732</v>
      </c>
      <c r="C381" t="s">
        <v>733</v>
      </c>
      <c r="D381" t="s">
        <v>1237</v>
      </c>
      <c r="E381" t="s">
        <v>152</v>
      </c>
      <c r="F381" t="s">
        <v>35</v>
      </c>
      <c r="G381" t="s">
        <v>36</v>
      </c>
      <c r="H381" t="s">
        <v>883</v>
      </c>
      <c r="I381" t="s">
        <v>975</v>
      </c>
      <c r="J381">
        <v>1753708799</v>
      </c>
      <c r="K381" t="s">
        <v>1211</v>
      </c>
      <c r="L381" t="s">
        <v>999</v>
      </c>
      <c r="M381">
        <v>0.05</v>
      </c>
      <c r="N381" s="143"/>
      <c r="O381" s="143"/>
      <c r="Q381" s="143"/>
      <c r="R381" s="143"/>
      <c r="T381" s="143"/>
      <c r="U381" s="143"/>
      <c r="W381" s="143"/>
      <c r="X381" s="143"/>
      <c r="Z381" s="143"/>
      <c r="AA381" s="143"/>
      <c r="AC381" s="143">
        <v>0.625</v>
      </c>
      <c r="AD381" s="143">
        <v>0.79166666666666663</v>
      </c>
      <c r="AE381">
        <v>2</v>
      </c>
      <c r="AF381" s="143"/>
      <c r="AG381" s="143"/>
    </row>
    <row r="382" spans="1:33" hidden="1" x14ac:dyDescent="0.3">
      <c r="A382" t="s">
        <v>1609</v>
      </c>
      <c r="B382" t="s">
        <v>734</v>
      </c>
      <c r="C382" t="s">
        <v>735</v>
      </c>
      <c r="D382" t="s">
        <v>1236</v>
      </c>
      <c r="E382" t="s">
        <v>152</v>
      </c>
      <c r="F382" t="s">
        <v>35</v>
      </c>
      <c r="G382" t="s">
        <v>36</v>
      </c>
      <c r="H382" t="s">
        <v>883</v>
      </c>
      <c r="I382" t="s">
        <v>975</v>
      </c>
      <c r="J382">
        <v>1753708799</v>
      </c>
      <c r="K382" t="s">
        <v>1211</v>
      </c>
      <c r="L382" t="s">
        <v>999</v>
      </c>
      <c r="M382">
        <v>2.5000000000000001E-2</v>
      </c>
      <c r="N382" s="143"/>
      <c r="O382" s="143"/>
      <c r="Q382" s="143"/>
      <c r="R382" s="143"/>
      <c r="T382" s="143"/>
      <c r="U382" s="143"/>
      <c r="W382" s="143"/>
      <c r="X382" s="143"/>
      <c r="Z382" s="143"/>
      <c r="AA382" s="143"/>
      <c r="AC382" s="143">
        <v>0.54166666666666663</v>
      </c>
      <c r="AD382" s="143">
        <v>0.625</v>
      </c>
      <c r="AE382">
        <v>2</v>
      </c>
      <c r="AF382" s="143"/>
      <c r="AG382" s="143"/>
    </row>
    <row r="383" spans="1:33" hidden="1" x14ac:dyDescent="0.3">
      <c r="A383" t="s">
        <v>1596</v>
      </c>
      <c r="B383" t="s">
        <v>736</v>
      </c>
      <c r="C383" t="s">
        <v>737</v>
      </c>
      <c r="D383" t="s">
        <v>1242</v>
      </c>
      <c r="E383" t="s">
        <v>541</v>
      </c>
      <c r="F383" t="s">
        <v>541</v>
      </c>
      <c r="G383" t="s">
        <v>36</v>
      </c>
      <c r="H383" t="s">
        <v>883</v>
      </c>
      <c r="I383" t="s">
        <v>976</v>
      </c>
      <c r="J383">
        <v>1725818718</v>
      </c>
      <c r="K383" t="s">
        <v>1152</v>
      </c>
      <c r="L383" t="s">
        <v>465</v>
      </c>
      <c r="M383">
        <v>3.7499999999999999E-2</v>
      </c>
      <c r="N383" s="143"/>
      <c r="O383" s="143"/>
      <c r="Q383" s="143"/>
      <c r="R383" s="143"/>
      <c r="T383" s="143"/>
      <c r="U383" s="143"/>
      <c r="W383" s="143">
        <v>0.45833333333333331</v>
      </c>
      <c r="X383" s="143">
        <v>0.58333333333333337</v>
      </c>
      <c r="Y383">
        <v>2</v>
      </c>
      <c r="Z383" s="143"/>
      <c r="AA383" s="143"/>
      <c r="AC383" s="143"/>
      <c r="AD383" s="143"/>
      <c r="AF383" s="143"/>
      <c r="AG383" s="143"/>
    </row>
    <row r="384" spans="1:33" hidden="1" x14ac:dyDescent="0.3">
      <c r="A384" t="s">
        <v>1596</v>
      </c>
      <c r="B384" t="s">
        <v>738</v>
      </c>
      <c r="C384" t="s">
        <v>739</v>
      </c>
      <c r="D384" t="s">
        <v>1239</v>
      </c>
      <c r="E384" t="s">
        <v>541</v>
      </c>
      <c r="F384" t="s">
        <v>541</v>
      </c>
      <c r="G384" t="s">
        <v>36</v>
      </c>
      <c r="H384" t="s">
        <v>883</v>
      </c>
      <c r="I384" t="s">
        <v>976</v>
      </c>
      <c r="J384">
        <v>1725818718</v>
      </c>
      <c r="K384" t="s">
        <v>1152</v>
      </c>
      <c r="L384" t="s">
        <v>465</v>
      </c>
      <c r="M384">
        <v>2.5000000000000001E-2</v>
      </c>
      <c r="N384" s="143"/>
      <c r="O384" s="143"/>
      <c r="Q384" s="143"/>
      <c r="R384" s="143"/>
      <c r="T384" s="143"/>
      <c r="U384" s="143"/>
      <c r="W384" s="143">
        <v>0.66666666666666663</v>
      </c>
      <c r="X384" s="143">
        <v>0.75</v>
      </c>
      <c r="Y384">
        <v>2</v>
      </c>
      <c r="Z384" s="143"/>
      <c r="AA384" s="143"/>
      <c r="AC384" s="143"/>
      <c r="AD384" s="143"/>
      <c r="AF384" s="143"/>
      <c r="AG384" s="143"/>
    </row>
    <row r="385" spans="1:33" hidden="1" x14ac:dyDescent="0.3">
      <c r="A385" t="s">
        <v>1596</v>
      </c>
      <c r="B385" t="s">
        <v>1218</v>
      </c>
      <c r="C385" t="s">
        <v>740</v>
      </c>
      <c r="D385" t="s">
        <v>1241</v>
      </c>
      <c r="E385" t="s">
        <v>541</v>
      </c>
      <c r="F385" t="s">
        <v>541</v>
      </c>
      <c r="G385" t="s">
        <v>36</v>
      </c>
      <c r="H385" t="s">
        <v>883</v>
      </c>
      <c r="I385" t="s">
        <v>976</v>
      </c>
      <c r="J385">
        <v>1725818718</v>
      </c>
      <c r="K385" t="s">
        <v>1152</v>
      </c>
      <c r="L385" t="s">
        <v>465</v>
      </c>
      <c r="M385">
        <v>3.7499999999999999E-2</v>
      </c>
      <c r="N385" s="143"/>
      <c r="O385" s="143"/>
      <c r="Q385" s="143"/>
      <c r="R385" s="143"/>
      <c r="T385" s="143"/>
      <c r="U385" s="143"/>
      <c r="W385" s="143">
        <v>0.625</v>
      </c>
      <c r="X385" s="143">
        <v>0.75</v>
      </c>
      <c r="Y385">
        <v>2</v>
      </c>
      <c r="Z385" s="143"/>
      <c r="AA385" s="143"/>
      <c r="AC385" s="143"/>
      <c r="AD385" s="143"/>
      <c r="AF385" s="143"/>
      <c r="AG385" s="143"/>
    </row>
    <row r="386" spans="1:33" hidden="1" x14ac:dyDescent="0.3">
      <c r="A386" t="s">
        <v>1596</v>
      </c>
      <c r="B386" t="s">
        <v>741</v>
      </c>
      <c r="C386" t="s">
        <v>742</v>
      </c>
      <c r="D386" t="s">
        <v>1237</v>
      </c>
      <c r="E386" t="s">
        <v>541</v>
      </c>
      <c r="F386" t="s">
        <v>541</v>
      </c>
      <c r="G386" t="s">
        <v>36</v>
      </c>
      <c r="H386" t="s">
        <v>883</v>
      </c>
      <c r="I386" t="s">
        <v>976</v>
      </c>
      <c r="J386">
        <v>1725818718</v>
      </c>
      <c r="K386" t="s">
        <v>1152</v>
      </c>
      <c r="L386" t="s">
        <v>465</v>
      </c>
      <c r="M386">
        <v>2.5000000000000001E-2</v>
      </c>
      <c r="N386" s="143"/>
      <c r="O386" s="143"/>
      <c r="Q386" s="143"/>
      <c r="R386" s="143"/>
      <c r="T386" s="143"/>
      <c r="U386" s="143"/>
      <c r="W386" s="143">
        <v>0.375</v>
      </c>
      <c r="X386" s="143">
        <v>0.45833333333333331</v>
      </c>
      <c r="Y386">
        <v>2</v>
      </c>
      <c r="Z386" s="143"/>
      <c r="AA386" s="143"/>
      <c r="AC386" s="143"/>
      <c r="AD386" s="143"/>
      <c r="AF386" s="143"/>
      <c r="AG386" s="143"/>
    </row>
    <row r="387" spans="1:33" hidden="1" x14ac:dyDescent="0.3">
      <c r="A387" t="s">
        <v>1596</v>
      </c>
      <c r="B387" t="s">
        <v>743</v>
      </c>
      <c r="C387" t="s">
        <v>744</v>
      </c>
      <c r="D387" t="s">
        <v>1237</v>
      </c>
      <c r="E387" t="s">
        <v>541</v>
      </c>
      <c r="F387" t="s">
        <v>541</v>
      </c>
      <c r="G387" t="s">
        <v>36</v>
      </c>
      <c r="H387" t="s">
        <v>883</v>
      </c>
      <c r="I387" t="s">
        <v>976</v>
      </c>
      <c r="J387">
        <v>1725818718</v>
      </c>
      <c r="K387" t="s">
        <v>1152</v>
      </c>
      <c r="L387" t="s">
        <v>465</v>
      </c>
      <c r="M387">
        <v>2.5000000000000001E-2</v>
      </c>
      <c r="N387" s="143"/>
      <c r="O387" s="143"/>
      <c r="Q387" s="143"/>
      <c r="R387" s="143"/>
      <c r="T387" s="143"/>
      <c r="U387" s="143"/>
      <c r="W387" s="143">
        <v>0.58333333333333337</v>
      </c>
      <c r="X387" s="143">
        <v>0.66666666666666663</v>
      </c>
      <c r="Y387">
        <v>2</v>
      </c>
      <c r="Z387" s="143"/>
      <c r="AA387" s="143"/>
      <c r="AC387" s="143"/>
      <c r="AD387" s="143"/>
      <c r="AF387" s="143"/>
      <c r="AG387" s="143"/>
    </row>
    <row r="388" spans="1:33" hidden="1" x14ac:dyDescent="0.3">
      <c r="A388" t="s">
        <v>1606</v>
      </c>
      <c r="B388" t="s">
        <v>745</v>
      </c>
      <c r="C388" t="s">
        <v>746</v>
      </c>
      <c r="D388" t="s">
        <v>745</v>
      </c>
      <c r="E388" t="s">
        <v>747</v>
      </c>
      <c r="F388" t="s">
        <v>519</v>
      </c>
      <c r="G388" t="s">
        <v>83</v>
      </c>
      <c r="H388" t="s">
        <v>883</v>
      </c>
      <c r="I388" t="s">
        <v>976</v>
      </c>
      <c r="J388">
        <v>1725818718</v>
      </c>
      <c r="K388" t="s">
        <v>1152</v>
      </c>
      <c r="L388" t="s">
        <v>465</v>
      </c>
      <c r="M388">
        <v>2.5000000000000001E-2</v>
      </c>
      <c r="N388" s="143"/>
      <c r="O388" s="143"/>
      <c r="Q388" s="143"/>
      <c r="R388" s="143"/>
      <c r="T388" s="143"/>
      <c r="U388" s="143"/>
      <c r="W388" s="143"/>
      <c r="X388" s="143"/>
      <c r="Z388" s="143">
        <v>0.375</v>
      </c>
      <c r="AA388" s="143">
        <v>0.45833333333333331</v>
      </c>
      <c r="AB388">
        <v>2</v>
      </c>
      <c r="AC388" s="143"/>
      <c r="AD388" s="143"/>
      <c r="AF388" s="143"/>
      <c r="AG388" s="143"/>
    </row>
    <row r="389" spans="1:33" hidden="1" x14ac:dyDescent="0.3">
      <c r="A389" t="s">
        <v>1606</v>
      </c>
      <c r="B389" t="s">
        <v>748</v>
      </c>
      <c r="C389" t="s">
        <v>749</v>
      </c>
      <c r="D389" t="s">
        <v>1257</v>
      </c>
      <c r="E389" t="s">
        <v>747</v>
      </c>
      <c r="F389" t="s">
        <v>519</v>
      </c>
      <c r="G389" t="s">
        <v>83</v>
      </c>
      <c r="H389" t="s">
        <v>883</v>
      </c>
      <c r="I389" t="s">
        <v>976</v>
      </c>
      <c r="J389">
        <v>1725818718</v>
      </c>
      <c r="K389" t="s">
        <v>1152</v>
      </c>
      <c r="L389" t="s">
        <v>465</v>
      </c>
      <c r="M389">
        <v>2.5000000000000001E-2</v>
      </c>
      <c r="N389" s="143"/>
      <c r="O389" s="143"/>
      <c r="Q389" s="143"/>
      <c r="R389" s="143"/>
      <c r="T389" s="143"/>
      <c r="U389" s="143"/>
      <c r="W389" s="143"/>
      <c r="X389" s="143"/>
      <c r="Z389" s="143">
        <v>0.45833333333333331</v>
      </c>
      <c r="AA389" s="143">
        <v>0.54166666666666663</v>
      </c>
      <c r="AB389">
        <v>2</v>
      </c>
      <c r="AC389" s="143"/>
      <c r="AD389" s="143"/>
      <c r="AF389" s="143"/>
      <c r="AG389" s="143"/>
    </row>
    <row r="390" spans="1:33" hidden="1" x14ac:dyDescent="0.3">
      <c r="A390" t="s">
        <v>1606</v>
      </c>
      <c r="B390" t="s">
        <v>748</v>
      </c>
      <c r="C390" t="s">
        <v>750</v>
      </c>
      <c r="D390" t="s">
        <v>1257</v>
      </c>
      <c r="E390" t="s">
        <v>747</v>
      </c>
      <c r="F390" t="s">
        <v>519</v>
      </c>
      <c r="G390" t="s">
        <v>83</v>
      </c>
      <c r="H390" t="s">
        <v>883</v>
      </c>
      <c r="I390" t="s">
        <v>976</v>
      </c>
      <c r="J390">
        <v>1725818718</v>
      </c>
      <c r="K390" t="s">
        <v>1152</v>
      </c>
      <c r="L390" t="s">
        <v>465</v>
      </c>
      <c r="M390">
        <v>1.2500000000000001E-2</v>
      </c>
      <c r="N390" s="143"/>
      <c r="O390" s="143"/>
      <c r="Q390" s="143"/>
      <c r="R390" s="143"/>
      <c r="T390" s="143"/>
      <c r="U390" s="143"/>
      <c r="W390" s="143"/>
      <c r="X390" s="143"/>
      <c r="Z390" s="143">
        <v>0.58333333333333337</v>
      </c>
      <c r="AA390" s="143">
        <v>0.625</v>
      </c>
      <c r="AB390">
        <v>2</v>
      </c>
      <c r="AC390" s="143"/>
      <c r="AD390" s="143"/>
      <c r="AF390" s="143"/>
      <c r="AG390" s="143"/>
    </row>
    <row r="391" spans="1:33" hidden="1" x14ac:dyDescent="0.3">
      <c r="A391" t="s">
        <v>1606</v>
      </c>
      <c r="B391" t="s">
        <v>751</v>
      </c>
      <c r="C391" t="s">
        <v>752</v>
      </c>
      <c r="D391" t="s">
        <v>1258</v>
      </c>
      <c r="E391" t="s">
        <v>747</v>
      </c>
      <c r="F391" t="s">
        <v>519</v>
      </c>
      <c r="G391" t="s">
        <v>83</v>
      </c>
      <c r="H391" t="s">
        <v>883</v>
      </c>
      <c r="I391" t="s">
        <v>976</v>
      </c>
      <c r="J391">
        <v>1725818718</v>
      </c>
      <c r="K391" t="s">
        <v>1152</v>
      </c>
      <c r="L391" t="s">
        <v>465</v>
      </c>
      <c r="M391">
        <v>1.2500000000000001E-2</v>
      </c>
      <c r="N391" s="143"/>
      <c r="O391" s="143"/>
      <c r="Q391" s="143"/>
      <c r="R391" s="143"/>
      <c r="T391" s="143"/>
      <c r="U391" s="143"/>
      <c r="W391" s="143"/>
      <c r="X391" s="143"/>
      <c r="Z391" s="143">
        <v>0.625</v>
      </c>
      <c r="AA391" s="143">
        <v>0.66666666666666663</v>
      </c>
      <c r="AB391">
        <v>2</v>
      </c>
      <c r="AC391" s="143"/>
      <c r="AD391" s="143"/>
      <c r="AF391" s="143"/>
      <c r="AG391" s="143"/>
    </row>
    <row r="392" spans="1:33" hidden="1" x14ac:dyDescent="0.3">
      <c r="A392" t="s">
        <v>1606</v>
      </c>
      <c r="B392" t="s">
        <v>751</v>
      </c>
      <c r="C392" t="s">
        <v>753</v>
      </c>
      <c r="D392" t="s">
        <v>1258</v>
      </c>
      <c r="E392" t="s">
        <v>747</v>
      </c>
      <c r="F392" t="s">
        <v>519</v>
      </c>
      <c r="G392" t="s">
        <v>83</v>
      </c>
      <c r="H392" t="s">
        <v>883</v>
      </c>
      <c r="I392" t="s">
        <v>976</v>
      </c>
      <c r="J392">
        <v>1725818718</v>
      </c>
      <c r="K392" t="s">
        <v>1152</v>
      </c>
      <c r="L392" t="s">
        <v>465</v>
      </c>
      <c r="M392">
        <v>2.5000000000000001E-2</v>
      </c>
      <c r="N392" s="143"/>
      <c r="O392" s="143"/>
      <c r="Q392" s="143"/>
      <c r="R392" s="143"/>
      <c r="T392" s="143"/>
      <c r="U392" s="143"/>
      <c r="W392" s="143"/>
      <c r="X392" s="143"/>
      <c r="Z392" s="143">
        <v>0.66666666666666663</v>
      </c>
      <c r="AA392" s="143">
        <v>0.75</v>
      </c>
      <c r="AB392">
        <v>2</v>
      </c>
      <c r="AC392" s="143"/>
      <c r="AD392" s="143"/>
      <c r="AF392" s="143"/>
      <c r="AG392" s="143"/>
    </row>
    <row r="393" spans="1:33" hidden="1" x14ac:dyDescent="0.3">
      <c r="A393" t="s">
        <v>1606</v>
      </c>
      <c r="B393" t="s">
        <v>751</v>
      </c>
      <c r="C393" t="s">
        <v>754</v>
      </c>
      <c r="D393" t="s">
        <v>1258</v>
      </c>
      <c r="E393" t="s">
        <v>747</v>
      </c>
      <c r="F393" t="s">
        <v>519</v>
      </c>
      <c r="G393" t="s">
        <v>83</v>
      </c>
      <c r="H393" t="s">
        <v>883</v>
      </c>
      <c r="I393" t="s">
        <v>976</v>
      </c>
      <c r="J393">
        <v>1725818718</v>
      </c>
      <c r="K393" t="s">
        <v>1152</v>
      </c>
      <c r="L393" t="s">
        <v>465</v>
      </c>
      <c r="M393">
        <v>2.5000000000000001E-2</v>
      </c>
      <c r="N393" s="143"/>
      <c r="O393" s="143"/>
      <c r="Q393" s="143"/>
      <c r="R393" s="143"/>
      <c r="T393" s="143"/>
      <c r="U393" s="143"/>
      <c r="W393" s="143"/>
      <c r="X393" s="143"/>
      <c r="Z393" s="143">
        <v>0.375</v>
      </c>
      <c r="AA393" s="143">
        <v>0.45833333333333331</v>
      </c>
      <c r="AB393">
        <v>2</v>
      </c>
      <c r="AC393" s="143"/>
      <c r="AD393" s="143"/>
      <c r="AF393" s="143"/>
      <c r="AG393" s="143"/>
    </row>
    <row r="394" spans="1:33" hidden="1" x14ac:dyDescent="0.3">
      <c r="A394" t="s">
        <v>1606</v>
      </c>
      <c r="B394" t="s">
        <v>755</v>
      </c>
      <c r="C394" t="s">
        <v>756</v>
      </c>
      <c r="D394" t="s">
        <v>1259</v>
      </c>
      <c r="E394" t="s">
        <v>747</v>
      </c>
      <c r="F394" t="s">
        <v>519</v>
      </c>
      <c r="G394" t="s">
        <v>83</v>
      </c>
      <c r="H394" t="s">
        <v>883</v>
      </c>
      <c r="I394" t="s">
        <v>976</v>
      </c>
      <c r="J394">
        <v>1725818718</v>
      </c>
      <c r="K394" t="s">
        <v>1152</v>
      </c>
      <c r="L394" t="s">
        <v>465</v>
      </c>
      <c r="M394">
        <v>2.5000000000000001E-2</v>
      </c>
      <c r="N394" s="143"/>
      <c r="O394" s="143"/>
      <c r="Q394" s="143"/>
      <c r="R394" s="143"/>
      <c r="T394" s="143"/>
      <c r="U394" s="143"/>
      <c r="W394" s="143"/>
      <c r="X394" s="143"/>
      <c r="Z394" s="143">
        <v>0.45833333333333331</v>
      </c>
      <c r="AA394" s="143">
        <v>0.54166666666666663</v>
      </c>
      <c r="AB394">
        <v>2</v>
      </c>
      <c r="AC394" s="143"/>
      <c r="AD394" s="143"/>
      <c r="AF394" s="143"/>
      <c r="AG394" s="143"/>
    </row>
    <row r="395" spans="1:33" hidden="1" x14ac:dyDescent="0.3">
      <c r="A395" t="s">
        <v>1606</v>
      </c>
      <c r="B395" t="s">
        <v>757</v>
      </c>
      <c r="C395" t="s">
        <v>758</v>
      </c>
      <c r="D395" t="s">
        <v>758</v>
      </c>
      <c r="E395" t="s">
        <v>747</v>
      </c>
      <c r="F395" t="s">
        <v>519</v>
      </c>
      <c r="G395" t="s">
        <v>83</v>
      </c>
      <c r="H395" t="s">
        <v>883</v>
      </c>
      <c r="I395" t="s">
        <v>976</v>
      </c>
      <c r="J395">
        <v>1725818718</v>
      </c>
      <c r="K395" t="s">
        <v>1152</v>
      </c>
      <c r="L395" t="s">
        <v>465</v>
      </c>
      <c r="M395">
        <v>2.5000000000000001E-2</v>
      </c>
      <c r="N395" s="143"/>
      <c r="O395" s="143"/>
      <c r="Q395" s="143"/>
      <c r="R395" s="143"/>
      <c r="T395" s="143"/>
      <c r="U395" s="143"/>
      <c r="W395" s="143"/>
      <c r="X395" s="143"/>
      <c r="Z395" s="143">
        <v>0.58333333333333337</v>
      </c>
      <c r="AA395" s="143">
        <v>0.66666666666666663</v>
      </c>
      <c r="AB395">
        <v>2</v>
      </c>
      <c r="AC395" s="143"/>
      <c r="AD395" s="143"/>
      <c r="AF395" s="143"/>
      <c r="AG395" s="143"/>
    </row>
    <row r="396" spans="1:33" hidden="1" x14ac:dyDescent="0.3">
      <c r="A396" t="s">
        <v>1606</v>
      </c>
      <c r="B396" t="s">
        <v>759</v>
      </c>
      <c r="C396" t="s">
        <v>759</v>
      </c>
      <c r="D396" t="s">
        <v>759</v>
      </c>
      <c r="E396" t="s">
        <v>747</v>
      </c>
      <c r="F396" t="s">
        <v>519</v>
      </c>
      <c r="G396" t="s">
        <v>83</v>
      </c>
      <c r="H396" t="s">
        <v>883</v>
      </c>
      <c r="I396" t="s">
        <v>976</v>
      </c>
      <c r="J396">
        <v>1725818718</v>
      </c>
      <c r="K396" t="s">
        <v>1152</v>
      </c>
      <c r="L396" t="s">
        <v>465</v>
      </c>
      <c r="M396">
        <v>2.5000000000000001E-2</v>
      </c>
      <c r="N396" s="143"/>
      <c r="O396" s="143"/>
      <c r="Q396" s="143"/>
      <c r="R396" s="143"/>
      <c r="T396" s="143"/>
      <c r="U396" s="143"/>
      <c r="W396" s="143"/>
      <c r="X396" s="143"/>
      <c r="Z396" s="143">
        <v>0.66666666666666663</v>
      </c>
      <c r="AA396" s="143">
        <v>0.75</v>
      </c>
      <c r="AB396">
        <v>2</v>
      </c>
      <c r="AC396" s="143"/>
      <c r="AD396" s="143"/>
      <c r="AF396" s="143"/>
      <c r="AG396" s="143"/>
    </row>
    <row r="397" spans="1:33" hidden="1" x14ac:dyDescent="0.3">
      <c r="A397" t="s">
        <v>1609</v>
      </c>
      <c r="B397" t="s">
        <v>760</v>
      </c>
      <c r="C397" t="s">
        <v>1022</v>
      </c>
      <c r="D397" t="s">
        <v>1260</v>
      </c>
      <c r="E397" t="s">
        <v>747</v>
      </c>
      <c r="F397" t="s">
        <v>519</v>
      </c>
      <c r="G397" t="s">
        <v>83</v>
      </c>
      <c r="H397" t="s">
        <v>883</v>
      </c>
      <c r="I397" t="s">
        <v>976</v>
      </c>
      <c r="J397">
        <v>1725818718</v>
      </c>
      <c r="K397" t="s">
        <v>1152</v>
      </c>
      <c r="L397" t="s">
        <v>465</v>
      </c>
      <c r="M397">
        <v>2.5000000000000001E-2</v>
      </c>
      <c r="N397" s="143"/>
      <c r="O397" s="143"/>
      <c r="Q397" s="143"/>
      <c r="R397" s="143"/>
      <c r="T397" s="143"/>
      <c r="U397" s="143"/>
      <c r="W397" s="143"/>
      <c r="X397" s="143"/>
      <c r="Z397" s="143"/>
      <c r="AA397" s="143"/>
      <c r="AC397" s="143">
        <v>0.375</v>
      </c>
      <c r="AD397" s="143">
        <v>0.45833333333333331</v>
      </c>
      <c r="AE397">
        <v>2</v>
      </c>
      <c r="AF397" s="143"/>
      <c r="AG397" s="143"/>
    </row>
    <row r="398" spans="1:33" hidden="1" x14ac:dyDescent="0.3">
      <c r="A398" t="s">
        <v>1609</v>
      </c>
      <c r="B398" t="s">
        <v>760</v>
      </c>
      <c r="C398" t="s">
        <v>1023</v>
      </c>
      <c r="D398" t="s">
        <v>1260</v>
      </c>
      <c r="E398" t="s">
        <v>747</v>
      </c>
      <c r="F398" t="s">
        <v>519</v>
      </c>
      <c r="G398" t="s">
        <v>83</v>
      </c>
      <c r="H398" t="s">
        <v>883</v>
      </c>
      <c r="I398" t="s">
        <v>976</v>
      </c>
      <c r="J398">
        <v>1725818718</v>
      </c>
      <c r="K398" t="s">
        <v>1152</v>
      </c>
      <c r="L398" t="s">
        <v>465</v>
      </c>
      <c r="M398">
        <v>2.5000000000000001E-2</v>
      </c>
      <c r="N398" s="143"/>
      <c r="O398" s="143"/>
      <c r="Q398" s="143"/>
      <c r="R398" s="143"/>
      <c r="T398" s="143"/>
      <c r="U398" s="143"/>
      <c r="W398" s="143"/>
      <c r="X398" s="143"/>
      <c r="Z398" s="143"/>
      <c r="AA398" s="143"/>
      <c r="AC398" s="143">
        <v>0.45833333333333331</v>
      </c>
      <c r="AD398" s="143">
        <v>0.54166666666666663</v>
      </c>
      <c r="AE398">
        <v>2</v>
      </c>
      <c r="AF398" s="143"/>
      <c r="AG398" s="143"/>
    </row>
    <row r="399" spans="1:33" hidden="1" x14ac:dyDescent="0.3">
      <c r="A399" t="s">
        <v>1609</v>
      </c>
      <c r="B399" t="s">
        <v>760</v>
      </c>
      <c r="C399" t="s">
        <v>1024</v>
      </c>
      <c r="D399" t="s">
        <v>1260</v>
      </c>
      <c r="E399" t="s">
        <v>747</v>
      </c>
      <c r="F399" t="s">
        <v>519</v>
      </c>
      <c r="G399" t="s">
        <v>83</v>
      </c>
      <c r="H399" t="s">
        <v>883</v>
      </c>
      <c r="I399" t="s">
        <v>976</v>
      </c>
      <c r="J399">
        <v>1725818718</v>
      </c>
      <c r="K399" t="s">
        <v>1152</v>
      </c>
      <c r="L399" t="s">
        <v>465</v>
      </c>
      <c r="M399">
        <v>1.2500000000000001E-2</v>
      </c>
      <c r="N399" s="143"/>
      <c r="O399" s="143"/>
      <c r="Q399" s="143"/>
      <c r="R399" s="143"/>
      <c r="T399" s="143"/>
      <c r="U399" s="143"/>
      <c r="W399" s="143"/>
      <c r="X399" s="143"/>
      <c r="Z399" s="143"/>
      <c r="AA399" s="143"/>
      <c r="AC399" s="143">
        <v>0.58333333333333337</v>
      </c>
      <c r="AD399" s="143">
        <v>0.625</v>
      </c>
      <c r="AE399">
        <v>2</v>
      </c>
      <c r="AF399" s="143"/>
      <c r="AG399" s="143"/>
    </row>
    <row r="400" spans="1:33" hidden="1" x14ac:dyDescent="0.3">
      <c r="A400" t="s">
        <v>1609</v>
      </c>
      <c r="B400" t="s">
        <v>761</v>
      </c>
      <c r="C400" t="s">
        <v>1035</v>
      </c>
      <c r="D400" t="s">
        <v>1261</v>
      </c>
      <c r="E400" t="s">
        <v>747</v>
      </c>
      <c r="F400" t="s">
        <v>519</v>
      </c>
      <c r="G400" t="s">
        <v>83</v>
      </c>
      <c r="H400" t="s">
        <v>883</v>
      </c>
      <c r="I400" t="s">
        <v>976</v>
      </c>
      <c r="J400">
        <v>1725818718</v>
      </c>
      <c r="K400" t="s">
        <v>1152</v>
      </c>
      <c r="L400" t="s">
        <v>465</v>
      </c>
      <c r="M400">
        <v>1.2500000000000001E-2</v>
      </c>
      <c r="N400" s="143"/>
      <c r="O400" s="143"/>
      <c r="Q400" s="143"/>
      <c r="R400" s="143"/>
      <c r="T400" s="143"/>
      <c r="U400" s="143"/>
      <c r="W400" s="143"/>
      <c r="X400" s="143"/>
      <c r="Z400" s="143"/>
      <c r="AA400" s="143"/>
      <c r="AC400" s="143">
        <v>0.625</v>
      </c>
      <c r="AD400" s="143">
        <v>0.66666666666666663</v>
      </c>
      <c r="AE400">
        <v>2</v>
      </c>
      <c r="AF400" s="143"/>
      <c r="AG400" s="143"/>
    </row>
    <row r="401" spans="1:33" hidden="1" x14ac:dyDescent="0.3">
      <c r="A401" t="s">
        <v>1609</v>
      </c>
      <c r="B401" t="s">
        <v>761</v>
      </c>
      <c r="C401" t="s">
        <v>1036</v>
      </c>
      <c r="D401" t="s">
        <v>1261</v>
      </c>
      <c r="E401" t="s">
        <v>747</v>
      </c>
      <c r="F401" t="s">
        <v>519</v>
      </c>
      <c r="G401" t="s">
        <v>83</v>
      </c>
      <c r="H401" t="s">
        <v>883</v>
      </c>
      <c r="I401" t="s">
        <v>976</v>
      </c>
      <c r="J401">
        <v>1725818718</v>
      </c>
      <c r="K401" t="s">
        <v>1152</v>
      </c>
      <c r="L401" t="s">
        <v>465</v>
      </c>
      <c r="M401">
        <v>2.5000000000000001E-2</v>
      </c>
      <c r="N401" s="143"/>
      <c r="O401" s="143"/>
      <c r="Q401" s="143"/>
      <c r="R401" s="143"/>
      <c r="T401" s="143"/>
      <c r="U401" s="143"/>
      <c r="W401" s="143"/>
      <c r="X401" s="143"/>
      <c r="Z401" s="143"/>
      <c r="AA401" s="143"/>
      <c r="AC401" s="143">
        <v>0.66666666666666663</v>
      </c>
      <c r="AD401" s="143">
        <v>0.75</v>
      </c>
      <c r="AE401">
        <v>2</v>
      </c>
      <c r="AF401" s="143"/>
      <c r="AG401" s="143"/>
    </row>
    <row r="402" spans="1:33" hidden="1" x14ac:dyDescent="0.3">
      <c r="A402" t="s">
        <v>1609</v>
      </c>
      <c r="B402" t="s">
        <v>761</v>
      </c>
      <c r="C402" t="s">
        <v>1037</v>
      </c>
      <c r="D402" t="s">
        <v>1261</v>
      </c>
      <c r="E402" t="s">
        <v>747</v>
      </c>
      <c r="F402" t="s">
        <v>519</v>
      </c>
      <c r="G402" t="s">
        <v>83</v>
      </c>
      <c r="H402" t="s">
        <v>883</v>
      </c>
      <c r="I402" t="s">
        <v>976</v>
      </c>
      <c r="J402">
        <v>1725818718</v>
      </c>
      <c r="K402" t="s">
        <v>1152</v>
      </c>
      <c r="L402" t="s">
        <v>465</v>
      </c>
      <c r="M402">
        <v>2.5000000000000001E-2</v>
      </c>
      <c r="N402" s="143"/>
      <c r="O402" s="143"/>
      <c r="Q402" s="143"/>
      <c r="R402" s="143"/>
      <c r="T402" s="143"/>
      <c r="U402" s="143"/>
      <c r="W402" s="143"/>
      <c r="X402" s="143"/>
      <c r="Z402" s="143"/>
      <c r="AA402" s="143"/>
      <c r="AC402" s="143">
        <v>0.375</v>
      </c>
      <c r="AD402" s="143">
        <v>0.45833333333333331</v>
      </c>
      <c r="AE402">
        <v>2</v>
      </c>
      <c r="AF402" s="143"/>
      <c r="AG402" s="143"/>
    </row>
    <row r="403" spans="1:33" hidden="1" x14ac:dyDescent="0.3">
      <c r="A403" t="s">
        <v>1609</v>
      </c>
      <c r="B403" t="s">
        <v>762</v>
      </c>
      <c r="C403" t="s">
        <v>763</v>
      </c>
      <c r="D403" t="s">
        <v>1262</v>
      </c>
      <c r="E403" t="s">
        <v>747</v>
      </c>
      <c r="F403" t="s">
        <v>519</v>
      </c>
      <c r="G403" t="s">
        <v>83</v>
      </c>
      <c r="H403" t="s">
        <v>883</v>
      </c>
      <c r="I403" t="s">
        <v>976</v>
      </c>
      <c r="J403">
        <v>1725818718</v>
      </c>
      <c r="K403" t="s">
        <v>1152</v>
      </c>
      <c r="L403" t="s">
        <v>465</v>
      </c>
      <c r="M403">
        <v>2.5000000000000001E-2</v>
      </c>
      <c r="N403" s="143"/>
      <c r="O403" s="143"/>
      <c r="Q403" s="143"/>
      <c r="R403" s="143"/>
      <c r="T403" s="143"/>
      <c r="U403" s="143"/>
      <c r="W403" s="143"/>
      <c r="X403" s="143"/>
      <c r="Z403" s="143"/>
      <c r="AA403" s="143"/>
      <c r="AC403" s="143">
        <v>0.45833333333333331</v>
      </c>
      <c r="AD403" s="143">
        <v>0.54166666666666663</v>
      </c>
      <c r="AE403">
        <v>2</v>
      </c>
      <c r="AF403" s="143"/>
      <c r="AG403" s="143"/>
    </row>
    <row r="404" spans="1:33" hidden="1" x14ac:dyDescent="0.3">
      <c r="A404" t="s">
        <v>1609</v>
      </c>
      <c r="B404" t="s">
        <v>762</v>
      </c>
      <c r="C404" t="s">
        <v>764</v>
      </c>
      <c r="D404" t="s">
        <v>1262</v>
      </c>
      <c r="E404" t="s">
        <v>747</v>
      </c>
      <c r="F404" t="s">
        <v>519</v>
      </c>
      <c r="G404" t="s">
        <v>83</v>
      </c>
      <c r="H404" t="s">
        <v>883</v>
      </c>
      <c r="I404" t="s">
        <v>976</v>
      </c>
      <c r="J404">
        <v>1725818718</v>
      </c>
      <c r="K404" t="s">
        <v>1152</v>
      </c>
      <c r="L404" t="s">
        <v>465</v>
      </c>
      <c r="M404">
        <v>2.5000000000000001E-2</v>
      </c>
      <c r="N404" s="143"/>
      <c r="O404" s="143"/>
      <c r="Q404" s="143"/>
      <c r="R404" s="143"/>
      <c r="T404" s="143"/>
      <c r="U404" s="143"/>
      <c r="W404" s="143"/>
      <c r="X404" s="143"/>
      <c r="Z404" s="143"/>
      <c r="AA404" s="143"/>
      <c r="AC404" s="143">
        <v>0.58333333333333337</v>
      </c>
      <c r="AD404" s="143">
        <v>0.66666666666666663</v>
      </c>
      <c r="AE404">
        <v>2</v>
      </c>
      <c r="AF404" s="143"/>
      <c r="AG404" s="143"/>
    </row>
    <row r="405" spans="1:33" hidden="1" x14ac:dyDescent="0.3">
      <c r="A405" t="s">
        <v>1609</v>
      </c>
      <c r="B405" t="s">
        <v>762</v>
      </c>
      <c r="C405" t="s">
        <v>765</v>
      </c>
      <c r="D405" t="s">
        <v>1262</v>
      </c>
      <c r="E405" t="s">
        <v>747</v>
      </c>
      <c r="F405" t="s">
        <v>519</v>
      </c>
      <c r="G405" t="s">
        <v>83</v>
      </c>
      <c r="H405" t="s">
        <v>883</v>
      </c>
      <c r="I405" t="s">
        <v>976</v>
      </c>
      <c r="J405">
        <v>1725818718</v>
      </c>
      <c r="K405" t="s">
        <v>1152</v>
      </c>
      <c r="L405" t="s">
        <v>465</v>
      </c>
      <c r="M405">
        <v>2.5000000000000001E-2</v>
      </c>
      <c r="N405" s="143"/>
      <c r="O405" s="143"/>
      <c r="Q405" s="143"/>
      <c r="R405" s="143"/>
      <c r="T405" s="143"/>
      <c r="U405" s="143"/>
      <c r="W405" s="143"/>
      <c r="X405" s="143"/>
      <c r="Z405" s="143"/>
      <c r="AA405" s="143"/>
      <c r="AC405" s="143">
        <v>0.66666666666666663</v>
      </c>
      <c r="AD405" s="143">
        <v>0.75</v>
      </c>
      <c r="AE405">
        <v>2</v>
      </c>
      <c r="AF405" s="143"/>
      <c r="AG405" s="143"/>
    </row>
    <row r="406" spans="1:33" hidden="1" x14ac:dyDescent="0.3">
      <c r="A406" t="s">
        <v>1564</v>
      </c>
      <c r="B406" t="s">
        <v>766</v>
      </c>
      <c r="C406" t="s">
        <v>525</v>
      </c>
      <c r="D406" t="s">
        <v>1237</v>
      </c>
      <c r="E406" t="s">
        <v>526</v>
      </c>
      <c r="F406" t="s">
        <v>526</v>
      </c>
      <c r="G406" t="s">
        <v>36</v>
      </c>
      <c r="H406" t="s">
        <v>883</v>
      </c>
      <c r="I406" t="s">
        <v>976</v>
      </c>
      <c r="J406">
        <v>1725818718</v>
      </c>
      <c r="K406" t="s">
        <v>1152</v>
      </c>
      <c r="L406" t="s">
        <v>465</v>
      </c>
      <c r="M406">
        <v>2.5000000000000001E-2</v>
      </c>
      <c r="N406" s="143"/>
      <c r="O406" s="143"/>
      <c r="Q406" s="143"/>
      <c r="R406" s="143"/>
      <c r="T406" s="143">
        <v>0.41666666666666669</v>
      </c>
      <c r="U406" s="143">
        <v>0.45833333333333331</v>
      </c>
      <c r="V406">
        <v>4</v>
      </c>
      <c r="W406" s="143"/>
      <c r="X406" s="143"/>
      <c r="Z406" s="143"/>
      <c r="AA406" s="143"/>
      <c r="AC406" s="143"/>
      <c r="AD406" s="143"/>
      <c r="AF406" s="143"/>
      <c r="AG406" s="143"/>
    </row>
    <row r="407" spans="1:33" hidden="1" x14ac:dyDescent="0.3">
      <c r="A407" t="s">
        <v>1564</v>
      </c>
      <c r="B407" t="s">
        <v>527</v>
      </c>
      <c r="C407" t="s">
        <v>527</v>
      </c>
      <c r="D407" t="s">
        <v>38</v>
      </c>
      <c r="E407" t="s">
        <v>526</v>
      </c>
      <c r="F407" t="s">
        <v>526</v>
      </c>
      <c r="G407" t="s">
        <v>36</v>
      </c>
      <c r="H407" t="s">
        <v>883</v>
      </c>
      <c r="I407" t="s">
        <v>976</v>
      </c>
      <c r="J407">
        <v>1725818718</v>
      </c>
      <c r="K407" t="s">
        <v>1152</v>
      </c>
      <c r="L407" t="s">
        <v>465</v>
      </c>
      <c r="M407">
        <v>0.05</v>
      </c>
      <c r="N407" s="143"/>
      <c r="O407" s="143"/>
      <c r="Q407" s="143"/>
      <c r="R407" s="143"/>
      <c r="T407" s="143">
        <v>0.66666666666666663</v>
      </c>
      <c r="U407" s="143">
        <v>0.75</v>
      </c>
      <c r="V407">
        <v>4</v>
      </c>
      <c r="W407" s="143"/>
      <c r="X407" s="143"/>
      <c r="Z407" s="143"/>
      <c r="AA407" s="143"/>
      <c r="AC407" s="143"/>
      <c r="AD407" s="143"/>
      <c r="AF407" s="143"/>
      <c r="AG407" s="143"/>
    </row>
    <row r="408" spans="1:33" hidden="1" x14ac:dyDescent="0.3">
      <c r="A408" t="s">
        <v>1564</v>
      </c>
      <c r="B408" t="s">
        <v>767</v>
      </c>
      <c r="C408" t="s">
        <v>843</v>
      </c>
      <c r="D408" t="s">
        <v>1239</v>
      </c>
      <c r="E408" t="s">
        <v>526</v>
      </c>
      <c r="F408" t="s">
        <v>526</v>
      </c>
      <c r="G408" t="s">
        <v>36</v>
      </c>
      <c r="H408" t="s">
        <v>883</v>
      </c>
      <c r="I408" t="s">
        <v>976</v>
      </c>
      <c r="J408">
        <v>1725818718</v>
      </c>
      <c r="K408" t="s">
        <v>1152</v>
      </c>
      <c r="L408" t="s">
        <v>465</v>
      </c>
      <c r="M408">
        <v>0.05</v>
      </c>
      <c r="N408" s="143"/>
      <c r="O408" s="143"/>
      <c r="Q408" s="143"/>
      <c r="R408" s="143"/>
      <c r="T408" s="143">
        <v>0.58333333333333337</v>
      </c>
      <c r="U408" s="143">
        <v>0.66666666666666663</v>
      </c>
      <c r="V408">
        <v>4</v>
      </c>
      <c r="W408" s="143"/>
      <c r="X408" s="143"/>
      <c r="Z408" s="143"/>
      <c r="AA408" s="143"/>
      <c r="AC408" s="143"/>
      <c r="AD408" s="143"/>
      <c r="AF408" s="143"/>
      <c r="AG408" s="143"/>
    </row>
    <row r="409" spans="1:33" hidden="1" x14ac:dyDescent="0.3">
      <c r="A409" t="s">
        <v>1564</v>
      </c>
      <c r="B409" t="s">
        <v>528</v>
      </c>
      <c r="C409" t="s">
        <v>528</v>
      </c>
      <c r="D409" t="s">
        <v>41</v>
      </c>
      <c r="E409" t="s">
        <v>526</v>
      </c>
      <c r="F409" t="s">
        <v>526</v>
      </c>
      <c r="G409" t="s">
        <v>36</v>
      </c>
      <c r="H409" t="s">
        <v>883</v>
      </c>
      <c r="I409" t="s">
        <v>976</v>
      </c>
      <c r="J409">
        <v>1725818718</v>
      </c>
      <c r="K409" t="s">
        <v>1152</v>
      </c>
      <c r="L409" t="s">
        <v>465</v>
      </c>
      <c r="M409">
        <v>2.5000000000000001E-2</v>
      </c>
      <c r="N409" s="143"/>
      <c r="O409" s="143"/>
      <c r="Q409" s="143"/>
      <c r="R409" s="143"/>
      <c r="T409" s="143">
        <v>0.45833333333333331</v>
      </c>
      <c r="U409" s="143">
        <v>0.5</v>
      </c>
      <c r="V409">
        <v>4</v>
      </c>
      <c r="W409" s="143"/>
      <c r="X409" s="143"/>
      <c r="Z409" s="143"/>
      <c r="AA409" s="143"/>
      <c r="AC409" s="143"/>
      <c r="AD409" s="143"/>
      <c r="AF409" s="143"/>
      <c r="AG409" s="143"/>
    </row>
    <row r="410" spans="1:33" hidden="1" x14ac:dyDescent="0.3">
      <c r="A410" t="s">
        <v>1564</v>
      </c>
      <c r="B410" t="s">
        <v>768</v>
      </c>
      <c r="C410" t="s">
        <v>997</v>
      </c>
      <c r="D410" t="s">
        <v>1242</v>
      </c>
      <c r="E410" t="s">
        <v>526</v>
      </c>
      <c r="F410" t="s">
        <v>526</v>
      </c>
      <c r="G410" t="s">
        <v>36</v>
      </c>
      <c r="H410" t="s">
        <v>883</v>
      </c>
      <c r="I410" t="s">
        <v>976</v>
      </c>
      <c r="J410">
        <v>1725818718</v>
      </c>
      <c r="K410" t="s">
        <v>1152</v>
      </c>
      <c r="L410" t="s">
        <v>465</v>
      </c>
      <c r="M410">
        <v>0.05</v>
      </c>
      <c r="N410" s="143"/>
      <c r="O410" s="143"/>
      <c r="Q410" s="143"/>
      <c r="R410" s="143"/>
      <c r="T410" s="143">
        <v>0.5</v>
      </c>
      <c r="U410" s="143">
        <v>0.58333333333333337</v>
      </c>
      <c r="V410">
        <v>4</v>
      </c>
      <c r="W410" s="143"/>
      <c r="X410" s="143"/>
      <c r="Z410" s="143"/>
      <c r="AA410" s="143"/>
      <c r="AC410" s="143"/>
      <c r="AD410" s="143"/>
      <c r="AF410" s="143"/>
      <c r="AG410" s="143"/>
    </row>
    <row r="411" spans="1:33" hidden="1" x14ac:dyDescent="0.3">
      <c r="A411" t="s">
        <v>1597</v>
      </c>
      <c r="B411" t="s">
        <v>769</v>
      </c>
      <c r="C411" t="s">
        <v>770</v>
      </c>
      <c r="D411" t="s">
        <v>1241</v>
      </c>
      <c r="E411" t="s">
        <v>771</v>
      </c>
      <c r="F411" t="s">
        <v>35</v>
      </c>
      <c r="G411" t="s">
        <v>36</v>
      </c>
      <c r="H411" t="s">
        <v>883</v>
      </c>
      <c r="I411" t="s">
        <v>976</v>
      </c>
      <c r="J411">
        <v>1725818718</v>
      </c>
      <c r="K411" t="s">
        <v>1152</v>
      </c>
      <c r="L411" t="s">
        <v>465</v>
      </c>
      <c r="M411">
        <v>2.5000000000000001E-2</v>
      </c>
      <c r="N411" s="143"/>
      <c r="O411" s="143"/>
      <c r="Q411" s="143">
        <v>0.45833333333333331</v>
      </c>
      <c r="R411" s="143">
        <v>0.54166666666666663</v>
      </c>
      <c r="S411">
        <v>2</v>
      </c>
      <c r="T411" s="143"/>
      <c r="U411" s="143"/>
      <c r="W411" s="143"/>
      <c r="X411" s="143"/>
      <c r="Z411" s="143"/>
      <c r="AA411" s="143"/>
      <c r="AC411" s="143"/>
      <c r="AD411" s="143"/>
      <c r="AF411" s="143"/>
      <c r="AG411" s="143"/>
    </row>
    <row r="412" spans="1:33" hidden="1" x14ac:dyDescent="0.3">
      <c r="A412" t="s">
        <v>1597</v>
      </c>
      <c r="B412" t="s">
        <v>772</v>
      </c>
      <c r="C412" t="s">
        <v>773</v>
      </c>
      <c r="D412" t="s">
        <v>1237</v>
      </c>
      <c r="E412" t="s">
        <v>771</v>
      </c>
      <c r="F412" t="s">
        <v>35</v>
      </c>
      <c r="G412" t="s">
        <v>36</v>
      </c>
      <c r="H412" t="s">
        <v>883</v>
      </c>
      <c r="I412" t="s">
        <v>976</v>
      </c>
      <c r="J412">
        <v>1725818718</v>
      </c>
      <c r="K412" t="s">
        <v>1152</v>
      </c>
      <c r="L412" t="s">
        <v>465</v>
      </c>
      <c r="M412">
        <v>1.2500000000000001E-2</v>
      </c>
      <c r="N412" s="143"/>
      <c r="O412" s="143"/>
      <c r="Q412" s="143">
        <v>0.41666666666666669</v>
      </c>
      <c r="R412" s="143">
        <v>0.45833333333333331</v>
      </c>
      <c r="S412">
        <v>2</v>
      </c>
      <c r="T412" s="143"/>
      <c r="U412" s="143"/>
      <c r="W412" s="143"/>
      <c r="X412" s="143"/>
      <c r="Z412" s="143"/>
      <c r="AA412" s="143"/>
      <c r="AC412" s="143"/>
      <c r="AD412" s="143"/>
      <c r="AF412" s="143"/>
      <c r="AG412" s="143"/>
    </row>
    <row r="413" spans="1:33" hidden="1" x14ac:dyDescent="0.3">
      <c r="A413" t="s">
        <v>1597</v>
      </c>
      <c r="B413" t="s">
        <v>774</v>
      </c>
      <c r="C413" t="s">
        <v>775</v>
      </c>
      <c r="D413" t="s">
        <v>1239</v>
      </c>
      <c r="E413" t="s">
        <v>771</v>
      </c>
      <c r="F413" t="s">
        <v>35</v>
      </c>
      <c r="G413" t="s">
        <v>36</v>
      </c>
      <c r="H413" t="s">
        <v>883</v>
      </c>
      <c r="I413" t="s">
        <v>976</v>
      </c>
      <c r="J413">
        <v>1725818718</v>
      </c>
      <c r="K413" t="s">
        <v>1152</v>
      </c>
      <c r="L413" t="s">
        <v>465</v>
      </c>
      <c r="M413">
        <v>2.5000000000000001E-2</v>
      </c>
      <c r="N413" s="143"/>
      <c r="O413" s="143"/>
      <c r="Q413" s="143">
        <v>0.58333333333333337</v>
      </c>
      <c r="R413" s="143">
        <v>0.66666666666666663</v>
      </c>
      <c r="S413">
        <v>2</v>
      </c>
      <c r="T413" s="143"/>
      <c r="U413" s="143"/>
      <c r="W413" s="143"/>
      <c r="X413" s="143"/>
      <c r="Z413" s="143"/>
      <c r="AA413" s="143"/>
      <c r="AC413" s="143"/>
      <c r="AD413" s="143"/>
      <c r="AF413" s="143"/>
      <c r="AG413" s="143"/>
    </row>
    <row r="414" spans="1:33" hidden="1" x14ac:dyDescent="0.3">
      <c r="A414" t="s">
        <v>1597</v>
      </c>
      <c r="B414" t="s">
        <v>776</v>
      </c>
      <c r="C414" t="s">
        <v>777</v>
      </c>
      <c r="D414" t="s">
        <v>1239</v>
      </c>
      <c r="E414" t="s">
        <v>771</v>
      </c>
      <c r="F414" t="s">
        <v>35</v>
      </c>
      <c r="G414" t="s">
        <v>36</v>
      </c>
      <c r="H414" t="s">
        <v>883</v>
      </c>
      <c r="I414" t="s">
        <v>976</v>
      </c>
      <c r="J414">
        <v>1725818718</v>
      </c>
      <c r="K414" t="s">
        <v>1152</v>
      </c>
      <c r="L414" t="s">
        <v>465</v>
      </c>
      <c r="M414">
        <v>2.5000000000000001E-2</v>
      </c>
      <c r="N414" s="143"/>
      <c r="O414" s="143"/>
      <c r="Q414" s="143">
        <v>0.70833333333333337</v>
      </c>
      <c r="R414" s="143">
        <v>0.79166666666666663</v>
      </c>
      <c r="S414">
        <v>2</v>
      </c>
      <c r="T414" s="143"/>
      <c r="U414" s="143"/>
      <c r="W414" s="143"/>
      <c r="X414" s="143"/>
      <c r="Z414" s="143"/>
      <c r="AA414" s="143"/>
      <c r="AC414" s="143"/>
      <c r="AD414" s="143"/>
      <c r="AF414" s="143"/>
      <c r="AG414" s="143"/>
    </row>
    <row r="415" spans="1:33" hidden="1" x14ac:dyDescent="0.3">
      <c r="A415" t="s">
        <v>1597</v>
      </c>
      <c r="B415" t="s">
        <v>778</v>
      </c>
      <c r="C415" t="s">
        <v>779</v>
      </c>
      <c r="D415" t="s">
        <v>1242</v>
      </c>
      <c r="E415" t="s">
        <v>771</v>
      </c>
      <c r="F415" t="s">
        <v>35</v>
      </c>
      <c r="G415" t="s">
        <v>36</v>
      </c>
      <c r="H415" t="s">
        <v>883</v>
      </c>
      <c r="I415" t="s">
        <v>976</v>
      </c>
      <c r="J415">
        <v>1725818718</v>
      </c>
      <c r="K415" t="s">
        <v>1152</v>
      </c>
      <c r="L415" t="s">
        <v>465</v>
      </c>
      <c r="M415">
        <v>1.2500000000000001E-2</v>
      </c>
      <c r="N415" s="143"/>
      <c r="O415" s="143"/>
      <c r="Q415" s="143">
        <v>0.66666666666666663</v>
      </c>
      <c r="R415" s="143">
        <v>0.70833333333333337</v>
      </c>
      <c r="S415">
        <v>2</v>
      </c>
      <c r="T415" s="143"/>
      <c r="U415" s="143"/>
      <c r="W415" s="143"/>
      <c r="X415" s="143"/>
      <c r="Z415" s="143"/>
      <c r="AA415" s="143"/>
      <c r="AC415" s="143"/>
      <c r="AD415" s="143"/>
      <c r="AF415" s="143"/>
      <c r="AG415" s="143"/>
    </row>
    <row r="416" spans="1:33" hidden="1" x14ac:dyDescent="0.3">
      <c r="A416" t="s">
        <v>1597</v>
      </c>
      <c r="B416" t="s">
        <v>780</v>
      </c>
      <c r="C416" t="s">
        <v>781</v>
      </c>
      <c r="D416" t="s">
        <v>1241</v>
      </c>
      <c r="E416" t="s">
        <v>782</v>
      </c>
      <c r="F416" t="s">
        <v>35</v>
      </c>
      <c r="G416" t="s">
        <v>36</v>
      </c>
      <c r="H416" t="s">
        <v>883</v>
      </c>
      <c r="I416" t="s">
        <v>976</v>
      </c>
      <c r="J416">
        <v>1725818718</v>
      </c>
      <c r="K416" t="s">
        <v>1152</v>
      </c>
      <c r="L416" t="s">
        <v>465</v>
      </c>
      <c r="M416">
        <v>1.2500000000000001E-2</v>
      </c>
      <c r="N416" s="143"/>
      <c r="O416" s="143"/>
      <c r="Q416" s="143">
        <v>0.5</v>
      </c>
      <c r="R416" s="143">
        <v>0.54166666666666663</v>
      </c>
      <c r="S416">
        <v>2</v>
      </c>
      <c r="T416" s="143"/>
      <c r="U416" s="143"/>
      <c r="W416" s="143"/>
      <c r="X416" s="143"/>
      <c r="Z416" s="143"/>
      <c r="AA416" s="143"/>
      <c r="AC416" s="143"/>
      <c r="AD416" s="143"/>
      <c r="AF416" s="143"/>
      <c r="AG416" s="143"/>
    </row>
    <row r="417" spans="1:33" hidden="1" x14ac:dyDescent="0.3">
      <c r="A417" t="s">
        <v>1597</v>
      </c>
      <c r="B417" t="s">
        <v>783</v>
      </c>
      <c r="C417" t="s">
        <v>784</v>
      </c>
      <c r="D417" t="s">
        <v>1237</v>
      </c>
      <c r="E417" t="s">
        <v>782</v>
      </c>
      <c r="F417" t="s">
        <v>35</v>
      </c>
      <c r="G417" t="s">
        <v>36</v>
      </c>
      <c r="H417" t="s">
        <v>883</v>
      </c>
      <c r="I417" t="s">
        <v>976</v>
      </c>
      <c r="J417">
        <v>1725818718</v>
      </c>
      <c r="K417" t="s">
        <v>1152</v>
      </c>
      <c r="L417" t="s">
        <v>465</v>
      </c>
      <c r="M417">
        <v>1.2500000000000001E-2</v>
      </c>
      <c r="N417" s="143"/>
      <c r="O417" s="143"/>
      <c r="Q417" s="143">
        <v>0.375</v>
      </c>
      <c r="R417" s="143">
        <v>0.41666666666666669</v>
      </c>
      <c r="S417">
        <v>2</v>
      </c>
      <c r="T417" s="143"/>
      <c r="U417" s="143"/>
      <c r="W417" s="143"/>
      <c r="X417" s="143"/>
      <c r="Z417" s="143"/>
      <c r="AA417" s="143"/>
      <c r="AC417" s="143"/>
      <c r="AD417" s="143"/>
      <c r="AF417" s="143"/>
      <c r="AG417" s="143"/>
    </row>
    <row r="418" spans="1:33" hidden="1" x14ac:dyDescent="0.3">
      <c r="A418" t="s">
        <v>1597</v>
      </c>
      <c r="B418" t="s">
        <v>785</v>
      </c>
      <c r="C418" t="s">
        <v>786</v>
      </c>
      <c r="D418" t="s">
        <v>1237</v>
      </c>
      <c r="E418" t="s">
        <v>782</v>
      </c>
      <c r="F418" t="s">
        <v>35</v>
      </c>
      <c r="G418" t="s">
        <v>36</v>
      </c>
      <c r="H418" t="s">
        <v>883</v>
      </c>
      <c r="I418" t="s">
        <v>976</v>
      </c>
      <c r="J418">
        <v>1725818718</v>
      </c>
      <c r="K418" t="s">
        <v>1152</v>
      </c>
      <c r="L418" t="s">
        <v>465</v>
      </c>
      <c r="M418">
        <v>1.2500000000000001E-2</v>
      </c>
      <c r="N418" s="143"/>
      <c r="O418" s="143"/>
      <c r="Q418" s="143">
        <v>0.41666666666666669</v>
      </c>
      <c r="R418" s="143">
        <v>0.45833333333333331</v>
      </c>
      <c r="S418">
        <v>2</v>
      </c>
      <c r="T418" s="143"/>
      <c r="U418" s="143"/>
      <c r="W418" s="143"/>
      <c r="X418" s="143"/>
      <c r="Z418" s="143"/>
      <c r="AA418" s="143"/>
      <c r="AC418" s="143"/>
      <c r="AD418" s="143"/>
      <c r="AF418" s="143"/>
      <c r="AG418" s="143"/>
    </row>
    <row r="419" spans="1:33" hidden="1" x14ac:dyDescent="0.3">
      <c r="A419" t="s">
        <v>1597</v>
      </c>
      <c r="B419" t="s">
        <v>787</v>
      </c>
      <c r="C419" t="s">
        <v>788</v>
      </c>
      <c r="D419" t="s">
        <v>1239</v>
      </c>
      <c r="E419" t="s">
        <v>782</v>
      </c>
      <c r="F419" t="s">
        <v>35</v>
      </c>
      <c r="G419" t="s">
        <v>36</v>
      </c>
      <c r="H419" t="s">
        <v>883</v>
      </c>
      <c r="I419" t="s">
        <v>976</v>
      </c>
      <c r="J419">
        <v>1725818718</v>
      </c>
      <c r="K419" t="s">
        <v>1152</v>
      </c>
      <c r="L419" t="s">
        <v>465</v>
      </c>
      <c r="M419">
        <v>1.2500000000000001E-2</v>
      </c>
      <c r="N419" s="143"/>
      <c r="O419" s="143"/>
      <c r="Q419" s="143">
        <v>0.45833333333333331</v>
      </c>
      <c r="R419" s="143">
        <v>0.5</v>
      </c>
      <c r="S419">
        <v>2</v>
      </c>
      <c r="T419" s="143"/>
      <c r="U419" s="143"/>
      <c r="W419" s="143"/>
      <c r="X419" s="143"/>
      <c r="Z419" s="143"/>
      <c r="AA419" s="143"/>
      <c r="AC419" s="143"/>
      <c r="AD419" s="143"/>
      <c r="AF419" s="143"/>
      <c r="AG419" s="143"/>
    </row>
    <row r="420" spans="1:33" hidden="1" x14ac:dyDescent="0.3">
      <c r="A420" t="s">
        <v>1596</v>
      </c>
      <c r="B420" t="s">
        <v>789</v>
      </c>
      <c r="C420" t="s">
        <v>1061</v>
      </c>
      <c r="D420" t="s">
        <v>1239</v>
      </c>
      <c r="E420" t="s">
        <v>790</v>
      </c>
      <c r="F420" t="s">
        <v>35</v>
      </c>
      <c r="G420" t="s">
        <v>36</v>
      </c>
      <c r="H420" t="s">
        <v>883</v>
      </c>
      <c r="I420" t="s">
        <v>976</v>
      </c>
      <c r="J420">
        <v>1725818718</v>
      </c>
      <c r="K420" t="s">
        <v>1152</v>
      </c>
      <c r="L420" t="s">
        <v>465</v>
      </c>
      <c r="M420">
        <v>0.05</v>
      </c>
      <c r="N420" s="143"/>
      <c r="O420" s="143"/>
      <c r="Q420" s="143"/>
      <c r="R420" s="143"/>
      <c r="T420" s="143"/>
      <c r="U420" s="143"/>
      <c r="W420" s="143">
        <v>0.375</v>
      </c>
      <c r="X420" s="143">
        <v>0.54166666666666663</v>
      </c>
      <c r="Y420">
        <v>2</v>
      </c>
      <c r="Z420" s="143"/>
      <c r="AA420" s="143"/>
      <c r="AC420" s="143"/>
      <c r="AD420" s="143"/>
      <c r="AF420" s="143"/>
      <c r="AG420" s="143"/>
    </row>
    <row r="421" spans="1:33" hidden="1" x14ac:dyDescent="0.3">
      <c r="A421" t="s">
        <v>1597</v>
      </c>
      <c r="B421" t="s">
        <v>791</v>
      </c>
      <c r="C421" t="s">
        <v>792</v>
      </c>
      <c r="D421" t="s">
        <v>1241</v>
      </c>
      <c r="E421" t="s">
        <v>793</v>
      </c>
      <c r="F421" t="s">
        <v>35</v>
      </c>
      <c r="G421" t="s">
        <v>36</v>
      </c>
      <c r="H421" t="s">
        <v>883</v>
      </c>
      <c r="I421" t="s">
        <v>976</v>
      </c>
      <c r="J421">
        <v>1725818718</v>
      </c>
      <c r="K421" t="s">
        <v>1152</v>
      </c>
      <c r="L421" t="s">
        <v>465</v>
      </c>
      <c r="M421">
        <v>2.5000000000000001E-2</v>
      </c>
      <c r="N421" s="143"/>
      <c r="O421" s="143"/>
      <c r="Q421" s="143">
        <v>0.58333333333333337</v>
      </c>
      <c r="R421" s="143">
        <v>0.66666666666666663</v>
      </c>
      <c r="S421">
        <v>2</v>
      </c>
      <c r="T421" s="143"/>
      <c r="U421" s="143"/>
      <c r="W421" s="143"/>
      <c r="X421" s="143"/>
      <c r="Z421" s="143"/>
      <c r="AA421" s="143"/>
      <c r="AC421" s="143"/>
      <c r="AD421" s="143"/>
      <c r="AF421" s="143"/>
      <c r="AG421" s="143"/>
    </row>
    <row r="422" spans="1:33" hidden="1" x14ac:dyDescent="0.3">
      <c r="A422" t="s">
        <v>1597</v>
      </c>
      <c r="B422" t="s">
        <v>794</v>
      </c>
      <c r="C422" t="s">
        <v>795</v>
      </c>
      <c r="D422" t="s">
        <v>1237</v>
      </c>
      <c r="E422" t="s">
        <v>793</v>
      </c>
      <c r="F422" t="s">
        <v>35</v>
      </c>
      <c r="G422" t="s">
        <v>36</v>
      </c>
      <c r="H422" t="s">
        <v>883</v>
      </c>
      <c r="I422" t="s">
        <v>976</v>
      </c>
      <c r="J422">
        <v>1725818718</v>
      </c>
      <c r="K422" t="s">
        <v>1152</v>
      </c>
      <c r="L422" t="s">
        <v>465</v>
      </c>
      <c r="M422">
        <v>1.2500000000000001E-2</v>
      </c>
      <c r="N422" s="143"/>
      <c r="O422" s="143"/>
      <c r="Q422" s="143">
        <v>0.66666666666666663</v>
      </c>
      <c r="R422" s="143">
        <v>0.70833333333333337</v>
      </c>
      <c r="S422">
        <v>2</v>
      </c>
      <c r="T422" s="143"/>
      <c r="U422" s="143"/>
      <c r="W422" s="143"/>
      <c r="X422" s="143"/>
      <c r="Z422" s="143"/>
      <c r="AA422" s="143"/>
      <c r="AC422" s="143"/>
      <c r="AD422" s="143"/>
      <c r="AF422" s="143"/>
      <c r="AG422" s="143"/>
    </row>
    <row r="423" spans="1:33" hidden="1" x14ac:dyDescent="0.3">
      <c r="A423" t="s">
        <v>1597</v>
      </c>
      <c r="B423" t="s">
        <v>796</v>
      </c>
      <c r="C423" t="s">
        <v>797</v>
      </c>
      <c r="D423" t="s">
        <v>1239</v>
      </c>
      <c r="E423" t="s">
        <v>793</v>
      </c>
      <c r="F423" t="s">
        <v>35</v>
      </c>
      <c r="G423" t="s">
        <v>36</v>
      </c>
      <c r="H423" t="s">
        <v>883</v>
      </c>
      <c r="I423" t="s">
        <v>976</v>
      </c>
      <c r="J423">
        <v>1725818718</v>
      </c>
      <c r="K423" t="s">
        <v>1152</v>
      </c>
      <c r="L423" t="s">
        <v>465</v>
      </c>
      <c r="M423">
        <v>1.2500000000000001E-2</v>
      </c>
      <c r="N423" s="143"/>
      <c r="O423" s="143"/>
      <c r="Q423" s="143">
        <v>0.70833333333333337</v>
      </c>
      <c r="R423" s="143">
        <v>0.75</v>
      </c>
      <c r="S423">
        <v>2</v>
      </c>
      <c r="T423" s="143"/>
      <c r="U423" s="143"/>
      <c r="W423" s="143"/>
      <c r="X423" s="143"/>
      <c r="Z423" s="143"/>
      <c r="AA423" s="143"/>
      <c r="AC423" s="143"/>
      <c r="AD423" s="143"/>
      <c r="AF423" s="143"/>
      <c r="AG423" s="143"/>
    </row>
    <row r="424" spans="1:33" hidden="1" x14ac:dyDescent="0.3">
      <c r="A424" t="s">
        <v>1592</v>
      </c>
      <c r="B424" t="s">
        <v>798</v>
      </c>
      <c r="C424" t="s">
        <v>799</v>
      </c>
      <c r="D424" t="s">
        <v>1241</v>
      </c>
      <c r="E424" t="s">
        <v>540</v>
      </c>
      <c r="F424" t="s">
        <v>540</v>
      </c>
      <c r="G424" t="s">
        <v>36</v>
      </c>
      <c r="H424" t="s">
        <v>883</v>
      </c>
      <c r="I424" t="s">
        <v>977</v>
      </c>
      <c r="J424">
        <v>604076232</v>
      </c>
      <c r="K424" t="s">
        <v>1201</v>
      </c>
      <c r="L424" t="s">
        <v>465</v>
      </c>
      <c r="M424">
        <v>0.1</v>
      </c>
      <c r="N424" s="143"/>
      <c r="O424" s="143"/>
      <c r="Q424" s="143"/>
      <c r="R424" s="143"/>
      <c r="T424" s="143">
        <v>0.54166666666666663</v>
      </c>
      <c r="U424" s="143">
        <v>0.625</v>
      </c>
      <c r="V424">
        <v>4</v>
      </c>
      <c r="W424" s="143"/>
      <c r="X424" s="143"/>
      <c r="Z424" s="143">
        <v>0.54166666666666663</v>
      </c>
      <c r="AA424" s="143">
        <v>0.625</v>
      </c>
      <c r="AB424">
        <v>4</v>
      </c>
      <c r="AC424" s="143"/>
      <c r="AD424" s="143"/>
      <c r="AF424" s="143"/>
      <c r="AG424" s="143"/>
    </row>
    <row r="425" spans="1:33" hidden="1" x14ac:dyDescent="0.3">
      <c r="A425" t="s">
        <v>1592</v>
      </c>
      <c r="B425" t="s">
        <v>800</v>
      </c>
      <c r="C425" t="s">
        <v>801</v>
      </c>
      <c r="D425" t="s">
        <v>1241</v>
      </c>
      <c r="E425" t="s">
        <v>540</v>
      </c>
      <c r="F425" t="s">
        <v>540</v>
      </c>
      <c r="G425" t="s">
        <v>36</v>
      </c>
      <c r="H425" t="s">
        <v>883</v>
      </c>
      <c r="I425" t="s">
        <v>977</v>
      </c>
      <c r="J425">
        <v>604076232</v>
      </c>
      <c r="K425" t="s">
        <v>1201</v>
      </c>
      <c r="L425" t="s">
        <v>465</v>
      </c>
      <c r="M425">
        <v>0.1</v>
      </c>
      <c r="N425" s="143"/>
      <c r="O425" s="143"/>
      <c r="Q425" s="143"/>
      <c r="R425" s="143"/>
      <c r="T425" s="143">
        <v>0.625</v>
      </c>
      <c r="U425" s="143">
        <v>0.70833333333333337</v>
      </c>
      <c r="V425">
        <v>4</v>
      </c>
      <c r="W425" s="143"/>
      <c r="X425" s="143"/>
      <c r="Z425" s="143">
        <v>0.625</v>
      </c>
      <c r="AA425" s="143">
        <v>0.70833333333333337</v>
      </c>
      <c r="AB425">
        <v>4</v>
      </c>
      <c r="AC425" s="143"/>
      <c r="AD425" s="143"/>
      <c r="AF425" s="143"/>
      <c r="AG425" s="143"/>
    </row>
    <row r="426" spans="1:33" hidden="1" x14ac:dyDescent="0.3">
      <c r="A426" t="s">
        <v>1592</v>
      </c>
      <c r="B426" t="s">
        <v>889</v>
      </c>
      <c r="C426" t="s">
        <v>890</v>
      </c>
      <c r="D426" t="s">
        <v>1237</v>
      </c>
      <c r="E426" t="s">
        <v>540</v>
      </c>
      <c r="F426" t="s">
        <v>540</v>
      </c>
      <c r="G426" t="s">
        <v>36</v>
      </c>
      <c r="H426" t="s">
        <v>883</v>
      </c>
      <c r="I426" t="s">
        <v>977</v>
      </c>
      <c r="J426">
        <v>604076232</v>
      </c>
      <c r="K426" t="s">
        <v>1201</v>
      </c>
      <c r="L426" t="s">
        <v>465</v>
      </c>
      <c r="M426">
        <v>9.9999999999999895E-2</v>
      </c>
      <c r="N426" s="143"/>
      <c r="O426" s="143"/>
      <c r="Q426" s="143"/>
      <c r="R426" s="143"/>
      <c r="T426" s="143">
        <v>0.70833333333333337</v>
      </c>
      <c r="U426" s="143">
        <v>0.79166666666666663</v>
      </c>
      <c r="V426">
        <v>4</v>
      </c>
      <c r="W426" s="143"/>
      <c r="X426" s="143"/>
      <c r="Z426" s="143">
        <v>0.70833333333333337</v>
      </c>
      <c r="AA426" s="143">
        <v>0.79166666666666663</v>
      </c>
      <c r="AB426">
        <v>4</v>
      </c>
      <c r="AC426" s="143"/>
      <c r="AD426" s="143"/>
      <c r="AF426" s="143"/>
      <c r="AG426" s="143"/>
    </row>
    <row r="427" spans="1:33" hidden="1" x14ac:dyDescent="0.3">
      <c r="A427" t="s">
        <v>1592</v>
      </c>
      <c r="B427" t="s">
        <v>802</v>
      </c>
      <c r="C427" t="s">
        <v>803</v>
      </c>
      <c r="D427" t="s">
        <v>1237</v>
      </c>
      <c r="E427" t="s">
        <v>540</v>
      </c>
      <c r="F427" t="s">
        <v>540</v>
      </c>
      <c r="G427" t="s">
        <v>36</v>
      </c>
      <c r="H427" t="s">
        <v>883</v>
      </c>
      <c r="I427" t="s">
        <v>977</v>
      </c>
      <c r="J427">
        <v>604076232</v>
      </c>
      <c r="K427" t="s">
        <v>1201</v>
      </c>
      <c r="L427" t="s">
        <v>465</v>
      </c>
      <c r="M427">
        <v>0.1</v>
      </c>
      <c r="N427" s="143"/>
      <c r="O427" s="143"/>
      <c r="Q427" s="143"/>
      <c r="R427" s="143"/>
      <c r="T427" s="143">
        <v>0.41666666666666669</v>
      </c>
      <c r="U427" s="143">
        <v>0.5</v>
      </c>
      <c r="V427">
        <v>4</v>
      </c>
      <c r="W427" s="143"/>
      <c r="X427" s="143"/>
      <c r="Z427" s="143">
        <v>0.41666666666666669</v>
      </c>
      <c r="AA427" s="143">
        <v>0.5</v>
      </c>
      <c r="AB427">
        <v>4</v>
      </c>
      <c r="AC427" s="143"/>
      <c r="AD427" s="143"/>
      <c r="AF427" s="143"/>
      <c r="AG427" s="143"/>
    </row>
    <row r="428" spans="1:33" hidden="1" x14ac:dyDescent="0.3">
      <c r="A428" t="s">
        <v>1605</v>
      </c>
      <c r="B428" t="s">
        <v>804</v>
      </c>
      <c r="C428" t="s">
        <v>805</v>
      </c>
      <c r="D428" t="s">
        <v>1239</v>
      </c>
      <c r="E428" t="s">
        <v>540</v>
      </c>
      <c r="F428" t="s">
        <v>540</v>
      </c>
      <c r="G428" t="s">
        <v>36</v>
      </c>
      <c r="H428" t="s">
        <v>883</v>
      </c>
      <c r="I428" t="s">
        <v>977</v>
      </c>
      <c r="J428">
        <v>604076232</v>
      </c>
      <c r="K428" t="s">
        <v>1201</v>
      </c>
      <c r="L428" t="s">
        <v>465</v>
      </c>
      <c r="M428">
        <v>0.15</v>
      </c>
      <c r="N428" s="143"/>
      <c r="O428" s="143"/>
      <c r="Q428" s="143">
        <v>0.625</v>
      </c>
      <c r="R428" s="143">
        <v>0.70833333333333337</v>
      </c>
      <c r="S428">
        <v>4</v>
      </c>
      <c r="T428" s="143"/>
      <c r="U428" s="143"/>
      <c r="W428" s="143">
        <v>0.625</v>
      </c>
      <c r="X428" s="143">
        <v>0.70833333333333337</v>
      </c>
      <c r="Y428">
        <v>4</v>
      </c>
      <c r="Z428" s="143"/>
      <c r="AA428" s="143"/>
      <c r="AC428" s="143">
        <v>0.625</v>
      </c>
      <c r="AD428" s="143">
        <v>0.70833333333333337</v>
      </c>
      <c r="AE428">
        <v>4</v>
      </c>
      <c r="AF428" s="143"/>
      <c r="AG428" s="143"/>
    </row>
    <row r="429" spans="1:33" hidden="1" x14ac:dyDescent="0.3">
      <c r="A429" t="s">
        <v>1605</v>
      </c>
      <c r="B429" t="s">
        <v>806</v>
      </c>
      <c r="C429" t="s">
        <v>807</v>
      </c>
      <c r="D429" t="s">
        <v>1239</v>
      </c>
      <c r="E429" t="s">
        <v>540</v>
      </c>
      <c r="F429" t="s">
        <v>540</v>
      </c>
      <c r="G429" t="s">
        <v>36</v>
      </c>
      <c r="H429" t="s">
        <v>883</v>
      </c>
      <c r="I429" t="s">
        <v>977</v>
      </c>
      <c r="J429">
        <v>604076232</v>
      </c>
      <c r="K429" t="s">
        <v>1201</v>
      </c>
      <c r="L429" t="s">
        <v>465</v>
      </c>
      <c r="M429">
        <v>0.15</v>
      </c>
      <c r="N429" s="143"/>
      <c r="O429" s="143"/>
      <c r="Q429" s="143">
        <v>0.5</v>
      </c>
      <c r="R429" s="143">
        <v>0.58333333333333337</v>
      </c>
      <c r="S429">
        <v>4</v>
      </c>
      <c r="T429" s="143"/>
      <c r="U429" s="143"/>
      <c r="W429" s="143">
        <v>0.5</v>
      </c>
      <c r="X429" s="143">
        <v>0.58333333333333337</v>
      </c>
      <c r="Y429">
        <v>4</v>
      </c>
      <c r="Z429" s="143"/>
      <c r="AA429" s="143"/>
      <c r="AC429" s="143">
        <v>0.5</v>
      </c>
      <c r="AD429" s="143">
        <v>0.58333333333333337</v>
      </c>
      <c r="AE429">
        <v>4</v>
      </c>
      <c r="AF429" s="143"/>
      <c r="AG429" s="143"/>
    </row>
    <row r="430" spans="1:33" hidden="1" x14ac:dyDescent="0.3">
      <c r="A430" t="s">
        <v>1605</v>
      </c>
      <c r="B430" t="s">
        <v>808</v>
      </c>
      <c r="C430" t="s">
        <v>1030</v>
      </c>
      <c r="D430" t="s">
        <v>1242</v>
      </c>
      <c r="E430" t="s">
        <v>540</v>
      </c>
      <c r="F430" t="s">
        <v>540</v>
      </c>
      <c r="G430" t="s">
        <v>36</v>
      </c>
      <c r="H430" t="s">
        <v>883</v>
      </c>
      <c r="I430" t="s">
        <v>977</v>
      </c>
      <c r="J430">
        <v>604076232</v>
      </c>
      <c r="K430" t="s">
        <v>1201</v>
      </c>
      <c r="L430" t="s">
        <v>465</v>
      </c>
      <c r="M430">
        <v>0.15</v>
      </c>
      <c r="N430" s="143"/>
      <c r="O430" s="143"/>
      <c r="Q430" s="143">
        <v>0.41666666666666669</v>
      </c>
      <c r="R430" s="143">
        <v>0.5</v>
      </c>
      <c r="S430">
        <v>4</v>
      </c>
      <c r="T430" s="143"/>
      <c r="U430" s="143"/>
      <c r="W430" s="143">
        <v>0.41666666666666669</v>
      </c>
      <c r="X430" s="143">
        <v>0.5</v>
      </c>
      <c r="Y430">
        <v>4</v>
      </c>
      <c r="Z430" s="143"/>
      <c r="AA430" s="143"/>
      <c r="AC430" s="143">
        <v>0.41666666666666669</v>
      </c>
      <c r="AD430" s="143">
        <v>0.5</v>
      </c>
      <c r="AE430">
        <v>4</v>
      </c>
      <c r="AF430" s="143"/>
      <c r="AG430" s="143"/>
    </row>
    <row r="431" spans="1:33" hidden="1" x14ac:dyDescent="0.3">
      <c r="A431" t="s">
        <v>1605</v>
      </c>
      <c r="B431" t="s">
        <v>809</v>
      </c>
      <c r="C431" t="s">
        <v>810</v>
      </c>
      <c r="D431" t="s">
        <v>1243</v>
      </c>
      <c r="E431" t="s">
        <v>540</v>
      </c>
      <c r="F431" t="s">
        <v>540</v>
      </c>
      <c r="G431" t="s">
        <v>120</v>
      </c>
      <c r="H431" t="s">
        <v>883</v>
      </c>
      <c r="I431" t="s">
        <v>977</v>
      </c>
      <c r="J431">
        <v>604076232</v>
      </c>
      <c r="K431" t="s">
        <v>1201</v>
      </c>
      <c r="L431" t="s">
        <v>465</v>
      </c>
      <c r="M431">
        <v>0.15</v>
      </c>
      <c r="N431" s="143"/>
      <c r="O431" s="143"/>
      <c r="Q431" s="143">
        <v>0.70833333333333337</v>
      </c>
      <c r="R431" s="143">
        <v>0.79166666666666663</v>
      </c>
      <c r="S431">
        <v>4</v>
      </c>
      <c r="T431" s="143"/>
      <c r="U431" s="143"/>
      <c r="W431" s="143">
        <v>0.70833333333333337</v>
      </c>
      <c r="X431" s="143">
        <v>0.79166666666666663</v>
      </c>
      <c r="Y431">
        <v>4</v>
      </c>
      <c r="Z431" s="143"/>
      <c r="AA431" s="143"/>
      <c r="AC431" s="143">
        <v>0.70833333333333337</v>
      </c>
      <c r="AD431" s="143">
        <v>0.79166666666666663</v>
      </c>
      <c r="AE431">
        <v>4</v>
      </c>
      <c r="AF431" s="143"/>
      <c r="AG431" s="143"/>
    </row>
    <row r="432" spans="1:33" hidden="1" x14ac:dyDescent="0.3">
      <c r="A432" t="s">
        <v>1589</v>
      </c>
      <c r="B432" t="s">
        <v>811</v>
      </c>
      <c r="C432" t="s">
        <v>1025</v>
      </c>
      <c r="D432" t="s">
        <v>1236</v>
      </c>
      <c r="E432" t="s">
        <v>488</v>
      </c>
      <c r="F432" t="s">
        <v>278</v>
      </c>
      <c r="G432" t="s">
        <v>36</v>
      </c>
      <c r="H432" t="s">
        <v>883</v>
      </c>
      <c r="I432" t="s">
        <v>978</v>
      </c>
      <c r="K432" t="s">
        <v>1618</v>
      </c>
      <c r="L432" t="s">
        <v>392</v>
      </c>
      <c r="M432">
        <v>0.15</v>
      </c>
      <c r="N432" s="143"/>
      <c r="O432" s="143"/>
      <c r="Q432" s="143">
        <v>0.375</v>
      </c>
      <c r="R432" s="143">
        <v>0.5</v>
      </c>
      <c r="S432">
        <v>4</v>
      </c>
      <c r="T432" s="143"/>
      <c r="U432" s="143"/>
      <c r="W432" s="143"/>
      <c r="X432" s="143"/>
      <c r="Z432" s="143">
        <v>0.375</v>
      </c>
      <c r="AA432" s="143">
        <v>0.5</v>
      </c>
      <c r="AB432">
        <v>4</v>
      </c>
      <c r="AC432" s="143"/>
      <c r="AD432" s="143"/>
      <c r="AF432" s="143"/>
      <c r="AG432" s="143"/>
    </row>
    <row r="433" spans="1:33" hidden="1" x14ac:dyDescent="0.3">
      <c r="A433" t="s">
        <v>1589</v>
      </c>
      <c r="B433" t="s">
        <v>812</v>
      </c>
      <c r="C433" t="s">
        <v>489</v>
      </c>
      <c r="D433" t="s">
        <v>1239</v>
      </c>
      <c r="E433" t="s">
        <v>488</v>
      </c>
      <c r="F433" t="s">
        <v>278</v>
      </c>
      <c r="G433" t="s">
        <v>36</v>
      </c>
      <c r="H433" t="s">
        <v>883</v>
      </c>
      <c r="I433" t="s">
        <v>978</v>
      </c>
      <c r="K433" t="s">
        <v>1618</v>
      </c>
      <c r="L433" t="s">
        <v>392</v>
      </c>
      <c r="M433">
        <v>0.15</v>
      </c>
      <c r="N433" s="143"/>
      <c r="O433" s="143"/>
      <c r="Q433" s="143">
        <v>0.54166666666666663</v>
      </c>
      <c r="R433" s="143">
        <v>0.66666666666666663</v>
      </c>
      <c r="S433">
        <v>4</v>
      </c>
      <c r="T433" s="143"/>
      <c r="U433" s="143"/>
      <c r="W433" s="143"/>
      <c r="X433" s="143"/>
      <c r="Z433" s="143">
        <v>0.54166666666666663</v>
      </c>
      <c r="AA433" s="143">
        <v>0.66666666666666663</v>
      </c>
      <c r="AB433">
        <v>4</v>
      </c>
      <c r="AC433" s="143"/>
      <c r="AD433" s="143"/>
      <c r="AF433" s="143"/>
      <c r="AG433" s="143"/>
    </row>
    <row r="434" spans="1:33" hidden="1" x14ac:dyDescent="0.3">
      <c r="A434" t="s">
        <v>1589</v>
      </c>
      <c r="B434" t="s">
        <v>813</v>
      </c>
      <c r="C434" t="s">
        <v>490</v>
      </c>
      <c r="D434" t="s">
        <v>1241</v>
      </c>
      <c r="E434" t="s">
        <v>488</v>
      </c>
      <c r="F434" t="s">
        <v>278</v>
      </c>
      <c r="G434" t="s">
        <v>36</v>
      </c>
      <c r="H434" t="s">
        <v>883</v>
      </c>
      <c r="I434" t="s">
        <v>978</v>
      </c>
      <c r="K434" t="s">
        <v>1618</v>
      </c>
      <c r="L434" t="s">
        <v>392</v>
      </c>
      <c r="M434">
        <v>0.1</v>
      </c>
      <c r="N434" s="143"/>
      <c r="O434" s="143"/>
      <c r="Q434" s="143">
        <v>0.66666666666666663</v>
      </c>
      <c r="R434" s="143">
        <v>0.75</v>
      </c>
      <c r="S434">
        <v>4</v>
      </c>
      <c r="T434" s="143"/>
      <c r="U434" s="143"/>
      <c r="W434" s="143"/>
      <c r="X434" s="143"/>
      <c r="Z434" s="143">
        <v>0.66666666666666663</v>
      </c>
      <c r="AA434" s="143">
        <v>0.75</v>
      </c>
      <c r="AB434">
        <v>4</v>
      </c>
      <c r="AC434" s="143"/>
      <c r="AD434" s="143"/>
      <c r="AF434" s="143"/>
      <c r="AG434" s="143"/>
    </row>
    <row r="435" spans="1:33" hidden="1" x14ac:dyDescent="0.3">
      <c r="A435" t="s">
        <v>1596</v>
      </c>
      <c r="B435" t="s">
        <v>814</v>
      </c>
      <c r="C435" t="s">
        <v>491</v>
      </c>
      <c r="D435" t="s">
        <v>1241</v>
      </c>
      <c r="E435" t="s">
        <v>492</v>
      </c>
      <c r="F435" t="s">
        <v>278</v>
      </c>
      <c r="G435" t="s">
        <v>36</v>
      </c>
      <c r="H435" t="s">
        <v>883</v>
      </c>
      <c r="I435" t="s">
        <v>978</v>
      </c>
      <c r="K435" t="s">
        <v>1618</v>
      </c>
      <c r="L435" t="s">
        <v>392</v>
      </c>
      <c r="M435">
        <v>7.4999999999999997E-2</v>
      </c>
      <c r="N435" s="143"/>
      <c r="O435" s="143"/>
      <c r="Q435" s="143"/>
      <c r="R435" s="143"/>
      <c r="T435" s="143"/>
      <c r="U435" s="143"/>
      <c r="W435" s="143">
        <v>0.45833333333333331</v>
      </c>
      <c r="X435" s="143">
        <v>0.58333333333333337</v>
      </c>
      <c r="Y435">
        <v>4</v>
      </c>
      <c r="Z435" s="143"/>
      <c r="AA435" s="143"/>
      <c r="AC435" s="143"/>
      <c r="AD435" s="143"/>
      <c r="AF435" s="143"/>
      <c r="AG435" s="143"/>
    </row>
    <row r="436" spans="1:33" hidden="1" x14ac:dyDescent="0.3">
      <c r="A436" t="s">
        <v>1596</v>
      </c>
      <c r="B436" t="s">
        <v>815</v>
      </c>
      <c r="C436" t="s">
        <v>493</v>
      </c>
      <c r="D436" t="s">
        <v>1238</v>
      </c>
      <c r="E436" t="s">
        <v>492</v>
      </c>
      <c r="F436" t="s">
        <v>278</v>
      </c>
      <c r="G436" t="s">
        <v>36</v>
      </c>
      <c r="H436" t="s">
        <v>883</v>
      </c>
      <c r="I436" t="s">
        <v>978</v>
      </c>
      <c r="K436" t="s">
        <v>1618</v>
      </c>
      <c r="L436" t="s">
        <v>392</v>
      </c>
      <c r="M436">
        <v>0.05</v>
      </c>
      <c r="N436" s="143"/>
      <c r="O436" s="143"/>
      <c r="Q436" s="143"/>
      <c r="R436" s="143"/>
      <c r="T436" s="143"/>
      <c r="U436" s="143"/>
      <c r="W436" s="143">
        <v>0.375</v>
      </c>
      <c r="X436" s="143">
        <v>0.45833333333333331</v>
      </c>
      <c r="Y436">
        <v>4</v>
      </c>
      <c r="Z436" s="143"/>
      <c r="AA436" s="143"/>
      <c r="AC436" s="143"/>
      <c r="AD436" s="143"/>
      <c r="AF436" s="143"/>
      <c r="AG436" s="143"/>
    </row>
    <row r="437" spans="1:33" hidden="1" x14ac:dyDescent="0.3">
      <c r="A437" t="s">
        <v>1596</v>
      </c>
      <c r="B437" t="s">
        <v>816</v>
      </c>
      <c r="C437" t="s">
        <v>494</v>
      </c>
      <c r="D437" t="s">
        <v>1239</v>
      </c>
      <c r="E437" t="s">
        <v>492</v>
      </c>
      <c r="F437" t="s">
        <v>278</v>
      </c>
      <c r="G437" t="s">
        <v>36</v>
      </c>
      <c r="H437" t="s">
        <v>883</v>
      </c>
      <c r="I437" t="s">
        <v>978</v>
      </c>
      <c r="K437" t="s">
        <v>1618</v>
      </c>
      <c r="L437" t="s">
        <v>392</v>
      </c>
      <c r="M437">
        <v>7.4999999999999997E-2</v>
      </c>
      <c r="N437" s="143"/>
      <c r="O437" s="143"/>
      <c r="Q437" s="143"/>
      <c r="R437" s="143"/>
      <c r="T437" s="143"/>
      <c r="U437" s="143"/>
      <c r="W437" s="143">
        <v>0.625</v>
      </c>
      <c r="X437" s="143">
        <v>0.75</v>
      </c>
      <c r="Y437">
        <v>4</v>
      </c>
      <c r="Z437" s="143"/>
      <c r="AA437" s="143"/>
      <c r="AC437" s="143"/>
      <c r="AD437" s="143"/>
      <c r="AF437" s="143"/>
      <c r="AG437" s="143"/>
    </row>
    <row r="438" spans="1:33" hidden="1" x14ac:dyDescent="0.3">
      <c r="A438" t="s">
        <v>1610</v>
      </c>
      <c r="B438" t="s">
        <v>817</v>
      </c>
      <c r="C438" t="s">
        <v>495</v>
      </c>
      <c r="D438" t="s">
        <v>1241</v>
      </c>
      <c r="E438" t="s">
        <v>496</v>
      </c>
      <c r="F438" t="s">
        <v>278</v>
      </c>
      <c r="G438" t="s">
        <v>36</v>
      </c>
      <c r="H438" t="s">
        <v>883</v>
      </c>
      <c r="I438" t="s">
        <v>978</v>
      </c>
      <c r="K438" t="s">
        <v>1618</v>
      </c>
      <c r="L438" t="s">
        <v>392</v>
      </c>
      <c r="M438">
        <v>9.9999999999999895E-2</v>
      </c>
      <c r="N438" s="143"/>
      <c r="O438" s="143"/>
      <c r="Q438" s="143"/>
      <c r="R438" s="143"/>
      <c r="T438" s="143">
        <v>0.58333333333333337</v>
      </c>
      <c r="U438" s="143">
        <v>0.66666666666666663</v>
      </c>
      <c r="V438">
        <v>4</v>
      </c>
      <c r="W438" s="143"/>
      <c r="X438" s="143"/>
      <c r="Z438" s="143"/>
      <c r="AA438" s="143"/>
      <c r="AC438" s="143">
        <v>0.58333333333333337</v>
      </c>
      <c r="AD438" s="143">
        <v>0.66666666666666663</v>
      </c>
      <c r="AE438">
        <v>4</v>
      </c>
      <c r="AF438" s="143"/>
      <c r="AG438" s="143"/>
    </row>
    <row r="439" spans="1:33" hidden="1" x14ac:dyDescent="0.3">
      <c r="A439" t="s">
        <v>1610</v>
      </c>
      <c r="B439" t="s">
        <v>818</v>
      </c>
      <c r="C439" t="s">
        <v>1026</v>
      </c>
      <c r="D439" t="s">
        <v>1240</v>
      </c>
      <c r="E439" t="s">
        <v>496</v>
      </c>
      <c r="F439" t="s">
        <v>278</v>
      </c>
      <c r="G439" t="s">
        <v>36</v>
      </c>
      <c r="H439" t="s">
        <v>883</v>
      </c>
      <c r="I439" t="s">
        <v>978</v>
      </c>
      <c r="K439" t="s">
        <v>1618</v>
      </c>
      <c r="L439" t="s">
        <v>392</v>
      </c>
      <c r="M439">
        <v>0.1</v>
      </c>
      <c r="N439" s="143"/>
      <c r="O439" s="143"/>
      <c r="Q439" s="143"/>
      <c r="R439" s="143"/>
      <c r="T439" s="143">
        <v>0.66666666666666663</v>
      </c>
      <c r="U439" s="143">
        <v>0.75</v>
      </c>
      <c r="V439">
        <v>4</v>
      </c>
      <c r="W439" s="143"/>
      <c r="X439" s="143"/>
      <c r="Z439" s="143"/>
      <c r="AA439" s="143"/>
      <c r="AC439" s="143">
        <v>0.66666666666666663</v>
      </c>
      <c r="AD439" s="143">
        <v>0.75</v>
      </c>
      <c r="AE439">
        <v>4</v>
      </c>
      <c r="AF439" s="143"/>
      <c r="AG439" s="143"/>
    </row>
    <row r="440" spans="1:33" hidden="1" x14ac:dyDescent="0.3">
      <c r="A440" t="s">
        <v>1610</v>
      </c>
      <c r="B440" t="s">
        <v>819</v>
      </c>
      <c r="C440" t="s">
        <v>497</v>
      </c>
      <c r="D440" t="s">
        <v>1239</v>
      </c>
      <c r="E440" t="s">
        <v>496</v>
      </c>
      <c r="F440" t="s">
        <v>278</v>
      </c>
      <c r="G440" t="s">
        <v>36</v>
      </c>
      <c r="H440" t="s">
        <v>883</v>
      </c>
      <c r="I440" t="s">
        <v>978</v>
      </c>
      <c r="K440" t="s">
        <v>1618</v>
      </c>
      <c r="L440" t="s">
        <v>392</v>
      </c>
      <c r="M440">
        <v>0.1</v>
      </c>
      <c r="N440" s="143"/>
      <c r="O440" s="143"/>
      <c r="Q440" s="143"/>
      <c r="R440" s="143"/>
      <c r="T440" s="143">
        <v>0.45833333333333331</v>
      </c>
      <c r="U440" s="143">
        <v>0.54166666666666663</v>
      </c>
      <c r="V440">
        <v>4</v>
      </c>
      <c r="W440" s="143"/>
      <c r="X440" s="143"/>
      <c r="Z440" s="143"/>
      <c r="AA440" s="143"/>
      <c r="AC440" s="143">
        <v>0.45833333333333331</v>
      </c>
      <c r="AD440" s="143">
        <v>0.54166666666666663</v>
      </c>
      <c r="AE440">
        <v>4</v>
      </c>
      <c r="AF440" s="143"/>
      <c r="AG440" s="143"/>
    </row>
    <row r="441" spans="1:33" hidden="1" x14ac:dyDescent="0.3">
      <c r="A441" t="s">
        <v>1610</v>
      </c>
      <c r="B441" t="s">
        <v>820</v>
      </c>
      <c r="C441" t="s">
        <v>1027</v>
      </c>
      <c r="D441" t="s">
        <v>1236</v>
      </c>
      <c r="E441" t="s">
        <v>496</v>
      </c>
      <c r="F441" t="s">
        <v>278</v>
      </c>
      <c r="G441" t="s">
        <v>36</v>
      </c>
      <c r="H441" t="s">
        <v>883</v>
      </c>
      <c r="I441" t="s">
        <v>978</v>
      </c>
      <c r="K441" t="s">
        <v>1618</v>
      </c>
      <c r="L441" t="s">
        <v>392</v>
      </c>
      <c r="M441">
        <v>0.1</v>
      </c>
      <c r="N441" s="143"/>
      <c r="O441" s="143"/>
      <c r="Q441" s="143"/>
      <c r="R441" s="143"/>
      <c r="T441" s="143">
        <v>0.375</v>
      </c>
      <c r="U441" s="143">
        <v>0.45833333333333331</v>
      </c>
      <c r="V441">
        <v>4</v>
      </c>
      <c r="W441" s="143"/>
      <c r="X441" s="143"/>
      <c r="Z441" s="143"/>
      <c r="AA441" s="143"/>
      <c r="AC441" s="143">
        <v>0.375</v>
      </c>
      <c r="AD441" s="143">
        <v>0.45833333333333331</v>
      </c>
      <c r="AE441">
        <v>4</v>
      </c>
      <c r="AF441" s="143"/>
      <c r="AG441" s="143"/>
    </row>
  </sheetData>
  <phoneticPr fontId="16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G17"/>
  <sheetViews>
    <sheetView showGridLines="0" workbookViewId="0">
      <selection activeCell="K17" sqref="K17"/>
    </sheetView>
  </sheetViews>
  <sheetFormatPr baseColWidth="10" defaultRowHeight="14.4" x14ac:dyDescent="0.3"/>
  <cols>
    <col min="3" max="3" width="16.88671875" bestFit="1" customWidth="1"/>
  </cols>
  <sheetData>
    <row r="1" spans="1:7" x14ac:dyDescent="0.3">
      <c r="A1" t="s">
        <v>1647</v>
      </c>
    </row>
    <row r="2" spans="1:7" x14ac:dyDescent="0.3">
      <c r="A2" t="s">
        <v>1648</v>
      </c>
      <c r="B2" t="s">
        <v>1649</v>
      </c>
    </row>
    <row r="15" spans="1:7" x14ac:dyDescent="0.3">
      <c r="B15" s="152" t="s">
        <v>1139</v>
      </c>
      <c r="C15" s="150" t="s">
        <v>1138</v>
      </c>
      <c r="E15" t="s">
        <v>1652</v>
      </c>
      <c r="G15" t="s">
        <v>1653</v>
      </c>
    </row>
    <row r="16" spans="1:7" x14ac:dyDescent="0.3">
      <c r="G16" t="s">
        <v>1654</v>
      </c>
    </row>
    <row r="17" spans="7:7" x14ac:dyDescent="0.3">
      <c r="G17" t="s">
        <v>1655</v>
      </c>
    </row>
  </sheetData>
  <conditionalFormatting sqref="C15">
    <cfRule type="duplicateValues" dxfId="105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3267A1428A0994598CBA310F9F371E3" ma:contentTypeVersion="10" ma:contentTypeDescription="Crear nuevo documento." ma:contentTypeScope="" ma:versionID="de662b6365ed83467b7fc25715f0edf5">
  <xsd:schema xmlns:xsd="http://www.w3.org/2001/XMLSchema" xmlns:xs="http://www.w3.org/2001/XMLSchema" xmlns:p="http://schemas.microsoft.com/office/2006/metadata/properties" xmlns:ns3="342add44-1164-42ba-8d49-7bc11a328e25" xmlns:ns4="271fc746-8d3a-4c96-8fbd-ac241da887f8" targetNamespace="http://schemas.microsoft.com/office/2006/metadata/properties" ma:root="true" ma:fieldsID="856cd7d3070450b28fa072fefcaa0ec3" ns3:_="" ns4:_="">
    <xsd:import namespace="342add44-1164-42ba-8d49-7bc11a328e25"/>
    <xsd:import namespace="271fc746-8d3a-4c96-8fbd-ac241da887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2add44-1164-42ba-8d49-7bc11a328e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1fc746-8d3a-4c96-8fbd-ac241da887f8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AEDC602-83A6-4EEC-A961-918A27D2DCC0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3FE28869-79C6-46D0-A48C-5D64964BB7D8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purl.org/dc/terms/"/>
    <ds:schemaRef ds:uri="342add44-1164-42ba-8d49-7bc11a328e25"/>
    <ds:schemaRef ds:uri="http://schemas.microsoft.com/office/infopath/2007/PartnerControls"/>
    <ds:schemaRef ds:uri="http://schemas.openxmlformats.org/package/2006/metadata/core-properties"/>
    <ds:schemaRef ds:uri="271fc746-8d3a-4c96-8fbd-ac241da887f8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92E23A5-E937-434E-9C9F-5A8C0496014B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24AD0745-BDD4-4189-A7D9-C3BAF08871AF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37B70DD8-898F-40C2-8C10-0013095644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2add44-1164-42ba-8d49-7bc11a328e25"/>
    <ds:schemaRef ds:uri="271fc746-8d3a-4c96-8fbd-ac241da887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319F6ACB-B453-45B4-B3C4-8F40A964DFDF}">
  <ds:schemaRefs>
    <ds:schemaRef ds:uri="http://www.w3.org/2001/XMLSchema"/>
    <ds:schemaRef ds:uri="http://microsoft.data.visualization.engine.tours/1.0"/>
  </ds:schemaRefs>
</ds:datastoreItem>
</file>

<file path=customXml/itemProps7.xml><?xml version="1.0" encoding="utf-8"?>
<ds:datastoreItem xmlns:ds="http://schemas.openxmlformats.org/officeDocument/2006/customXml" ds:itemID="{C8B1603A-A8A0-4CF9-B58A-2856809D0DE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RESUM</vt:lpstr>
      <vt:lpstr>Analisis</vt:lpstr>
      <vt:lpstr>RUTA PROMOTOR</vt:lpstr>
      <vt:lpstr>RUTA PROMOTORES MARCIMEX</vt:lpstr>
      <vt:lpstr>B. Propuesta CC</vt:lpstr>
      <vt:lpstr>RUTA</vt:lpstr>
      <vt:lpstr>OBSERVACIONES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Oscar Sanchez</dc:creator>
  <cp:keywords/>
  <dc:description/>
  <cp:lastModifiedBy>Ivan Espinosa</cp:lastModifiedBy>
  <cp:revision/>
  <cp:lastPrinted>2022-07-11T23:53:17Z</cp:lastPrinted>
  <dcterms:created xsi:type="dcterms:W3CDTF">2018-09-10T16:12:01Z</dcterms:created>
  <dcterms:modified xsi:type="dcterms:W3CDTF">2023-01-09T17:08:57Z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0x01010093267A1428A0994598CBA310F9F371E3</vt:lpwstr>
  </property>
</Properties>
</file>