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FYSsbXaTn-_yy-oTQPlCrmhgF-Xhd4Nd\Contabilidad\Comisiones\2023\Febrero\"/>
    </mc:Choice>
  </mc:AlternateContent>
  <xr:revisionPtr revIDLastSave="0" documentId="13_ncr:1_{04954F34-21CC-4889-8009-0BF99C545CA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Jefe Febrero 2023" sheetId="1" r:id="rId1"/>
    <sheet name="Descuentos" sheetId="2" r:id="rId2"/>
    <sheet name="Incentivo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E18" i="1"/>
  <c r="E17" i="1"/>
  <c r="E16" i="1"/>
  <c r="E15" i="1"/>
  <c r="E14" i="1"/>
  <c r="E13" i="1"/>
  <c r="E12" i="1"/>
  <c r="E11" i="1"/>
  <c r="E10" i="1"/>
  <c r="D18" i="1"/>
  <c r="D17" i="1"/>
  <c r="D16" i="1"/>
  <c r="D15" i="1"/>
  <c r="D14" i="1"/>
  <c r="D13" i="1"/>
  <c r="D12" i="1"/>
  <c r="D11" i="1"/>
  <c r="D10" i="1"/>
  <c r="F16" i="1" l="1"/>
  <c r="C19" i="1" l="1"/>
  <c r="F17" i="1" l="1"/>
  <c r="F11" i="1"/>
  <c r="F15" i="1"/>
  <c r="F18" i="1"/>
  <c r="F10" i="1"/>
  <c r="F14" i="1"/>
  <c r="F12" i="1"/>
  <c r="F13" i="1"/>
  <c r="G14" i="1" l="1"/>
  <c r="G10" i="1"/>
  <c r="G17" i="1"/>
  <c r="G13" i="1"/>
  <c r="G15" i="1"/>
  <c r="G16" i="1"/>
  <c r="G12" i="1"/>
  <c r="G18" i="1"/>
  <c r="G11" i="1"/>
  <c r="G19" i="1" l="1"/>
  <c r="H16" i="1" l="1"/>
  <c r="H14" i="1"/>
  <c r="H15" i="1"/>
  <c r="H10" i="1"/>
  <c r="H13" i="1"/>
  <c r="H12" i="1"/>
  <c r="H18" i="1"/>
  <c r="H11" i="1"/>
  <c r="H17" i="1"/>
  <c r="H19" i="1" l="1"/>
  <c r="H21" i="1" s="1"/>
</calcChain>
</file>

<file path=xl/sharedStrings.xml><?xml version="1.0" encoding="utf-8"?>
<sst xmlns="http://schemas.openxmlformats.org/spreadsheetml/2006/main" count="2878" uniqueCount="1269">
  <si>
    <t>VARIABLE COMISIONAL</t>
  </si>
  <si>
    <t>* Por este mes se excepciona el cumplimiento de NPS mínimo al 35% de la tienda al que pertence el ejecutivo, se considera el cumplimiento NPS del total de Tiendas.</t>
  </si>
  <si>
    <t>*Para acceder al sobrecumplimiento de alguna de las variables debe haber cumplido al 100% en Q Total Pospago y mínimo al 80% en el resto variables</t>
  </si>
  <si>
    <t>*Para comisionar deben cumplir mínimo al 80% del total de las variables</t>
  </si>
  <si>
    <t>Consideraciones:</t>
  </si>
  <si>
    <t>TOTAL COMISIÓN A RECIBIR</t>
  </si>
  <si>
    <t xml:space="preserve"> (-) DESCUENTOS</t>
  </si>
  <si>
    <t>SUBTOTAL</t>
  </si>
  <si>
    <t>PREPAGO</t>
  </si>
  <si>
    <t>RETENCIONES</t>
  </si>
  <si>
    <t>ARPU</t>
  </si>
  <si>
    <t>TOTAL Q POSPAGO</t>
  </si>
  <si>
    <t>TRANSFERENCIAS DOMICILIADAS</t>
  </si>
  <si>
    <t>identificar las ventas por vendedor</t>
  </si>
  <si>
    <t>ALTAS DOMICILIADAS</t>
  </si>
  <si>
    <t>cobranzas, para evitar el charge back</t>
  </si>
  <si>
    <t>TOTAL COMIS.</t>
  </si>
  <si>
    <t>CUMPL. PONDERADO</t>
  </si>
  <si>
    <t>% CUMPLIM.</t>
  </si>
  <si>
    <t>REAL</t>
  </si>
  <si>
    <t>META</t>
  </si>
  <si>
    <t>%PESO</t>
  </si>
  <si>
    <t>VARIABLES</t>
  </si>
  <si>
    <t>JEFE DE VENTAS Y ATENCIÓN</t>
  </si>
  <si>
    <t>Tipo de Transacción</t>
  </si>
  <si>
    <t>Línea de Negocio</t>
  </si>
  <si>
    <t>Celular</t>
  </si>
  <si>
    <t>Código de Cliente</t>
  </si>
  <si>
    <t>Plan</t>
  </si>
  <si>
    <t>Código de Vendedor</t>
  </si>
  <si>
    <t>Observación</t>
  </si>
  <si>
    <t>Cliente</t>
  </si>
  <si>
    <t>Fecha Alta</t>
  </si>
  <si>
    <t>Tipo de Alta</t>
  </si>
  <si>
    <t>Canal Interno</t>
  </si>
  <si>
    <t>TIENDA</t>
  </si>
  <si>
    <t>EJECUTIVO</t>
  </si>
  <si>
    <t>OBSERVACIONES</t>
  </si>
  <si>
    <t>Codigo de Cliente</t>
  </si>
  <si>
    <t>Codigo Vendedor</t>
  </si>
  <si>
    <t>Observacion</t>
  </si>
  <si>
    <t>Fecha Activacion</t>
  </si>
  <si>
    <t>Fecha Terminacion</t>
  </si>
  <si>
    <t>Dias desde Alta hasta la Baja</t>
  </si>
  <si>
    <t>NAE104143</t>
  </si>
  <si>
    <t>PREVIOPAGO PLAN MOVISTAR $24.99</t>
  </si>
  <si>
    <t>Terminacion 100% - Días: 135</t>
  </si>
  <si>
    <t>PDV</t>
  </si>
  <si>
    <t>CUENCA REMIGIO</t>
  </si>
  <si>
    <t>NAE104144</t>
  </si>
  <si>
    <t>Transferencia a Prepago 100% - Días: 97</t>
  </si>
  <si>
    <t>NAE104096</t>
  </si>
  <si>
    <t>PREVIOPAGO PLAN MOVISTAR $12.99</t>
  </si>
  <si>
    <t>Transferencia a Prepago 100% - Días: 94</t>
  </si>
  <si>
    <t>Transferencia a Prepago 100% - Días: 91</t>
  </si>
  <si>
    <t>NAE104147</t>
  </si>
  <si>
    <t>PLAN MOVISTAR $12.99</t>
  </si>
  <si>
    <t>Transferencia a Prepago 100% - Días: 81</t>
  </si>
  <si>
    <t>NAE104140</t>
  </si>
  <si>
    <t>PREVIOPAGO PLAN MOVISTAR $9.99</t>
  </si>
  <si>
    <t>LEONARDO ESTEBAN BRAVO CASTILLO</t>
  </si>
  <si>
    <t>PREVIOPAGO PLAN MOVISTAR $19.99</t>
  </si>
  <si>
    <t>Transferencia a Prepago 100% - Días: 75</t>
  </si>
  <si>
    <t>Terminacion 100% - Días: 76</t>
  </si>
  <si>
    <t>Transferencia a Prepago 100% - Días: 62</t>
  </si>
  <si>
    <t>Transferencia a Prepago 100% - Días: 47</t>
  </si>
  <si>
    <t>Transferencia a Prepago 100% - Días: 50</t>
  </si>
  <si>
    <t>PREVIOPAGO PLAN MOVISTAR $16.99</t>
  </si>
  <si>
    <t>CUENCA CENTRO</t>
  </si>
  <si>
    <t>Transferencia a Prepago 100% - Días: 102</t>
  </si>
  <si>
    <t>Terminacion 100% - Días: 122</t>
  </si>
  <si>
    <t>NAE104149</t>
  </si>
  <si>
    <t>NAE104097</t>
  </si>
  <si>
    <t>Terminacion 100% - Días: 112</t>
  </si>
  <si>
    <t>Transferencia a Prepago 100% - Días: 79</t>
  </si>
  <si>
    <t>NAE104152</t>
  </si>
  <si>
    <t>Terminacion 100% - Días: 91</t>
  </si>
  <si>
    <t>Transferencia a Prepago 100% - Días: 25</t>
  </si>
  <si>
    <t>PLAN MOVISTAR $9.99</t>
  </si>
  <si>
    <t>Fecha Ticket</t>
  </si>
  <si>
    <t>Vendedor</t>
  </si>
  <si>
    <t>Bono</t>
  </si>
  <si>
    <t>VALOR</t>
  </si>
  <si>
    <t>MES</t>
  </si>
  <si>
    <t>UPSELL + MPLAY + FUTBOL + PAQ.ILIM + SOS</t>
  </si>
  <si>
    <t xml:space="preserve">NPS </t>
  </si>
  <si>
    <t>ALTAS</t>
  </si>
  <si>
    <t>POSPAGO</t>
  </si>
  <si>
    <t>593983770774</t>
  </si>
  <si>
    <t>43021292</t>
  </si>
  <si>
    <t>PLAN PERSONAS CON DISCAPACIDAD</t>
  </si>
  <si>
    <t>Control Activaciones: Incumplimiento de politica comercial, planes no vigentes</t>
  </si>
  <si>
    <t>MARIA DOLORES BERMEO BARBECHO</t>
  </si>
  <si>
    <t>ALTAS BRUTAS</t>
  </si>
  <si>
    <t>593984140067</t>
  </si>
  <si>
    <t>43029824</t>
  </si>
  <si>
    <t>FULL MEGAS IRON</t>
  </si>
  <si>
    <t>NAE105840</t>
  </si>
  <si>
    <t>Control Activaciones: Incumplimiento de politica comercial, planes pago en caja sin pago anticipado 50%  en la activacion</t>
  </si>
  <si>
    <t>ANDRES ALEJANDRO VALLEJO MONCAYO</t>
  </si>
  <si>
    <t>593992909680</t>
  </si>
  <si>
    <t>42977244</t>
  </si>
  <si>
    <t>PREVIOPAGO PLAN MOVISTAR STARTER</t>
  </si>
  <si>
    <t>DAVID ARTURO CACHAGO AUCAPIÑA</t>
  </si>
  <si>
    <t>593987565474</t>
  </si>
  <si>
    <t>42865717</t>
  </si>
  <si>
    <t>PREVIOPAGO PLAN MOVISTAR ADULTO</t>
  </si>
  <si>
    <t>NAE104119</t>
  </si>
  <si>
    <t>JORGE RICARDO CORTEZ MALLIQUINGA</t>
  </si>
  <si>
    <t>PORTADAS</t>
  </si>
  <si>
    <t>593984417233</t>
  </si>
  <si>
    <t>43002464</t>
  </si>
  <si>
    <t>PLAN MOVISTAR STARTER PLUS</t>
  </si>
  <si>
    <t>NAE104101</t>
  </si>
  <si>
    <t>JONATHAN MATEO GREFA GUANOQUISA GREFA GUANOQUISA</t>
  </si>
  <si>
    <t>TRANSFERENCIA</t>
  </si>
  <si>
    <t>593987532568</t>
  </si>
  <si>
    <t>42880468</t>
  </si>
  <si>
    <t>PREVIOPAGO PLAN MOVISTAR STARTER PLUS FS</t>
  </si>
  <si>
    <t>NAE104116</t>
  </si>
  <si>
    <t>Control Activaciones: Incumplimiento de politica comercial Tiempo Parque Prepago Menor 30 Días - NAE104116</t>
  </si>
  <si>
    <t>593995828885</t>
  </si>
  <si>
    <t>42888092</t>
  </si>
  <si>
    <t>PREVIOPAGO PLAN MOVISTAR STARTER PLUS</t>
  </si>
  <si>
    <t>Control Activaciones: Incumplimiento de politica comercial Tiempo Parque Prepago Menor 30 Días - NAE104152</t>
  </si>
  <si>
    <t>593984556420</t>
  </si>
  <si>
    <t>42893877</t>
  </si>
  <si>
    <t>NAE105623</t>
  </si>
  <si>
    <t>Control Activaciones: Incumplimiento de politica comercial Tiempo Parque Prepago Menor 30 Días - NAE105623</t>
  </si>
  <si>
    <t>593995742985</t>
  </si>
  <si>
    <t>41349717</t>
  </si>
  <si>
    <t>NAE105951</t>
  </si>
  <si>
    <t>Control Activaciones: Incumplimiento de politica comercial Tiempo Parque Prepago Menor 30 Días - NAE105951</t>
  </si>
  <si>
    <t>593995786283</t>
  </si>
  <si>
    <t>42882183</t>
  </si>
  <si>
    <t>NAE105966</t>
  </si>
  <si>
    <t>Control Activaciones: Incumplimiento de politica comercial Tiempo Parque Prepago Menor 30 Días - NAE105966</t>
  </si>
  <si>
    <t>593995776043</t>
  </si>
  <si>
    <t>42885631</t>
  </si>
  <si>
    <t>NAE106337</t>
  </si>
  <si>
    <t>Control Activaciones: Incumplimiento de politica comercial Tiempo Parque Prepago Menor 30 Días - NAE106337</t>
  </si>
  <si>
    <t>593984725482</t>
  </si>
  <si>
    <t>42993643</t>
  </si>
  <si>
    <t>PREVIOPAGO PLAN MOVISTAR BASIC PLUS</t>
  </si>
  <si>
    <t>LUIS PATRICIO SATAN LEMA</t>
  </si>
  <si>
    <t>TAMARA CRISTINA AREVALO URGILES</t>
  </si>
  <si>
    <t>DAVID ALEJANDRO BASANTES JACOME</t>
  </si>
  <si>
    <t>FATIMA DANIELA PAREDES RAMIREZ</t>
  </si>
  <si>
    <t>JUAN CARLOS VELASCO GUERRA</t>
  </si>
  <si>
    <t>EDWIN MODESTO CASTILLO AGUIRRE</t>
  </si>
  <si>
    <t>JORGE VINICIO CALLE CHACA</t>
  </si>
  <si>
    <t>DIANA PATRICIA YEPEZ PALOMEQUE</t>
  </si>
  <si>
    <t>LOZADA TACLE MARILIN LIZETH</t>
  </si>
  <si>
    <t>REA ESPINOZA MIGUEL ANGEL</t>
  </si>
  <si>
    <t>MARITZA ELOISAMONTENEGRO MEJIA</t>
  </si>
  <si>
    <t>RECREO</t>
  </si>
  <si>
    <t>CONDADO</t>
  </si>
  <si>
    <t>593962906848</t>
  </si>
  <si>
    <t>42699245</t>
  </si>
  <si>
    <t>DANIEL CLARKE HERRICK</t>
  </si>
  <si>
    <t>Terminacion 100% - Días: 1</t>
  </si>
  <si>
    <t>593979040568</t>
  </si>
  <si>
    <t>42681680</t>
  </si>
  <si>
    <t>NAE104115</t>
  </si>
  <si>
    <t>CARLOS GALO GUANOPATIN TOAPANTA</t>
  </si>
  <si>
    <t>Terminacion 100% - Días: 5</t>
  </si>
  <si>
    <t>593987944101</t>
  </si>
  <si>
    <t>42669048</t>
  </si>
  <si>
    <t>FULL MEGAS GOLD</t>
  </si>
  <si>
    <t>JUAN ISMAEL JUAREZ RUESTA</t>
  </si>
  <si>
    <t>Terminacion 100% - Días: 7</t>
  </si>
  <si>
    <t>593963096730</t>
  </si>
  <si>
    <t>42675163</t>
  </si>
  <si>
    <t>NAE104103</t>
  </si>
  <si>
    <t>KLEBER HERNAN CHAVARRIA PONCE</t>
  </si>
  <si>
    <t>Terminacion 100% - Días: 14</t>
  </si>
  <si>
    <t>593998849807</t>
  </si>
  <si>
    <t>593979125638</t>
  </si>
  <si>
    <t>42631728</t>
  </si>
  <si>
    <t>HECTOR ABRAHAN VEGA VEGA</t>
  </si>
  <si>
    <t>Terminacion 100% - Días: 15</t>
  </si>
  <si>
    <t>593983974287</t>
  </si>
  <si>
    <t>42659575</t>
  </si>
  <si>
    <t>NAE105386</t>
  </si>
  <si>
    <t>SEGUNDO ALFONSO TERAN CHICA</t>
  </si>
  <si>
    <t>Transferencia a Prepago 100% - Días: 15</t>
  </si>
  <si>
    <t>593984147687</t>
  </si>
  <si>
    <t>42648876</t>
  </si>
  <si>
    <t>NAE104118</t>
  </si>
  <si>
    <t>JHONATHAN RAMIRO HIDALGO CAZORLA</t>
  </si>
  <si>
    <t>Transferencia a Prepago 100% - Días: 16</t>
  </si>
  <si>
    <t>593983274422</t>
  </si>
  <si>
    <t>42681371</t>
  </si>
  <si>
    <t>NAE104108</t>
  </si>
  <si>
    <t>FRANCISCO DAVID BENAVIDES JUMBO</t>
  </si>
  <si>
    <t>Transferencia a Prepago 100% - Días: 20</t>
  </si>
  <si>
    <t>593979313352</t>
  </si>
  <si>
    <t>42658897</t>
  </si>
  <si>
    <t>NAE104136</t>
  </si>
  <si>
    <t>MARCO ANTONIO QUEZADA ALVARRACIN</t>
  </si>
  <si>
    <t>Transferencia a Prepago 100% - Días: 21</t>
  </si>
  <si>
    <t>593995018968</t>
  </si>
  <si>
    <t>42626471</t>
  </si>
  <si>
    <t>EDSON JORGE BENITEZ GUERRERO</t>
  </si>
  <si>
    <t>Terminacion 100% - Días: 21</t>
  </si>
  <si>
    <t>593999873917</t>
  </si>
  <si>
    <t>42670513</t>
  </si>
  <si>
    <t> JIMMY GERARDO BUSTILLOS IBARRA</t>
  </si>
  <si>
    <t>593983029496</t>
  </si>
  <si>
    <t>42636510</t>
  </si>
  <si>
    <t>NAE104113</t>
  </si>
  <si>
    <t> LIDIA MAXIMA PADRON DE VILLEGAS</t>
  </si>
  <si>
    <t>Transferencia a Prepago 100% - Días: 23</t>
  </si>
  <si>
    <t>593992946804</t>
  </si>
  <si>
    <t>42639254</t>
  </si>
  <si>
    <t>NAE104969</t>
  </si>
  <si>
    <t>MARIA ESPERANZA MORENO AZANZA</t>
  </si>
  <si>
    <t>Terminacion 100% - Días: 24</t>
  </si>
  <si>
    <t>593995671643</t>
  </si>
  <si>
    <t>42588536</t>
  </si>
  <si>
    <t>NAE105169</t>
  </si>
  <si>
    <t>JOHNNY FERNANDO GOMEZ SIGSIG</t>
  </si>
  <si>
    <t>Transferencia a Prepago 100% - Días: 24</t>
  </si>
  <si>
    <t>593969087566</t>
  </si>
  <si>
    <t>42344833</t>
  </si>
  <si>
    <t>NAE104776</t>
  </si>
  <si>
    <t> GINA SILVANA PROAÑO ESPINOSA</t>
  </si>
  <si>
    <t>593962967090</t>
  </si>
  <si>
    <t>42599799</t>
  </si>
  <si>
    <t> YESSENIA ELIZABETH GUAMAN RODRIGUEZ</t>
  </si>
  <si>
    <t>593987497092</t>
  </si>
  <si>
    <t>42677310</t>
  </si>
  <si>
    <t> WILSON VICENTE PASACA PALTA</t>
  </si>
  <si>
    <t>Terminacion 100% - Días: 26</t>
  </si>
  <si>
    <t>593995323985</t>
  </si>
  <si>
    <t>42600980</t>
  </si>
  <si>
    <t> JHON PAULO MOSQUERA ROSERO</t>
  </si>
  <si>
    <t>Transferencia a Prepago 100% - Días: 26</t>
  </si>
  <si>
    <t>593986666677</t>
  </si>
  <si>
    <t>42559931</t>
  </si>
  <si>
    <t>NAE105141</t>
  </si>
  <si>
    <t>CHRISTHIAN MANUEL SALINAS PAREJA</t>
  </si>
  <si>
    <t>Terminacion 100% - Días: 28</t>
  </si>
  <si>
    <t>593983713479</t>
  </si>
  <si>
    <t>42651330</t>
  </si>
  <si>
    <t> PAUL ALEXANDER ZHUMI GUAMAN</t>
  </si>
  <si>
    <t>593962670196</t>
  </si>
  <si>
    <t>42591249</t>
  </si>
  <si>
    <t>PREVIOPAGO PLAN MOVISTAR $12.99 Televentas</t>
  </si>
  <si>
    <t> CRISTIAN DANILO VALENCIA NUÑEZ</t>
  </si>
  <si>
    <t>Transferencia a Prepago 100% - Días: 29</t>
  </si>
  <si>
    <t>593962851753</t>
  </si>
  <si>
    <t>42671459</t>
  </si>
  <si>
    <t> ANGEL MESIAS GOMEZ CANDO</t>
  </si>
  <si>
    <t>Terminacion 100% - Días: 29</t>
  </si>
  <si>
    <t>593958846381</t>
  </si>
  <si>
    <t>42623969</t>
  </si>
  <si>
    <t>FRED SALOMON CABEZAS BERNHARDT</t>
  </si>
  <si>
    <t>Terminacion 100% - Días: 30</t>
  </si>
  <si>
    <t>593962608169</t>
  </si>
  <si>
    <t>42695863</t>
  </si>
  <si>
    <t>GUILLERMO WLADIMIR LARREA RODRIGUEZ</t>
  </si>
  <si>
    <t>593984033279</t>
  </si>
  <si>
    <t>593984619044</t>
  </si>
  <si>
    <t>42576277</t>
  </si>
  <si>
    <t>SONIA ALEXANDRA ROBERT GARCES</t>
  </si>
  <si>
    <t>593983792310</t>
  </si>
  <si>
    <t>42656937</t>
  </si>
  <si>
    <t>NAE104187</t>
  </si>
  <si>
    <t>ZOILA ESTHER QUITUIZACA MARIN</t>
  </si>
  <si>
    <t>593958695828</t>
  </si>
  <si>
    <t>42579623</t>
  </si>
  <si>
    <t>LUIS LEONARDO QUINTERO TORTOLERO</t>
  </si>
  <si>
    <t>Terminacion 100% - Días: 31</t>
  </si>
  <si>
    <t>593958774678</t>
  </si>
  <si>
    <t>42628442</t>
  </si>
  <si>
    <t>MARIO GERMAN UVILLUS SANTOS</t>
  </si>
  <si>
    <t>593958930348</t>
  </si>
  <si>
    <t>42607970</t>
  </si>
  <si>
    <t>NAE104102</t>
  </si>
  <si>
    <t>JANISEE MADELEYNE JIMENEZ SEGURA</t>
  </si>
  <si>
    <t>593979069395</t>
  </si>
  <si>
    <t>42618026</t>
  </si>
  <si>
    <t>NAE105196</t>
  </si>
  <si>
    <t>PABLO EDUARDO CASTRO GUIJARRO</t>
  </si>
  <si>
    <t>593987259552</t>
  </si>
  <si>
    <t>42699185</t>
  </si>
  <si>
    <t>MARIA DEL PILAR NOVOA UQUILLAS</t>
  </si>
  <si>
    <t>593995909855</t>
  </si>
  <si>
    <t>593995004904</t>
  </si>
  <si>
    <t/>
  </si>
  <si>
    <t>PLAN MOVISTAR BASIC PLUS FS</t>
  </si>
  <si>
    <t> WILLIAM ANDRES JUIÑA PERUGACHI</t>
  </si>
  <si>
    <t>Terminacion 100% - Días: 65 CP</t>
  </si>
  <si>
    <t>593979309005</t>
  </si>
  <si>
    <t>42655075</t>
  </si>
  <si>
    <t>FREDDY OMAR ERAZO COLMACHI</t>
  </si>
  <si>
    <t>Terminacion 100% - Días: 32</t>
  </si>
  <si>
    <t>593984253604</t>
  </si>
  <si>
    <t>42568563</t>
  </si>
  <si>
    <t>MARIA DEL CARMEN VERA JIMENEZ</t>
  </si>
  <si>
    <t>593995809059</t>
  </si>
  <si>
    <t>42551191</t>
  </si>
  <si>
    <t>DANIEL MAURICIO MUÑOZ SERRANO</t>
  </si>
  <si>
    <t>Transferencia a Prepago 100% - Días: 32</t>
  </si>
  <si>
    <t>593987965137</t>
  </si>
  <si>
    <t>42660042</t>
  </si>
  <si>
    <t> MILTON GABRIEL CHALCO YANCHA</t>
  </si>
  <si>
    <t>593992933464</t>
  </si>
  <si>
    <t>28167289</t>
  </si>
  <si>
    <t>NAE104127</t>
  </si>
  <si>
    <t> SANDRA PAULINA VEGA CRUZ</t>
  </si>
  <si>
    <t>593996009950</t>
  </si>
  <si>
    <t>42651803</t>
  </si>
  <si>
    <t> JOSE LUIS CABA CEPEDA</t>
  </si>
  <si>
    <t>593995019394</t>
  </si>
  <si>
    <t>42690771</t>
  </si>
  <si>
    <t>MARIA ISABEL CHARVET ZAPATA</t>
  </si>
  <si>
    <t>Terminacion 100% - Días: 33</t>
  </si>
  <si>
    <t>593995631274</t>
  </si>
  <si>
    <t>42540351</t>
  </si>
  <si>
    <t> ALVARO GERARDO ABAD AGUILAR</t>
  </si>
  <si>
    <t>Transferencia a Prepago 100% - Días: 33</t>
  </si>
  <si>
    <t>593992799358</t>
  </si>
  <si>
    <t>42635473</t>
  </si>
  <si>
    <t> MARIA AUGUSTA PESANTEZ CORONEL</t>
  </si>
  <si>
    <t>593999754717</t>
  </si>
  <si>
    <t>42630718</t>
  </si>
  <si>
    <t>ADRIAN PATRICIO JORGGE CAMACHO</t>
  </si>
  <si>
    <t>Terminacion 100% - Días: 35</t>
  </si>
  <si>
    <t>593998700561</t>
  </si>
  <si>
    <t>42537774</t>
  </si>
  <si>
    <t> EDGAR WILLAMS GUEVARA ALMEIDA</t>
  </si>
  <si>
    <t>Transferencia a Prepago 100% - Días: 35</t>
  </si>
  <si>
    <t>593984480185</t>
  </si>
  <si>
    <t>42626199</t>
  </si>
  <si>
    <t>NAE104139</t>
  </si>
  <si>
    <t> EDGAR BLADIMIR CATOTA CUNUHAY</t>
  </si>
  <si>
    <t>Terminacion 100% - Días: 37</t>
  </si>
  <si>
    <t>593995454334</t>
  </si>
  <si>
    <t>42601890</t>
  </si>
  <si>
    <t>MARIA JOSE RAMOS SORIA</t>
  </si>
  <si>
    <t>Transferencia a Prepago 100% - Días: 39</t>
  </si>
  <si>
    <t>593995712983</t>
  </si>
  <si>
    <t>41515744</t>
  </si>
  <si>
    <t>RAQUEL DEL ROCIO FALCONI AGUIRRE</t>
  </si>
  <si>
    <t>Terminacion 100% - Días: 39</t>
  </si>
  <si>
    <t>593996786147</t>
  </si>
  <si>
    <t>40572934</t>
  </si>
  <si>
    <t>NAE104868</t>
  </si>
  <si>
    <t> HENRY ISRAEL SOLANO GUZMAN</t>
  </si>
  <si>
    <t>593984272354</t>
  </si>
  <si>
    <t>42634773</t>
  </si>
  <si>
    <t>CARLOS OSWALDO ASQUEL ALMEIDA</t>
  </si>
  <si>
    <t>Transferencia a Prepago 100% - Días: 40</t>
  </si>
  <si>
    <t>593983810884</t>
  </si>
  <si>
    <t>33265777</t>
  </si>
  <si>
    <t> PABLO TOBIAS NEGRETE ROMERO</t>
  </si>
  <si>
    <t>Terminacion 100% - Días: 40</t>
  </si>
  <si>
    <t>593987446403</t>
  </si>
  <si>
    <t>42502519</t>
  </si>
  <si>
    <t>NAE104109</t>
  </si>
  <si>
    <t>SONIA NARCISA QUILACHAMIN</t>
  </si>
  <si>
    <t>Terminacion 100% - Días: 42</t>
  </si>
  <si>
    <t>593983594945</t>
  </si>
  <si>
    <t>42511265</t>
  </si>
  <si>
    <t>NAE104117</t>
  </si>
  <si>
    <t> LUZ MARINA CALDERON ARIAS</t>
  </si>
  <si>
    <t>Transferencia a Prepago 100% - Días: 43</t>
  </si>
  <si>
    <t>593962531013</t>
  </si>
  <si>
    <t>42486486</t>
  </si>
  <si>
    <t>NAE104121</t>
  </si>
  <si>
    <t>VERONICA LISSETH VASQUEZ SEIS</t>
  </si>
  <si>
    <t>Transferencia a Prepago 100% - Días: 44</t>
  </si>
  <si>
    <t>593987928353</t>
  </si>
  <si>
    <t>42496296</t>
  </si>
  <si>
    <t> MYRIAM PATRICIA CAIZA ERAZO</t>
  </si>
  <si>
    <t>593993723444</t>
  </si>
  <si>
    <t>42527168</t>
  </si>
  <si>
    <t>JUAN CARLOS BRIONES BAQUERIZO</t>
  </si>
  <si>
    <t>Terminacion 100% - Días: 45</t>
  </si>
  <si>
    <t>593960899600</t>
  </si>
  <si>
    <t>42539640</t>
  </si>
  <si>
    <t> CESAR EDISON VASQUEZ HURTADO</t>
  </si>
  <si>
    <t>Transferencia a Prepago 100% - Días: 45</t>
  </si>
  <si>
    <t>593995225611</t>
  </si>
  <si>
    <t>42566064</t>
  </si>
  <si>
    <t>NAE105142</t>
  </si>
  <si>
    <t>WILSON AMADOR ORTEGA MENDIETA</t>
  </si>
  <si>
    <t>Transferencia a Prepago 100% - Días: 46</t>
  </si>
  <si>
    <t>593998997390</t>
  </si>
  <si>
    <t>42607923</t>
  </si>
  <si>
    <t>PREVIOPAGO PLAN MOVISTAR $9.99 TELEVENTAS</t>
  </si>
  <si>
    <t> ANDY RENE LOPEZ OVACO</t>
  </si>
  <si>
    <t>593992635120</t>
  </si>
  <si>
    <t>42481023</t>
  </si>
  <si>
    <t> ALEX IVAN LARREA OSORIO</t>
  </si>
  <si>
    <t>593967578177</t>
  </si>
  <si>
    <t>42452668</t>
  </si>
  <si>
    <t>JOSE GILBERTO ZAPATA VILLACIS</t>
  </si>
  <si>
    <t>Transferencia a Prepago 100% - Días: 49</t>
  </si>
  <si>
    <t>593983031143</t>
  </si>
  <si>
    <t>42527074</t>
  </si>
  <si>
    <t> JHON JAIRO AMAGUA UNAUCHO</t>
  </si>
  <si>
    <t>593984912108</t>
  </si>
  <si>
    <t>42495930</t>
  </si>
  <si>
    <t>NAE104135</t>
  </si>
  <si>
    <t>LUIS ALFONSO PEREZ NARVAEZ</t>
  </si>
  <si>
    <t>593987534339</t>
  </si>
  <si>
    <t>42511337</t>
  </si>
  <si>
    <t>ANA LUCIA BAUTISTA CADENA</t>
  </si>
  <si>
    <t>593984202760</t>
  </si>
  <si>
    <t>42495548</t>
  </si>
  <si>
    <t>MARIA SUSANA ORTIZ ORTEGA</t>
  </si>
  <si>
    <t>593958692805</t>
  </si>
  <si>
    <t>42476809</t>
  </si>
  <si>
    <t>DINA CECILIA RODRIGUEZ GONZALEZ</t>
  </si>
  <si>
    <t>Transferencia a Prepago 100% - Días: 52</t>
  </si>
  <si>
    <t>593986526142</t>
  </si>
  <si>
    <t>42461472</t>
  </si>
  <si>
    <t> ROMMEL FERNANDO PAREDES SANGUCHO</t>
  </si>
  <si>
    <t>593992810699</t>
  </si>
  <si>
    <t>42549520</t>
  </si>
  <si>
    <t> KAREN VANESSA PALOMO RIVERA</t>
  </si>
  <si>
    <t>Transferencia a Prepago 100% - Días: 53</t>
  </si>
  <si>
    <t>593983831465</t>
  </si>
  <si>
    <t>42498153</t>
  </si>
  <si>
    <t>CARLOS RODRIGO URQUIZO RUMIÑAHUI</t>
  </si>
  <si>
    <t>Transferencia a Prepago 100% - Días: 54</t>
  </si>
  <si>
    <t>593995618829</t>
  </si>
  <si>
    <t>42471186</t>
  </si>
  <si>
    <t>NAE104114</t>
  </si>
  <si>
    <t> MARICELA ELIZABETH SAILEMA MASAPUNCHO</t>
  </si>
  <si>
    <t>Transferencia a Prepago 100% - Días: 55</t>
  </si>
  <si>
    <t>593995749145</t>
  </si>
  <si>
    <t>42470254</t>
  </si>
  <si>
    <t> JORGE MIGUEL UNDA GALARZA</t>
  </si>
  <si>
    <t>593995249534</t>
  </si>
  <si>
    <t>42486688</t>
  </si>
  <si>
    <t> PAULETTE NICOLE TACURI MONSERRATE</t>
  </si>
  <si>
    <t>593995040320</t>
  </si>
  <si>
    <t>42468425</t>
  </si>
  <si>
    <t>NAE104120</t>
  </si>
  <si>
    <t>PAULA NICOLE PAREDES SANTACRUZ PAREDES SANTACRUZ</t>
  </si>
  <si>
    <t>Terminacion 100% - Días: 56</t>
  </si>
  <si>
    <t>593958895947</t>
  </si>
  <si>
    <t>PLAN MOVISTAR SILVER</t>
  </si>
  <si>
    <t> RAFAEL VICENTE MOLINA REINOSO</t>
  </si>
  <si>
    <t>Terminacion 100% - Días: 96 CP</t>
  </si>
  <si>
    <t>593983234471</t>
  </si>
  <si>
    <t>42460598</t>
  </si>
  <si>
    <t>ROSA IRALDA CARRASCO VERDEZOTO</t>
  </si>
  <si>
    <t>Terminacion 100% - Días: 57</t>
  </si>
  <si>
    <t>593992938442</t>
  </si>
  <si>
    <t>42454971</t>
  </si>
  <si>
    <t>ADRIANA MARIBEL ENRIQUEZ SANCHEZ</t>
  </si>
  <si>
    <t>593983197473</t>
  </si>
  <si>
    <t>39115440</t>
  </si>
  <si>
    <t> ANA MARIA DE LOS ANGELES MORENO</t>
  </si>
  <si>
    <t>Transferencia a Prepago 100% - Días: 57</t>
  </si>
  <si>
    <t>593962655277</t>
  </si>
  <si>
    <t>42445574</t>
  </si>
  <si>
    <t> ROSA ELVIRA TENELEMA ROCHA</t>
  </si>
  <si>
    <t>593987738857</t>
  </si>
  <si>
    <t>42526763</t>
  </si>
  <si>
    <t>NAE105140</t>
  </si>
  <si>
    <t>KAREN KATHERINE TACURI VILELA</t>
  </si>
  <si>
    <t>Transferencia a Prepago 100% - Días: 58</t>
  </si>
  <si>
    <t>593998033990</t>
  </si>
  <si>
    <t>42550729</t>
  </si>
  <si>
    <t>BAAK DONAL RAHANUBUN</t>
  </si>
  <si>
    <t>593969010664</t>
  </si>
  <si>
    <t>42480495</t>
  </si>
  <si>
    <t> WILSON SANTIAGO CALDERON ROCHA</t>
  </si>
  <si>
    <t>Terminacion 100% - Días: 58</t>
  </si>
  <si>
    <t>593984255168</t>
  </si>
  <si>
    <t>42508222</t>
  </si>
  <si>
    <t>NAE105511</t>
  </si>
  <si>
    <t> JORGE PATRICIO CALVACHE MORA</t>
  </si>
  <si>
    <t>593995853833</t>
  </si>
  <si>
    <t>42519957</t>
  </si>
  <si>
    <t> LUIS HUMBERTO PACHECO HERRERA</t>
  </si>
  <si>
    <t>Transferencia a Prepago 100% - Días: 60</t>
  </si>
  <si>
    <t>593984278009</t>
  </si>
  <si>
    <t>42479214</t>
  </si>
  <si>
    <t>JAIME GIOVANNI QUISPE QUILLIGANA</t>
  </si>
  <si>
    <t>Terminacion 100% - Días: 61</t>
  </si>
  <si>
    <t>593995476672</t>
  </si>
  <si>
    <t>42511840</t>
  </si>
  <si>
    <t>JIMMY ANDRES CHAUCA CLAUDIO</t>
  </si>
  <si>
    <t>593995348051</t>
  </si>
  <si>
    <t>42419452</t>
  </si>
  <si>
    <t>WILSON FERNANDO CAMACHO GUALOTUÑA</t>
  </si>
  <si>
    <t>593984174214</t>
  </si>
  <si>
    <t>42487325</t>
  </si>
  <si>
    <t> ANGEL PATRICIO GUANOQUIZA CAJAMARCA</t>
  </si>
  <si>
    <t>593984188025</t>
  </si>
  <si>
    <t>42518579</t>
  </si>
  <si>
    <t> ZULEMA MARISOL GARCIA SANCHO</t>
  </si>
  <si>
    <t>593984753420</t>
  </si>
  <si>
    <t>42470675</t>
  </si>
  <si>
    <t>NAE104099</t>
  </si>
  <si>
    <t>FABIAN GERARDO NOVILLO AREVALO</t>
  </si>
  <si>
    <t>Terminacion 100% - Días: 63</t>
  </si>
  <si>
    <t>593987190344</t>
  </si>
  <si>
    <t>42521107</t>
  </si>
  <si>
    <t>CAMILO ALEJANDRO BURBANO BURBANO</t>
  </si>
  <si>
    <t>593999045766</t>
  </si>
  <si>
    <t>42446330</t>
  </si>
  <si>
    <t>MERCEDES MARIA SOTO TORRES</t>
  </si>
  <si>
    <t>Transferencia a Prepago 100% - Días: 63</t>
  </si>
  <si>
    <t>593987500321</t>
  </si>
  <si>
    <t>42153537</t>
  </si>
  <si>
    <t>YOVANNY VICENTE SALAZAR CHICA</t>
  </si>
  <si>
    <t>Transferencia a Prepago 100% - Días: 64</t>
  </si>
  <si>
    <t>593987914917</t>
  </si>
  <si>
    <t>593983921399</t>
  </si>
  <si>
    <t>42412461</t>
  </si>
  <si>
    <t> DAMARIS ALEJANDRA SAMANIEGO LEINTON</t>
  </si>
  <si>
    <t>593998730930</t>
  </si>
  <si>
    <t>42446096</t>
  </si>
  <si>
    <t> OLGA MARIANA SALAZAR CALLAY</t>
  </si>
  <si>
    <t>593998847144</t>
  </si>
  <si>
    <t>42417384</t>
  </si>
  <si>
    <t> LETICIA GERMANIA LINDAO ALVARADO</t>
  </si>
  <si>
    <t>593983274623</t>
  </si>
  <si>
    <t>42527981</t>
  </si>
  <si>
    <t>ALFONSO GUACHO YAUTIBUG</t>
  </si>
  <si>
    <t>Terminacion 100% - Días: 65</t>
  </si>
  <si>
    <t>42395225</t>
  </si>
  <si>
    <t>PLAN MOVISTAR $9.99 TELEVENTAS</t>
  </si>
  <si>
    <t>593995377194</t>
  </si>
  <si>
    <t>42428022</t>
  </si>
  <si>
    <t> ALICIA ESPAÑA SALGUERO SALGUERO</t>
  </si>
  <si>
    <t>Transferencia a Prepago 100% - Días: 69</t>
  </si>
  <si>
    <t>593992841934</t>
  </si>
  <si>
    <t>42402941</t>
  </si>
  <si>
    <t>CARLOS ALBERTO LUNA ESTRELLA</t>
  </si>
  <si>
    <t>Transferencia a Prepago 100% - Días: 72</t>
  </si>
  <si>
    <t>593984082287</t>
  </si>
  <si>
    <t>42383272</t>
  </si>
  <si>
    <t>JESUS ISMAEL FAJARDO MATEO</t>
  </si>
  <si>
    <t>Terminacion 100% - Días: 74</t>
  </si>
  <si>
    <t>593998488226</t>
  </si>
  <si>
    <t>42445515</t>
  </si>
  <si>
    <t> CAJAMARCA HUMBERTO GUZMAN</t>
  </si>
  <si>
    <t>Transferencia a Prepago 100% - Días: 74</t>
  </si>
  <si>
    <t>593962866990</t>
  </si>
  <si>
    <t>42393975</t>
  </si>
  <si>
    <t> GUIDO PATRICIO GUANOTUÑA TIMBILA</t>
  </si>
  <si>
    <t>593995242216</t>
  </si>
  <si>
    <t>42406024</t>
  </si>
  <si>
    <t>NAE104677</t>
  </si>
  <si>
    <t>CARLOS ALBERTO PASPUEL SUAREZ</t>
  </si>
  <si>
    <t>593992616011</t>
  </si>
  <si>
    <t>42399593</t>
  </si>
  <si>
    <t>DANNY XAVIER PUCO TOAPANTA</t>
  </si>
  <si>
    <t>Transferencia a Prepago 100% - Días: 76</t>
  </si>
  <si>
    <t>593987669102</t>
  </si>
  <si>
    <t>42384599</t>
  </si>
  <si>
    <t>SAUL RICARDO FERNANDEZ DUQUE</t>
  </si>
  <si>
    <t>Terminacion 100% - Días: 78</t>
  </si>
  <si>
    <t>593995773782</t>
  </si>
  <si>
    <t>593999703405</t>
  </si>
  <si>
    <t>42412599</t>
  </si>
  <si>
    <t> LILIANA ALEXANDRA CONDOR VELA</t>
  </si>
  <si>
    <t>593999862073</t>
  </si>
  <si>
    <t>PREVIOPAGO PLAN MOVISTAR BRONZE</t>
  </si>
  <si>
    <t> NILA EMPERATRIZ CHACHO VILLA</t>
  </si>
  <si>
    <t>Transferencia a Prepago 100% - Días: 196 CP</t>
  </si>
  <si>
    <t>593983027728</t>
  </si>
  <si>
    <t>41556052</t>
  </si>
  <si>
    <t>MARJORY CECILIA MACERO VINTIMILLA</t>
  </si>
  <si>
    <t>Terminacion 100% - Días: 81</t>
  </si>
  <si>
    <t>593985614718</t>
  </si>
  <si>
    <t>42414198</t>
  </si>
  <si>
    <t> ALEX GIOVANNY ESPIN ACOSTA</t>
  </si>
  <si>
    <t>593999973345</t>
  </si>
  <si>
    <t>42411958</t>
  </si>
  <si>
    <t> ANGEL HUMBERTO CAISAGUANO TACO</t>
  </si>
  <si>
    <t>593992784448</t>
  </si>
  <si>
    <t>42328906</t>
  </si>
  <si>
    <t> ALFONSO VALENTIN SANGACHA ALARCON</t>
  </si>
  <si>
    <t>Transferencia a Prepago 100% - Días: 83</t>
  </si>
  <si>
    <t>593996174560</t>
  </si>
  <si>
    <t>42395010</t>
  </si>
  <si>
    <t>NAE104100</t>
  </si>
  <si>
    <t> MARIELITA DE JESUS LIVE JIMENEZ LIVE JIMENEZ</t>
  </si>
  <si>
    <t>593998842547</t>
  </si>
  <si>
    <t>593983866389</t>
  </si>
  <si>
    <t>42361996</t>
  </si>
  <si>
    <t>NAE104739</t>
  </si>
  <si>
    <t> STEVEN DANIEL JIMENEZ TRUJILLO</t>
  </si>
  <si>
    <t>Transferencia a Prepago 100% - Días: 84</t>
  </si>
  <si>
    <t>593992801756</t>
  </si>
  <si>
    <t>42341732</t>
  </si>
  <si>
    <t>LUIS ALFONSO ROMERO DE LA TORRE</t>
  </si>
  <si>
    <t>Transferencia a Prepago 100% - Días: 85</t>
  </si>
  <si>
    <t>593999885756</t>
  </si>
  <si>
    <t>42337081</t>
  </si>
  <si>
    <t>LESLIE DAYANNA MORENO LLERENA</t>
  </si>
  <si>
    <t>593998299104</t>
  </si>
  <si>
    <t>42414805</t>
  </si>
  <si>
    <t> GLORIA MARGOTH CAJAMARCA VARGAS</t>
  </si>
  <si>
    <t>593998461811</t>
  </si>
  <si>
    <t>42402832</t>
  </si>
  <si>
    <t> LUZ ZOILA LOPEZ GONZALEZ</t>
  </si>
  <si>
    <t>Transferencia a Prepago 100% - Días: 86</t>
  </si>
  <si>
    <t>593962679772</t>
  </si>
  <si>
    <t>42361398</t>
  </si>
  <si>
    <t>MICHAEL STEVEN FOLLECO OÑATE</t>
  </si>
  <si>
    <t>Terminacion 100% - Días: 88</t>
  </si>
  <si>
    <t>593984197218</t>
  </si>
  <si>
    <t>42404803</t>
  </si>
  <si>
    <t>JOSE LUIS VITERI VELA</t>
  </si>
  <si>
    <t>Terminacion 100% - Días: 89</t>
  </si>
  <si>
    <t>593985772076</t>
  </si>
  <si>
    <t>42321030</t>
  </si>
  <si>
    <t>LISSETH CAROLINA GOMEZ CASTRO</t>
  </si>
  <si>
    <t>593983393332</t>
  </si>
  <si>
    <t>42283178</t>
  </si>
  <si>
    <t> EDWIN DAVID CUNUHAY PILATASIG</t>
  </si>
  <si>
    <t>Transferencia a Prepago 100% - Días: 89</t>
  </si>
  <si>
    <t>593995540066</t>
  </si>
  <si>
    <t>42349355</t>
  </si>
  <si>
    <t>PLAN MOVISTAR $24.99</t>
  </si>
  <si>
    <t>CAROLINA ELENA UZCATEGUI DELGADO</t>
  </si>
  <si>
    <t>593998503182</t>
  </si>
  <si>
    <t>42288609</t>
  </si>
  <si>
    <t>TELMO FILADELFO CHANGO GALEAS</t>
  </si>
  <si>
    <t>593987226752</t>
  </si>
  <si>
    <t>42324282</t>
  </si>
  <si>
    <t> IVED FERNANDA CARRERA LEON</t>
  </si>
  <si>
    <t>Transferencia a Prepago 100% - Días: 92</t>
  </si>
  <si>
    <t>593995979726</t>
  </si>
  <si>
    <t>42283100</t>
  </si>
  <si>
    <t>FULL MEGAS DIAMOND</t>
  </si>
  <si>
    <t>GENESIS GABRIELA LOPEZ GARCIA</t>
  </si>
  <si>
    <t>Terminacion 100% - Días: 93</t>
  </si>
  <si>
    <t>593998921204</t>
  </si>
  <si>
    <t>32406977</t>
  </si>
  <si>
    <t>JORGE GONZALO ULLOA GUILLEN</t>
  </si>
  <si>
    <t>Transferencia a Prepago 100% - Días: 93</t>
  </si>
  <si>
    <t>593998962647</t>
  </si>
  <si>
    <t>42315556</t>
  </si>
  <si>
    <t>PREVIOPAGO PLAN MOVISTAR $9.99 T</t>
  </si>
  <si>
    <t>LORENA ELIZABETH USHIÑA LOPEZ</t>
  </si>
  <si>
    <t>593958745406</t>
  </si>
  <si>
    <t>42100647</t>
  </si>
  <si>
    <t>PREVIOPAGO PLAN MOVISTAR GOLD</t>
  </si>
  <si>
    <t> WILSON MANUEL EDY VASQUEZ ARIZABALA</t>
  </si>
  <si>
    <t>Transferencia a Prepago 100% - Días: 122 CP</t>
  </si>
  <si>
    <t>593958970706</t>
  </si>
  <si>
    <t>42359772</t>
  </si>
  <si>
    <t> JULIO CESAR GUAMBO HERRERA</t>
  </si>
  <si>
    <t>593958723028</t>
  </si>
  <si>
    <t>42330755</t>
  </si>
  <si>
    <t>MARIA ROSA DEL POZO CASTRO</t>
  </si>
  <si>
    <t>593983385574</t>
  </si>
  <si>
    <t>42364054</t>
  </si>
  <si>
    <t>MICHEL CASTRINOS ARTHUR</t>
  </si>
  <si>
    <t>593984841676</t>
  </si>
  <si>
    <t>42250871</t>
  </si>
  <si>
    <t>MARIA TANIA PEREZ CHUCHUCA</t>
  </si>
  <si>
    <t>Terminacion 100% - Días: 94</t>
  </si>
  <si>
    <t>593995940370</t>
  </si>
  <si>
    <t>42317973</t>
  </si>
  <si>
    <t> JORGE MOGOLLON CHICAIZA SASI</t>
  </si>
  <si>
    <t>Transferencia a Prepago 100% - Días: 95</t>
  </si>
  <si>
    <t>42370135</t>
  </si>
  <si>
    <t>RAFAEL VICENTE MOLINA REINOSO</t>
  </si>
  <si>
    <t>Terminacion 100% - Días: 96</t>
  </si>
  <si>
    <t>593963092469</t>
  </si>
  <si>
    <t>42257097</t>
  </si>
  <si>
    <t>JORGE EDUARDO ALCIVAR VERA</t>
  </si>
  <si>
    <t>Terminacion 100% - Días: 97</t>
  </si>
  <si>
    <t>593987394032</t>
  </si>
  <si>
    <t>42240009</t>
  </si>
  <si>
    <t>LUZ VICTORIA ORDOÑEZ ALVARADO</t>
  </si>
  <si>
    <t>593999152380</t>
  </si>
  <si>
    <t>42279777</t>
  </si>
  <si>
    <t>EDWIN GEOVANNY NARANJO GUAMAN</t>
  </si>
  <si>
    <t>593984822567</t>
  </si>
  <si>
    <t>42334798</t>
  </si>
  <si>
    <t> EMILY GABRIELA CORDOVA JERVES</t>
  </si>
  <si>
    <t>593984846201</t>
  </si>
  <si>
    <t>42258589</t>
  </si>
  <si>
    <t>PABLO NICOLAS LOAYZA PIZARRO</t>
  </si>
  <si>
    <t>Terminacion 100% - Días: 98</t>
  </si>
  <si>
    <t>593979072369</t>
  </si>
  <si>
    <t>42275686</t>
  </si>
  <si>
    <t> MAARY ESTELITA YANCHALIQUIN SEVILLA</t>
  </si>
  <si>
    <t>593987746228</t>
  </si>
  <si>
    <t>42271219</t>
  </si>
  <si>
    <t> BYRON LEANDRO ACURIO BARRIONUEVO</t>
  </si>
  <si>
    <t>Transferencia a Prepago 100% - Días: 99</t>
  </si>
  <si>
    <t>593960167204</t>
  </si>
  <si>
    <t>42306722</t>
  </si>
  <si>
    <t>PAMELA MIRELA RENTERIA ORTIZ</t>
  </si>
  <si>
    <t>Terminacion 100% - Días: 100</t>
  </si>
  <si>
    <t>593983133542</t>
  </si>
  <si>
    <t>42301396</t>
  </si>
  <si>
    <t>ROBERTO RAMIRO REYES CUNALATA</t>
  </si>
  <si>
    <t>593962946685</t>
  </si>
  <si>
    <t>41344565</t>
  </si>
  <si>
    <t> YAJAIRA MONSALVE</t>
  </si>
  <si>
    <t>593979013382</t>
  </si>
  <si>
    <t>42283946</t>
  </si>
  <si>
    <t> CRISTHIAN OMAR CUEVA BUSTOS</t>
  </si>
  <si>
    <t>Transferencia a Prepago 100% - Días: 103</t>
  </si>
  <si>
    <t>593963051398</t>
  </si>
  <si>
    <t>42339186</t>
  </si>
  <si>
    <t> HELMER JESUS ALVAREZ LOPEZ</t>
  </si>
  <si>
    <t>593979031299</t>
  </si>
  <si>
    <t>42284830</t>
  </si>
  <si>
    <t>CLAUDIA MARCELA LEON MALDONADO</t>
  </si>
  <si>
    <t>Transferencia a Prepago 100% - Días: 105</t>
  </si>
  <si>
    <t>593999810358</t>
  </si>
  <si>
    <t>42228370</t>
  </si>
  <si>
    <t>LUISA PETITA AYAPATA PARRAGA</t>
  </si>
  <si>
    <t>593995706072</t>
  </si>
  <si>
    <t>42219104</t>
  </si>
  <si>
    <t> FRANCISCO HUGO TROYA</t>
  </si>
  <si>
    <t>593979363793</t>
  </si>
  <si>
    <t>42288900</t>
  </si>
  <si>
    <t>BRYAN ESTEBAN TERAN PAREDES</t>
  </si>
  <si>
    <t>Transferencia a Prepago 100% - Días: 106</t>
  </si>
  <si>
    <t>593995306209</t>
  </si>
  <si>
    <t>42320727</t>
  </si>
  <si>
    <t>HENRY MARCELO MEJIA MENDOZA</t>
  </si>
  <si>
    <t>593995098486</t>
  </si>
  <si>
    <t>42284960</t>
  </si>
  <si>
    <t> TOBIAS EDMUNDO TROYA GUERRERO</t>
  </si>
  <si>
    <t>593998902189</t>
  </si>
  <si>
    <t>42301004</t>
  </si>
  <si>
    <t> ELSA MARIA DE LOURDES SALAZAR VELOZ</t>
  </si>
  <si>
    <t>593983589896</t>
  </si>
  <si>
    <t>42221604</t>
  </si>
  <si>
    <t> ANA LUCIA JUELA GUAMANTARI</t>
  </si>
  <si>
    <t>593987764781</t>
  </si>
  <si>
    <t>42205973</t>
  </si>
  <si>
    <t>NAE104124</t>
  </si>
  <si>
    <t> MARIA FERNANDA SALCEDO NARANJO</t>
  </si>
  <si>
    <t>Transferencia a Prepago 100% - Días: 107</t>
  </si>
  <si>
    <t>593995814743</t>
  </si>
  <si>
    <t>26801379</t>
  </si>
  <si>
    <t>MARIELA DEL ROSARIO AGUILAR VALDIVIESO</t>
  </si>
  <si>
    <t>Terminacion 100% - Días: 108</t>
  </si>
  <si>
    <t>593995976759</t>
  </si>
  <si>
    <t>42173971</t>
  </si>
  <si>
    <t>WILSON MANUEL EDY VASQUEZ ARIZABALA</t>
  </si>
  <si>
    <t>Transferencia a Prepago 100% - Días: 108</t>
  </si>
  <si>
    <t>593958828865</t>
  </si>
  <si>
    <t>42243652</t>
  </si>
  <si>
    <t> MARIA MAGDALENA GUANOTASIG TOAPANTA</t>
  </si>
  <si>
    <t>593983421906</t>
  </si>
  <si>
    <t>42253637</t>
  </si>
  <si>
    <t> MARIA DEL CISNE SAEZ RODRIGUEZ</t>
  </si>
  <si>
    <t>593999954355</t>
  </si>
  <si>
    <t>42311866</t>
  </si>
  <si>
    <t>LISBETH CAROLINA CAIZA PINTA</t>
  </si>
  <si>
    <t>Terminacion 100% - Días: 109</t>
  </si>
  <si>
    <t>593983256413</t>
  </si>
  <si>
    <t>42245128</t>
  </si>
  <si>
    <t> ELSA MARIA RAMIREZ TUL</t>
  </si>
  <si>
    <t>593998258140</t>
  </si>
  <si>
    <t>42238520</t>
  </si>
  <si>
    <t> ELSA GLORIA HIDALGO AREVALO</t>
  </si>
  <si>
    <t>Transferencia a Prepago 100% - Días: 109</t>
  </si>
  <si>
    <t>593999862038</t>
  </si>
  <si>
    <t>42304896</t>
  </si>
  <si>
    <t>MILTON HERRERA JORGE</t>
  </si>
  <si>
    <t>Terminacion 100% - Días: 110</t>
  </si>
  <si>
    <t>593999912456</t>
  </si>
  <si>
    <t>42304043</t>
  </si>
  <si>
    <t>JUAN PABLO BARTLEY PALACIOS</t>
  </si>
  <si>
    <t>593963085308</t>
  </si>
  <si>
    <t>42277737</t>
  </si>
  <si>
    <t>LUIS ALFREDO ALCOSER TACO</t>
  </si>
  <si>
    <t>Transferencia a Prepago 100% - Días: 111</t>
  </si>
  <si>
    <t>593979386681</t>
  </si>
  <si>
    <t>42299662</t>
  </si>
  <si>
    <t>LUIS YEONYN PEÑALOZA BARCENES</t>
  </si>
  <si>
    <t>Terminacion 100% - Días: 111</t>
  </si>
  <si>
    <t>593984603346</t>
  </si>
  <si>
    <t>42301528</t>
  </si>
  <si>
    <t>KEVIN ISRAEL GARCES NOROÑA</t>
  </si>
  <si>
    <t>593987772716</t>
  </si>
  <si>
    <t>42300421</t>
  </si>
  <si>
    <t> VICTORIA NANCY REYES MAKENCIE</t>
  </si>
  <si>
    <t>593987823249</t>
  </si>
  <si>
    <t>42296992</t>
  </si>
  <si>
    <t>JEFFERSON DANIEL LOPEZ MAYON</t>
  </si>
  <si>
    <t>593995037716</t>
  </si>
  <si>
    <t>42293625</t>
  </si>
  <si>
    <t>VICTOR HUGO VARGAS MONTEROS</t>
  </si>
  <si>
    <t>593999826555</t>
  </si>
  <si>
    <t>42113846</t>
  </si>
  <si>
    <t>NAE104798</t>
  </si>
  <si>
    <t>ANDRES GUILLERMO CEVALLOS AVILA</t>
  </si>
  <si>
    <t>593999929772</t>
  </si>
  <si>
    <t>42230916</t>
  </si>
  <si>
    <t>SEGUNDO PEDRO PILLAJO ANCHATUÑA</t>
  </si>
  <si>
    <t>Transferencia a Prepago 100% - Días: 112</t>
  </si>
  <si>
    <t>593984949967</t>
  </si>
  <si>
    <t>42289266</t>
  </si>
  <si>
    <t> EDISON ERNESTO CONGACHA SAQUINGA</t>
  </si>
  <si>
    <t>593963044061</t>
  </si>
  <si>
    <t>42306144</t>
  </si>
  <si>
    <t>GENESIS NICOLLE VARGAS BRAVO</t>
  </si>
  <si>
    <t>Transferencia a Prepago 100% - Días: 113</t>
  </si>
  <si>
    <t>593983041133</t>
  </si>
  <si>
    <t>42247253</t>
  </si>
  <si>
    <t>ALEXANDER ISRAEL CHICAIZA CHICAIZA</t>
  </si>
  <si>
    <t>593995650266</t>
  </si>
  <si>
    <t>42288490</t>
  </si>
  <si>
    <t>CARLOS EFRAIN VELASCO VERGARA</t>
  </si>
  <si>
    <t>Terminacion 100% - Días: 113</t>
  </si>
  <si>
    <t>593995423639</t>
  </si>
  <si>
    <t>42266263</t>
  </si>
  <si>
    <t>ELIZABETH ESTEFANIA ROMERO PIGUAVE</t>
  </si>
  <si>
    <t>Transferencia a Prepago 100% - Días: 115</t>
  </si>
  <si>
    <t>593998565600</t>
  </si>
  <si>
    <t>42209470</t>
  </si>
  <si>
    <t>NAE104676</t>
  </si>
  <si>
    <t>NORMA MARLENE GONZALEZ ARTEAGA</t>
  </si>
  <si>
    <t>593958885984</t>
  </si>
  <si>
    <t>42214633</t>
  </si>
  <si>
    <t>BOLIVAR HUMBERTO CHINCHIN CORREA</t>
  </si>
  <si>
    <t>Terminacion 100% - Días: 116</t>
  </si>
  <si>
    <t>593987006433</t>
  </si>
  <si>
    <t>40878959</t>
  </si>
  <si>
    <t>GLORIA CLEMENCIA VERA VAZQUEZ</t>
  </si>
  <si>
    <t>Transferencia a Prepago 100% - Días: 116</t>
  </si>
  <si>
    <t>593983989093</t>
  </si>
  <si>
    <t>42221627</t>
  </si>
  <si>
    <t> VIVIANA ALEXANDRA ALIAGA FERNANDEZ</t>
  </si>
  <si>
    <t>593999043997</t>
  </si>
  <si>
    <t>42212933</t>
  </si>
  <si>
    <t>PLAN MOVISTAR $19.99</t>
  </si>
  <si>
    <t>RAFAEL ALFONSO FONSECA CADENA</t>
  </si>
  <si>
    <t>Transferencia a Prepago 100% - Días: 117</t>
  </si>
  <si>
    <t>593962677845</t>
  </si>
  <si>
    <t>42239087</t>
  </si>
  <si>
    <t> IRMA ELIZABETH DE LAS MERCEDES CARDENAS PROAÑO</t>
  </si>
  <si>
    <t>593995142070</t>
  </si>
  <si>
    <t>42269540</t>
  </si>
  <si>
    <t>LILIA MARIBEL PILLCO GUAMAN</t>
  </si>
  <si>
    <t>Terminacion 100% - Días: 118</t>
  </si>
  <si>
    <t>593998267457</t>
  </si>
  <si>
    <t>42268586</t>
  </si>
  <si>
    <t>EMIR AARON TORRES JARAMILLO</t>
  </si>
  <si>
    <t>593939072643</t>
  </si>
  <si>
    <t>42205409</t>
  </si>
  <si>
    <t>CHRISTIAN EDUARDO ALBUJA LARA</t>
  </si>
  <si>
    <t>Transferencia a Prepago 100% - Días: 119</t>
  </si>
  <si>
    <t>593999713087</t>
  </si>
  <si>
    <t>42114051</t>
  </si>
  <si>
    <t> ELVIA NATIVIDAD PEREZ COMASISIN</t>
  </si>
  <si>
    <t>593984183710</t>
  </si>
  <si>
    <t>42195977</t>
  </si>
  <si>
    <t> MIREYA NOEMI MARCILLO LOPEZ</t>
  </si>
  <si>
    <t>593984349292</t>
  </si>
  <si>
    <t>42263145</t>
  </si>
  <si>
    <t> MARIA JOSE MORETA CEVALLOS</t>
  </si>
  <si>
    <t>593983977548</t>
  </si>
  <si>
    <t>42249741</t>
  </si>
  <si>
    <t>JULIO RICARDO SANGOQUIZA SANGOQUIZA</t>
  </si>
  <si>
    <t>Terminacion 100% - Días: 121</t>
  </si>
  <si>
    <t>593984789573</t>
  </si>
  <si>
    <t>42251341</t>
  </si>
  <si>
    <t>OSCAR RENE CUZQUILLO NARANJO</t>
  </si>
  <si>
    <t>593999059332</t>
  </si>
  <si>
    <t>42174229</t>
  </si>
  <si>
    <t>ANGEL ALCIVAR ABRIGO ABRIGO</t>
  </si>
  <si>
    <t>593998535498</t>
  </si>
  <si>
    <t>42193747</t>
  </si>
  <si>
    <t> KARLA CAROLINA VILLA CORONEL</t>
  </si>
  <si>
    <t>Transferencia a Prepago 100% - Días: 121</t>
  </si>
  <si>
    <t>593983368371</t>
  </si>
  <si>
    <t>42179838</t>
  </si>
  <si>
    <t> EDISON FABIAN SANCHEZ CARVAJAL</t>
  </si>
  <si>
    <t>593998625860</t>
  </si>
  <si>
    <t>42153421</t>
  </si>
  <si>
    <t> ORFA SARANGO MARIA</t>
  </si>
  <si>
    <t>Transferencia a Prepago 100% - Días: 122</t>
  </si>
  <si>
    <t>593983365386</t>
  </si>
  <si>
    <t>42137040</t>
  </si>
  <si>
    <t>KLEBER MARCELO VIRACOCHA ANCHAPAXI</t>
  </si>
  <si>
    <t>593979084706</t>
  </si>
  <si>
    <t>42246353</t>
  </si>
  <si>
    <t> VERONICA DEL PILAR CHALUIZA CARRERA</t>
  </si>
  <si>
    <t>593984386327</t>
  </si>
  <si>
    <t>42247262</t>
  </si>
  <si>
    <t> JOSE ALBERTO SUQUILLO MUZO</t>
  </si>
  <si>
    <t>593999938119</t>
  </si>
  <si>
    <t>42242158</t>
  </si>
  <si>
    <t>ERIKA LISSETH LASSO MUÑOZ</t>
  </si>
  <si>
    <t>Terminacion 100% - Días: 123</t>
  </si>
  <si>
    <t>593983211252</t>
  </si>
  <si>
    <t>42089982</t>
  </si>
  <si>
    <t> SANDRA EUGENIA IZURIETA NARVAEZ</t>
  </si>
  <si>
    <t>Transferencia a Prepago 100% - Días: 123</t>
  </si>
  <si>
    <t>593995632423</t>
  </si>
  <si>
    <t>42110089</t>
  </si>
  <si>
    <t> HENRY DAVID GUAMAN CEVALLOS</t>
  </si>
  <si>
    <t>593987627468</t>
  </si>
  <si>
    <t>42236554</t>
  </si>
  <si>
    <t> KEVIN ISRAEL GARCES NOROÑA</t>
  </si>
  <si>
    <t>Terminacion 100% - Días: 124</t>
  </si>
  <si>
    <t>593939253414</t>
  </si>
  <si>
    <t>42216621</t>
  </si>
  <si>
    <t>BRYAM STEVEN MEJIA MEJIA</t>
  </si>
  <si>
    <t>Terminacion 100% - Días: 125</t>
  </si>
  <si>
    <t>593982393513</t>
  </si>
  <si>
    <t>42167258</t>
  </si>
  <si>
    <t>HENRY VLADIMIR SIMBAÑA NAVAS</t>
  </si>
  <si>
    <t>593995508609</t>
  </si>
  <si>
    <t>42233429</t>
  </si>
  <si>
    <t>TEODORO MARCELO MORAN CANGO MORAN CANGO</t>
  </si>
  <si>
    <t>593999047332</t>
  </si>
  <si>
    <t>40690002</t>
  </si>
  <si>
    <t>ROBERT WEIR LA MONTAGNE</t>
  </si>
  <si>
    <t>Transferencia a Prepago 100% - Días: 125</t>
  </si>
  <si>
    <t>593999501425</t>
  </si>
  <si>
    <t>42094333</t>
  </si>
  <si>
    <t>JUAN PABLO NARVAEZ ARAUJO</t>
  </si>
  <si>
    <t>593992502422</t>
  </si>
  <si>
    <t>42225905</t>
  </si>
  <si>
    <t> ANGEL OSWALDO VITERI GORDON</t>
  </si>
  <si>
    <t>Terminacion 100% - Días: 126</t>
  </si>
  <si>
    <t>593998149404</t>
  </si>
  <si>
    <t>42202694</t>
  </si>
  <si>
    <t> LUIS ELIAS DUARTE CARPA</t>
  </si>
  <si>
    <t>Transferencia a Prepago 100% - Días: 126</t>
  </si>
  <si>
    <t>593963107369</t>
  </si>
  <si>
    <t>42222156</t>
  </si>
  <si>
    <t>ANDREA CAROLINA VILLALBA JIMENEZ</t>
  </si>
  <si>
    <t>Transferencia a Prepago 100% - Días: 127</t>
  </si>
  <si>
    <t>593987281324</t>
  </si>
  <si>
    <t>42062046</t>
  </si>
  <si>
    <t> EFREN FERNANDO VEGA TOAPANTA</t>
  </si>
  <si>
    <t>593958874735</t>
  </si>
  <si>
    <t>42117033</t>
  </si>
  <si>
    <t>EDISON FABIAN TENELEMA PACHALA</t>
  </si>
  <si>
    <t>Terminacion 100% - Días: 128</t>
  </si>
  <si>
    <t>593995632908</t>
  </si>
  <si>
    <t>42215461</t>
  </si>
  <si>
    <t>CATALINA DEL BELEN CABASCANGO BELTRAN</t>
  </si>
  <si>
    <t>Transferencia a Prepago 100% - Días: 128</t>
  </si>
  <si>
    <t>593998301071</t>
  </si>
  <si>
    <t>593999074650</t>
  </si>
  <si>
    <t>42126853</t>
  </si>
  <si>
    <t>ANABEL TOSCANO SANCHEZ</t>
  </si>
  <si>
    <t>593988035144</t>
  </si>
  <si>
    <t>42060630</t>
  </si>
  <si>
    <t> CAMILA NICOLE RECALDE LOPEZ</t>
  </si>
  <si>
    <t>593984702352</t>
  </si>
  <si>
    <t>42215983</t>
  </si>
  <si>
    <t> LUIS ALFREDO MOGOLLON CATOTA</t>
  </si>
  <si>
    <t>593995093828</t>
  </si>
  <si>
    <t>42159789</t>
  </si>
  <si>
    <t>PREVIOPAGO PLAN MOVISTAR $16.99 Televentas</t>
  </si>
  <si>
    <t> VICTOR DAVID TRUJILLO ERAZO</t>
  </si>
  <si>
    <t>Terminacion 100% - Días: 129</t>
  </si>
  <si>
    <t>593995951499</t>
  </si>
  <si>
    <t>42204764</t>
  </si>
  <si>
    <t>LUIS FERNANDO AGUILAR CAJAMARCA</t>
  </si>
  <si>
    <t>Terminacion 100% - Días: 130</t>
  </si>
  <si>
    <t>593999015180</t>
  </si>
  <si>
    <t>42205121</t>
  </si>
  <si>
    <t>BRAYAN DAVID MALES MALES</t>
  </si>
  <si>
    <t>593998260754</t>
  </si>
  <si>
    <t>42049055</t>
  </si>
  <si>
    <t> LUIS OLMEDO VANEGAS ARIAS</t>
  </si>
  <si>
    <t>Transferencia a Prepago 100% - Días: 130</t>
  </si>
  <si>
    <t>593979255678</t>
  </si>
  <si>
    <t>42085968</t>
  </si>
  <si>
    <t> JENNY DEL ROCIO VACA LAGLA</t>
  </si>
  <si>
    <t>593998153656</t>
  </si>
  <si>
    <t>42166007</t>
  </si>
  <si>
    <t> JOSE IGNACIO CAMPOVERDE CAMPOVERDE</t>
  </si>
  <si>
    <t>593962790772</t>
  </si>
  <si>
    <t>42201457</t>
  </si>
  <si>
    <t>RAUL DEMETRIO CAICEDO ARTEAGA</t>
  </si>
  <si>
    <t>Terminacion 100% - Días: 131</t>
  </si>
  <si>
    <t>593984077244</t>
  </si>
  <si>
    <t>42200757</t>
  </si>
  <si>
    <t>LUIS FERNANDO TOAPAXI CHICAIZA</t>
  </si>
  <si>
    <t>593996806773</t>
  </si>
  <si>
    <t>42101191</t>
  </si>
  <si>
    <t>JOSE PABLO ZUÑIGA CANO</t>
  </si>
  <si>
    <t>Transferencia a Prepago 100% - Días: 131</t>
  </si>
  <si>
    <t>593998195095</t>
  </si>
  <si>
    <t>42198880</t>
  </si>
  <si>
    <t> MARIA MAGDALENA SIERRA BOHORQUEZ</t>
  </si>
  <si>
    <t>593983455903</t>
  </si>
  <si>
    <t>42123348</t>
  </si>
  <si>
    <t>IRMA ROCIO TOAPANTA TITUAÑA</t>
  </si>
  <si>
    <t>Transferencia a Prepago 100% - Días: 132</t>
  </si>
  <si>
    <t>593995985858</t>
  </si>
  <si>
    <t>42204727</t>
  </si>
  <si>
    <t> MIGUEL ANGEL TAIPE PRIMERO</t>
  </si>
  <si>
    <t>Terminacion 100% - Días: 132</t>
  </si>
  <si>
    <t>593987869760</t>
  </si>
  <si>
    <t>42051320</t>
  </si>
  <si>
    <t>EIDER LEONARDO GAMBOA CARRILLO</t>
  </si>
  <si>
    <t>Transferencia a Prepago 100% - Días: 133</t>
  </si>
  <si>
    <t>593992963470</t>
  </si>
  <si>
    <t>42145356</t>
  </si>
  <si>
    <t>ROSARIO DEL CARMEN SOLANO REMACHE</t>
  </si>
  <si>
    <t>593984927774</t>
  </si>
  <si>
    <t>42189250</t>
  </si>
  <si>
    <t> ROSA ALBA CHUGCHO COLLAGUAZO</t>
  </si>
  <si>
    <t>593995509790</t>
  </si>
  <si>
    <t>42199277</t>
  </si>
  <si>
    <t> CARLOS OMAR CUASPUD QUIROZ</t>
  </si>
  <si>
    <t>Terminacion 100% - Días: 133</t>
  </si>
  <si>
    <t>593995943067</t>
  </si>
  <si>
    <t>41928764</t>
  </si>
  <si>
    <t>BRYAN ALFONSO ATUPAÑA TOAPANTA</t>
  </si>
  <si>
    <t>Terminacion 100% - Días: 134</t>
  </si>
  <si>
    <t>593999281975</t>
  </si>
  <si>
    <t>42022447</t>
  </si>
  <si>
    <t>PLAN MOVISTAR $16.99</t>
  </si>
  <si>
    <t>NELSON PATRICIO DAVILA JURADO</t>
  </si>
  <si>
    <t>Transferencia a Prepago 100% - Días: 134</t>
  </si>
  <si>
    <t>593999778084</t>
  </si>
  <si>
    <t>42015228</t>
  </si>
  <si>
    <t> ANGEL ISAAC GAROFALO CHACHA</t>
  </si>
  <si>
    <t>593958727945</t>
  </si>
  <si>
    <t>42186366</t>
  </si>
  <si>
    <t>MARTIN NICOLAS JARA LOPEZ</t>
  </si>
  <si>
    <t>593987231139</t>
  </si>
  <si>
    <t>42190156</t>
  </si>
  <si>
    <t>LUIS FELIPE CHICAIZA CARRILLO</t>
  </si>
  <si>
    <t>593995208001</t>
  </si>
  <si>
    <t>42098739</t>
  </si>
  <si>
    <t>OLIBIA ELIZABETH GONZALES ROBLEZ</t>
  </si>
  <si>
    <t>Transferencia a Prepago 100% - Días: 135</t>
  </si>
  <si>
    <t>593998730708</t>
  </si>
  <si>
    <t>593984584284</t>
  </si>
  <si>
    <t>42148370</t>
  </si>
  <si>
    <t> SANTIAGO ALEXANDER PONCE CADENA</t>
  </si>
  <si>
    <t>593992757902</t>
  </si>
  <si>
    <t>42177608</t>
  </si>
  <si>
    <t> GUSTAVO WLADIMIR SORIA USHIÑA</t>
  </si>
  <si>
    <t>593984354669</t>
  </si>
  <si>
    <t>42175285</t>
  </si>
  <si>
    <t> ERICK DAMIAN CHUMBAY PIZARA</t>
  </si>
  <si>
    <t>593999728937</t>
  </si>
  <si>
    <t>42171437</t>
  </si>
  <si>
    <t>JOSE ALEJANDRO RONQUILLO SUAREZ</t>
  </si>
  <si>
    <t>Terminacion 100% - Días: 136</t>
  </si>
  <si>
    <t>593999821167</t>
  </si>
  <si>
    <t>42089707</t>
  </si>
  <si>
    <t>LUIS ALBERTO VALLEJO ROMERO</t>
  </si>
  <si>
    <t>Transferencia a Prepago 100% - Días: 136</t>
  </si>
  <si>
    <t>593983503093</t>
  </si>
  <si>
    <t>42165105</t>
  </si>
  <si>
    <t> HENRY PAUL PEREZ CHILIG</t>
  </si>
  <si>
    <t>Terminacion 100% - Días: 137</t>
  </si>
  <si>
    <t>593984821083</t>
  </si>
  <si>
    <t>42168482</t>
  </si>
  <si>
    <t> GUIDO ROBERTO TACO CHANATASIG</t>
  </si>
  <si>
    <t>593962885276</t>
  </si>
  <si>
    <t>42161124</t>
  </si>
  <si>
    <t>LUIS EDUARDO FIGUEROA LEON</t>
  </si>
  <si>
    <t>Terminacion 100% - Días: 138</t>
  </si>
  <si>
    <t>593987070829</t>
  </si>
  <si>
    <t>42160329</t>
  </si>
  <si>
    <t>JEFFERSON DAVID LIMA CARRERA LIMA CARRERA</t>
  </si>
  <si>
    <t>593987636545</t>
  </si>
  <si>
    <t>42158701</t>
  </si>
  <si>
    <t>ALEX PATRICIO GUANOTASIG JACOME</t>
  </si>
  <si>
    <t>593979008616</t>
  </si>
  <si>
    <t>42155859</t>
  </si>
  <si>
    <t> FABRICIO DAVID SIMBAÑA TACO SIMBAÑA TACO</t>
  </si>
  <si>
    <t>593984638309</t>
  </si>
  <si>
    <t>42170206</t>
  </si>
  <si>
    <t>VINICIO LOPEZ HOLGER</t>
  </si>
  <si>
    <t>593998720839</t>
  </si>
  <si>
    <t>42163437</t>
  </si>
  <si>
    <t> MATEO DANIEL CHICAIZA CEVALLOS</t>
  </si>
  <si>
    <t>593998888519</t>
  </si>
  <si>
    <t>42158793</t>
  </si>
  <si>
    <t> JORGE DAVID MEDIAVILLA SANCHEZ</t>
  </si>
  <si>
    <t>593958622925</t>
  </si>
  <si>
    <t>42154155</t>
  </si>
  <si>
    <t>JOSE FELICIANO YUGSI PALLO</t>
  </si>
  <si>
    <t>Terminacion 100% - Días: 139</t>
  </si>
  <si>
    <t>593958731502</t>
  </si>
  <si>
    <t>42154499</t>
  </si>
  <si>
    <t>LUIS MIGUEL POZO QUIZHPI</t>
  </si>
  <si>
    <t>593979322197</t>
  </si>
  <si>
    <t>42121654</t>
  </si>
  <si>
    <t>NANCY SOFIA VALLADOLID PARDO</t>
  </si>
  <si>
    <t>Transferencia a Prepago 100% - Días: 139</t>
  </si>
  <si>
    <t>593983353996</t>
  </si>
  <si>
    <t>42151235</t>
  </si>
  <si>
    <t>LAURO BOLIVAR GONZALEZ TAPIA</t>
  </si>
  <si>
    <t>593999243320</t>
  </si>
  <si>
    <t>42153787</t>
  </si>
  <si>
    <t>GONZALO BENJAMIN ALBAN JARAMILLO</t>
  </si>
  <si>
    <t>593995319980</t>
  </si>
  <si>
    <t>42053504</t>
  </si>
  <si>
    <t> VICTOR HUGO MOYANO CALDERON</t>
  </si>
  <si>
    <t>593958829523</t>
  </si>
  <si>
    <t>42000882</t>
  </si>
  <si>
    <t> XIMENA DEL ROCIO ESTRELLA FLORES</t>
  </si>
  <si>
    <t>593984910191</t>
  </si>
  <si>
    <t>42154372</t>
  </si>
  <si>
    <t> EMILY ANDREA CANTOR RUBIO</t>
  </si>
  <si>
    <t>593983540511</t>
  </si>
  <si>
    <t>42115408</t>
  </si>
  <si>
    <t> BELLA LETICIA MATUTE YANZA</t>
  </si>
  <si>
    <t>593984533772</t>
  </si>
  <si>
    <t>42144529</t>
  </si>
  <si>
    <t>PREVIOPAGO PLAN MOVISTAR $29.99</t>
  </si>
  <si>
    <t>MARIA CRUZ DOLORES PEREZ UDAY</t>
  </si>
  <si>
    <t>Terminacion 100% - Días: 140</t>
  </si>
  <si>
    <t>593995613603</t>
  </si>
  <si>
    <t>42137591</t>
  </si>
  <si>
    <t>ESTHEFANIA DAYANA CHAMORRO MAILA</t>
  </si>
  <si>
    <t>Terminacion 100% - Días: 141</t>
  </si>
  <si>
    <t>593983399663</t>
  </si>
  <si>
    <t>42129865</t>
  </si>
  <si>
    <t>WILSON GEOVANNY PUNINA PATIN</t>
  </si>
  <si>
    <t>Terminacion 100% - Días: 142</t>
  </si>
  <si>
    <t>593983887324</t>
  </si>
  <si>
    <t>42131277</t>
  </si>
  <si>
    <t>CARLOS ALBERTO MOSCOSO JARRIN</t>
  </si>
  <si>
    <t>593991493343</t>
  </si>
  <si>
    <t>42023094</t>
  </si>
  <si>
    <t>MARIA SOLEDAD RODRIGUEZ TRUJILLO</t>
  </si>
  <si>
    <t>593998297527</t>
  </si>
  <si>
    <t>42131164</t>
  </si>
  <si>
    <t>XUEYING DONG</t>
  </si>
  <si>
    <t>593999135481</t>
  </si>
  <si>
    <t>42078923</t>
  </si>
  <si>
    <t>MANUEL CRISTOBAL CONTRERAS GOMEZ</t>
  </si>
  <si>
    <t>Transferencia a Prepago 100% - Días: 142</t>
  </si>
  <si>
    <t>593995506730</t>
  </si>
  <si>
    <t>42148666</t>
  </si>
  <si>
    <t>SANTIAGO DAVID SALINAS ARPI</t>
  </si>
  <si>
    <t>593995588240</t>
  </si>
  <si>
    <t>42131881</t>
  </si>
  <si>
    <t> RAUL ANILEMA GUACHO</t>
  </si>
  <si>
    <t>593962897235</t>
  </si>
  <si>
    <t>42119456</t>
  </si>
  <si>
    <t>OMEL DANIEL SIDDIQUI</t>
  </si>
  <si>
    <t>Terminacion 100% - Días: 144</t>
  </si>
  <si>
    <t>593969086585</t>
  </si>
  <si>
    <t>42120745</t>
  </si>
  <si>
    <t>MONICA DEL CARMEN ITURRALDE REALPE</t>
  </si>
  <si>
    <t>593983136672</t>
  </si>
  <si>
    <t>42120021</t>
  </si>
  <si>
    <t>MIGUEL ANGEL MARIA PARRA RECALDE</t>
  </si>
  <si>
    <t>593987078203</t>
  </si>
  <si>
    <t>42120895</t>
  </si>
  <si>
    <t>AUDREY ELIZABETH KAISIN RICAURTE</t>
  </si>
  <si>
    <t>593958771372</t>
  </si>
  <si>
    <t>42107136</t>
  </si>
  <si>
    <t> EDISON LEONARDO BRITO BRITO</t>
  </si>
  <si>
    <t>Transferencia a Prepago 100% - Días: 144</t>
  </si>
  <si>
    <t>593969781505</t>
  </si>
  <si>
    <t>42049385</t>
  </si>
  <si>
    <t>BEATRIZ CECILIA INGA SIGCHA</t>
  </si>
  <si>
    <t>Transferencia a Prepago 100% - Días: 145</t>
  </si>
  <si>
    <t>593998233090</t>
  </si>
  <si>
    <t>42102201</t>
  </si>
  <si>
    <t> MARIA FABIOLA CHICAIZA CHICAIZA</t>
  </si>
  <si>
    <t>593998173292</t>
  </si>
  <si>
    <t>42110997</t>
  </si>
  <si>
    <t>ALEXANDER EDUARDO GODOY RUZA</t>
  </si>
  <si>
    <t>Terminacion 100% - Días: 146</t>
  </si>
  <si>
    <t>593999910358</t>
  </si>
  <si>
    <t>42111208</t>
  </si>
  <si>
    <t>JUAN SANTIAGO TAIPE TAIPE</t>
  </si>
  <si>
    <t>593999764631</t>
  </si>
  <si>
    <t>42068445</t>
  </si>
  <si>
    <t> CARLOS ALFREDO VALLEJO DELGADO</t>
  </si>
  <si>
    <t>Transferencia a Prepago 100% - Días: 146</t>
  </si>
  <si>
    <t>593995187089</t>
  </si>
  <si>
    <t>41990963</t>
  </si>
  <si>
    <t> LUIS WILSON VERA VERA</t>
  </si>
  <si>
    <t>Transferencia a Prepago 100% - Días: 147</t>
  </si>
  <si>
    <t>593998645744</t>
  </si>
  <si>
    <t>42103731</t>
  </si>
  <si>
    <t> PABLO ANIBAL VERGARA CISNEROS</t>
  </si>
  <si>
    <t>Terminacion 100% - Días: 147</t>
  </si>
  <si>
    <t>593998542486</t>
  </si>
  <si>
    <t>42023289</t>
  </si>
  <si>
    <t> TANIA ELIZABETH TAIPE CHIMBA</t>
  </si>
  <si>
    <t>Transferencia a Prepago 100% - Días: 148</t>
  </si>
  <si>
    <t>593984850969</t>
  </si>
  <si>
    <t>42096438</t>
  </si>
  <si>
    <t> PAOLA MARIBEL TAIPE TIPAN</t>
  </si>
  <si>
    <t>Terminacion 100% - Días: 148</t>
  </si>
  <si>
    <t>593987123310</t>
  </si>
  <si>
    <t>41933873</t>
  </si>
  <si>
    <t>PREVIOPAGO PLAN MOVISTAR SILVER</t>
  </si>
  <si>
    <t> CERRUTI SOLA TITOTUAN YANN</t>
  </si>
  <si>
    <t>Terminacion 100% - Días: 176 CP</t>
  </si>
  <si>
    <t>593999893675</t>
  </si>
  <si>
    <t>29637956</t>
  </si>
  <si>
    <t>PLAN MOVISTAR GOLD</t>
  </si>
  <si>
    <t> HECTOR HOMERO DE LA CADENA POZO</t>
  </si>
  <si>
    <t>Terminacion 100% - Días: 237 CP</t>
  </si>
  <si>
    <t>593984572723</t>
  </si>
  <si>
    <t>41933644</t>
  </si>
  <si>
    <t> JUAN ELIAS MAISANCHI PICHUCHO</t>
  </si>
  <si>
    <t>593979291687</t>
  </si>
  <si>
    <t>41776265</t>
  </si>
  <si>
    <t>PLAN MOVISTAR BRONZE</t>
  </si>
  <si>
    <t> JOEL DAVID CEVALLOS RIVAS</t>
  </si>
  <si>
    <t>Terminacion 100% - Días: 203 CP</t>
  </si>
  <si>
    <t>593984544469</t>
  </si>
  <si>
    <t>41972180</t>
  </si>
  <si>
    <t>FLAVIO ALEXANDER GRANDA GUAMAN</t>
  </si>
  <si>
    <t>Terminacion 100% - Días: 150</t>
  </si>
  <si>
    <t>593969032647</t>
  </si>
  <si>
    <t>42084178</t>
  </si>
  <si>
    <t> EDGAR NAPOLEON BELTRAN CHUNGANA BELTRAN</t>
  </si>
  <si>
    <t>MACHALA</t>
  </si>
  <si>
    <t>AMERICA</t>
  </si>
  <si>
    <t>CRISTIAN FABIANSALAZAR MAZAMBA</t>
  </si>
  <si>
    <t>HUGO ANDRES VILLAMAR BUSTAMANTE</t>
  </si>
  <si>
    <t>María José Gaona Larreategui</t>
  </si>
  <si>
    <t>MARIA JOSE SALAS PARRA</t>
  </si>
  <si>
    <t>JENNY ELIZABETH CEDEÑO DIAZ</t>
  </si>
  <si>
    <t>KERLY CAROLINA ESTRELLA AMAYA</t>
  </si>
  <si>
    <t>JESSICA GABRIELA ROSALES MALDONADO</t>
  </si>
  <si>
    <t>ANA LORENA MAILA RAMIREZ</t>
  </si>
  <si>
    <t>DIEGO VICENTE BERMEO REYES</t>
  </si>
  <si>
    <t>MATEO PAUL MORENO LLERENA</t>
  </si>
  <si>
    <t>JESSIKA LEONOR OBACO SISALIMA</t>
  </si>
  <si>
    <t>ROMAN NICOLASVALLEJO DELEG</t>
  </si>
  <si>
    <t>CEVALLOS PONCE, DIANA CAROLINA</t>
  </si>
  <si>
    <t>ALEX DAVIDTOAPANTA NAVARRETE</t>
  </si>
  <si>
    <t>GIOVANNI JOSÉ GIANNONE FRÍAS</t>
  </si>
  <si>
    <t>ALEX DANILO CHICAIZA TOAPANTA</t>
  </si>
  <si>
    <t>DIANA PATIÑO URGILES</t>
  </si>
  <si>
    <t>JOSELIN ANABELCANDO CIFUENTES</t>
  </si>
  <si>
    <t>GIOVANNA ANGELINA TORREALBA GONZALEZ</t>
  </si>
  <si>
    <t>CARLA ESTIVALIZFARIAS APOLINAR</t>
  </si>
  <si>
    <t>JONATHAN ALEXANDER SANTOS ROMERO</t>
  </si>
  <si>
    <t>PABLO ESTEBANCISNEROS VASQUEZ</t>
  </si>
  <si>
    <t>AYLIN STEFANIA PROAÑO OCHOA</t>
  </si>
  <si>
    <t>JUAN PABLO GALLEGOS MOYA</t>
  </si>
  <si>
    <t>MAYRA ALEXANDRA ORTIZ PARRA</t>
  </si>
  <si>
    <t>Fanny Joselyn Rivas León</t>
  </si>
  <si>
    <t>JOSE MIGUELCELI LATORRE</t>
  </si>
  <si>
    <t>ANGEL ENRIQUE LOPEZ DIAZ</t>
  </si>
  <si>
    <t>HODILYSS VICTORIA HERNANDEZ RIERA</t>
  </si>
  <si>
    <t>CRISTIAN FABIAN GUEVARA MAZA</t>
  </si>
  <si>
    <t>TANIA YAMILETHMAITA SARANGO</t>
  </si>
  <si>
    <t>STEVEN XAVIERURGILES NOGUERA</t>
  </si>
  <si>
    <t>DANIELYS ARIANNYS BRAZON ROJAS</t>
  </si>
  <si>
    <t>ANA ESTEFANIA OSORIO TEJADA</t>
  </si>
  <si>
    <t>Raymalif Mosquera Fuentes</t>
  </si>
  <si>
    <t>MARIA SOLEDAD MENA COBA</t>
  </si>
  <si>
    <t>IMPEDIMENTOS DE PAGO PREQ.OCTUBRE 21</t>
  </si>
  <si>
    <t>CHARGE BACK LIQ. SEPTIEMBRE 21</t>
  </si>
  <si>
    <t xml:space="preserve">TERMINALES + UPSS+ </t>
  </si>
  <si>
    <t>NIAMA JACOME MARIA GABRIELA</t>
  </si>
  <si>
    <t>TIENDA AMERICA</t>
  </si>
  <si>
    <t>LIQUIDACION COMISIONES MES FEBRERO 2023</t>
  </si>
  <si>
    <t>*Descuentos incluye: 
    -Impedimentos de Pago de la Reliq. Oct-22 y de la Preliq Ene-23
     -Charge back de la Liq. Ene-23 de los meses Ago-22, Sep-22, Oct-22, Nov-22 y Dic22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</si>
</sst>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9"/>
      <color rgb="FF003245"/>
      <name val="Calibri"/>
      <family val="2"/>
      <scheme val="minor"/>
    </font>
    <font>
      <sz val="9"/>
      <color rgb="FF003245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C6DA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rgb="FF003245"/>
      </left>
      <right style="hair">
        <color rgb="FF003245"/>
      </right>
      <top style="hair">
        <color rgb="FF003245"/>
      </top>
      <bottom style="hair">
        <color rgb="FF003245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44" fontId="3" fillId="0" borderId="1" xfId="1" applyFont="1" applyBorder="1" applyAlignment="1">
      <alignment vertical="top"/>
    </xf>
    <xf numFmtId="44" fontId="3" fillId="0" borderId="2" xfId="1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4" fillId="0" borderId="2" xfId="0" applyFont="1" applyBorder="1"/>
    <xf numFmtId="44" fontId="4" fillId="0" borderId="4" xfId="1" applyFont="1" applyBorder="1"/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vertical="top" wrapText="1"/>
    </xf>
    <xf numFmtId="0" fontId="4" fillId="0" borderId="4" xfId="0" applyFont="1" applyBorder="1"/>
    <xf numFmtId="0" fontId="3" fillId="0" borderId="0" xfId="0" applyFont="1"/>
    <xf numFmtId="0" fontId="3" fillId="0" borderId="5" xfId="0" applyFont="1" applyBorder="1"/>
    <xf numFmtId="44" fontId="3" fillId="2" borderId="1" xfId="0" applyNumberFormat="1" applyFont="1" applyFill="1" applyBorder="1"/>
    <xf numFmtId="10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9" fontId="3" fillId="2" borderId="2" xfId="0" applyNumberFormat="1" applyFont="1" applyFill="1" applyBorder="1" applyAlignment="1">
      <alignment horizontal="center"/>
    </xf>
    <xf numFmtId="0" fontId="3" fillId="2" borderId="3" xfId="0" applyFont="1" applyFill="1" applyBorder="1"/>
    <xf numFmtId="10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44" fontId="3" fillId="0" borderId="6" xfId="0" applyNumberFormat="1" applyFont="1" applyBorder="1"/>
    <xf numFmtId="10" fontId="3" fillId="3" borderId="7" xfId="0" applyNumberFormat="1" applyFont="1" applyFill="1" applyBorder="1" applyAlignment="1">
      <alignment horizontal="center"/>
    </xf>
    <xf numFmtId="10" fontId="3" fillId="0" borderId="7" xfId="0" applyNumberFormat="1" applyFont="1" applyBorder="1" applyAlignment="1">
      <alignment horizontal="center"/>
    </xf>
    <xf numFmtId="0" fontId="3" fillId="0" borderId="7" xfId="0" applyFont="1" applyBorder="1"/>
    <xf numFmtId="9" fontId="3" fillId="0" borderId="7" xfId="0" applyNumberFormat="1" applyFont="1" applyBorder="1" applyAlignment="1">
      <alignment horizontal="center"/>
    </xf>
    <xf numFmtId="0" fontId="3" fillId="0" borderId="8" xfId="0" applyFont="1" applyBorder="1"/>
    <xf numFmtId="10" fontId="4" fillId="0" borderId="0" xfId="0" applyNumberFormat="1" applyFont="1" applyAlignment="1">
      <alignment horizontal="center"/>
    </xf>
    <xf numFmtId="10" fontId="4" fillId="0" borderId="0" xfId="2" applyNumberFormat="1" applyFont="1"/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Alignment="1" applyProtection="1">
      <alignment horizontal="center"/>
      <protection hidden="1"/>
    </xf>
    <xf numFmtId="0" fontId="4" fillId="0" borderId="0" xfId="0" applyFont="1" applyProtection="1">
      <protection hidden="1"/>
    </xf>
    <xf numFmtId="0" fontId="2" fillId="0" borderId="0" xfId="0" applyFont="1"/>
    <xf numFmtId="0" fontId="7" fillId="0" borderId="0" xfId="0" applyFont="1"/>
    <xf numFmtId="0" fontId="8" fillId="5" borderId="12" xfId="0" applyFont="1" applyFill="1" applyBorder="1" applyAlignment="1">
      <alignment horizontal="center" vertical="center" wrapText="1"/>
    </xf>
    <xf numFmtId="49" fontId="8" fillId="5" borderId="12" xfId="0" applyNumberFormat="1" applyFont="1" applyFill="1" applyBorder="1" applyAlignment="1">
      <alignment horizontal="center" vertical="center" wrapText="1"/>
    </xf>
    <xf numFmtId="15" fontId="8" fillId="5" borderId="12" xfId="0" applyNumberFormat="1" applyFont="1" applyFill="1" applyBorder="1" applyAlignment="1">
      <alignment horizontal="center" vertical="center" wrapText="1"/>
    </xf>
    <xf numFmtId="49" fontId="8" fillId="6" borderId="12" xfId="0" applyNumberFormat="1" applyFont="1" applyFill="1" applyBorder="1" applyAlignment="1">
      <alignment horizontal="center" vertical="center" wrapText="1"/>
    </xf>
    <xf numFmtId="0" fontId="9" fillId="0" borderId="0" xfId="0" applyFont="1"/>
    <xf numFmtId="49" fontId="9" fillId="0" borderId="0" xfId="0" applyNumberFormat="1" applyFont="1"/>
    <xf numFmtId="15" fontId="9" fillId="0" borderId="0" xfId="0" applyNumberFormat="1" applyFont="1"/>
    <xf numFmtId="0" fontId="8" fillId="0" borderId="0" xfId="0" applyFont="1" applyAlignment="1">
      <alignment horizontal="center" vertical="center" wrapText="1"/>
    </xf>
    <xf numFmtId="14" fontId="2" fillId="0" borderId="0" xfId="0" applyNumberFormat="1" applyFont="1"/>
    <xf numFmtId="14" fontId="0" fillId="0" borderId="0" xfId="0" applyNumberFormat="1"/>
    <xf numFmtId="44" fontId="0" fillId="0" borderId="0" xfId="1" applyFont="1"/>
    <xf numFmtId="17" fontId="0" fillId="0" borderId="0" xfId="0" applyNumberFormat="1"/>
    <xf numFmtId="0" fontId="4" fillId="0" borderId="5" xfId="0" applyFont="1" applyBorder="1"/>
    <xf numFmtId="0" fontId="10" fillId="0" borderId="0" xfId="0" applyFont="1"/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2" applyNumberFormat="1" applyFont="1" applyAlignment="1">
      <alignment horizontal="center" vertical="center"/>
    </xf>
    <xf numFmtId="0" fontId="4" fillId="0" borderId="5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426029</xdr:colOff>
      <xdr:row>0</xdr:row>
      <xdr:rowOff>25978</xdr:rowOff>
    </xdr:from>
    <xdr:to>
      <xdr:col>1</xdr:col>
      <xdr:colOff>2521530</xdr:colOff>
      <xdr:row>1</xdr:row>
      <xdr:rowOff>236458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FDCC927-843A-3142-33CC-DF4F6E04C3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110" b="30515"/>
        <a:stretch/>
      </xdr:blipFill>
      <xdr:spPr>
        <a:xfrm>
          <a:off x="426029" y="25978"/>
          <a:ext cx="2521528" cy="4789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.shortcut-targets-by-id\1FYSsbXaTn-_yy-oTQPlCrmhgF-Xhd4Nd\Contabilidad\Comisiones\2023\Febrero\Comisiones%20Enero.xlsx" TargetMode="External"/><Relationship Id="rId1" Type="http://schemas.openxmlformats.org/officeDocument/2006/relationships/externalLinkPath" Target="Comisiones%20En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pecialistas y Jefes"/>
      <sheetName val="Ejecutivo Movistar"/>
      <sheetName val="Especialistas y Jefes (2)"/>
    </sheetNames>
    <sheetDataSet>
      <sheetData sheetId="0"/>
      <sheetData sheetId="1"/>
      <sheetData sheetId="2">
        <row r="10">
          <cell r="B10" t="str">
            <v>MONTENEGRO MEJIA MARITZA ELOISA</v>
          </cell>
          <cell r="C10">
            <v>296.39999999999998</v>
          </cell>
          <cell r="D10">
            <v>181</v>
          </cell>
          <cell r="E10">
            <v>0</v>
          </cell>
          <cell r="F10">
            <v>181</v>
          </cell>
          <cell r="G10">
            <v>0.61066126855600544</v>
          </cell>
          <cell r="H10">
            <v>296.39999999999998</v>
          </cell>
          <cell r="I10">
            <v>211</v>
          </cell>
          <cell r="J10">
            <v>0</v>
          </cell>
          <cell r="K10">
            <v>211</v>
          </cell>
          <cell r="L10">
            <v>0.71187584345479082</v>
          </cell>
          <cell r="M10">
            <v>741</v>
          </cell>
          <cell r="N10">
            <v>682</v>
          </cell>
          <cell r="O10">
            <v>13</v>
          </cell>
          <cell r="P10">
            <v>669</v>
          </cell>
          <cell r="Q10">
            <v>0.90283400809716596</v>
          </cell>
          <cell r="R10">
            <v>15.5</v>
          </cell>
          <cell r="S10">
            <v>14.49388563049853</v>
          </cell>
          <cell r="T10">
            <v>0.93508939551603421</v>
          </cell>
          <cell r="U10">
            <v>59949.999999999993</v>
          </cell>
          <cell r="V10">
            <v>59631.618659999993</v>
          </cell>
          <cell r="W10">
            <v>59631.618659999993</v>
          </cell>
          <cell r="X10">
            <v>0.99468921868223514</v>
          </cell>
          <cell r="Y10">
            <v>23980.000000000004</v>
          </cell>
          <cell r="Z10">
            <v>54598.225789999997</v>
          </cell>
          <cell r="AA10">
            <v>54598.225789999997</v>
          </cell>
          <cell r="AB10">
            <v>2.2768234274395325</v>
          </cell>
          <cell r="AC10">
            <v>8392.9999999999982</v>
          </cell>
          <cell r="AD10">
            <v>1466.9643000000001</v>
          </cell>
          <cell r="AE10">
            <v>1466.9643000000001</v>
          </cell>
          <cell r="AF10">
            <v>0.17478426069343506</v>
          </cell>
          <cell r="AG10">
            <v>24</v>
          </cell>
          <cell r="AH10">
            <v>2</v>
          </cell>
          <cell r="AI10">
            <v>60069.759999999995</v>
          </cell>
          <cell r="AJ10">
            <v>59641.598659999996</v>
          </cell>
          <cell r="AK10">
            <v>0.99287226484673818</v>
          </cell>
          <cell r="AL10">
            <v>1220.2855657051064</v>
          </cell>
          <cell r="AM10">
            <v>1845.6200000000001</v>
          </cell>
          <cell r="AN10">
            <v>1845.6200000000001</v>
          </cell>
          <cell r="AO10">
            <v>1.5124492593121532</v>
          </cell>
          <cell r="AP10">
            <v>60</v>
          </cell>
          <cell r="AQ10">
            <v>12</v>
          </cell>
          <cell r="AR10">
            <v>12</v>
          </cell>
          <cell r="AS10">
            <v>0.2</v>
          </cell>
          <cell r="AT10">
            <v>12</v>
          </cell>
          <cell r="AU10">
            <v>0</v>
          </cell>
          <cell r="AV10">
            <v>11.999999999999998</v>
          </cell>
          <cell r="AW10">
            <v>0</v>
          </cell>
          <cell r="AX10">
            <v>12</v>
          </cell>
          <cell r="AY10">
            <v>0</v>
          </cell>
          <cell r="AZ10">
            <v>1685.6455657051056</v>
          </cell>
          <cell r="BA10">
            <v>1881.6200000000001</v>
          </cell>
          <cell r="BB10">
            <v>1881.6200000000001</v>
          </cell>
          <cell r="BC10">
            <v>1.116260759843021</v>
          </cell>
          <cell r="BD10">
            <v>0.77999999999999992</v>
          </cell>
          <cell r="BE10">
            <v>65</v>
          </cell>
          <cell r="BF10">
            <v>65</v>
          </cell>
          <cell r="BG10">
            <v>0.98484848484848453</v>
          </cell>
          <cell r="BH10">
            <v>1.2626262626262623</v>
          </cell>
          <cell r="BI10">
            <v>212</v>
          </cell>
          <cell r="BJ10">
            <v>221</v>
          </cell>
          <cell r="BK10">
            <v>221</v>
          </cell>
          <cell r="BL10">
            <v>1.0424528301886793</v>
          </cell>
          <cell r="BM10">
            <v>0.80000000000000016</v>
          </cell>
          <cell r="BN10">
            <v>1260</v>
          </cell>
          <cell r="BO10">
            <v>1176</v>
          </cell>
          <cell r="BP10">
            <v>0.93333333333333346</v>
          </cell>
          <cell r="BQ10">
            <v>1.1666666666666665</v>
          </cell>
          <cell r="BR10">
            <v>0.89515356795954759</v>
          </cell>
          <cell r="BT10">
            <v>682</v>
          </cell>
          <cell r="BU10">
            <v>220</v>
          </cell>
          <cell r="BV10">
            <v>0.32258064516129031</v>
          </cell>
          <cell r="BW10">
            <v>70</v>
          </cell>
          <cell r="BX10">
            <v>3.1428571428571428</v>
          </cell>
          <cell r="BY10">
            <v>78</v>
          </cell>
          <cell r="BZ10">
            <v>0.11436950146627566</v>
          </cell>
          <cell r="CA10">
            <v>70</v>
          </cell>
          <cell r="CB10">
            <v>1.1142857142857143</v>
          </cell>
          <cell r="CC10">
            <v>6</v>
          </cell>
          <cell r="CD10">
            <v>2</v>
          </cell>
          <cell r="CF10">
            <v>10</v>
          </cell>
          <cell r="CG10">
            <v>73</v>
          </cell>
          <cell r="CH10">
            <v>37</v>
          </cell>
          <cell r="CI10">
            <v>32</v>
          </cell>
          <cell r="CJ10">
            <v>25</v>
          </cell>
          <cell r="CK10">
            <v>185</v>
          </cell>
          <cell r="CN10">
            <v>559.47097997471724</v>
          </cell>
          <cell r="CP10">
            <v>-138.75</v>
          </cell>
        </row>
        <row r="11">
          <cell r="B11" t="str">
            <v>NIAMA JACOME MARIA GABRIELA</v>
          </cell>
          <cell r="C11">
            <v>112</v>
          </cell>
          <cell r="D11">
            <v>108</v>
          </cell>
          <cell r="E11">
            <v>0</v>
          </cell>
          <cell r="F11">
            <v>108</v>
          </cell>
          <cell r="G11">
            <v>0.9642857142857143</v>
          </cell>
          <cell r="H11">
            <v>51</v>
          </cell>
          <cell r="I11">
            <v>54</v>
          </cell>
          <cell r="J11">
            <v>0</v>
          </cell>
          <cell r="K11">
            <v>54</v>
          </cell>
          <cell r="L11">
            <v>1.0588235294117647</v>
          </cell>
          <cell r="M11">
            <v>200</v>
          </cell>
          <cell r="N11">
            <v>199</v>
          </cell>
          <cell r="O11">
            <v>2</v>
          </cell>
          <cell r="P11">
            <v>197</v>
          </cell>
          <cell r="Q11">
            <v>0.98499999999999999</v>
          </cell>
          <cell r="R11">
            <v>15.5</v>
          </cell>
          <cell r="S11">
            <v>15.745125628140698</v>
          </cell>
          <cell r="T11">
            <v>1.0158145566542387</v>
          </cell>
          <cell r="U11">
            <v>36300</v>
          </cell>
          <cell r="V11">
            <v>37868.335749999998</v>
          </cell>
          <cell r="W11">
            <v>37868.335749999998</v>
          </cell>
          <cell r="X11">
            <v>1.0432048415977961</v>
          </cell>
          <cell r="Y11">
            <v>14520</v>
          </cell>
          <cell r="Z11">
            <v>34368.335749999998</v>
          </cell>
          <cell r="AA11">
            <v>34368.335749999998</v>
          </cell>
          <cell r="AB11">
            <v>2.3669652720385672</v>
          </cell>
          <cell r="AC11">
            <v>2541.0000000000005</v>
          </cell>
          <cell r="AD11">
            <v>0</v>
          </cell>
          <cell r="AE11">
            <v>0</v>
          </cell>
          <cell r="AF11">
            <v>0</v>
          </cell>
          <cell r="AG11">
            <v>10</v>
          </cell>
          <cell r="AH11">
            <v>7</v>
          </cell>
          <cell r="AI11">
            <v>36349.9</v>
          </cell>
          <cell r="AJ11">
            <v>37903.265749999999</v>
          </cell>
          <cell r="AK11">
            <v>1.0427337007804698</v>
          </cell>
          <cell r="AL11">
            <v>231</v>
          </cell>
          <cell r="AM11">
            <v>181.62</v>
          </cell>
          <cell r="AN11">
            <v>181.62</v>
          </cell>
          <cell r="AO11">
            <v>0.78623376623376628</v>
          </cell>
          <cell r="AP11">
            <v>40</v>
          </cell>
          <cell r="AQ11">
            <v>1</v>
          </cell>
          <cell r="AR11">
            <v>1</v>
          </cell>
          <cell r="AS11">
            <v>2.5000000000000001E-2</v>
          </cell>
          <cell r="AT11">
            <v>5</v>
          </cell>
          <cell r="AU11">
            <v>0</v>
          </cell>
          <cell r="AV11">
            <v>5</v>
          </cell>
          <cell r="AW11">
            <v>0</v>
          </cell>
          <cell r="AX11">
            <v>5</v>
          </cell>
          <cell r="AY11">
            <v>0</v>
          </cell>
          <cell r="AZ11">
            <v>469.90000000000003</v>
          </cell>
          <cell r="BA11">
            <v>184.62</v>
          </cell>
          <cell r="BB11">
            <v>184.62</v>
          </cell>
          <cell r="BC11">
            <v>0.3928921047031283</v>
          </cell>
          <cell r="BD11">
            <v>0.78000000000000014</v>
          </cell>
          <cell r="BE11">
            <v>27</v>
          </cell>
          <cell r="BF11">
            <v>27</v>
          </cell>
          <cell r="BG11">
            <v>1</v>
          </cell>
          <cell r="BH11">
            <v>1.2820512820512817</v>
          </cell>
          <cell r="BI11">
            <v>40</v>
          </cell>
          <cell r="BJ11">
            <v>38</v>
          </cell>
          <cell r="BK11">
            <v>38</v>
          </cell>
          <cell r="BL11">
            <v>0.95</v>
          </cell>
          <cell r="BM11">
            <v>0.79999999999999993</v>
          </cell>
          <cell r="BN11">
            <v>125</v>
          </cell>
          <cell r="BO11">
            <v>125</v>
          </cell>
          <cell r="BP11">
            <v>1</v>
          </cell>
          <cell r="BQ11">
            <v>1.25</v>
          </cell>
          <cell r="BR11">
            <v>0.94260976499559179</v>
          </cell>
          <cell r="BT11">
            <v>199</v>
          </cell>
          <cell r="BU11">
            <v>12</v>
          </cell>
          <cell r="BV11">
            <v>6.030150753768844E-2</v>
          </cell>
          <cell r="BW11">
            <v>30</v>
          </cell>
          <cell r="BX11">
            <v>0.4</v>
          </cell>
          <cell r="BY11">
            <v>4</v>
          </cell>
          <cell r="BZ11">
            <v>2.0100502512562814E-2</v>
          </cell>
          <cell r="CA11">
            <v>30</v>
          </cell>
          <cell r="CB11">
            <v>0.13333333333333333</v>
          </cell>
          <cell r="CC11">
            <v>4</v>
          </cell>
          <cell r="CF11">
            <v>1</v>
          </cell>
          <cell r="CG11">
            <v>8</v>
          </cell>
          <cell r="CH11">
            <v>6</v>
          </cell>
          <cell r="CI11">
            <v>4</v>
          </cell>
          <cell r="CJ11">
            <v>12</v>
          </cell>
          <cell r="CK11">
            <v>35</v>
          </cell>
          <cell r="CN11">
            <v>589.13110312224489</v>
          </cell>
          <cell r="CP11">
            <v>-43.75</v>
          </cell>
        </row>
        <row r="12">
          <cell r="B12" t="str">
            <v>GABRIELA MONCAYO</v>
          </cell>
          <cell r="C12">
            <v>148.79999999999998</v>
          </cell>
          <cell r="D12">
            <v>139</v>
          </cell>
          <cell r="E12">
            <v>0</v>
          </cell>
          <cell r="F12">
            <v>139</v>
          </cell>
          <cell r="G12">
            <v>0.93413978494623662</v>
          </cell>
          <cell r="H12">
            <v>105.4</v>
          </cell>
          <cell r="I12">
            <v>115</v>
          </cell>
          <cell r="J12">
            <v>0</v>
          </cell>
          <cell r="K12">
            <v>115</v>
          </cell>
          <cell r="L12">
            <v>1.0910815939278937</v>
          </cell>
          <cell r="M12">
            <v>310</v>
          </cell>
          <cell r="N12">
            <v>314</v>
          </cell>
          <cell r="O12">
            <v>0</v>
          </cell>
          <cell r="P12">
            <v>314</v>
          </cell>
          <cell r="Q12">
            <v>1.0129032258064516</v>
          </cell>
          <cell r="R12">
            <v>15.5</v>
          </cell>
          <cell r="S12">
            <v>15.546273885350315</v>
          </cell>
          <cell r="T12">
            <v>1.0029854119580848</v>
          </cell>
          <cell r="U12">
            <v>39050</v>
          </cell>
          <cell r="V12">
            <v>44668.214309999996</v>
          </cell>
          <cell r="W12">
            <v>44668.214309999996</v>
          </cell>
          <cell r="X12">
            <v>1.1438723254801535</v>
          </cell>
          <cell r="Y12">
            <v>15620</v>
          </cell>
          <cell r="Z12">
            <v>43409.285729999996</v>
          </cell>
          <cell r="AA12">
            <v>43409.285729999996</v>
          </cell>
          <cell r="AB12">
            <v>2.7790835934699101</v>
          </cell>
          <cell r="AC12">
            <v>7419.5</v>
          </cell>
          <cell r="AD12">
            <v>1084.82143</v>
          </cell>
          <cell r="AE12">
            <v>1084.82143</v>
          </cell>
          <cell r="AF12">
            <v>0.14621220163083765</v>
          </cell>
          <cell r="AG12">
            <v>15.000000000000002</v>
          </cell>
          <cell r="AH12">
            <v>3</v>
          </cell>
          <cell r="AI12">
            <v>39124.85</v>
          </cell>
          <cell r="AJ12">
            <v>44683.184309999997</v>
          </cell>
          <cell r="AK12">
            <v>1.142066597316028</v>
          </cell>
          <cell r="AL12">
            <v>452.70308082630044</v>
          </cell>
          <cell r="AM12">
            <v>428.04</v>
          </cell>
          <cell r="AN12">
            <v>428.04</v>
          </cell>
          <cell r="AO12">
            <v>0.9455204042762777</v>
          </cell>
          <cell r="AP12">
            <v>40</v>
          </cell>
          <cell r="AQ12">
            <v>4</v>
          </cell>
          <cell r="AR12">
            <v>4</v>
          </cell>
          <cell r="AS12">
            <v>0.1</v>
          </cell>
          <cell r="AT12">
            <v>5</v>
          </cell>
          <cell r="AU12">
            <v>0</v>
          </cell>
          <cell r="AV12">
            <v>5</v>
          </cell>
          <cell r="AW12">
            <v>0</v>
          </cell>
          <cell r="AX12">
            <v>5</v>
          </cell>
          <cell r="AY12">
            <v>0</v>
          </cell>
          <cell r="AZ12">
            <v>691.60308082630036</v>
          </cell>
          <cell r="BA12">
            <v>440.04</v>
          </cell>
          <cell r="BB12">
            <v>440.04</v>
          </cell>
          <cell r="BC12">
            <v>0.63626090195297769</v>
          </cell>
          <cell r="BD12">
            <v>0.78000000000000014</v>
          </cell>
          <cell r="BE12">
            <v>56</v>
          </cell>
          <cell r="BF12">
            <v>57</v>
          </cell>
          <cell r="BG12">
            <v>0.97826086956521741</v>
          </cell>
          <cell r="BH12">
            <v>1.2541806020066888</v>
          </cell>
          <cell r="BI12">
            <v>65</v>
          </cell>
          <cell r="BJ12">
            <v>66</v>
          </cell>
          <cell r="BK12">
            <v>66</v>
          </cell>
          <cell r="BL12">
            <v>1.0153846153846153</v>
          </cell>
          <cell r="BM12">
            <v>0.79999999999999993</v>
          </cell>
          <cell r="BN12">
            <v>155</v>
          </cell>
          <cell r="BO12">
            <v>155</v>
          </cell>
          <cell r="BP12">
            <v>1</v>
          </cell>
          <cell r="BQ12">
            <v>1.2500000000000002</v>
          </cell>
          <cell r="BR12">
            <v>0.96284053538840886</v>
          </cell>
          <cell r="BT12">
            <v>314</v>
          </cell>
          <cell r="BU12">
            <v>13</v>
          </cell>
          <cell r="BV12">
            <v>4.1401273885350316E-2</v>
          </cell>
          <cell r="BW12">
            <v>30</v>
          </cell>
          <cell r="BX12">
            <v>0.43333333333333335</v>
          </cell>
          <cell r="BY12">
            <v>23</v>
          </cell>
          <cell r="BZ12">
            <v>7.32484076433121E-2</v>
          </cell>
          <cell r="CA12">
            <v>30</v>
          </cell>
          <cell r="CB12">
            <v>0.76666666666666672</v>
          </cell>
          <cell r="CN12">
            <v>601.77533461775556</v>
          </cell>
          <cell r="CP12">
            <v>0</v>
          </cell>
        </row>
        <row r="13">
          <cell r="B13" t="str">
            <v>FEICAN VELEZ MARIA DEL CARMEN</v>
          </cell>
          <cell r="C13">
            <v>86.625000000000014</v>
          </cell>
          <cell r="D13">
            <v>65</v>
          </cell>
          <cell r="E13">
            <v>1</v>
          </cell>
          <cell r="F13">
            <v>64</v>
          </cell>
          <cell r="G13">
            <v>0.73881673881673871</v>
          </cell>
          <cell r="H13">
            <v>66.150000000000006</v>
          </cell>
          <cell r="I13">
            <v>68</v>
          </cell>
          <cell r="J13">
            <v>0</v>
          </cell>
          <cell r="K13">
            <v>68</v>
          </cell>
          <cell r="L13">
            <v>1.0279667422524565</v>
          </cell>
          <cell r="M13">
            <v>210</v>
          </cell>
          <cell r="N13">
            <v>214</v>
          </cell>
          <cell r="O13">
            <v>3</v>
          </cell>
          <cell r="P13">
            <v>211</v>
          </cell>
          <cell r="Q13">
            <v>1.0047619047619047</v>
          </cell>
          <cell r="R13">
            <v>15.5</v>
          </cell>
          <cell r="S13">
            <v>15.026588785046727</v>
          </cell>
          <cell r="T13">
            <v>0.96945734097075653</v>
          </cell>
          <cell r="U13">
            <v>25281.128170571475</v>
          </cell>
          <cell r="V13">
            <v>27377.68145</v>
          </cell>
          <cell r="W13">
            <v>27377.68145</v>
          </cell>
          <cell r="X13">
            <v>1.0829295775601113</v>
          </cell>
          <cell r="Y13">
            <v>10112.451268228591</v>
          </cell>
          <cell r="Z13">
            <v>24993.75288</v>
          </cell>
          <cell r="AA13">
            <v>24993.75288</v>
          </cell>
          <cell r="AB13">
            <v>2.4715820345681805</v>
          </cell>
          <cell r="AC13">
            <v>7584.3384511714439</v>
          </cell>
          <cell r="AD13">
            <v>2921.4314399999998</v>
          </cell>
          <cell r="AE13">
            <v>2921.4314399999998</v>
          </cell>
          <cell r="AF13">
            <v>0.38519265177950601</v>
          </cell>
          <cell r="AG13">
            <v>12</v>
          </cell>
          <cell r="AH13">
            <v>1</v>
          </cell>
          <cell r="AI13">
            <v>25341.008170571477</v>
          </cell>
          <cell r="AJ13">
            <v>27382.671450000002</v>
          </cell>
          <cell r="AK13">
            <v>1.0805675632826444</v>
          </cell>
          <cell r="AL13">
            <v>264</v>
          </cell>
          <cell r="AM13">
            <v>134.16</v>
          </cell>
          <cell r="AN13">
            <v>134.16</v>
          </cell>
          <cell r="AO13">
            <v>0.50818181818181818</v>
          </cell>
          <cell r="AP13">
            <v>36</v>
          </cell>
          <cell r="AQ13">
            <v>9</v>
          </cell>
          <cell r="AR13">
            <v>9</v>
          </cell>
          <cell r="AS13">
            <v>0.25</v>
          </cell>
          <cell r="AT13">
            <v>6</v>
          </cell>
          <cell r="AU13">
            <v>1</v>
          </cell>
          <cell r="AV13">
            <v>5.9999999999999991</v>
          </cell>
          <cell r="AW13">
            <v>1</v>
          </cell>
          <cell r="AX13">
            <v>6</v>
          </cell>
          <cell r="AY13">
            <v>0</v>
          </cell>
          <cell r="AZ13">
            <v>514.67999999999995</v>
          </cell>
          <cell r="BA13">
            <v>179.15</v>
          </cell>
          <cell r="BB13">
            <v>179.15</v>
          </cell>
          <cell r="BC13">
            <v>0.34808036061241943</v>
          </cell>
          <cell r="BD13">
            <v>0.78000000000000014</v>
          </cell>
          <cell r="BE13">
            <v>125</v>
          </cell>
          <cell r="BF13">
            <v>132</v>
          </cell>
          <cell r="BG13">
            <v>0.95249723821152377</v>
          </cell>
          <cell r="BH13">
            <v>1.2211503053993893</v>
          </cell>
          <cell r="BI13">
            <v>84</v>
          </cell>
          <cell r="BJ13">
            <v>94</v>
          </cell>
          <cell r="BK13">
            <v>94</v>
          </cell>
          <cell r="BL13">
            <v>1.1190476190476191</v>
          </cell>
          <cell r="BM13">
            <v>0.79999999999999993</v>
          </cell>
          <cell r="BN13">
            <v>408</v>
          </cell>
          <cell r="BO13">
            <v>378</v>
          </cell>
          <cell r="BP13">
            <v>0.92647058823529427</v>
          </cell>
          <cell r="BQ13">
            <v>1.158088235294118</v>
          </cell>
          <cell r="BR13">
            <v>0.90887427196551784</v>
          </cell>
          <cell r="BT13">
            <v>214</v>
          </cell>
          <cell r="BU13">
            <v>54</v>
          </cell>
          <cell r="BV13">
            <v>0.25233644859813081</v>
          </cell>
          <cell r="BW13">
            <v>30</v>
          </cell>
          <cell r="BX13">
            <v>1.8</v>
          </cell>
          <cell r="BY13">
            <v>12</v>
          </cell>
          <cell r="BZ13">
            <v>5.6074766355140186E-2</v>
          </cell>
          <cell r="CA13">
            <v>30</v>
          </cell>
          <cell r="CB13">
            <v>0.4</v>
          </cell>
          <cell r="CC13">
            <v>3</v>
          </cell>
          <cell r="CD13">
            <v>2</v>
          </cell>
          <cell r="CF13">
            <v>3</v>
          </cell>
          <cell r="CG13">
            <v>6</v>
          </cell>
          <cell r="CH13">
            <v>3</v>
          </cell>
          <cell r="CI13">
            <v>9</v>
          </cell>
          <cell r="CJ13">
            <v>7</v>
          </cell>
          <cell r="CK13">
            <v>33</v>
          </cell>
          <cell r="CN13">
            <v>568.04641997844863</v>
          </cell>
          <cell r="CP13">
            <v>-41.25</v>
          </cell>
        </row>
        <row r="14">
          <cell r="B14" t="str">
            <v>LUZARDO CENTENO BORIS PAUL</v>
          </cell>
          <cell r="C14">
            <v>81.400000000000006</v>
          </cell>
          <cell r="D14">
            <v>78</v>
          </cell>
          <cell r="E14">
            <v>0</v>
          </cell>
          <cell r="F14">
            <v>78</v>
          </cell>
          <cell r="G14">
            <v>0.95823095823095816</v>
          </cell>
          <cell r="H14">
            <v>62.4375</v>
          </cell>
          <cell r="I14">
            <v>67</v>
          </cell>
          <cell r="J14">
            <v>0</v>
          </cell>
          <cell r="K14">
            <v>67</v>
          </cell>
          <cell r="L14">
            <v>1.0730730730730731</v>
          </cell>
          <cell r="M14">
            <v>185</v>
          </cell>
          <cell r="N14">
            <v>191</v>
          </cell>
          <cell r="O14">
            <v>1</v>
          </cell>
          <cell r="P14">
            <v>190</v>
          </cell>
          <cell r="Q14">
            <v>1.027027027027027</v>
          </cell>
          <cell r="R14">
            <v>15.5</v>
          </cell>
          <cell r="S14">
            <v>15.713246073298427</v>
          </cell>
          <cell r="T14">
            <v>1.0137578111805436</v>
          </cell>
          <cell r="U14">
            <v>21450</v>
          </cell>
          <cell r="V14">
            <v>29173.037189999999</v>
          </cell>
          <cell r="W14">
            <v>29173.037189999999</v>
          </cell>
          <cell r="X14">
            <v>1.3600483538461539</v>
          </cell>
          <cell r="Y14">
            <v>8580</v>
          </cell>
          <cell r="Z14">
            <v>25958.751469999999</v>
          </cell>
          <cell r="AA14">
            <v>25958.751469999999</v>
          </cell>
          <cell r="AB14">
            <v>3.0254955093240095</v>
          </cell>
          <cell r="AC14">
            <v>5362.5</v>
          </cell>
          <cell r="AD14">
            <v>764.28572000000008</v>
          </cell>
          <cell r="AE14">
            <v>764.28572000000008</v>
          </cell>
          <cell r="AF14">
            <v>0.14252414358974361</v>
          </cell>
          <cell r="AG14">
            <v>10</v>
          </cell>
          <cell r="AH14">
            <v>0</v>
          </cell>
          <cell r="AI14">
            <v>21499.9</v>
          </cell>
          <cell r="AJ14">
            <v>29173.037189999999</v>
          </cell>
          <cell r="AK14">
            <v>1.3568917618221479</v>
          </cell>
          <cell r="AL14">
            <v>242</v>
          </cell>
          <cell r="AM14">
            <v>221.82</v>
          </cell>
          <cell r="AN14">
            <v>221.82</v>
          </cell>
          <cell r="AO14">
            <v>0.91661157024793383</v>
          </cell>
          <cell r="AP14">
            <v>35</v>
          </cell>
          <cell r="AQ14">
            <v>9</v>
          </cell>
          <cell r="AR14">
            <v>9</v>
          </cell>
          <cell r="AS14">
            <v>0.25714285714285712</v>
          </cell>
          <cell r="AT14">
            <v>5</v>
          </cell>
          <cell r="AU14">
            <v>0</v>
          </cell>
          <cell r="AV14">
            <v>5</v>
          </cell>
          <cell r="AW14">
            <v>1</v>
          </cell>
          <cell r="AX14">
            <v>5</v>
          </cell>
          <cell r="AY14">
            <v>0</v>
          </cell>
          <cell r="AZ14">
            <v>465.9</v>
          </cell>
          <cell r="BA14">
            <v>251.82</v>
          </cell>
          <cell r="BB14">
            <v>251.82</v>
          </cell>
          <cell r="BC14">
            <v>0.54050225370251126</v>
          </cell>
          <cell r="BD14">
            <v>0.78000000000000014</v>
          </cell>
          <cell r="BE14">
            <v>115</v>
          </cell>
          <cell r="BF14">
            <v>129</v>
          </cell>
          <cell r="BG14">
            <v>0.90714576428862148</v>
          </cell>
          <cell r="BH14">
            <v>1.1630073901136171</v>
          </cell>
          <cell r="BI14">
            <v>80</v>
          </cell>
          <cell r="BJ14">
            <v>90</v>
          </cell>
          <cell r="BK14">
            <v>90</v>
          </cell>
          <cell r="BL14">
            <v>1.125</v>
          </cell>
          <cell r="BM14">
            <v>0.79999999999999993</v>
          </cell>
          <cell r="BN14">
            <v>345</v>
          </cell>
          <cell r="BO14">
            <v>345</v>
          </cell>
          <cell r="BP14">
            <v>1</v>
          </cell>
          <cell r="BQ14">
            <v>1.25</v>
          </cell>
          <cell r="BR14">
            <v>0.95927231276233216</v>
          </cell>
          <cell r="BT14">
            <v>191</v>
          </cell>
          <cell r="BU14">
            <v>32</v>
          </cell>
          <cell r="BV14">
            <v>0.16753926701570682</v>
          </cell>
          <cell r="BW14">
            <v>30</v>
          </cell>
          <cell r="BX14">
            <v>1.0666666666666667</v>
          </cell>
          <cell r="BY14">
            <v>10</v>
          </cell>
          <cell r="BZ14">
            <v>5.2356020942408377E-2</v>
          </cell>
          <cell r="CA14">
            <v>30</v>
          </cell>
          <cell r="CB14">
            <v>0.33333333333333331</v>
          </cell>
          <cell r="CC14">
            <v>7</v>
          </cell>
          <cell r="CF14">
            <v>2</v>
          </cell>
          <cell r="CG14">
            <v>6</v>
          </cell>
          <cell r="CH14">
            <v>4</v>
          </cell>
          <cell r="CI14">
            <v>7</v>
          </cell>
          <cell r="CJ14">
            <v>4</v>
          </cell>
          <cell r="CK14">
            <v>30</v>
          </cell>
          <cell r="CN14">
            <v>599.54519547645759</v>
          </cell>
          <cell r="CP14">
            <v>-37.5</v>
          </cell>
        </row>
        <row r="15">
          <cell r="B15" t="str">
            <v>GALARZA PIZARRO RODRIGO IVAN</v>
          </cell>
          <cell r="C15">
            <v>97.999999999999986</v>
          </cell>
          <cell r="D15">
            <v>87</v>
          </cell>
          <cell r="E15">
            <v>0</v>
          </cell>
          <cell r="F15">
            <v>87</v>
          </cell>
          <cell r="G15">
            <v>0.88775510204081642</v>
          </cell>
          <cell r="H15">
            <v>26.25</v>
          </cell>
          <cell r="I15">
            <v>40</v>
          </cell>
          <cell r="J15">
            <v>0</v>
          </cell>
          <cell r="K15">
            <v>40</v>
          </cell>
          <cell r="L15">
            <v>1.5238095238095237</v>
          </cell>
          <cell r="M15">
            <v>175</v>
          </cell>
          <cell r="N15">
            <v>189</v>
          </cell>
          <cell r="O15">
            <v>1</v>
          </cell>
          <cell r="P15">
            <v>188</v>
          </cell>
          <cell r="Q15">
            <v>1.0742857142857143</v>
          </cell>
          <cell r="R15">
            <v>15.5</v>
          </cell>
          <cell r="S15">
            <v>15.188888888888888</v>
          </cell>
          <cell r="T15">
            <v>0.97992831541218639</v>
          </cell>
          <cell r="U15">
            <v>21864.406193142873</v>
          </cell>
          <cell r="V15">
            <v>19816.078590000001</v>
          </cell>
          <cell r="W15">
            <v>19816.078590000001</v>
          </cell>
          <cell r="X15">
            <v>0.90631679703310353</v>
          </cell>
          <cell r="Y15">
            <v>8745.7624772571489</v>
          </cell>
          <cell r="Z15">
            <v>17566.078590000001</v>
          </cell>
          <cell r="AA15">
            <v>17566.078590000001</v>
          </cell>
          <cell r="AB15">
            <v>2.0085245438210304</v>
          </cell>
          <cell r="AC15">
            <v>13118.643715885722</v>
          </cell>
          <cell r="AD15">
            <v>4892.8685800000003</v>
          </cell>
          <cell r="AE15">
            <v>4892.8685800000003</v>
          </cell>
          <cell r="AF15">
            <v>0.37297061235645057</v>
          </cell>
          <cell r="AG15">
            <v>8</v>
          </cell>
          <cell r="AH15">
            <v>0</v>
          </cell>
          <cell r="AI15">
            <v>21904.326193142871</v>
          </cell>
          <cell r="AJ15">
            <v>19816.078590000001</v>
          </cell>
          <cell r="AK15">
            <v>0.90466506092314336</v>
          </cell>
          <cell r="AL15">
            <v>241.99999999999997</v>
          </cell>
          <cell r="AM15">
            <v>242.88</v>
          </cell>
          <cell r="AN15">
            <v>242.88</v>
          </cell>
          <cell r="AO15">
            <v>1.0036363636363637</v>
          </cell>
          <cell r="AP15">
            <v>36</v>
          </cell>
          <cell r="AQ15">
            <v>19</v>
          </cell>
          <cell r="AR15">
            <v>19</v>
          </cell>
          <cell r="AS15">
            <v>0.52777777777777779</v>
          </cell>
          <cell r="AT15">
            <v>4</v>
          </cell>
          <cell r="AU15">
            <v>0</v>
          </cell>
          <cell r="AV15">
            <v>4</v>
          </cell>
          <cell r="AW15">
            <v>3</v>
          </cell>
          <cell r="AX15">
            <v>4</v>
          </cell>
          <cell r="AY15">
            <v>0</v>
          </cell>
          <cell r="AZ15">
            <v>445.11999999999995</v>
          </cell>
          <cell r="BA15">
            <v>311.23</v>
          </cell>
          <cell r="BB15">
            <v>311.23</v>
          </cell>
          <cell r="BC15">
            <v>0.69920470884255947</v>
          </cell>
          <cell r="BD15">
            <v>0.7599999999999999</v>
          </cell>
          <cell r="BE15">
            <v>248</v>
          </cell>
          <cell r="BF15">
            <v>278</v>
          </cell>
          <cell r="BG15">
            <v>0.9091759715814538</v>
          </cell>
          <cell r="BH15">
            <v>1.1962841731334919</v>
          </cell>
          <cell r="BI15">
            <v>30</v>
          </cell>
          <cell r="BJ15">
            <v>41</v>
          </cell>
          <cell r="BK15">
            <v>41</v>
          </cell>
          <cell r="BL15">
            <v>1.3666666666666667</v>
          </cell>
          <cell r="BM15">
            <v>0.79999999999999993</v>
          </cell>
          <cell r="BN15">
            <v>56</v>
          </cell>
          <cell r="BO15">
            <v>48</v>
          </cell>
          <cell r="BP15">
            <v>0.8571428571428571</v>
          </cell>
          <cell r="BQ15">
            <v>1.0714285714285714</v>
          </cell>
          <cell r="BR15">
            <v>0.93952946219516176</v>
          </cell>
          <cell r="BT15">
            <v>189</v>
          </cell>
          <cell r="BU15">
            <v>52</v>
          </cell>
          <cell r="BV15">
            <v>0.27513227513227512</v>
          </cell>
          <cell r="BW15">
            <v>30</v>
          </cell>
          <cell r="BX15">
            <v>1.7333333333333334</v>
          </cell>
          <cell r="BY15">
            <v>27</v>
          </cell>
          <cell r="BZ15">
            <v>0.14285714285714285</v>
          </cell>
          <cell r="CA15">
            <v>30</v>
          </cell>
          <cell r="CB15">
            <v>0.9</v>
          </cell>
          <cell r="CC15">
            <v>12</v>
          </cell>
          <cell r="CD15">
            <v>1</v>
          </cell>
          <cell r="CF15">
            <v>5</v>
          </cell>
          <cell r="CG15">
            <v>13</v>
          </cell>
          <cell r="CH15">
            <v>4</v>
          </cell>
          <cell r="CI15">
            <v>11</v>
          </cell>
          <cell r="CJ15">
            <v>6</v>
          </cell>
          <cell r="CK15">
            <v>52</v>
          </cell>
          <cell r="CN15">
            <v>587.20591387197612</v>
          </cell>
          <cell r="CP15">
            <v>-65</v>
          </cell>
        </row>
        <row r="16">
          <cell r="B16" t="str">
            <v>ORTIZ BYRON ANDRES</v>
          </cell>
          <cell r="C16">
            <v>218.4</v>
          </cell>
          <cell r="D16">
            <v>224</v>
          </cell>
          <cell r="E16">
            <v>0</v>
          </cell>
          <cell r="F16">
            <v>224</v>
          </cell>
          <cell r="G16">
            <v>1.0256410256410255</v>
          </cell>
          <cell r="H16">
            <v>218.4</v>
          </cell>
          <cell r="I16">
            <v>117</v>
          </cell>
          <cell r="J16">
            <v>0</v>
          </cell>
          <cell r="K16">
            <v>117</v>
          </cell>
          <cell r="L16">
            <v>0.5357142857142857</v>
          </cell>
          <cell r="M16">
            <v>546</v>
          </cell>
          <cell r="N16">
            <v>555</v>
          </cell>
          <cell r="O16">
            <v>1</v>
          </cell>
          <cell r="P16">
            <v>554</v>
          </cell>
          <cell r="Q16">
            <v>1.0146520146520146</v>
          </cell>
          <cell r="R16">
            <v>15.5</v>
          </cell>
          <cell r="S16">
            <v>15.577459459459458</v>
          </cell>
          <cell r="T16">
            <v>1.0049973844812554</v>
          </cell>
          <cell r="U16">
            <v>79200</v>
          </cell>
          <cell r="V16">
            <v>78704.464329999988</v>
          </cell>
          <cell r="W16">
            <v>78704.464329999988</v>
          </cell>
          <cell r="X16">
            <v>0.99374323648989882</v>
          </cell>
          <cell r="Y16">
            <v>31680.000000000004</v>
          </cell>
          <cell r="Z16">
            <v>77655.357189999981</v>
          </cell>
          <cell r="AA16">
            <v>77655.357189999981</v>
          </cell>
          <cell r="AB16">
            <v>2.4512423355429283</v>
          </cell>
          <cell r="AC16">
            <v>3990.2290076335867</v>
          </cell>
          <cell r="AD16">
            <v>152.67857000000001</v>
          </cell>
          <cell r="AE16">
            <v>152.67857000000001</v>
          </cell>
          <cell r="AF16">
            <v>3.8263109638047153E-2</v>
          </cell>
          <cell r="AG16">
            <v>28</v>
          </cell>
          <cell r="AH16">
            <v>2</v>
          </cell>
          <cell r="AI16">
            <v>79339.72</v>
          </cell>
          <cell r="AJ16">
            <v>78714.444329999984</v>
          </cell>
          <cell r="AK16">
            <v>0.99211900836050315</v>
          </cell>
          <cell r="AL16">
            <v>561</v>
          </cell>
          <cell r="AM16">
            <v>686.71999999999991</v>
          </cell>
          <cell r="AN16">
            <v>686.71999999999991</v>
          </cell>
          <cell r="AO16">
            <v>1.2240998217468804</v>
          </cell>
          <cell r="AP16">
            <v>70</v>
          </cell>
          <cell r="AQ16">
            <v>25</v>
          </cell>
          <cell r="AR16">
            <v>25</v>
          </cell>
          <cell r="AS16">
            <v>0.35714285714285715</v>
          </cell>
          <cell r="AT16">
            <v>14</v>
          </cell>
          <cell r="AU16">
            <v>0</v>
          </cell>
          <cell r="AV16">
            <v>14</v>
          </cell>
          <cell r="AW16">
            <v>0</v>
          </cell>
          <cell r="AX16">
            <v>14</v>
          </cell>
          <cell r="AY16">
            <v>1</v>
          </cell>
          <cell r="AZ16">
            <v>1103.9199999999996</v>
          </cell>
          <cell r="BA16">
            <v>765.16</v>
          </cell>
          <cell r="BB16">
            <v>765.16</v>
          </cell>
          <cell r="BC16">
            <v>0.69312993695195324</v>
          </cell>
          <cell r="BD16">
            <v>0.65000000000000013</v>
          </cell>
          <cell r="BE16">
            <v>130</v>
          </cell>
          <cell r="BF16">
            <v>130</v>
          </cell>
          <cell r="BG16">
            <v>1</v>
          </cell>
          <cell r="BH16">
            <v>1.5384615384615381</v>
          </cell>
          <cell r="BI16">
            <v>301</v>
          </cell>
          <cell r="BJ16">
            <v>253</v>
          </cell>
          <cell r="BK16">
            <v>253</v>
          </cell>
          <cell r="BL16">
            <v>0.84053156146179397</v>
          </cell>
          <cell r="BM16">
            <v>0.80000000000000016</v>
          </cell>
          <cell r="BN16">
            <v>3150</v>
          </cell>
          <cell r="BO16">
            <v>2954</v>
          </cell>
          <cell r="BP16">
            <v>0.93777777777777827</v>
          </cell>
          <cell r="BQ16">
            <v>1.1722222222222225</v>
          </cell>
          <cell r="BR16">
            <v>0.91303313166110511</v>
          </cell>
          <cell r="BT16">
            <v>555</v>
          </cell>
          <cell r="BU16">
            <v>135</v>
          </cell>
          <cell r="BV16">
            <v>0.24324324324324326</v>
          </cell>
          <cell r="BW16">
            <v>67</v>
          </cell>
          <cell r="BX16">
            <v>2.0149253731343282</v>
          </cell>
          <cell r="BY16">
            <v>73</v>
          </cell>
          <cell r="BZ16">
            <v>0.13153153153153152</v>
          </cell>
          <cell r="CA16">
            <v>67</v>
          </cell>
          <cell r="CB16">
            <v>1.0895522388059702</v>
          </cell>
          <cell r="CC16" t="str">
            <v/>
          </cell>
          <cell r="CD16">
            <v>4</v>
          </cell>
          <cell r="CK16">
            <v>4</v>
          </cell>
          <cell r="CN16">
            <v>570.64570728819069</v>
          </cell>
          <cell r="CP16">
            <v>-1.2</v>
          </cell>
        </row>
        <row r="17">
          <cell r="C17">
            <v>1041.6249999999993</v>
          </cell>
          <cell r="D17">
            <v>882</v>
          </cell>
          <cell r="E17">
            <v>1</v>
          </cell>
          <cell r="F17">
            <v>881</v>
          </cell>
          <cell r="G17">
            <v>0.84579383175327072</v>
          </cell>
          <cell r="H17">
            <v>826.03749999999923</v>
          </cell>
          <cell r="I17">
            <v>672</v>
          </cell>
          <cell r="J17">
            <v>0</v>
          </cell>
          <cell r="K17">
            <v>672</v>
          </cell>
          <cell r="L17">
            <v>0.81352238851141823</v>
          </cell>
          <cell r="M17">
            <v>2367</v>
          </cell>
          <cell r="N17">
            <v>2344</v>
          </cell>
          <cell r="O17">
            <v>21</v>
          </cell>
          <cell r="P17">
            <v>2323</v>
          </cell>
          <cell r="Q17">
            <v>0.98141106886354035</v>
          </cell>
          <cell r="R17">
            <v>15.5</v>
          </cell>
          <cell r="S17">
            <v>15.201685153583611</v>
          </cell>
          <cell r="T17">
            <v>0.98075388087636195</v>
          </cell>
          <cell r="U17">
            <v>283095.53436371428</v>
          </cell>
          <cell r="V17">
            <v>297239.43027999997</v>
          </cell>
          <cell r="W17">
            <v>297239.43027999997</v>
          </cell>
          <cell r="X17">
            <v>1.0499615649115608</v>
          </cell>
          <cell r="Y17">
            <v>113238.21374548566</v>
          </cell>
          <cell r="Z17">
            <v>278549.78740000003</v>
          </cell>
          <cell r="AA17">
            <v>278549.78740000003</v>
          </cell>
          <cell r="AB17">
            <v>2.4598567761415668</v>
          </cell>
          <cell r="AC17">
            <v>48409.211174690754</v>
          </cell>
          <cell r="AD17">
            <v>11283.05004</v>
          </cell>
          <cell r="AE17">
            <v>11283.05004</v>
          </cell>
          <cell r="AF17">
            <v>0.23307651098225271</v>
          </cell>
          <cell r="AG17">
            <v>107</v>
          </cell>
          <cell r="AH17">
            <v>15</v>
          </cell>
          <cell r="AI17">
            <v>283629.46436371427</v>
          </cell>
          <cell r="AJ17">
            <v>297314.28027999995</v>
          </cell>
          <cell r="AK17">
            <v>1.0482489220468889</v>
          </cell>
          <cell r="AL17">
            <v>3212.9886465314057</v>
          </cell>
          <cell r="AM17">
            <v>3740.8599999999997</v>
          </cell>
          <cell r="AN17">
            <v>3740.8599999999997</v>
          </cell>
          <cell r="AO17">
            <v>1.1642929407915772</v>
          </cell>
          <cell r="AP17">
            <v>317</v>
          </cell>
          <cell r="AQ17">
            <v>79</v>
          </cell>
          <cell r="AR17">
            <v>79</v>
          </cell>
          <cell r="AS17">
            <v>0.24921135646687698</v>
          </cell>
          <cell r="AT17">
            <v>51</v>
          </cell>
          <cell r="AU17">
            <v>1</v>
          </cell>
          <cell r="AV17">
            <v>51</v>
          </cell>
          <cell r="AW17">
            <v>5</v>
          </cell>
          <cell r="AX17">
            <v>51</v>
          </cell>
          <cell r="AY17">
            <v>1</v>
          </cell>
          <cell r="AZ17">
            <v>5376.7686465314109</v>
          </cell>
          <cell r="BA17">
            <v>4013.6400000000003</v>
          </cell>
          <cell r="BB17">
            <v>4013.6400000000003</v>
          </cell>
          <cell r="BC17">
            <v>0.74647809192780246</v>
          </cell>
          <cell r="BD17">
            <v>0.74857142857142844</v>
          </cell>
          <cell r="BE17">
            <v>766</v>
          </cell>
          <cell r="BF17">
            <v>818</v>
          </cell>
          <cell r="BG17">
            <v>0.97161059000310956</v>
          </cell>
          <cell r="BH17">
            <v>1.297953078248429</v>
          </cell>
          <cell r="BI17">
            <v>812</v>
          </cell>
          <cell r="BJ17">
            <v>803</v>
          </cell>
          <cell r="BK17">
            <v>803</v>
          </cell>
          <cell r="BL17">
            <v>0.98891625615763545</v>
          </cell>
          <cell r="BM17">
            <v>0.79999999999999893</v>
          </cell>
          <cell r="BN17">
            <v>5499</v>
          </cell>
          <cell r="BO17">
            <v>5181</v>
          </cell>
          <cell r="BP17">
            <v>0.9509418434040281</v>
          </cell>
          <cell r="BQ17">
            <v>1.1886773042550367</v>
          </cell>
          <cell r="BR17">
            <v>0.93431529109847145</v>
          </cell>
          <cell r="BT17">
            <v>2344</v>
          </cell>
          <cell r="BU17">
            <v>518</v>
          </cell>
          <cell r="BV17">
            <v>0.22098976109215018</v>
          </cell>
          <cell r="BW17">
            <v>287</v>
          </cell>
          <cell r="BX17">
            <v>1.8048780487804879</v>
          </cell>
          <cell r="BY17">
            <v>227</v>
          </cell>
          <cell r="BZ17">
            <v>9.6843003412969281E-2</v>
          </cell>
          <cell r="CA17">
            <v>287</v>
          </cell>
          <cell r="CB17">
            <v>0.7909407665505227</v>
          </cell>
          <cell r="CC17">
            <v>32</v>
          </cell>
          <cell r="CD17">
            <v>9</v>
          </cell>
          <cell r="CE17">
            <v>0</v>
          </cell>
          <cell r="CF17">
            <v>21</v>
          </cell>
          <cell r="CG17">
            <v>106</v>
          </cell>
          <cell r="CH17">
            <v>54</v>
          </cell>
          <cell r="CI17">
            <v>63</v>
          </cell>
          <cell r="CJ17">
            <v>54</v>
          </cell>
          <cell r="CK17">
            <v>339</v>
          </cell>
          <cell r="CN17">
            <v>4075.8206543297906</v>
          </cell>
          <cell r="CP17">
            <v>-327.45</v>
          </cell>
        </row>
        <row r="19">
          <cell r="CN19">
            <v>806</v>
          </cell>
        </row>
        <row r="20">
          <cell r="C20" t="str">
            <v>Valores</v>
          </cell>
        </row>
        <row r="21">
          <cell r="B21" t="str">
            <v>JEFE DE TIENDA</v>
          </cell>
          <cell r="C21" t="str">
            <v>Meta Altas Domiciliadas</v>
          </cell>
          <cell r="D21" t="str">
            <v xml:space="preserve">Real Altas Domiciliadas </v>
          </cell>
          <cell r="E21" t="str">
            <v>IP's Altas Domiciliadas</v>
          </cell>
          <cell r="F21" t="str">
            <v>Proyec. Altas Domiciliadas</v>
          </cell>
          <cell r="G21" t="str">
            <v xml:space="preserve">% Altas Domiciliadas </v>
          </cell>
          <cell r="H21" t="str">
            <v>Meta Transfer. Domiciliadas</v>
          </cell>
          <cell r="I21" t="str">
            <v>Real Transfer. Domiciliadas</v>
          </cell>
          <cell r="J21" t="str">
            <v>IP's Transfer. Domiciliadas</v>
          </cell>
          <cell r="K21" t="str">
            <v>Proyec. Trasnfer. Domiciliadas</v>
          </cell>
          <cell r="L21" t="str">
            <v xml:space="preserve">% Transfer. Domiciliadas </v>
          </cell>
          <cell r="M21" t="str">
            <v>Meta Q Pospago</v>
          </cell>
          <cell r="N21" t="str">
            <v xml:space="preserve">Real Q Pospago </v>
          </cell>
          <cell r="O21" t="str">
            <v>Ip's Total Pospago</v>
          </cell>
          <cell r="P21" t="str">
            <v>Proyec. Q Pospago</v>
          </cell>
          <cell r="Q21" t="str">
            <v xml:space="preserve">% Q Pospago </v>
          </cell>
          <cell r="R21" t="str">
            <v>Meta Tarifa Basica Promedio</v>
          </cell>
          <cell r="S21" t="str">
            <v>Real Tarifa Basica Promedio</v>
          </cell>
          <cell r="T21" t="str">
            <v>% Tarifa Basica Promedio</v>
          </cell>
          <cell r="U21" t="str">
            <v>Meta Terminales</v>
          </cell>
          <cell r="V21" t="str">
            <v xml:space="preserve">Real Terminales </v>
          </cell>
          <cell r="W21" t="str">
            <v>Proyec. Terminales</v>
          </cell>
          <cell r="X21" t="str">
            <v xml:space="preserve">% Terminales </v>
          </cell>
          <cell r="Y21" t="str">
            <v>Meta Terminales Contado</v>
          </cell>
          <cell r="Z21" t="str">
            <v xml:space="preserve">Real Terminales Contado </v>
          </cell>
          <cell r="AA21" t="str">
            <v>Proyec. Terminales Contado</v>
          </cell>
          <cell r="AB21" t="str">
            <v xml:space="preserve">% Terminales Contado </v>
          </cell>
          <cell r="AC21" t="str">
            <v>Meta Terminales PayJoy</v>
          </cell>
          <cell r="AD21" t="str">
            <v xml:space="preserve">Real Terminales PayJoy </v>
          </cell>
          <cell r="AE21" t="str">
            <v>Proyec. Terminales PayJoy</v>
          </cell>
          <cell r="AF21" t="str">
            <v xml:space="preserve">% Terminales PayJoy </v>
          </cell>
          <cell r="AG21" t="str">
            <v>Meta UPSS+</v>
          </cell>
          <cell r="AH21" t="str">
            <v xml:space="preserve">Real UPSS+ </v>
          </cell>
          <cell r="AI21" t="str">
            <v xml:space="preserve">Meta Terminales + UPSS+ </v>
          </cell>
          <cell r="AJ21" t="str">
            <v>Proyec. Terminales + UPSS+</v>
          </cell>
          <cell r="AK21" t="str">
            <v xml:space="preserve">% Terminales + UPSS+ </v>
          </cell>
          <cell r="AL21" t="str">
            <v>Meta Cambios de Plan</v>
          </cell>
          <cell r="AM21" t="str">
            <v>Real Cambios de Plan</v>
          </cell>
          <cell r="AN21" t="str">
            <v>Proyec. Cambios de Plan</v>
          </cell>
          <cell r="AO21" t="str">
            <v>% Cambios de Plan</v>
          </cell>
          <cell r="AP21" t="str">
            <v>Meta Paquetes de Llamadas Ilimitadas</v>
          </cell>
          <cell r="AQ21" t="str">
            <v>Real Paquetes de Llamadas Ilimitadas</v>
          </cell>
          <cell r="AR21" t="str">
            <v>Proyec. Paquetes Llamadas Ilimitadas</v>
          </cell>
          <cell r="AS21" t="str">
            <v>% Paquetes Llamadas Ilimitadas</v>
          </cell>
          <cell r="AT21" t="str">
            <v>Meta Mplay</v>
          </cell>
          <cell r="AU21" t="str">
            <v xml:space="preserve">Real Mplay </v>
          </cell>
          <cell r="AV21" t="str">
            <v>Meta Futbol - Fox - Hbo - TV_Plus</v>
          </cell>
          <cell r="AW21" t="str">
            <v>Real Futbol - Fox - Hbo - TV_Plus</v>
          </cell>
          <cell r="AX21" t="str">
            <v>Meta Asistencia SOS</v>
          </cell>
          <cell r="AY21" t="str">
            <v xml:space="preserve">Real Asistencia SOS </v>
          </cell>
          <cell r="AZ21" t="str">
            <v>Meta Upsell + Mplay + Futbol + Paq.Ilim + SOS</v>
          </cell>
          <cell r="BA21" t="str">
            <v>Real Upsell + Mplay + Futbol + Paq.Ilim + SOS</v>
          </cell>
          <cell r="BB21" t="str">
            <v>Proyec. Upsell + Mplay + Futbol + Paq.Ilim + SOS</v>
          </cell>
          <cell r="BC21" t="str">
            <v>% Upsell + Mplay + Futbol + Paq.Ilim + SOS</v>
          </cell>
          <cell r="BD21" t="str">
            <v>Meta Retenciones</v>
          </cell>
          <cell r="BE21" t="str">
            <v>Retenciones Primera Linea</v>
          </cell>
          <cell r="BF21" t="str">
            <v>Total Retenciones</v>
          </cell>
          <cell r="BG21" t="str">
            <v>Prom. Real Cumpl. Retenciones Tienda</v>
          </cell>
          <cell r="BH21" t="str">
            <v>% Retenciones</v>
          </cell>
          <cell r="BI21" t="str">
            <v>Meta Prepago</v>
          </cell>
          <cell r="BJ21" t="str">
            <v xml:space="preserve">Real Prepago </v>
          </cell>
          <cell r="BK21" t="str">
            <v>Proyec. Prepago</v>
          </cell>
          <cell r="BL21" t="str">
            <v>% Prepago</v>
          </cell>
          <cell r="BM21" t="str">
            <v xml:space="preserve">Meta NPS </v>
          </cell>
          <cell r="BN21" t="str">
            <v>Encuestas</v>
          </cell>
          <cell r="BO21" t="str">
            <v>Prom. - Detrac.</v>
          </cell>
          <cell r="BP21" t="str">
            <v>NPS</v>
          </cell>
          <cell r="BQ21" t="str">
            <v>% NPS</v>
          </cell>
          <cell r="BR21" t="str">
            <v xml:space="preserve">% Cumplmiento Matriz </v>
          </cell>
          <cell r="BS21" t="str">
            <v xml:space="preserve"> </v>
          </cell>
          <cell r="BT21" t="str">
            <v>Real Q Pos.</v>
          </cell>
          <cell r="BU21" t="str">
            <v xml:space="preserve">Real Planes $11,42 </v>
          </cell>
          <cell r="BV21" t="str">
            <v>% Partic. Planes $11,42</v>
          </cell>
          <cell r="BW21" t="str">
            <v>Cupo Planes $11,42</v>
          </cell>
          <cell r="BX21" t="str">
            <v>% Cumpl. Planes $11,42</v>
          </cell>
          <cell r="BY21" t="str">
            <v>Real Planes Televentas</v>
          </cell>
          <cell r="BZ21" t="str">
            <v>%Partic. Planes Televentas</v>
          </cell>
          <cell r="CA21" t="str">
            <v>Cupo Max. Planes Televentas</v>
          </cell>
          <cell r="CB21" t="str">
            <v>% Cumpl. Planes Televentas</v>
          </cell>
          <cell r="CC21" t="str">
            <v>IP Re Liquidacion Oct 22</v>
          </cell>
          <cell r="CD21" t="str">
            <v>IP Liquidacion de Enero</v>
          </cell>
          <cell r="CE21" t="str">
            <v>Chargeback ReLiquidacion Oct 22</v>
          </cell>
          <cell r="CF21" t="str">
            <v>CB Ago22 Liq Ene23</v>
          </cell>
          <cell r="CG21" t="str">
            <v>CB Sep22 Liq Ene23</v>
          </cell>
          <cell r="CH21" t="str">
            <v>CB Oct22 Liq Ene23</v>
          </cell>
          <cell r="CI21" t="str">
            <v>CB Nov22 Liq Ene23</v>
          </cell>
          <cell r="CJ21" t="str">
            <v>CB Dic22 Liq Ene 23</v>
          </cell>
          <cell r="CK21" t="str">
            <v>Total Lineas Descontadas</v>
          </cell>
          <cell r="CN21" t="str">
            <v>Comisiones</v>
          </cell>
          <cell r="CP21" t="str">
            <v xml:space="preserve"> (-) DESCUENTOS</v>
          </cell>
        </row>
        <row r="22">
          <cell r="B22" t="str">
            <v>HOYOS MARURY LOURDES ELIZABETH</v>
          </cell>
          <cell r="C22">
            <v>266.02500000000003</v>
          </cell>
          <cell r="D22">
            <v>230</v>
          </cell>
          <cell r="E22">
            <v>1</v>
          </cell>
          <cell r="F22">
            <v>229</v>
          </cell>
          <cell r="G22">
            <v>0.8608213513767502</v>
          </cell>
          <cell r="H22">
            <v>154.83749999999998</v>
          </cell>
          <cell r="I22">
            <v>175</v>
          </cell>
          <cell r="J22">
            <v>0</v>
          </cell>
          <cell r="K22">
            <v>175</v>
          </cell>
          <cell r="L22">
            <v>1.1302171631549207</v>
          </cell>
          <cell r="M22">
            <v>570</v>
          </cell>
          <cell r="N22">
            <v>594</v>
          </cell>
          <cell r="O22">
            <v>5</v>
          </cell>
          <cell r="P22">
            <v>589</v>
          </cell>
          <cell r="Q22">
            <v>1.0333333333333334</v>
          </cell>
          <cell r="R22">
            <v>15.5</v>
          </cell>
          <cell r="S22">
            <v>15.299023569023564</v>
          </cell>
          <cell r="T22">
            <v>0.98703377864668151</v>
          </cell>
          <cell r="U22">
            <v>68595.534363714338</v>
          </cell>
          <cell r="V22">
            <v>76366.797229999996</v>
          </cell>
          <cell r="W22">
            <v>76366.797229999996</v>
          </cell>
          <cell r="X22">
            <v>1.1132910901324868</v>
          </cell>
          <cell r="Y22">
            <v>27438.213745485744</v>
          </cell>
          <cell r="Z22">
            <v>68518.582940000008</v>
          </cell>
          <cell r="AA22">
            <v>68518.582940000008</v>
          </cell>
          <cell r="AB22">
            <v>2.497195465257755</v>
          </cell>
          <cell r="AC22">
            <v>26065.482167057169</v>
          </cell>
          <cell r="AD22">
            <v>8578.5857400000004</v>
          </cell>
          <cell r="AE22">
            <v>8578.5857400000004</v>
          </cell>
          <cell r="AF22">
            <v>0.32911671017703392</v>
          </cell>
          <cell r="AG22">
            <v>30</v>
          </cell>
          <cell r="AH22">
            <v>1</v>
          </cell>
          <cell r="AI22">
            <v>68745.234363714335</v>
          </cell>
          <cell r="AJ22">
            <v>76371.787230000002</v>
          </cell>
          <cell r="AK22">
            <v>1.1109393681885704</v>
          </cell>
          <cell r="AL22">
            <v>747.99999999999989</v>
          </cell>
          <cell r="AM22">
            <v>598.8599999999999</v>
          </cell>
          <cell r="AN22">
            <v>598.8599999999999</v>
          </cell>
          <cell r="AO22">
            <v>0.80061497326203213</v>
          </cell>
          <cell r="AP22">
            <v>107</v>
          </cell>
          <cell r="AQ22">
            <v>37</v>
          </cell>
          <cell r="AR22">
            <v>37</v>
          </cell>
          <cell r="AS22">
            <v>0.34579439252336447</v>
          </cell>
          <cell r="AT22">
            <v>15</v>
          </cell>
          <cell r="AU22">
            <v>1</v>
          </cell>
          <cell r="AV22">
            <v>15</v>
          </cell>
          <cell r="AW22">
            <v>5</v>
          </cell>
          <cell r="AX22">
            <v>15</v>
          </cell>
          <cell r="AY22">
            <v>0</v>
          </cell>
          <cell r="AZ22">
            <v>1425.6999999999996</v>
          </cell>
          <cell r="BA22">
            <v>742.19999999999993</v>
          </cell>
          <cell r="BB22">
            <v>742.19999999999993</v>
          </cell>
          <cell r="BC22">
            <v>0.52058637862102841</v>
          </cell>
          <cell r="BD22">
            <v>0.77399999999999991</v>
          </cell>
          <cell r="BE22">
            <v>488</v>
          </cell>
          <cell r="BF22">
            <v>539</v>
          </cell>
          <cell r="BG22">
            <v>0.92362784234948714</v>
          </cell>
          <cell r="BH22">
            <v>1.1933176257745313</v>
          </cell>
          <cell r="BI22">
            <v>194</v>
          </cell>
          <cell r="BJ22">
            <v>225</v>
          </cell>
          <cell r="BK22">
            <v>225</v>
          </cell>
          <cell r="BL22">
            <v>1.1597938144329898</v>
          </cell>
          <cell r="BM22">
            <v>0.80000000000000016</v>
          </cell>
          <cell r="BN22">
            <v>809</v>
          </cell>
          <cell r="BO22">
            <v>771</v>
          </cell>
          <cell r="BP22">
            <v>0.93140756302521022</v>
          </cell>
          <cell r="BQ22">
            <v>1.1642594537815125</v>
          </cell>
          <cell r="BR22">
            <v>0.94187055896775784</v>
          </cell>
          <cell r="BT22">
            <v>594</v>
          </cell>
          <cell r="BU22">
            <v>138</v>
          </cell>
          <cell r="BV22">
            <v>0.23232323232323232</v>
          </cell>
          <cell r="BW22">
            <v>90</v>
          </cell>
          <cell r="BX22">
            <v>1.5333333333333334</v>
          </cell>
          <cell r="BY22">
            <v>49</v>
          </cell>
          <cell r="BZ22">
            <v>8.2491582491582491E-2</v>
          </cell>
          <cell r="CA22">
            <v>90</v>
          </cell>
          <cell r="CB22">
            <v>0.5444444444444444</v>
          </cell>
          <cell r="CC22">
            <v>22</v>
          </cell>
          <cell r="CD22">
            <v>3</v>
          </cell>
          <cell r="CF22">
            <v>10</v>
          </cell>
          <cell r="CG22">
            <v>25</v>
          </cell>
          <cell r="CH22">
            <v>11</v>
          </cell>
          <cell r="CI22">
            <v>27</v>
          </cell>
          <cell r="CJ22">
            <v>17</v>
          </cell>
          <cell r="CK22">
            <v>115</v>
          </cell>
          <cell r="CN22">
            <v>759.14767052801278</v>
          </cell>
          <cell r="CP22">
            <v>-69</v>
          </cell>
        </row>
        <row r="23">
          <cell r="B23" t="str">
            <v>LOPEZ DIAZ ANGEL ENRIQUE</v>
          </cell>
          <cell r="C23">
            <v>218.4</v>
          </cell>
          <cell r="D23">
            <v>224</v>
          </cell>
          <cell r="E23">
            <v>0</v>
          </cell>
          <cell r="F23">
            <v>224</v>
          </cell>
          <cell r="G23">
            <v>1.0256410256410255</v>
          </cell>
          <cell r="H23">
            <v>218.4</v>
          </cell>
          <cell r="I23">
            <v>117</v>
          </cell>
          <cell r="J23">
            <v>0</v>
          </cell>
          <cell r="K23">
            <v>117</v>
          </cell>
          <cell r="L23">
            <v>0.5357142857142857</v>
          </cell>
          <cell r="M23">
            <v>546</v>
          </cell>
          <cell r="N23">
            <v>555</v>
          </cell>
          <cell r="O23">
            <v>1</v>
          </cell>
          <cell r="P23">
            <v>554</v>
          </cell>
          <cell r="Q23">
            <v>1.0146520146520146</v>
          </cell>
          <cell r="R23">
            <v>15.5</v>
          </cell>
          <cell r="S23">
            <v>15.577459459459458</v>
          </cell>
          <cell r="T23">
            <v>1.0049973844812554</v>
          </cell>
          <cell r="U23">
            <v>79200</v>
          </cell>
          <cell r="V23">
            <v>78704.464329999988</v>
          </cell>
          <cell r="W23">
            <v>78704.464329999988</v>
          </cell>
          <cell r="X23">
            <v>0.99374323648989882</v>
          </cell>
          <cell r="Y23">
            <v>31680.000000000004</v>
          </cell>
          <cell r="Z23">
            <v>77655.357189999981</v>
          </cell>
          <cell r="AA23">
            <v>77655.357189999981</v>
          </cell>
          <cell r="AB23">
            <v>2.4512423355429283</v>
          </cell>
          <cell r="AC23">
            <v>3990.2290076335867</v>
          </cell>
          <cell r="AD23">
            <v>152.67857000000001</v>
          </cell>
          <cell r="AE23">
            <v>152.67857000000001</v>
          </cell>
          <cell r="AF23">
            <v>3.8263109638047153E-2</v>
          </cell>
          <cell r="AG23">
            <v>28</v>
          </cell>
          <cell r="AH23">
            <v>2</v>
          </cell>
          <cell r="AI23">
            <v>79339.72</v>
          </cell>
          <cell r="AJ23">
            <v>78714.444329999984</v>
          </cell>
          <cell r="AK23">
            <v>0.99211900836050315</v>
          </cell>
          <cell r="AL23">
            <v>561</v>
          </cell>
          <cell r="AM23">
            <v>686.71999999999991</v>
          </cell>
          <cell r="AN23">
            <v>686.71999999999991</v>
          </cell>
          <cell r="AO23">
            <v>1.2240998217468804</v>
          </cell>
          <cell r="AP23">
            <v>70</v>
          </cell>
          <cell r="AQ23">
            <v>25</v>
          </cell>
          <cell r="AR23">
            <v>25</v>
          </cell>
          <cell r="AS23">
            <v>0.35714285714285715</v>
          </cell>
          <cell r="AT23">
            <v>14</v>
          </cell>
          <cell r="AU23">
            <v>0</v>
          </cell>
          <cell r="AV23">
            <v>14</v>
          </cell>
          <cell r="AW23">
            <v>0</v>
          </cell>
          <cell r="AX23">
            <v>14</v>
          </cell>
          <cell r="AY23">
            <v>1</v>
          </cell>
          <cell r="AZ23">
            <v>1103.9199999999996</v>
          </cell>
          <cell r="BA23">
            <v>765.16</v>
          </cell>
          <cell r="BB23">
            <v>765.16</v>
          </cell>
          <cell r="BC23">
            <v>0.69312993695195324</v>
          </cell>
          <cell r="BD23">
            <v>0.65000000000000013</v>
          </cell>
          <cell r="BE23">
            <v>130</v>
          </cell>
          <cell r="BF23">
            <v>130</v>
          </cell>
          <cell r="BG23">
            <v>1</v>
          </cell>
          <cell r="BH23">
            <v>1.5384615384615381</v>
          </cell>
          <cell r="BI23">
            <v>301</v>
          </cell>
          <cell r="BJ23">
            <v>253</v>
          </cell>
          <cell r="BK23">
            <v>253</v>
          </cell>
          <cell r="BL23">
            <v>0.84053156146179397</v>
          </cell>
          <cell r="BM23">
            <v>0.80000000000000016</v>
          </cell>
          <cell r="BN23">
            <v>3150</v>
          </cell>
          <cell r="BO23">
            <v>2954</v>
          </cell>
          <cell r="BP23">
            <v>0.93777777777777827</v>
          </cell>
          <cell r="BQ23">
            <v>1.1722222222222225</v>
          </cell>
          <cell r="BR23">
            <v>0.91303313166110511</v>
          </cell>
          <cell r="BT23">
            <v>555</v>
          </cell>
          <cell r="BU23">
            <v>135</v>
          </cell>
          <cell r="BV23">
            <v>0.24324324324324326</v>
          </cell>
          <cell r="BW23">
            <v>67</v>
          </cell>
          <cell r="BX23">
            <v>2.0149253731343282</v>
          </cell>
          <cell r="BY23">
            <v>73</v>
          </cell>
          <cell r="BZ23">
            <v>0.13153153153153152</v>
          </cell>
          <cell r="CA23">
            <v>67</v>
          </cell>
          <cell r="CB23">
            <v>1.0895522388059702</v>
          </cell>
          <cell r="CC23">
            <v>10</v>
          </cell>
          <cell r="CD23">
            <v>4</v>
          </cell>
          <cell r="CF23">
            <v>2</v>
          </cell>
          <cell r="CG23">
            <v>31</v>
          </cell>
          <cell r="CH23">
            <v>16</v>
          </cell>
          <cell r="CI23">
            <v>11</v>
          </cell>
          <cell r="CJ23">
            <v>24</v>
          </cell>
          <cell r="CK23">
            <v>98</v>
          </cell>
          <cell r="CN23">
            <v>735.90470411885076</v>
          </cell>
          <cell r="CP23">
            <v>-58.8</v>
          </cell>
        </row>
        <row r="24">
          <cell r="B24" t="str">
            <v>VALLEJO VIVANCO ISRAEL BERTIN</v>
          </cell>
          <cell r="C24">
            <v>296.39999999999998</v>
          </cell>
          <cell r="D24">
            <v>181</v>
          </cell>
          <cell r="E24">
            <v>0</v>
          </cell>
          <cell r="F24">
            <v>181</v>
          </cell>
          <cell r="G24">
            <v>0.61066126855600544</v>
          </cell>
          <cell r="H24">
            <v>296.39999999999998</v>
          </cell>
          <cell r="I24">
            <v>211</v>
          </cell>
          <cell r="J24">
            <v>0</v>
          </cell>
          <cell r="K24">
            <v>211</v>
          </cell>
          <cell r="L24">
            <v>0.71187584345479082</v>
          </cell>
          <cell r="M24">
            <v>741</v>
          </cell>
          <cell r="N24">
            <v>682</v>
          </cell>
          <cell r="O24">
            <v>13</v>
          </cell>
          <cell r="P24">
            <v>669</v>
          </cell>
          <cell r="Q24">
            <v>0.90283400809716596</v>
          </cell>
          <cell r="R24">
            <v>15.5</v>
          </cell>
          <cell r="S24">
            <v>14.49388563049853</v>
          </cell>
          <cell r="T24">
            <v>0.93508939551603421</v>
          </cell>
          <cell r="U24">
            <v>59949.999999999993</v>
          </cell>
          <cell r="V24">
            <v>59631.618659999993</v>
          </cell>
          <cell r="W24">
            <v>59631.618659999993</v>
          </cell>
          <cell r="X24">
            <v>0.99468921868223514</v>
          </cell>
          <cell r="Y24">
            <v>23980.000000000004</v>
          </cell>
          <cell r="Z24">
            <v>54598.225789999997</v>
          </cell>
          <cell r="AA24">
            <v>54598.225789999997</v>
          </cell>
          <cell r="AB24">
            <v>2.2768234274395325</v>
          </cell>
          <cell r="AC24">
            <v>8392.9999999999982</v>
          </cell>
          <cell r="AD24">
            <v>1466.9643000000001</v>
          </cell>
          <cell r="AE24">
            <v>1466.9643000000001</v>
          </cell>
          <cell r="AF24">
            <v>0.17478426069343506</v>
          </cell>
          <cell r="AG24">
            <v>24</v>
          </cell>
          <cell r="AH24">
            <v>2</v>
          </cell>
          <cell r="AI24">
            <v>60069.759999999995</v>
          </cell>
          <cell r="AJ24">
            <v>59641.598659999996</v>
          </cell>
          <cell r="AK24">
            <v>0.99287226484673818</v>
          </cell>
          <cell r="AL24">
            <v>1220.2855657051064</v>
          </cell>
          <cell r="AM24">
            <v>1845.6200000000001</v>
          </cell>
          <cell r="AN24">
            <v>1845.6200000000001</v>
          </cell>
          <cell r="AO24">
            <v>1.5124492593121532</v>
          </cell>
          <cell r="AP24">
            <v>60</v>
          </cell>
          <cell r="AQ24">
            <v>12</v>
          </cell>
          <cell r="AR24">
            <v>12</v>
          </cell>
          <cell r="AS24">
            <v>0.2</v>
          </cell>
          <cell r="AT24">
            <v>12</v>
          </cell>
          <cell r="AU24">
            <v>0</v>
          </cell>
          <cell r="AV24">
            <v>11.999999999999998</v>
          </cell>
          <cell r="AW24">
            <v>0</v>
          </cell>
          <cell r="AX24">
            <v>12</v>
          </cell>
          <cell r="AY24">
            <v>0</v>
          </cell>
          <cell r="AZ24">
            <v>1685.6455657051056</v>
          </cell>
          <cell r="BA24">
            <v>1881.6200000000001</v>
          </cell>
          <cell r="BB24">
            <v>1881.6200000000001</v>
          </cell>
          <cell r="BC24">
            <v>1.116260759843021</v>
          </cell>
          <cell r="BD24">
            <v>0.77999999999999992</v>
          </cell>
          <cell r="BE24">
            <v>65</v>
          </cell>
          <cell r="BF24">
            <v>65</v>
          </cell>
          <cell r="BG24">
            <v>0.98484848484848453</v>
          </cell>
          <cell r="BH24">
            <v>1.2626262626262623</v>
          </cell>
          <cell r="BI24">
            <v>212</v>
          </cell>
          <cell r="BJ24">
            <v>221</v>
          </cell>
          <cell r="BK24">
            <v>221</v>
          </cell>
          <cell r="BL24">
            <v>1.0424528301886793</v>
          </cell>
          <cell r="BM24">
            <v>0.80000000000000016</v>
          </cell>
          <cell r="BN24">
            <v>1260</v>
          </cell>
          <cell r="BO24">
            <v>1176</v>
          </cell>
          <cell r="BP24">
            <v>0.93333333333333346</v>
          </cell>
          <cell r="BQ24">
            <v>1.1666666666666665</v>
          </cell>
          <cell r="BR24">
            <v>0.89515356795954759</v>
          </cell>
          <cell r="BT24">
            <v>682</v>
          </cell>
          <cell r="BU24">
            <v>220</v>
          </cell>
          <cell r="BV24">
            <v>0.32258064516129031</v>
          </cell>
          <cell r="BW24">
            <v>70</v>
          </cell>
          <cell r="BX24">
            <v>3.1428571428571428</v>
          </cell>
          <cell r="BY24">
            <v>78</v>
          </cell>
          <cell r="BZ24">
            <v>0.11436950146627566</v>
          </cell>
          <cell r="CA24">
            <v>70</v>
          </cell>
          <cell r="CB24">
            <v>1.1142857142857143</v>
          </cell>
          <cell r="CC24">
            <v>6</v>
          </cell>
          <cell r="CD24">
            <v>2</v>
          </cell>
          <cell r="CF24">
            <v>10</v>
          </cell>
          <cell r="CG24">
            <v>73</v>
          </cell>
          <cell r="CH24">
            <v>37</v>
          </cell>
          <cell r="CI24">
            <v>32</v>
          </cell>
          <cell r="CJ24">
            <v>25</v>
          </cell>
          <cell r="CK24">
            <v>185</v>
          </cell>
          <cell r="CN24">
            <v>721.49377577539531</v>
          </cell>
          <cell r="CP24">
            <v>-166.5</v>
          </cell>
        </row>
        <row r="25">
          <cell r="B25" t="str">
            <v>MENA COBA MARIA SOLEDAD</v>
          </cell>
          <cell r="C25">
            <v>260.79999999999995</v>
          </cell>
          <cell r="D25">
            <v>247</v>
          </cell>
          <cell r="E25">
            <v>0</v>
          </cell>
          <cell r="F25">
            <v>247</v>
          </cell>
          <cell r="G25">
            <v>0.94708588957055229</v>
          </cell>
          <cell r="H25">
            <v>156.4</v>
          </cell>
          <cell r="I25">
            <v>169</v>
          </cell>
          <cell r="J25">
            <v>0</v>
          </cell>
          <cell r="K25">
            <v>169</v>
          </cell>
          <cell r="L25">
            <v>1.0805626598465472</v>
          </cell>
          <cell r="M25">
            <v>510</v>
          </cell>
          <cell r="N25">
            <v>513</v>
          </cell>
          <cell r="O25">
            <v>2</v>
          </cell>
          <cell r="P25">
            <v>511</v>
          </cell>
          <cell r="Q25">
            <v>1.0019607843137255</v>
          </cell>
          <cell r="R25">
            <v>15.5</v>
          </cell>
          <cell r="S25">
            <v>15.623411306042883</v>
          </cell>
          <cell r="T25">
            <v>1.0079620197447021</v>
          </cell>
          <cell r="U25">
            <v>75350</v>
          </cell>
          <cell r="V25">
            <v>82536.550059999994</v>
          </cell>
          <cell r="W25">
            <v>82536.550059999994</v>
          </cell>
          <cell r="X25">
            <v>1.0953755814200397</v>
          </cell>
          <cell r="Y25">
            <v>30140</v>
          </cell>
          <cell r="Z25">
            <v>77777.621480000016</v>
          </cell>
          <cell r="AA25">
            <v>77777.621480000016</v>
          </cell>
          <cell r="AB25">
            <v>2.5805448400796291</v>
          </cell>
          <cell r="AC25">
            <v>9960.5</v>
          </cell>
          <cell r="AD25">
            <v>1084.82143</v>
          </cell>
          <cell r="AE25">
            <v>1084.82143</v>
          </cell>
          <cell r="AF25">
            <v>0.10891234676974047</v>
          </cell>
          <cell r="AG25">
            <v>25</v>
          </cell>
          <cell r="AH25">
            <v>10</v>
          </cell>
          <cell r="AI25">
            <v>75474.75</v>
          </cell>
          <cell r="AJ25">
            <v>82586.450059999988</v>
          </cell>
          <cell r="AK25">
            <v>1.0942262155224096</v>
          </cell>
          <cell r="AL25">
            <v>683.70308082630038</v>
          </cell>
          <cell r="AM25">
            <v>609.66000000000008</v>
          </cell>
          <cell r="AN25">
            <v>609.66000000000008</v>
          </cell>
          <cell r="AO25">
            <v>0.89170287087661748</v>
          </cell>
          <cell r="AP25">
            <v>80</v>
          </cell>
          <cell r="AQ25">
            <v>5</v>
          </cell>
          <cell r="AR25">
            <v>5</v>
          </cell>
          <cell r="AS25">
            <v>6.25E-2</v>
          </cell>
          <cell r="AT25">
            <v>10</v>
          </cell>
          <cell r="AU25">
            <v>0</v>
          </cell>
          <cell r="AV25">
            <v>10</v>
          </cell>
          <cell r="AW25">
            <v>0</v>
          </cell>
          <cell r="AX25">
            <v>10</v>
          </cell>
          <cell r="AY25">
            <v>0</v>
          </cell>
          <cell r="AZ25">
            <v>1161.5030808263004</v>
          </cell>
          <cell r="BA25">
            <v>624.66000000000008</v>
          </cell>
          <cell r="BB25">
            <v>624.66000000000008</v>
          </cell>
          <cell r="BC25">
            <v>0.53780313656646794</v>
          </cell>
          <cell r="BD25">
            <v>0.7799999999999998</v>
          </cell>
          <cell r="BE25">
            <v>83</v>
          </cell>
          <cell r="BF25">
            <v>84</v>
          </cell>
          <cell r="BG25">
            <v>0.98792270531400961</v>
          </cell>
          <cell r="BH25">
            <v>1.2665675709153972</v>
          </cell>
          <cell r="BI25">
            <v>105</v>
          </cell>
          <cell r="BJ25">
            <v>104</v>
          </cell>
          <cell r="BK25">
            <v>104</v>
          </cell>
          <cell r="BL25">
            <v>0.99047619047619051</v>
          </cell>
          <cell r="BM25">
            <v>0.80000000000000027</v>
          </cell>
          <cell r="BN25">
            <v>280</v>
          </cell>
          <cell r="BO25">
            <v>280</v>
          </cell>
          <cell r="BP25">
            <v>1</v>
          </cell>
          <cell r="BQ25">
            <v>1.2499999999999996</v>
          </cell>
          <cell r="BR25">
            <v>0.95644573772568697</v>
          </cell>
          <cell r="BT25">
            <v>513</v>
          </cell>
          <cell r="BU25">
            <v>25</v>
          </cell>
          <cell r="BV25">
            <v>4.8732943469785572E-2</v>
          </cell>
          <cell r="BW25">
            <v>60</v>
          </cell>
          <cell r="BX25">
            <v>0.41666666666666669</v>
          </cell>
          <cell r="BY25">
            <v>27</v>
          </cell>
          <cell r="BZ25">
            <v>5.2631578947368418E-2</v>
          </cell>
          <cell r="CA25">
            <v>60</v>
          </cell>
          <cell r="CB25">
            <v>0.45</v>
          </cell>
          <cell r="CC25">
            <v>6</v>
          </cell>
          <cell r="CF25">
            <v>1</v>
          </cell>
          <cell r="CG25">
            <v>23</v>
          </cell>
          <cell r="CH25">
            <v>10</v>
          </cell>
          <cell r="CI25">
            <v>7</v>
          </cell>
          <cell r="CJ25">
            <v>12</v>
          </cell>
          <cell r="CK25">
            <v>59</v>
          </cell>
          <cell r="CN25">
            <v>770.89526460690365</v>
          </cell>
          <cell r="CP25">
            <v>-26.55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N29"/>
  <sheetViews>
    <sheetView showGridLines="0" tabSelected="1" zoomScale="110" zoomScaleNormal="110" workbookViewId="0">
      <selection activeCell="B5" sqref="B5"/>
    </sheetView>
  </sheetViews>
  <sheetFormatPr baseColWidth="10" defaultRowHeight="15" x14ac:dyDescent="0.25"/>
  <cols>
    <col min="1" max="1" width="1.85546875" customWidth="1"/>
    <col min="2" max="2" width="59.28515625" customWidth="1"/>
    <col min="7" max="7" width="18.7109375" bestFit="1" customWidth="1"/>
    <col min="8" max="8" width="13" bestFit="1" customWidth="1"/>
  </cols>
  <sheetData>
    <row r="1" spans="2:14" ht="21" x14ac:dyDescent="0.35">
      <c r="B1" s="34"/>
      <c r="C1" s="6"/>
      <c r="D1" s="6"/>
      <c r="E1" s="6"/>
      <c r="F1" s="6"/>
      <c r="G1" s="6"/>
      <c r="H1" s="6"/>
    </row>
    <row r="2" spans="2:14" ht="21" x14ac:dyDescent="0.35">
      <c r="B2" s="34"/>
      <c r="C2" s="6"/>
      <c r="D2" s="6"/>
      <c r="E2" s="6"/>
      <c r="F2" s="6"/>
      <c r="G2" s="6"/>
      <c r="H2" s="6"/>
    </row>
    <row r="3" spans="2:14" x14ac:dyDescent="0.25">
      <c r="B3" s="33" t="s">
        <v>1267</v>
      </c>
      <c r="C3" s="6"/>
      <c r="D3" s="6"/>
      <c r="E3" s="6"/>
      <c r="F3" s="6"/>
      <c r="G3" s="6"/>
      <c r="H3" s="6"/>
    </row>
    <row r="4" spans="2:14" ht="6" customHeight="1" x14ac:dyDescent="0.25">
      <c r="B4" s="31"/>
      <c r="C4" s="32"/>
      <c r="D4" s="31"/>
      <c r="E4" s="31"/>
      <c r="F4" s="31"/>
      <c r="G4" s="31"/>
      <c r="H4" s="31"/>
    </row>
    <row r="5" spans="2:14" x14ac:dyDescent="0.25">
      <c r="B5" t="s">
        <v>1265</v>
      </c>
      <c r="C5" s="6"/>
      <c r="D5" s="6"/>
      <c r="E5" s="6"/>
      <c r="F5" s="6"/>
      <c r="G5" s="6"/>
      <c r="H5" s="6"/>
    </row>
    <row r="6" spans="2:14" ht="12" customHeight="1" x14ac:dyDescent="0.25">
      <c r="B6" s="30" t="s">
        <v>23</v>
      </c>
      <c r="C6" s="6"/>
      <c r="D6" s="6"/>
      <c r="E6" s="6"/>
      <c r="F6" s="6"/>
      <c r="G6" s="6"/>
      <c r="H6" s="6"/>
    </row>
    <row r="7" spans="2:14" ht="11.25" customHeight="1" x14ac:dyDescent="0.25">
      <c r="B7" s="30" t="s">
        <v>1266</v>
      </c>
      <c r="C7" s="10"/>
      <c r="D7" s="6"/>
      <c r="E7" s="6"/>
      <c r="F7" s="6"/>
      <c r="G7" s="6"/>
      <c r="H7" s="6"/>
    </row>
    <row r="8" spans="2:14" ht="8.25" customHeight="1" thickBot="1" x14ac:dyDescent="0.3">
      <c r="B8" s="30"/>
      <c r="C8" s="10"/>
      <c r="D8" s="6"/>
      <c r="E8" s="6"/>
      <c r="F8" s="6"/>
      <c r="G8" s="6"/>
      <c r="H8" s="6"/>
    </row>
    <row r="9" spans="2:14" ht="15.75" thickBot="1" x14ac:dyDescent="0.3">
      <c r="B9" s="29" t="s">
        <v>22</v>
      </c>
      <c r="C9" s="28" t="s">
        <v>21</v>
      </c>
      <c r="D9" s="28" t="s">
        <v>20</v>
      </c>
      <c r="E9" s="28" t="s">
        <v>19</v>
      </c>
      <c r="F9" s="28" t="s">
        <v>18</v>
      </c>
      <c r="G9" s="28" t="s">
        <v>17</v>
      </c>
      <c r="H9" s="27" t="s">
        <v>16</v>
      </c>
      <c r="N9" t="s">
        <v>15</v>
      </c>
    </row>
    <row r="10" spans="2:14" ht="12" customHeight="1" x14ac:dyDescent="0.25">
      <c r="B10" s="47" t="s">
        <v>14</v>
      </c>
      <c r="C10" s="18">
        <v>0.15</v>
      </c>
      <c r="D10" s="49">
        <f>VLOOKUP(B5,'[1]Especialistas y Jefes (2)'!$B$10:$BQ$25,2,0)</f>
        <v>112</v>
      </c>
      <c r="E10" s="50">
        <f>VLOOKUP(B5,'[1]Especialistas y Jefes (2)'!$B$10:$BQ$25,5,0)</f>
        <v>108</v>
      </c>
      <c r="F10" s="25">
        <f>IFERROR(E10/D10,)</f>
        <v>0.9642857142857143</v>
      </c>
      <c r="G10" s="25">
        <f t="shared" ref="G10:G18" si="0">IF(AND($F$10&gt;=0.8,$F$11&gt;=0.8,$F$12&gt;=1,$F$13&gt;=0.8,$F$14&gt;=0.8,$F$15&gt;=0.8,$F$16&gt;=0.8,$F$17&gt;=0.8,$F$18&gt;=0.8),F10*C10,IF(F10&gt;1,C10,F10*C10))</f>
        <v>0.14464285714285713</v>
      </c>
      <c r="H10" s="5">
        <f t="shared" ref="H10:H18" si="1">IF($G$19&gt;=80%,G10*$H$26,0)</f>
        <v>90.401785714285708</v>
      </c>
      <c r="N10" t="s">
        <v>13</v>
      </c>
    </row>
    <row r="11" spans="2:14" ht="12" customHeight="1" x14ac:dyDescent="0.25">
      <c r="B11" s="47" t="s">
        <v>12</v>
      </c>
      <c r="C11" s="18">
        <v>0.1</v>
      </c>
      <c r="D11" s="49">
        <f>VLOOKUP(B5,'[1]Especialistas y Jefes (2)'!$B$10:$BQ$25,7,0)</f>
        <v>51</v>
      </c>
      <c r="E11" s="50">
        <f>VLOOKUP(B5,'[1]Especialistas y Jefes (2)'!$B$10:$BQ$25,10,0)</f>
        <v>54</v>
      </c>
      <c r="F11" s="25">
        <f t="shared" ref="F11:F18" si="2">IFERROR(E11/D11,)</f>
        <v>1.0588235294117647</v>
      </c>
      <c r="G11" s="25">
        <f t="shared" si="0"/>
        <v>0.1</v>
      </c>
      <c r="H11" s="5">
        <f t="shared" si="1"/>
        <v>62.5</v>
      </c>
    </row>
    <row r="12" spans="2:14" ht="12" customHeight="1" x14ac:dyDescent="0.25">
      <c r="B12" s="47" t="s">
        <v>11</v>
      </c>
      <c r="C12" s="18">
        <v>0.1</v>
      </c>
      <c r="D12" s="50">
        <f>VLOOKUP(B5,'[1]Especialistas y Jefes (2)'!$B$10:$BQ$25,12,0)</f>
        <v>200</v>
      </c>
      <c r="E12" s="50">
        <f>VLOOKUP(B5,'[1]Especialistas y Jefes (2)'!$B$10:$BQ$25,15,0)</f>
        <v>197</v>
      </c>
      <c r="F12" s="25">
        <f t="shared" si="2"/>
        <v>0.98499999999999999</v>
      </c>
      <c r="G12" s="25">
        <f t="shared" si="0"/>
        <v>9.8500000000000004E-2</v>
      </c>
      <c r="H12" s="5">
        <f t="shared" si="1"/>
        <v>61.5625</v>
      </c>
    </row>
    <row r="13" spans="2:14" ht="12" customHeight="1" x14ac:dyDescent="0.25">
      <c r="B13" s="47" t="s">
        <v>10</v>
      </c>
      <c r="C13" s="18">
        <v>0.1</v>
      </c>
      <c r="D13" s="51">
        <f>VLOOKUP(B5,'[1]Especialistas y Jefes (2)'!$B$10:$BQ$25,17,0)</f>
        <v>15.5</v>
      </c>
      <c r="E13" s="51">
        <f>VLOOKUP(B5,'[1]Especialistas y Jefes (2)'!$B$10:$BQ$25,18,0)</f>
        <v>15.745125628140698</v>
      </c>
      <c r="F13" s="25">
        <f t="shared" si="2"/>
        <v>1.0158145566542387</v>
      </c>
      <c r="G13" s="25">
        <f t="shared" si="0"/>
        <v>0.1</v>
      </c>
      <c r="H13" s="5">
        <f t="shared" si="1"/>
        <v>62.5</v>
      </c>
    </row>
    <row r="14" spans="2:14" ht="12" customHeight="1" x14ac:dyDescent="0.25">
      <c r="B14" s="47" t="s">
        <v>84</v>
      </c>
      <c r="C14" s="53">
        <v>7.4999999999999997E-2</v>
      </c>
      <c r="D14" s="51">
        <f>VLOOKUP(B5,'[1]Especialistas y Jefes (2)'!$B$10:$BQ$25,51,0)</f>
        <v>469.90000000000003</v>
      </c>
      <c r="E14" s="51">
        <f>VLOOKUP(B5,'[1]Especialistas y Jefes (2)'!$B$10:$BQ$25,53,0)</f>
        <v>184.62</v>
      </c>
      <c r="F14" s="25">
        <f t="shared" si="2"/>
        <v>0.3928921047031283</v>
      </c>
      <c r="G14" s="25">
        <f t="shared" si="0"/>
        <v>2.946690785273462E-2</v>
      </c>
      <c r="H14" s="5">
        <f t="shared" si="1"/>
        <v>18.416817407959137</v>
      </c>
    </row>
    <row r="15" spans="2:14" ht="12" customHeight="1" x14ac:dyDescent="0.25">
      <c r="B15" s="47" t="s">
        <v>1264</v>
      </c>
      <c r="C15" s="18">
        <v>0.2</v>
      </c>
      <c r="D15" s="51">
        <f>VLOOKUP(B5,'[1]Especialistas y Jefes (2)'!$B$10:$BQ$25,34,0)</f>
        <v>36349.9</v>
      </c>
      <c r="E15" s="51">
        <f>VLOOKUP(B5,'[1]Especialistas y Jefes (2)'!$B$10:$BQ$25,35,0)</f>
        <v>37903.265749999999</v>
      </c>
      <c r="F15" s="25">
        <f t="shared" si="2"/>
        <v>1.0427337007804698</v>
      </c>
      <c r="G15" s="25">
        <f t="shared" si="0"/>
        <v>0.2</v>
      </c>
      <c r="H15" s="5">
        <f t="shared" si="1"/>
        <v>125</v>
      </c>
    </row>
    <row r="16" spans="2:14" ht="12" customHeight="1" x14ac:dyDescent="0.25">
      <c r="B16" s="47" t="s">
        <v>9</v>
      </c>
      <c r="C16" s="53">
        <v>7.4999999999999997E-2</v>
      </c>
      <c r="D16" s="52">
        <f>VLOOKUP(B5,'[1]Especialistas y Jefes (2)'!$B$10:$BQ$25,55,0)</f>
        <v>0.78000000000000014</v>
      </c>
      <c r="E16" s="52">
        <f>VLOOKUP(B5,'[1]Especialistas y Jefes (2)'!$B$10:$BQ$25,58,0)</f>
        <v>1</v>
      </c>
      <c r="F16" s="25">
        <f t="shared" si="2"/>
        <v>1.2820512820512817</v>
      </c>
      <c r="G16" s="25">
        <f t="shared" si="0"/>
        <v>7.4999999999999997E-2</v>
      </c>
      <c r="H16" s="5">
        <f t="shared" si="1"/>
        <v>46.875</v>
      </c>
    </row>
    <row r="17" spans="2:8" ht="12" customHeight="1" x14ac:dyDescent="0.25">
      <c r="B17" s="47" t="s">
        <v>8</v>
      </c>
      <c r="C17" s="18">
        <v>0.1</v>
      </c>
      <c r="D17" s="49">
        <f>VLOOKUP(B5,'[1]Especialistas y Jefes (2)'!$B$10:$BQ$25,60,0)</f>
        <v>40</v>
      </c>
      <c r="E17" s="54">
        <f>VLOOKUP(B5,'[1]Especialistas y Jefes (2)'!$B$10:$BQ$25,62,0)</f>
        <v>38</v>
      </c>
      <c r="F17" s="25">
        <f t="shared" si="2"/>
        <v>0.95</v>
      </c>
      <c r="G17" s="25">
        <f t="shared" si="0"/>
        <v>9.5000000000000001E-2</v>
      </c>
      <c r="H17" s="5">
        <f t="shared" si="1"/>
        <v>59.375</v>
      </c>
    </row>
    <row r="18" spans="2:8" ht="12" customHeight="1" thickBot="1" x14ac:dyDescent="0.3">
      <c r="B18" s="47" t="s">
        <v>85</v>
      </c>
      <c r="C18" s="18">
        <v>0.1</v>
      </c>
      <c r="D18" s="52">
        <f>VLOOKUP(B5,'[1]Especialistas y Jefes (2)'!$B$10:$BQ$25,64,0)</f>
        <v>0.79999999999999993</v>
      </c>
      <c r="E18" s="52">
        <f>VLOOKUP(B5,'[1]Especialistas y Jefes (2)'!$B$10:$BQ$25,67,0)</f>
        <v>1</v>
      </c>
      <c r="F18" s="25">
        <f t="shared" si="2"/>
        <v>1.25</v>
      </c>
      <c r="G18" s="25">
        <f t="shared" si="0"/>
        <v>0.1</v>
      </c>
      <c r="H18" s="5">
        <f t="shared" si="1"/>
        <v>62.5</v>
      </c>
    </row>
    <row r="19" spans="2:8" ht="12" customHeight="1" x14ac:dyDescent="0.25">
      <c r="B19" s="24" t="s">
        <v>7</v>
      </c>
      <c r="C19" s="23">
        <f>SUM(C10:C18)</f>
        <v>0.99999999999999978</v>
      </c>
      <c r="D19" s="22"/>
      <c r="E19" s="22"/>
      <c r="F19" s="21"/>
      <c r="G19" s="20">
        <f>SUM(G10:G18)</f>
        <v>0.94260976499559168</v>
      </c>
      <c r="H19" s="19">
        <f>+SUM(H10:H18)</f>
        <v>589.13110312224489</v>
      </c>
    </row>
    <row r="20" spans="2:8" ht="12" customHeight="1" x14ac:dyDescent="0.25">
      <c r="B20" s="11" t="s">
        <v>6</v>
      </c>
      <c r="C20" s="18"/>
      <c r="D20" s="10"/>
      <c r="E20" s="26"/>
      <c r="F20" s="17"/>
      <c r="G20" s="17"/>
      <c r="H20" s="5">
        <f>VLOOKUP(B5,'[1]Especialistas y Jefes (2)'!$B$10:$CP$25,93,0)</f>
        <v>-43.75</v>
      </c>
    </row>
    <row r="21" spans="2:8" ht="12" customHeight="1" thickBot="1" x14ac:dyDescent="0.3">
      <c r="B21" s="16" t="s">
        <v>5</v>
      </c>
      <c r="C21" s="15"/>
      <c r="D21" s="14"/>
      <c r="E21" s="14"/>
      <c r="F21" s="13"/>
      <c r="G21" s="13"/>
      <c r="H21" s="12">
        <f>+H19+H20</f>
        <v>545.38110312224489</v>
      </c>
    </row>
    <row r="22" spans="2:8" x14ac:dyDescent="0.25">
      <c r="B22" s="11" t="s">
        <v>4</v>
      </c>
      <c r="C22" s="6"/>
      <c r="D22" s="6"/>
      <c r="E22" s="6"/>
      <c r="F22" s="6"/>
      <c r="G22" s="6"/>
      <c r="H22" s="9"/>
    </row>
    <row r="23" spans="2:8" x14ac:dyDescent="0.25">
      <c r="B23" s="55" t="s">
        <v>3</v>
      </c>
      <c r="C23" s="56"/>
      <c r="D23" s="56"/>
      <c r="E23" s="6"/>
      <c r="F23" s="6"/>
      <c r="G23" s="6"/>
      <c r="H23" s="9"/>
    </row>
    <row r="24" spans="2:8" ht="24.75" customHeight="1" x14ac:dyDescent="0.25">
      <c r="B24" s="8" t="s">
        <v>2</v>
      </c>
      <c r="C24" s="7"/>
      <c r="D24" s="7"/>
      <c r="E24" s="6"/>
      <c r="F24" s="6"/>
      <c r="G24" s="6"/>
      <c r="H24" s="5"/>
    </row>
    <row r="25" spans="2:8" ht="34.5" customHeight="1" x14ac:dyDescent="0.25">
      <c r="B25" s="57" t="s">
        <v>1268</v>
      </c>
      <c r="C25" s="58"/>
      <c r="D25" s="58"/>
      <c r="E25" s="6"/>
      <c r="F25" s="10"/>
      <c r="G25" s="6"/>
      <c r="H25" s="9"/>
    </row>
    <row r="26" spans="2:8" ht="22.5" x14ac:dyDescent="0.25">
      <c r="B26" s="8" t="s">
        <v>1</v>
      </c>
      <c r="C26" s="7"/>
      <c r="D26" s="7"/>
      <c r="E26" s="6"/>
      <c r="F26" s="6" t="s">
        <v>0</v>
      </c>
      <c r="G26" s="6"/>
      <c r="H26" s="5">
        <v>625</v>
      </c>
    </row>
    <row r="27" spans="2:8" x14ac:dyDescent="0.25">
      <c r="B27" s="8"/>
      <c r="C27" s="7"/>
      <c r="D27" s="7"/>
      <c r="E27" s="6"/>
      <c r="F27" s="6"/>
      <c r="G27" s="6"/>
      <c r="H27" s="5"/>
    </row>
    <row r="28" spans="2:8" x14ac:dyDescent="0.25">
      <c r="B28" s="8"/>
      <c r="C28" s="7"/>
      <c r="D28" s="7"/>
      <c r="E28" s="6"/>
      <c r="F28" s="6"/>
      <c r="G28" s="6"/>
      <c r="H28" s="5"/>
    </row>
    <row r="29" spans="2:8" ht="15.75" thickBot="1" x14ac:dyDescent="0.3">
      <c r="B29" s="59"/>
      <c r="C29" s="60"/>
      <c r="D29" s="60"/>
      <c r="E29" s="4"/>
      <c r="F29" s="3"/>
      <c r="G29" s="2"/>
      <c r="H29" s="1"/>
    </row>
  </sheetData>
  <mergeCells count="3">
    <mergeCell ref="B23:D23"/>
    <mergeCell ref="B25:D25"/>
    <mergeCell ref="B29:D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N320"/>
  <sheetViews>
    <sheetView showGridLines="0" workbookViewId="0">
      <selection activeCell="A23" sqref="A23"/>
    </sheetView>
  </sheetViews>
  <sheetFormatPr baseColWidth="10" defaultRowHeight="15" x14ac:dyDescent="0.25"/>
  <cols>
    <col min="7" max="7" width="19.140625" customWidth="1"/>
    <col min="8" max="8" width="20.42578125" customWidth="1"/>
    <col min="11" max="11" width="28.85546875" bestFit="1" customWidth="1"/>
    <col min="12" max="12" width="32.42578125" bestFit="1" customWidth="1"/>
    <col min="13" max="13" width="12.7109375" bestFit="1" customWidth="1"/>
    <col min="14" max="14" width="14.7109375" customWidth="1"/>
  </cols>
  <sheetData>
    <row r="2" spans="1:14" x14ac:dyDescent="0.25">
      <c r="A2" s="33" t="s">
        <v>1262</v>
      </c>
    </row>
    <row r="3" spans="1:14" s="39" customFormat="1" ht="24" x14ac:dyDescent="0.2">
      <c r="A3" s="35" t="s">
        <v>24</v>
      </c>
      <c r="B3" s="35" t="s">
        <v>25</v>
      </c>
      <c r="C3" s="36" t="s">
        <v>26</v>
      </c>
      <c r="D3" s="36" t="s">
        <v>27</v>
      </c>
      <c r="E3" s="35" t="s">
        <v>28</v>
      </c>
      <c r="F3" s="35" t="s">
        <v>29</v>
      </c>
      <c r="G3" s="35" t="s">
        <v>30</v>
      </c>
      <c r="H3" s="35" t="s">
        <v>31</v>
      </c>
      <c r="I3" s="37" t="s">
        <v>32</v>
      </c>
      <c r="J3" s="35" t="s">
        <v>33</v>
      </c>
      <c r="K3" s="35" t="s">
        <v>34</v>
      </c>
      <c r="L3" s="38" t="s">
        <v>35</v>
      </c>
      <c r="M3" s="38" t="s">
        <v>36</v>
      </c>
      <c r="N3" s="35" t="s">
        <v>37</v>
      </c>
    </row>
    <row r="4" spans="1:14" s="39" customFormat="1" ht="12" x14ac:dyDescent="0.2">
      <c r="A4" s="39" t="s">
        <v>86</v>
      </c>
      <c r="B4" s="39" t="s">
        <v>87</v>
      </c>
      <c r="C4" s="39" t="s">
        <v>88</v>
      </c>
      <c r="D4" s="39" t="s">
        <v>89</v>
      </c>
      <c r="E4" s="39" t="s">
        <v>90</v>
      </c>
      <c r="F4" s="39" t="s">
        <v>71</v>
      </c>
      <c r="G4" s="39" t="s">
        <v>91</v>
      </c>
      <c r="H4" s="39" t="s">
        <v>92</v>
      </c>
      <c r="I4" s="39">
        <v>44436</v>
      </c>
      <c r="J4" s="39" t="s">
        <v>93</v>
      </c>
      <c r="K4" s="39" t="s">
        <v>47</v>
      </c>
      <c r="L4" s="39" t="s">
        <v>145</v>
      </c>
      <c r="M4" s="39" t="s">
        <v>68</v>
      </c>
    </row>
    <row r="5" spans="1:14" s="39" customFormat="1" ht="12" x14ac:dyDescent="0.2">
      <c r="A5" s="39" t="s">
        <v>86</v>
      </c>
      <c r="B5" s="39" t="s">
        <v>87</v>
      </c>
      <c r="C5" s="39" t="s">
        <v>94</v>
      </c>
      <c r="D5" s="39" t="s">
        <v>95</v>
      </c>
      <c r="E5" s="39" t="s">
        <v>96</v>
      </c>
      <c r="F5" s="39" t="s">
        <v>97</v>
      </c>
      <c r="G5" s="39" t="s">
        <v>98</v>
      </c>
      <c r="H5" s="39" t="s">
        <v>99</v>
      </c>
      <c r="I5" s="39">
        <v>44438</v>
      </c>
      <c r="J5" s="39" t="s">
        <v>93</v>
      </c>
      <c r="K5" s="39" t="s">
        <v>47</v>
      </c>
      <c r="L5" s="39" t="s">
        <v>146</v>
      </c>
      <c r="M5" s="39" t="s">
        <v>155</v>
      </c>
    </row>
    <row r="6" spans="1:14" s="39" customFormat="1" ht="12" x14ac:dyDescent="0.2">
      <c r="A6" s="39" t="s">
        <v>86</v>
      </c>
      <c r="B6" s="39" t="s">
        <v>87</v>
      </c>
      <c r="C6" s="40" t="s">
        <v>100</v>
      </c>
      <c r="D6" s="40" t="s">
        <v>101</v>
      </c>
      <c r="E6" s="39" t="s">
        <v>102</v>
      </c>
      <c r="F6" s="39" t="s">
        <v>97</v>
      </c>
      <c r="G6" s="39" t="s">
        <v>98</v>
      </c>
      <c r="H6" s="48" t="s">
        <v>103</v>
      </c>
      <c r="I6" s="41">
        <v>44428</v>
      </c>
      <c r="J6" s="39" t="s">
        <v>93</v>
      </c>
      <c r="K6" s="39" t="s">
        <v>47</v>
      </c>
      <c r="L6" s="39" t="s">
        <v>146</v>
      </c>
      <c r="M6" s="39" t="s">
        <v>155</v>
      </c>
      <c r="N6" s="42"/>
    </row>
    <row r="7" spans="1:14" s="39" customFormat="1" ht="12" x14ac:dyDescent="0.2">
      <c r="A7" s="39" t="s">
        <v>86</v>
      </c>
      <c r="B7" s="39" t="s">
        <v>87</v>
      </c>
      <c r="C7" s="40" t="s">
        <v>104</v>
      </c>
      <c r="D7" s="40" t="s">
        <v>105</v>
      </c>
      <c r="E7" s="39" t="s">
        <v>106</v>
      </c>
      <c r="F7" s="39" t="s">
        <v>107</v>
      </c>
      <c r="G7" s="39" t="s">
        <v>98</v>
      </c>
      <c r="H7" s="48" t="s">
        <v>108</v>
      </c>
      <c r="I7" s="41">
        <v>44411</v>
      </c>
      <c r="J7" s="39" t="s">
        <v>109</v>
      </c>
      <c r="K7" s="39" t="s">
        <v>47</v>
      </c>
      <c r="L7" s="39" t="s">
        <v>147</v>
      </c>
      <c r="M7" s="39" t="s">
        <v>155</v>
      </c>
    </row>
    <row r="8" spans="1:14" s="39" customFormat="1" ht="12" x14ac:dyDescent="0.2">
      <c r="A8" s="39" t="s">
        <v>86</v>
      </c>
      <c r="B8" s="39" t="s">
        <v>87</v>
      </c>
      <c r="C8" s="40" t="s">
        <v>110</v>
      </c>
      <c r="D8" s="40" t="s">
        <v>111</v>
      </c>
      <c r="E8" s="39" t="s">
        <v>112</v>
      </c>
      <c r="F8" s="39" t="s">
        <v>113</v>
      </c>
      <c r="G8" s="39" t="s">
        <v>98</v>
      </c>
      <c r="H8" s="48" t="s">
        <v>114</v>
      </c>
      <c r="I8" s="41">
        <v>44433</v>
      </c>
      <c r="J8" s="39" t="s">
        <v>93</v>
      </c>
      <c r="K8" s="39" t="s">
        <v>47</v>
      </c>
      <c r="L8" s="39" t="s">
        <v>148</v>
      </c>
      <c r="M8" s="39" t="s">
        <v>155</v>
      </c>
    </row>
    <row r="9" spans="1:14" s="39" customFormat="1" ht="12" x14ac:dyDescent="0.2">
      <c r="A9" s="39" t="s">
        <v>115</v>
      </c>
      <c r="B9" s="39" t="s">
        <v>87</v>
      </c>
      <c r="C9" s="40" t="s">
        <v>116</v>
      </c>
      <c r="D9" s="40" t="s">
        <v>117</v>
      </c>
      <c r="E9" s="39" t="s">
        <v>118</v>
      </c>
      <c r="F9" s="39" t="s">
        <v>119</v>
      </c>
      <c r="G9" s="39" t="s">
        <v>120</v>
      </c>
      <c r="H9" s="48"/>
      <c r="I9" s="41">
        <v>44410</v>
      </c>
      <c r="J9" s="39" t="s">
        <v>115</v>
      </c>
      <c r="K9" s="39" t="s">
        <v>47</v>
      </c>
      <c r="L9" s="39" t="s">
        <v>149</v>
      </c>
      <c r="M9" s="39" t="s">
        <v>156</v>
      </c>
    </row>
    <row r="10" spans="1:14" s="39" customFormat="1" ht="12" x14ac:dyDescent="0.2">
      <c r="A10" s="39" t="s">
        <v>115</v>
      </c>
      <c r="B10" s="39" t="s">
        <v>87</v>
      </c>
      <c r="C10" s="40" t="s">
        <v>121</v>
      </c>
      <c r="D10" s="40" t="s">
        <v>122</v>
      </c>
      <c r="E10" s="39" t="s">
        <v>123</v>
      </c>
      <c r="F10" s="39" t="s">
        <v>75</v>
      </c>
      <c r="G10" s="39" t="s">
        <v>124</v>
      </c>
      <c r="H10" s="48"/>
      <c r="I10" s="41">
        <v>44411</v>
      </c>
      <c r="J10" s="39" t="s">
        <v>115</v>
      </c>
      <c r="K10" s="39" t="s">
        <v>47</v>
      </c>
      <c r="L10" s="39" t="s">
        <v>150</v>
      </c>
      <c r="M10" s="39" t="s">
        <v>68</v>
      </c>
    </row>
    <row r="11" spans="1:14" s="39" customFormat="1" ht="12" x14ac:dyDescent="0.2">
      <c r="A11" s="39" t="s">
        <v>115</v>
      </c>
      <c r="B11" s="39" t="s">
        <v>87</v>
      </c>
      <c r="C11" s="40" t="s">
        <v>125</v>
      </c>
      <c r="D11" s="40" t="s">
        <v>126</v>
      </c>
      <c r="E11" s="39" t="s">
        <v>123</v>
      </c>
      <c r="F11" s="39" t="s">
        <v>127</v>
      </c>
      <c r="G11" s="39" t="s">
        <v>128</v>
      </c>
      <c r="H11" s="48"/>
      <c r="I11" s="41">
        <v>44412</v>
      </c>
      <c r="J11" s="39" t="s">
        <v>115</v>
      </c>
      <c r="K11" s="39" t="s">
        <v>47</v>
      </c>
      <c r="L11" s="39" t="s">
        <v>151</v>
      </c>
      <c r="M11" s="39" t="s">
        <v>48</v>
      </c>
    </row>
    <row r="12" spans="1:14" s="39" customFormat="1" ht="12" x14ac:dyDescent="0.2">
      <c r="A12" s="39" t="s">
        <v>115</v>
      </c>
      <c r="B12" s="39" t="s">
        <v>87</v>
      </c>
      <c r="C12" s="40" t="s">
        <v>129</v>
      </c>
      <c r="D12" s="40" t="s">
        <v>130</v>
      </c>
      <c r="E12" s="39" t="s">
        <v>123</v>
      </c>
      <c r="F12" s="39" t="s">
        <v>131</v>
      </c>
      <c r="G12" s="39" t="s">
        <v>132</v>
      </c>
      <c r="H12" s="48"/>
      <c r="I12" s="41">
        <v>44417</v>
      </c>
      <c r="J12" s="39" t="s">
        <v>115</v>
      </c>
      <c r="K12" s="39" t="s">
        <v>47</v>
      </c>
      <c r="L12" s="39" t="s">
        <v>152</v>
      </c>
      <c r="M12" s="39" t="s">
        <v>155</v>
      </c>
    </row>
    <row r="13" spans="1:14" s="39" customFormat="1" ht="12" x14ac:dyDescent="0.2">
      <c r="A13" s="39" t="s">
        <v>115</v>
      </c>
      <c r="B13" s="39" t="s">
        <v>87</v>
      </c>
      <c r="C13" s="40" t="s">
        <v>133</v>
      </c>
      <c r="D13" s="40" t="s">
        <v>134</v>
      </c>
      <c r="E13" s="39" t="s">
        <v>118</v>
      </c>
      <c r="F13" s="39" t="s">
        <v>135</v>
      </c>
      <c r="G13" s="39" t="s">
        <v>136</v>
      </c>
      <c r="H13" s="48"/>
      <c r="I13" s="41">
        <v>44410</v>
      </c>
      <c r="J13" s="39" t="s">
        <v>115</v>
      </c>
      <c r="K13" s="39" t="s">
        <v>47</v>
      </c>
      <c r="L13" s="39" t="s">
        <v>153</v>
      </c>
      <c r="M13" s="39" t="s">
        <v>155</v>
      </c>
    </row>
    <row r="14" spans="1:14" s="39" customFormat="1" ht="12" x14ac:dyDescent="0.2">
      <c r="A14" s="39" t="s">
        <v>115</v>
      </c>
      <c r="B14" s="39" t="s">
        <v>87</v>
      </c>
      <c r="C14" s="40" t="s">
        <v>137</v>
      </c>
      <c r="D14" s="40" t="s">
        <v>138</v>
      </c>
      <c r="E14" s="39" t="s">
        <v>123</v>
      </c>
      <c r="F14" s="39" t="s">
        <v>139</v>
      </c>
      <c r="G14" s="39" t="s">
        <v>140</v>
      </c>
      <c r="H14" s="48"/>
      <c r="I14" s="41">
        <v>44411</v>
      </c>
      <c r="J14" s="39" t="s">
        <v>115</v>
      </c>
      <c r="K14" s="39" t="s">
        <v>47</v>
      </c>
      <c r="L14" s="39" t="s">
        <v>154</v>
      </c>
      <c r="M14" s="39" t="s">
        <v>156</v>
      </c>
    </row>
    <row r="15" spans="1:14" s="39" customFormat="1" ht="12" x14ac:dyDescent="0.2">
      <c r="A15" s="39" t="s">
        <v>115</v>
      </c>
      <c r="B15" s="39" t="s">
        <v>87</v>
      </c>
      <c r="C15" s="40" t="s">
        <v>141</v>
      </c>
      <c r="D15" s="40" t="s">
        <v>142</v>
      </c>
      <c r="E15" s="39" t="s">
        <v>143</v>
      </c>
      <c r="F15" s="39" t="s">
        <v>135</v>
      </c>
      <c r="G15" s="39" t="s">
        <v>98</v>
      </c>
      <c r="H15" s="48" t="s">
        <v>144</v>
      </c>
      <c r="I15" s="41">
        <v>44431</v>
      </c>
      <c r="J15" s="39" t="s">
        <v>115</v>
      </c>
      <c r="K15" s="39" t="s">
        <v>47</v>
      </c>
      <c r="L15" s="39" t="s">
        <v>153</v>
      </c>
      <c r="M15" s="39" t="s">
        <v>155</v>
      </c>
    </row>
    <row r="16" spans="1:14" s="39" customFormat="1" x14ac:dyDescent="0.25">
      <c r="C16" s="40"/>
      <c r="D16" s="40"/>
      <c r="H16"/>
      <c r="I16" s="41"/>
    </row>
    <row r="17" spans="1:12" s="39" customFormat="1" x14ac:dyDescent="0.25">
      <c r="C17" s="40"/>
      <c r="D17" s="40"/>
      <c r="H17"/>
      <c r="I17" s="41"/>
    </row>
    <row r="18" spans="1:12" s="39" customFormat="1" x14ac:dyDescent="0.25">
      <c r="C18" s="40"/>
      <c r="D18" s="40"/>
      <c r="H18"/>
      <c r="I18" s="41"/>
    </row>
    <row r="19" spans="1:12" s="39" customFormat="1" x14ac:dyDescent="0.25">
      <c r="C19" s="40"/>
      <c r="D19" s="40"/>
      <c r="H19"/>
      <c r="I19" s="41"/>
    </row>
    <row r="20" spans="1:12" s="39" customFormat="1" x14ac:dyDescent="0.25">
      <c r="C20" s="40"/>
      <c r="D20" s="40"/>
      <c r="H20"/>
      <c r="I20" s="41"/>
    </row>
    <row r="21" spans="1:12" s="39" customFormat="1" x14ac:dyDescent="0.25">
      <c r="C21" s="40"/>
      <c r="D21" s="40"/>
      <c r="H21"/>
      <c r="I21" s="41"/>
    </row>
    <row r="22" spans="1:12" x14ac:dyDescent="0.25">
      <c r="A22" s="33" t="s">
        <v>1263</v>
      </c>
    </row>
    <row r="23" spans="1:12" ht="36" x14ac:dyDescent="0.25">
      <c r="A23" s="36" t="s">
        <v>26</v>
      </c>
      <c r="B23" s="36" t="s">
        <v>38</v>
      </c>
      <c r="C23" s="36" t="s">
        <v>39</v>
      </c>
      <c r="D23" s="36" t="s">
        <v>28</v>
      </c>
      <c r="E23" s="36" t="s">
        <v>31</v>
      </c>
      <c r="F23" s="36" t="s">
        <v>40</v>
      </c>
      <c r="G23" s="37" t="s">
        <v>41</v>
      </c>
      <c r="H23" s="37" t="s">
        <v>42</v>
      </c>
      <c r="I23" s="36" t="s">
        <v>43</v>
      </c>
      <c r="J23" s="36" t="s">
        <v>34</v>
      </c>
      <c r="K23" s="38" t="s">
        <v>35</v>
      </c>
      <c r="L23" s="38" t="s">
        <v>36</v>
      </c>
    </row>
    <row r="24" spans="1:12" s="39" customFormat="1" ht="12" x14ac:dyDescent="0.2">
      <c r="A24" s="40" t="s">
        <v>157</v>
      </c>
      <c r="B24" s="40" t="s">
        <v>158</v>
      </c>
      <c r="C24" s="39" t="s">
        <v>119</v>
      </c>
      <c r="D24" s="39" t="s">
        <v>45</v>
      </c>
      <c r="E24" s="39" t="s">
        <v>159</v>
      </c>
      <c r="F24" s="39" t="s">
        <v>160</v>
      </c>
      <c r="G24" s="41">
        <v>44377</v>
      </c>
      <c r="H24" s="41">
        <v>44378</v>
      </c>
      <c r="I24" s="39">
        <v>1</v>
      </c>
      <c r="J24" s="39" t="s">
        <v>47</v>
      </c>
      <c r="K24" s="39" t="s">
        <v>156</v>
      </c>
      <c r="L24" s="39" t="s">
        <v>149</v>
      </c>
    </row>
    <row r="25" spans="1:12" x14ac:dyDescent="0.25">
      <c r="A25" s="40" t="s">
        <v>161</v>
      </c>
      <c r="B25" s="40" t="s">
        <v>162</v>
      </c>
      <c r="C25" s="39" t="s">
        <v>163</v>
      </c>
      <c r="D25" s="39" t="s">
        <v>96</v>
      </c>
      <c r="E25" s="39" t="s">
        <v>164</v>
      </c>
      <c r="F25" s="39" t="s">
        <v>165</v>
      </c>
      <c r="G25" s="41">
        <v>44373</v>
      </c>
      <c r="H25" s="41">
        <v>44378</v>
      </c>
      <c r="I25" s="39">
        <v>5</v>
      </c>
      <c r="J25" s="39" t="s">
        <v>47</v>
      </c>
      <c r="K25" s="39" t="s">
        <v>155</v>
      </c>
      <c r="L25" s="39" t="s">
        <v>1226</v>
      </c>
    </row>
    <row r="26" spans="1:12" x14ac:dyDescent="0.25">
      <c r="A26" s="40" t="s">
        <v>166</v>
      </c>
      <c r="B26" s="40" t="s">
        <v>167</v>
      </c>
      <c r="C26" s="39" t="s">
        <v>75</v>
      </c>
      <c r="D26" s="39" t="s">
        <v>168</v>
      </c>
      <c r="E26" s="39" t="s">
        <v>169</v>
      </c>
      <c r="F26" s="39" t="s">
        <v>170</v>
      </c>
      <c r="G26" s="41">
        <v>44371</v>
      </c>
      <c r="H26" s="41">
        <v>44378</v>
      </c>
      <c r="I26" s="39">
        <v>7</v>
      </c>
      <c r="J26" s="39" t="s">
        <v>47</v>
      </c>
      <c r="K26" s="39" t="s">
        <v>68</v>
      </c>
      <c r="L26" s="39" t="s">
        <v>150</v>
      </c>
    </row>
    <row r="27" spans="1:12" x14ac:dyDescent="0.25">
      <c r="A27" s="40" t="s">
        <v>171</v>
      </c>
      <c r="B27" s="40" t="s">
        <v>172</v>
      </c>
      <c r="C27" s="39" t="s">
        <v>173</v>
      </c>
      <c r="D27" s="39" t="s">
        <v>96</v>
      </c>
      <c r="E27" s="39" t="s">
        <v>174</v>
      </c>
      <c r="F27" s="39" t="s">
        <v>175</v>
      </c>
      <c r="G27" s="41">
        <v>44372</v>
      </c>
      <c r="H27" s="41">
        <v>44386</v>
      </c>
      <c r="I27" s="39">
        <v>14</v>
      </c>
      <c r="J27" s="39" t="s">
        <v>47</v>
      </c>
      <c r="K27" s="39" t="s">
        <v>155</v>
      </c>
      <c r="L27" s="39" t="s">
        <v>1227</v>
      </c>
    </row>
    <row r="28" spans="1:12" x14ac:dyDescent="0.25">
      <c r="A28" s="40" t="s">
        <v>176</v>
      </c>
      <c r="B28" s="40" t="s">
        <v>172</v>
      </c>
      <c r="C28" s="39" t="s">
        <v>173</v>
      </c>
      <c r="D28" s="39" t="s">
        <v>96</v>
      </c>
      <c r="E28" s="39" t="s">
        <v>174</v>
      </c>
      <c r="F28" s="39" t="s">
        <v>175</v>
      </c>
      <c r="G28" s="41">
        <v>44372</v>
      </c>
      <c r="H28" s="41">
        <v>44386</v>
      </c>
      <c r="I28" s="39">
        <v>14</v>
      </c>
      <c r="J28" s="39" t="s">
        <v>47</v>
      </c>
      <c r="K28" s="39" t="s">
        <v>155</v>
      </c>
      <c r="L28" s="39" t="s">
        <v>1227</v>
      </c>
    </row>
    <row r="29" spans="1:12" x14ac:dyDescent="0.25">
      <c r="A29" s="40" t="s">
        <v>177</v>
      </c>
      <c r="B29" s="40" t="s">
        <v>178</v>
      </c>
      <c r="C29" s="39" t="s">
        <v>173</v>
      </c>
      <c r="D29" s="39" t="s">
        <v>96</v>
      </c>
      <c r="E29" s="39" t="s">
        <v>179</v>
      </c>
      <c r="F29" s="39" t="s">
        <v>180</v>
      </c>
      <c r="G29" s="41">
        <v>44363</v>
      </c>
      <c r="H29" s="41">
        <v>44378</v>
      </c>
      <c r="I29" s="39">
        <v>15</v>
      </c>
      <c r="J29" s="39" t="s">
        <v>47</v>
      </c>
      <c r="K29" s="39" t="s">
        <v>155</v>
      </c>
      <c r="L29" s="39" t="s">
        <v>1227</v>
      </c>
    </row>
    <row r="30" spans="1:12" x14ac:dyDescent="0.25">
      <c r="A30" s="40" t="s">
        <v>181</v>
      </c>
      <c r="B30" s="40" t="s">
        <v>182</v>
      </c>
      <c r="C30" s="39" t="s">
        <v>183</v>
      </c>
      <c r="D30" s="39" t="s">
        <v>52</v>
      </c>
      <c r="E30" s="39" t="s">
        <v>184</v>
      </c>
      <c r="F30" s="39" t="s">
        <v>185</v>
      </c>
      <c r="G30" s="41">
        <v>44369</v>
      </c>
      <c r="H30" s="41">
        <v>44384</v>
      </c>
      <c r="I30" s="39">
        <v>15</v>
      </c>
      <c r="J30" s="39" t="s">
        <v>47</v>
      </c>
      <c r="K30" s="39" t="s">
        <v>68</v>
      </c>
      <c r="L30" s="39" t="s">
        <v>1228</v>
      </c>
    </row>
    <row r="31" spans="1:12" x14ac:dyDescent="0.25">
      <c r="A31" s="40" t="s">
        <v>186</v>
      </c>
      <c r="B31" s="40" t="s">
        <v>187</v>
      </c>
      <c r="C31" s="39" t="s">
        <v>188</v>
      </c>
      <c r="D31" s="39" t="s">
        <v>52</v>
      </c>
      <c r="E31" s="39" t="s">
        <v>189</v>
      </c>
      <c r="F31" s="39" t="s">
        <v>190</v>
      </c>
      <c r="G31" s="41">
        <v>44367</v>
      </c>
      <c r="H31" s="41">
        <v>44383</v>
      </c>
      <c r="I31" s="39">
        <v>16</v>
      </c>
      <c r="J31" s="39" t="s">
        <v>47</v>
      </c>
      <c r="K31" s="39" t="s">
        <v>155</v>
      </c>
      <c r="L31" s="39" t="s">
        <v>1229</v>
      </c>
    </row>
    <row r="32" spans="1:12" x14ac:dyDescent="0.25">
      <c r="A32" s="40" t="s">
        <v>191</v>
      </c>
      <c r="B32" s="40" t="s">
        <v>192</v>
      </c>
      <c r="C32" s="39" t="s">
        <v>193</v>
      </c>
      <c r="D32" s="39" t="s">
        <v>143</v>
      </c>
      <c r="E32" s="39" t="s">
        <v>194</v>
      </c>
      <c r="F32" s="39" t="s">
        <v>195</v>
      </c>
      <c r="G32" s="41">
        <v>44373</v>
      </c>
      <c r="H32" s="41">
        <v>44393</v>
      </c>
      <c r="I32" s="39">
        <v>20</v>
      </c>
      <c r="J32" s="39" t="s">
        <v>47</v>
      </c>
      <c r="K32" s="39" t="s">
        <v>155</v>
      </c>
      <c r="L32" s="39" t="s">
        <v>1230</v>
      </c>
    </row>
    <row r="33" spans="1:12" x14ac:dyDescent="0.25">
      <c r="A33" s="40" t="s">
        <v>196</v>
      </c>
      <c r="B33" s="40" t="s">
        <v>197</v>
      </c>
      <c r="C33" s="39" t="s">
        <v>198</v>
      </c>
      <c r="D33" s="39" t="s">
        <v>59</v>
      </c>
      <c r="E33" s="39" t="s">
        <v>199</v>
      </c>
      <c r="F33" s="39" t="s">
        <v>200</v>
      </c>
      <c r="G33" s="41">
        <v>44371</v>
      </c>
      <c r="H33" s="41">
        <v>44392</v>
      </c>
      <c r="I33" s="39">
        <v>21</v>
      </c>
      <c r="J33" s="39" t="s">
        <v>47</v>
      </c>
      <c r="K33" s="39" t="s">
        <v>48</v>
      </c>
      <c r="L33" s="39" t="s">
        <v>1231</v>
      </c>
    </row>
    <row r="34" spans="1:12" x14ac:dyDescent="0.25">
      <c r="A34" s="40" t="s">
        <v>201</v>
      </c>
      <c r="B34" s="40" t="s">
        <v>202</v>
      </c>
      <c r="C34" s="39" t="s">
        <v>119</v>
      </c>
      <c r="D34" s="39" t="s">
        <v>59</v>
      </c>
      <c r="E34" s="39" t="s">
        <v>203</v>
      </c>
      <c r="F34" s="39" t="s">
        <v>204</v>
      </c>
      <c r="G34" s="41">
        <v>44365</v>
      </c>
      <c r="H34" s="41">
        <v>44386</v>
      </c>
      <c r="I34" s="39">
        <v>21</v>
      </c>
      <c r="J34" s="39" t="s">
        <v>47</v>
      </c>
      <c r="K34" s="39" t="s">
        <v>156</v>
      </c>
      <c r="L34" s="39" t="s">
        <v>149</v>
      </c>
    </row>
    <row r="35" spans="1:12" x14ac:dyDescent="0.25">
      <c r="A35" s="40" t="s">
        <v>205</v>
      </c>
      <c r="B35" s="40" t="s">
        <v>206</v>
      </c>
      <c r="C35" s="39" t="s">
        <v>107</v>
      </c>
      <c r="D35" s="39" t="s">
        <v>143</v>
      </c>
      <c r="E35" s="39" t="s">
        <v>207</v>
      </c>
      <c r="F35" s="39" t="s">
        <v>204</v>
      </c>
      <c r="G35" s="41">
        <v>44371</v>
      </c>
      <c r="H35" s="41">
        <v>44392</v>
      </c>
      <c r="I35" s="39">
        <v>21</v>
      </c>
      <c r="J35" s="39" t="s">
        <v>47</v>
      </c>
      <c r="K35" s="39" t="s">
        <v>155</v>
      </c>
      <c r="L35" s="39" t="s">
        <v>147</v>
      </c>
    </row>
    <row r="36" spans="1:12" x14ac:dyDescent="0.25">
      <c r="A36" s="40" t="s">
        <v>208</v>
      </c>
      <c r="B36" s="40" t="s">
        <v>209</v>
      </c>
      <c r="C36" s="39" t="s">
        <v>210</v>
      </c>
      <c r="D36" s="39" t="s">
        <v>56</v>
      </c>
      <c r="E36" s="39" t="s">
        <v>211</v>
      </c>
      <c r="F36" s="39" t="s">
        <v>212</v>
      </c>
      <c r="G36" s="41">
        <v>44364</v>
      </c>
      <c r="H36" s="41">
        <v>44387</v>
      </c>
      <c r="I36" s="39">
        <v>23</v>
      </c>
      <c r="J36" s="39" t="s">
        <v>47</v>
      </c>
      <c r="K36" s="39" t="s">
        <v>156</v>
      </c>
      <c r="L36" s="39" t="s">
        <v>1232</v>
      </c>
    </row>
    <row r="37" spans="1:12" x14ac:dyDescent="0.25">
      <c r="A37" s="40" t="s">
        <v>213</v>
      </c>
      <c r="B37" s="40" t="s">
        <v>214</v>
      </c>
      <c r="C37" s="39" t="s">
        <v>215</v>
      </c>
      <c r="D37" s="39" t="s">
        <v>56</v>
      </c>
      <c r="E37" s="39" t="s">
        <v>216</v>
      </c>
      <c r="F37" s="39" t="s">
        <v>217</v>
      </c>
      <c r="G37" s="41">
        <v>44365</v>
      </c>
      <c r="H37" s="41">
        <v>44389</v>
      </c>
      <c r="I37" s="39">
        <v>24</v>
      </c>
      <c r="J37" s="39" t="s">
        <v>47</v>
      </c>
      <c r="K37" s="39" t="s">
        <v>155</v>
      </c>
      <c r="L37" s="39" t="s">
        <v>1233</v>
      </c>
    </row>
    <row r="38" spans="1:12" x14ac:dyDescent="0.25">
      <c r="A38" s="40" t="s">
        <v>218</v>
      </c>
      <c r="B38" s="40" t="s">
        <v>219</v>
      </c>
      <c r="C38" s="39" t="s">
        <v>220</v>
      </c>
      <c r="D38" s="39" t="s">
        <v>59</v>
      </c>
      <c r="E38" s="39" t="s">
        <v>221</v>
      </c>
      <c r="F38" s="39" t="s">
        <v>222</v>
      </c>
      <c r="G38" s="41">
        <v>44355</v>
      </c>
      <c r="H38" s="41">
        <v>44379</v>
      </c>
      <c r="I38" s="39">
        <v>24</v>
      </c>
      <c r="J38" s="39" t="s">
        <v>47</v>
      </c>
      <c r="K38" s="39" t="s">
        <v>1224</v>
      </c>
      <c r="L38" s="39" t="s">
        <v>1234</v>
      </c>
    </row>
    <row r="39" spans="1:12" x14ac:dyDescent="0.25">
      <c r="A39" s="40" t="s">
        <v>223</v>
      </c>
      <c r="B39" s="40" t="s">
        <v>224</v>
      </c>
      <c r="C39" s="39" t="s">
        <v>225</v>
      </c>
      <c r="D39" s="39" t="s">
        <v>59</v>
      </c>
      <c r="E39" s="39" t="s">
        <v>226</v>
      </c>
      <c r="F39" s="39" t="s">
        <v>77</v>
      </c>
      <c r="G39" s="41">
        <v>44361</v>
      </c>
      <c r="H39" s="41">
        <v>44386</v>
      </c>
      <c r="I39" s="39">
        <v>25</v>
      </c>
      <c r="J39" s="39" t="s">
        <v>47</v>
      </c>
      <c r="K39" s="39" t="s">
        <v>1225</v>
      </c>
      <c r="L39" s="39" t="s">
        <v>1235</v>
      </c>
    </row>
    <row r="40" spans="1:12" x14ac:dyDescent="0.25">
      <c r="A40" s="40" t="s">
        <v>227</v>
      </c>
      <c r="B40" s="40" t="s">
        <v>228</v>
      </c>
      <c r="C40" s="39" t="s">
        <v>107</v>
      </c>
      <c r="D40" s="39" t="s">
        <v>52</v>
      </c>
      <c r="E40" s="39" t="s">
        <v>229</v>
      </c>
      <c r="F40" s="39" t="s">
        <v>77</v>
      </c>
      <c r="G40" s="41">
        <v>44357</v>
      </c>
      <c r="H40" s="41">
        <v>44382</v>
      </c>
      <c r="I40" s="39">
        <v>25</v>
      </c>
      <c r="J40" s="39" t="s">
        <v>47</v>
      </c>
      <c r="K40" s="39" t="s">
        <v>155</v>
      </c>
      <c r="L40" s="39" t="s">
        <v>147</v>
      </c>
    </row>
    <row r="41" spans="1:12" x14ac:dyDescent="0.25">
      <c r="A41" s="40" t="s">
        <v>230</v>
      </c>
      <c r="B41" s="40" t="s">
        <v>231</v>
      </c>
      <c r="C41" s="39" t="s">
        <v>188</v>
      </c>
      <c r="D41" s="39" t="s">
        <v>96</v>
      </c>
      <c r="E41" s="39" t="s">
        <v>232</v>
      </c>
      <c r="F41" s="39" t="s">
        <v>233</v>
      </c>
      <c r="G41" s="41">
        <v>44372</v>
      </c>
      <c r="H41" s="41">
        <v>44398</v>
      </c>
      <c r="I41" s="39">
        <v>26</v>
      </c>
      <c r="J41" s="39" t="s">
        <v>47</v>
      </c>
      <c r="K41" s="39" t="s">
        <v>155</v>
      </c>
      <c r="L41" s="39" t="s">
        <v>1229</v>
      </c>
    </row>
    <row r="42" spans="1:12" x14ac:dyDescent="0.25">
      <c r="A42" s="40" t="s">
        <v>234</v>
      </c>
      <c r="B42" s="40" t="s">
        <v>235</v>
      </c>
      <c r="C42" s="39" t="s">
        <v>215</v>
      </c>
      <c r="D42" s="39" t="s">
        <v>52</v>
      </c>
      <c r="E42" s="39" t="s">
        <v>236</v>
      </c>
      <c r="F42" s="39" t="s">
        <v>237</v>
      </c>
      <c r="G42" s="41">
        <v>44357</v>
      </c>
      <c r="H42" s="41">
        <v>44383</v>
      </c>
      <c r="I42" s="39">
        <v>26</v>
      </c>
      <c r="J42" s="39" t="s">
        <v>47</v>
      </c>
      <c r="K42" s="39" t="s">
        <v>155</v>
      </c>
      <c r="L42" s="39" t="s">
        <v>1233</v>
      </c>
    </row>
    <row r="43" spans="1:12" x14ac:dyDescent="0.25">
      <c r="A43" s="40" t="s">
        <v>238</v>
      </c>
      <c r="B43" s="40" t="s">
        <v>239</v>
      </c>
      <c r="C43" s="39" t="s">
        <v>240</v>
      </c>
      <c r="D43" s="39" t="s">
        <v>52</v>
      </c>
      <c r="E43" s="39" t="s">
        <v>241</v>
      </c>
      <c r="F43" s="39" t="s">
        <v>242</v>
      </c>
      <c r="G43" s="41">
        <v>44351</v>
      </c>
      <c r="H43" s="41">
        <v>44379</v>
      </c>
      <c r="I43" s="39">
        <v>28</v>
      </c>
      <c r="J43" s="39" t="s">
        <v>47</v>
      </c>
      <c r="K43" s="39" t="s">
        <v>1224</v>
      </c>
      <c r="L43" s="39" t="s">
        <v>1236</v>
      </c>
    </row>
    <row r="44" spans="1:12" x14ac:dyDescent="0.25">
      <c r="A44" s="40" t="s">
        <v>243</v>
      </c>
      <c r="B44" s="40" t="s">
        <v>244</v>
      </c>
      <c r="C44" s="39" t="s">
        <v>58</v>
      </c>
      <c r="D44" s="39" t="s">
        <v>59</v>
      </c>
      <c r="E44" s="39" t="s">
        <v>245</v>
      </c>
      <c r="F44" s="39" t="s">
        <v>242</v>
      </c>
      <c r="G44" s="41">
        <v>44368</v>
      </c>
      <c r="H44" s="41">
        <v>44396</v>
      </c>
      <c r="I44" s="39">
        <v>28</v>
      </c>
      <c r="J44" s="39" t="s">
        <v>47</v>
      </c>
      <c r="K44" s="39" t="s">
        <v>48</v>
      </c>
      <c r="L44" s="39" t="s">
        <v>1237</v>
      </c>
    </row>
    <row r="45" spans="1:12" x14ac:dyDescent="0.25">
      <c r="A45" s="40" t="s">
        <v>246</v>
      </c>
      <c r="B45" s="40" t="s">
        <v>247</v>
      </c>
      <c r="C45" s="39" t="s">
        <v>215</v>
      </c>
      <c r="D45" s="39" t="s">
        <v>248</v>
      </c>
      <c r="E45" s="39" t="s">
        <v>249</v>
      </c>
      <c r="F45" s="39" t="s">
        <v>250</v>
      </c>
      <c r="G45" s="41">
        <v>44355</v>
      </c>
      <c r="H45" s="41">
        <v>44384</v>
      </c>
      <c r="I45" s="39">
        <v>29</v>
      </c>
      <c r="J45" s="39" t="s">
        <v>47</v>
      </c>
      <c r="K45" s="39" t="s">
        <v>155</v>
      </c>
      <c r="L45" s="39" t="s">
        <v>1233</v>
      </c>
    </row>
    <row r="46" spans="1:12" x14ac:dyDescent="0.25">
      <c r="A46" s="40" t="s">
        <v>251</v>
      </c>
      <c r="B46" s="40" t="s">
        <v>252</v>
      </c>
      <c r="C46" s="39" t="s">
        <v>188</v>
      </c>
      <c r="D46" s="39" t="s">
        <v>96</v>
      </c>
      <c r="E46" s="39" t="s">
        <v>253</v>
      </c>
      <c r="F46" s="39" t="s">
        <v>254</v>
      </c>
      <c r="G46" s="41">
        <v>44371</v>
      </c>
      <c r="H46" s="41">
        <v>44400</v>
      </c>
      <c r="I46" s="39">
        <v>29</v>
      </c>
      <c r="J46" s="39" t="s">
        <v>47</v>
      </c>
      <c r="K46" s="39" t="s">
        <v>155</v>
      </c>
      <c r="L46" s="39" t="s">
        <v>1229</v>
      </c>
    </row>
    <row r="47" spans="1:12" x14ac:dyDescent="0.25">
      <c r="A47" s="40" t="s">
        <v>255</v>
      </c>
      <c r="B47" s="40" t="s">
        <v>256</v>
      </c>
      <c r="C47" s="39" t="s">
        <v>225</v>
      </c>
      <c r="D47" s="39" t="s">
        <v>96</v>
      </c>
      <c r="E47" s="39" t="s">
        <v>257</v>
      </c>
      <c r="F47" s="39" t="s">
        <v>258</v>
      </c>
      <c r="G47" s="41">
        <v>44362</v>
      </c>
      <c r="H47" s="41">
        <v>44392</v>
      </c>
      <c r="I47" s="39">
        <v>30</v>
      </c>
      <c r="J47" s="39" t="s">
        <v>47</v>
      </c>
      <c r="K47" s="39" t="s">
        <v>1225</v>
      </c>
      <c r="L47" s="39" t="s">
        <v>1235</v>
      </c>
    </row>
    <row r="48" spans="1:12" x14ac:dyDescent="0.25">
      <c r="A48" s="40" t="s">
        <v>259</v>
      </c>
      <c r="B48" s="40" t="s">
        <v>260</v>
      </c>
      <c r="C48" s="39" t="s">
        <v>225</v>
      </c>
      <c r="D48" s="39" t="s">
        <v>96</v>
      </c>
      <c r="E48" s="39" t="s">
        <v>261</v>
      </c>
      <c r="F48" s="39" t="s">
        <v>258</v>
      </c>
      <c r="G48" s="41">
        <v>44376</v>
      </c>
      <c r="H48" s="41">
        <v>44406</v>
      </c>
      <c r="I48" s="39">
        <v>30</v>
      </c>
      <c r="J48" s="39" t="s">
        <v>47</v>
      </c>
      <c r="K48" s="39" t="s">
        <v>1225</v>
      </c>
      <c r="L48" s="39" t="s">
        <v>1235</v>
      </c>
    </row>
    <row r="49" spans="1:12" x14ac:dyDescent="0.25">
      <c r="A49" s="40" t="s">
        <v>262</v>
      </c>
      <c r="B49" s="40" t="s">
        <v>256</v>
      </c>
      <c r="C49" s="39" t="s">
        <v>225</v>
      </c>
      <c r="D49" s="39" t="s">
        <v>96</v>
      </c>
      <c r="E49" s="39" t="s">
        <v>257</v>
      </c>
      <c r="F49" s="39" t="s">
        <v>258</v>
      </c>
      <c r="G49" s="41">
        <v>44362</v>
      </c>
      <c r="H49" s="41">
        <v>44392</v>
      </c>
      <c r="I49" s="39">
        <v>30</v>
      </c>
      <c r="J49" s="39" t="s">
        <v>47</v>
      </c>
      <c r="K49" s="39" t="s">
        <v>1225</v>
      </c>
      <c r="L49" s="39" t="s">
        <v>1235</v>
      </c>
    </row>
    <row r="50" spans="1:12" x14ac:dyDescent="0.25">
      <c r="A50" s="40" t="s">
        <v>263</v>
      </c>
      <c r="B50" s="40" t="s">
        <v>264</v>
      </c>
      <c r="C50" s="39" t="s">
        <v>225</v>
      </c>
      <c r="D50" s="39" t="s">
        <v>96</v>
      </c>
      <c r="E50" s="39" t="s">
        <v>265</v>
      </c>
      <c r="F50" s="39" t="s">
        <v>258</v>
      </c>
      <c r="G50" s="41">
        <v>44352</v>
      </c>
      <c r="H50" s="41">
        <v>44382</v>
      </c>
      <c r="I50" s="39">
        <v>30</v>
      </c>
      <c r="J50" s="39" t="s">
        <v>47</v>
      </c>
      <c r="K50" s="39" t="s">
        <v>1225</v>
      </c>
      <c r="L50" s="39" t="s">
        <v>1235</v>
      </c>
    </row>
    <row r="51" spans="1:12" x14ac:dyDescent="0.25">
      <c r="A51" s="40" t="s">
        <v>266</v>
      </c>
      <c r="B51" s="40" t="s">
        <v>267</v>
      </c>
      <c r="C51" s="39" t="s">
        <v>268</v>
      </c>
      <c r="D51" s="39" t="s">
        <v>96</v>
      </c>
      <c r="E51" s="39" t="s">
        <v>269</v>
      </c>
      <c r="F51" s="39" t="s">
        <v>258</v>
      </c>
      <c r="G51" s="41">
        <v>44369</v>
      </c>
      <c r="H51" s="41">
        <v>44399</v>
      </c>
      <c r="I51" s="39">
        <v>30</v>
      </c>
      <c r="J51" s="39" t="s">
        <v>47</v>
      </c>
      <c r="K51" s="39" t="s">
        <v>1225</v>
      </c>
      <c r="L51" s="39" t="s">
        <v>1238</v>
      </c>
    </row>
    <row r="52" spans="1:12" x14ac:dyDescent="0.25">
      <c r="A52" s="40" t="s">
        <v>270</v>
      </c>
      <c r="B52" s="40" t="s">
        <v>271</v>
      </c>
      <c r="C52" s="39" t="s">
        <v>107</v>
      </c>
      <c r="D52" s="39" t="s">
        <v>96</v>
      </c>
      <c r="E52" s="39" t="s">
        <v>272</v>
      </c>
      <c r="F52" s="39" t="s">
        <v>273</v>
      </c>
      <c r="G52" s="41">
        <v>44353</v>
      </c>
      <c r="H52" s="41">
        <v>44384</v>
      </c>
      <c r="I52" s="39">
        <v>31</v>
      </c>
      <c r="J52" s="39" t="s">
        <v>47</v>
      </c>
      <c r="K52" s="39" t="s">
        <v>155</v>
      </c>
      <c r="L52" s="39" t="s">
        <v>147</v>
      </c>
    </row>
    <row r="53" spans="1:12" x14ac:dyDescent="0.25">
      <c r="A53" s="40" t="s">
        <v>274</v>
      </c>
      <c r="B53" s="40" t="s">
        <v>275</v>
      </c>
      <c r="C53" s="39" t="s">
        <v>163</v>
      </c>
      <c r="D53" s="39" t="s">
        <v>96</v>
      </c>
      <c r="E53" s="39" t="s">
        <v>276</v>
      </c>
      <c r="F53" s="39" t="s">
        <v>273</v>
      </c>
      <c r="G53" s="41">
        <v>44363</v>
      </c>
      <c r="H53" s="41">
        <v>44394</v>
      </c>
      <c r="I53" s="39">
        <v>31</v>
      </c>
      <c r="J53" s="39" t="s">
        <v>47</v>
      </c>
      <c r="K53" s="39" t="s">
        <v>155</v>
      </c>
      <c r="L53" s="39" t="s">
        <v>1226</v>
      </c>
    </row>
    <row r="54" spans="1:12" x14ac:dyDescent="0.25">
      <c r="A54" s="40" t="s">
        <v>277</v>
      </c>
      <c r="B54" s="40" t="s">
        <v>278</v>
      </c>
      <c r="C54" s="39" t="s">
        <v>279</v>
      </c>
      <c r="D54" s="39" t="s">
        <v>96</v>
      </c>
      <c r="E54" s="39" t="s">
        <v>280</v>
      </c>
      <c r="F54" s="39" t="s">
        <v>273</v>
      </c>
      <c r="G54" s="41">
        <v>44358</v>
      </c>
      <c r="H54" s="41">
        <v>44389</v>
      </c>
      <c r="I54" s="39">
        <v>31</v>
      </c>
      <c r="J54" s="39" t="s">
        <v>47</v>
      </c>
      <c r="K54" s="39" t="s">
        <v>155</v>
      </c>
      <c r="L54" s="39" t="s">
        <v>1239</v>
      </c>
    </row>
    <row r="55" spans="1:12" x14ac:dyDescent="0.25">
      <c r="A55" s="40" t="s">
        <v>281</v>
      </c>
      <c r="B55" s="40" t="s">
        <v>282</v>
      </c>
      <c r="C55" s="39" t="s">
        <v>283</v>
      </c>
      <c r="D55" s="39" t="s">
        <v>96</v>
      </c>
      <c r="E55" s="39" t="s">
        <v>284</v>
      </c>
      <c r="F55" s="39" t="s">
        <v>273</v>
      </c>
      <c r="G55" s="41">
        <v>44361</v>
      </c>
      <c r="H55" s="41">
        <v>44392</v>
      </c>
      <c r="I55" s="39">
        <v>31</v>
      </c>
      <c r="J55" s="39" t="s">
        <v>47</v>
      </c>
      <c r="K55" s="39" t="s">
        <v>1225</v>
      </c>
      <c r="L55" s="39" t="s">
        <v>1240</v>
      </c>
    </row>
    <row r="56" spans="1:12" x14ac:dyDescent="0.25">
      <c r="A56" s="40" t="s">
        <v>285</v>
      </c>
      <c r="B56" s="40" t="s">
        <v>286</v>
      </c>
      <c r="C56" s="39" t="s">
        <v>225</v>
      </c>
      <c r="D56" s="39" t="s">
        <v>96</v>
      </c>
      <c r="E56" s="39" t="s">
        <v>287</v>
      </c>
      <c r="F56" s="39" t="s">
        <v>273</v>
      </c>
      <c r="G56" s="41">
        <v>44377</v>
      </c>
      <c r="H56" s="41">
        <v>44408</v>
      </c>
      <c r="I56" s="39">
        <v>31</v>
      </c>
      <c r="J56" s="39" t="s">
        <v>47</v>
      </c>
      <c r="K56" s="39" t="s">
        <v>1225</v>
      </c>
      <c r="L56" s="39" t="s">
        <v>1235</v>
      </c>
    </row>
    <row r="57" spans="1:12" x14ac:dyDescent="0.25">
      <c r="A57" s="40" t="s">
        <v>288</v>
      </c>
      <c r="B57" s="40" t="s">
        <v>278</v>
      </c>
      <c r="C57" s="39" t="s">
        <v>279</v>
      </c>
      <c r="D57" s="39" t="s">
        <v>96</v>
      </c>
      <c r="E57" s="39" t="s">
        <v>280</v>
      </c>
      <c r="F57" s="39" t="s">
        <v>273</v>
      </c>
      <c r="G57" s="41">
        <v>44358</v>
      </c>
      <c r="H57" s="41">
        <v>44389</v>
      </c>
      <c r="I57" s="39">
        <v>31</v>
      </c>
      <c r="J57" s="39" t="s">
        <v>47</v>
      </c>
      <c r="K57" s="39" t="s">
        <v>155</v>
      </c>
      <c r="L57" s="39" t="s">
        <v>1239</v>
      </c>
    </row>
    <row r="58" spans="1:12" x14ac:dyDescent="0.25">
      <c r="A58" s="40" t="s">
        <v>289</v>
      </c>
      <c r="B58" s="40" t="s">
        <v>290</v>
      </c>
      <c r="C58" s="39" t="s">
        <v>210</v>
      </c>
      <c r="D58" s="39" t="s">
        <v>291</v>
      </c>
      <c r="E58" s="39" t="s">
        <v>292</v>
      </c>
      <c r="F58" s="39" t="s">
        <v>293</v>
      </c>
      <c r="G58" s="41">
        <v>44348</v>
      </c>
      <c r="H58" s="41">
        <v>44379</v>
      </c>
      <c r="I58" s="39">
        <v>31</v>
      </c>
      <c r="J58" s="39" t="s">
        <v>47</v>
      </c>
      <c r="K58" s="39" t="s">
        <v>156</v>
      </c>
      <c r="L58" s="39" t="s">
        <v>1232</v>
      </c>
    </row>
    <row r="59" spans="1:12" x14ac:dyDescent="0.25">
      <c r="A59" s="40" t="s">
        <v>294</v>
      </c>
      <c r="B59" s="40" t="s">
        <v>295</v>
      </c>
      <c r="C59" s="39" t="s">
        <v>119</v>
      </c>
      <c r="D59" s="39" t="s">
        <v>96</v>
      </c>
      <c r="E59" s="39" t="s">
        <v>296</v>
      </c>
      <c r="F59" s="39" t="s">
        <v>297</v>
      </c>
      <c r="G59" s="41">
        <v>44368</v>
      </c>
      <c r="H59" s="41">
        <v>44400</v>
      </c>
      <c r="I59" s="39">
        <v>32</v>
      </c>
      <c r="J59" s="39" t="s">
        <v>47</v>
      </c>
      <c r="K59" s="39" t="s">
        <v>156</v>
      </c>
      <c r="L59" s="39" t="s">
        <v>149</v>
      </c>
    </row>
    <row r="60" spans="1:12" x14ac:dyDescent="0.25">
      <c r="A60" s="40" t="s">
        <v>298</v>
      </c>
      <c r="B60" s="40" t="s">
        <v>299</v>
      </c>
      <c r="C60" s="39" t="s">
        <v>225</v>
      </c>
      <c r="D60" s="39" t="s">
        <v>96</v>
      </c>
      <c r="E60" s="39" t="s">
        <v>300</v>
      </c>
      <c r="F60" s="39" t="s">
        <v>297</v>
      </c>
      <c r="G60" s="41">
        <v>44350</v>
      </c>
      <c r="H60" s="41">
        <v>44382</v>
      </c>
      <c r="I60" s="39">
        <v>32</v>
      </c>
      <c r="J60" s="39" t="s">
        <v>47</v>
      </c>
      <c r="K60" s="39" t="s">
        <v>1225</v>
      </c>
      <c r="L60" s="39" t="s">
        <v>1235</v>
      </c>
    </row>
    <row r="61" spans="1:12" x14ac:dyDescent="0.25">
      <c r="A61" s="40" t="s">
        <v>301</v>
      </c>
      <c r="B61" s="40" t="s">
        <v>302</v>
      </c>
      <c r="C61" s="39" t="s">
        <v>75</v>
      </c>
      <c r="D61" s="39" t="s">
        <v>59</v>
      </c>
      <c r="E61" s="39" t="s">
        <v>303</v>
      </c>
      <c r="F61" s="39" t="s">
        <v>304</v>
      </c>
      <c r="G61" s="41">
        <v>44351</v>
      </c>
      <c r="H61" s="41">
        <v>44383</v>
      </c>
      <c r="I61" s="39">
        <v>32</v>
      </c>
      <c r="J61" s="39" t="s">
        <v>47</v>
      </c>
      <c r="K61" s="39" t="s">
        <v>68</v>
      </c>
      <c r="L61" s="39" t="s">
        <v>150</v>
      </c>
    </row>
    <row r="62" spans="1:12" x14ac:dyDescent="0.25">
      <c r="A62" s="40" t="s">
        <v>305</v>
      </c>
      <c r="B62" s="40" t="s">
        <v>306</v>
      </c>
      <c r="C62" s="39" t="s">
        <v>107</v>
      </c>
      <c r="D62" s="39" t="s">
        <v>52</v>
      </c>
      <c r="E62" s="39" t="s">
        <v>307</v>
      </c>
      <c r="F62" s="39" t="s">
        <v>304</v>
      </c>
      <c r="G62" s="41">
        <v>44369</v>
      </c>
      <c r="H62" s="41">
        <v>44401</v>
      </c>
      <c r="I62" s="39">
        <v>32</v>
      </c>
      <c r="J62" s="39" t="s">
        <v>47</v>
      </c>
      <c r="K62" s="39" t="s">
        <v>155</v>
      </c>
      <c r="L62" s="39" t="s">
        <v>147</v>
      </c>
    </row>
    <row r="63" spans="1:12" x14ac:dyDescent="0.25">
      <c r="A63" s="40" t="s">
        <v>308</v>
      </c>
      <c r="B63" s="40" t="s">
        <v>309</v>
      </c>
      <c r="C63" s="39" t="s">
        <v>310</v>
      </c>
      <c r="D63" s="39" t="s">
        <v>56</v>
      </c>
      <c r="E63" s="39" t="s">
        <v>311</v>
      </c>
      <c r="F63" s="39" t="s">
        <v>304</v>
      </c>
      <c r="G63" s="41">
        <v>44366</v>
      </c>
      <c r="H63" s="41">
        <v>44398</v>
      </c>
      <c r="I63" s="39">
        <v>32</v>
      </c>
      <c r="J63" s="39" t="s">
        <v>47</v>
      </c>
      <c r="K63" s="39" t="s">
        <v>155</v>
      </c>
      <c r="L63" s="39" t="s">
        <v>1227</v>
      </c>
    </row>
    <row r="64" spans="1:12" x14ac:dyDescent="0.25">
      <c r="A64" s="40" t="s">
        <v>312</v>
      </c>
      <c r="B64" s="40" t="s">
        <v>313</v>
      </c>
      <c r="C64" s="39" t="s">
        <v>188</v>
      </c>
      <c r="D64" s="39" t="s">
        <v>52</v>
      </c>
      <c r="E64" s="39" t="s">
        <v>314</v>
      </c>
      <c r="F64" s="39" t="s">
        <v>304</v>
      </c>
      <c r="G64" s="41">
        <v>44368</v>
      </c>
      <c r="H64" s="41">
        <v>44400</v>
      </c>
      <c r="I64" s="39">
        <v>32</v>
      </c>
      <c r="J64" s="39" t="s">
        <v>47</v>
      </c>
      <c r="K64" s="39" t="s">
        <v>155</v>
      </c>
      <c r="L64" s="39" t="s">
        <v>1229</v>
      </c>
    </row>
    <row r="65" spans="1:12" x14ac:dyDescent="0.25">
      <c r="A65" s="40" t="s">
        <v>315</v>
      </c>
      <c r="B65" s="40" t="s">
        <v>316</v>
      </c>
      <c r="C65" s="39" t="s">
        <v>225</v>
      </c>
      <c r="D65" s="39" t="s">
        <v>96</v>
      </c>
      <c r="E65" s="39" t="s">
        <v>317</v>
      </c>
      <c r="F65" s="39" t="s">
        <v>318</v>
      </c>
      <c r="G65" s="41">
        <v>44375</v>
      </c>
      <c r="H65" s="41">
        <v>44408</v>
      </c>
      <c r="I65" s="39">
        <v>33</v>
      </c>
      <c r="J65" s="39" t="s">
        <v>47</v>
      </c>
      <c r="K65" s="39" t="s">
        <v>1225</v>
      </c>
      <c r="L65" s="39" t="s">
        <v>1235</v>
      </c>
    </row>
    <row r="66" spans="1:12" x14ac:dyDescent="0.25">
      <c r="A66" s="40" t="s">
        <v>319</v>
      </c>
      <c r="B66" s="40" t="s">
        <v>320</v>
      </c>
      <c r="C66" s="39" t="s">
        <v>198</v>
      </c>
      <c r="D66" s="39" t="s">
        <v>168</v>
      </c>
      <c r="E66" s="39" t="s">
        <v>321</v>
      </c>
      <c r="F66" s="39" t="s">
        <v>322</v>
      </c>
      <c r="G66" s="41">
        <v>44345</v>
      </c>
      <c r="H66" s="41">
        <v>44378</v>
      </c>
      <c r="I66" s="39">
        <v>33</v>
      </c>
      <c r="J66" s="39" t="s">
        <v>47</v>
      </c>
      <c r="K66" s="39" t="s">
        <v>48</v>
      </c>
      <c r="L66" s="39" t="s">
        <v>1231</v>
      </c>
    </row>
    <row r="67" spans="1:12" x14ac:dyDescent="0.25">
      <c r="A67" s="40" t="s">
        <v>323</v>
      </c>
      <c r="B67" s="40" t="s">
        <v>324</v>
      </c>
      <c r="C67" s="39" t="s">
        <v>58</v>
      </c>
      <c r="D67" s="39" t="s">
        <v>59</v>
      </c>
      <c r="E67" s="39" t="s">
        <v>325</v>
      </c>
      <c r="F67" s="39" t="s">
        <v>322</v>
      </c>
      <c r="G67" s="41">
        <v>44364</v>
      </c>
      <c r="H67" s="41">
        <v>44397</v>
      </c>
      <c r="I67" s="39">
        <v>33</v>
      </c>
      <c r="J67" s="39" t="s">
        <v>47</v>
      </c>
      <c r="K67" s="39" t="s">
        <v>48</v>
      </c>
      <c r="L67" s="39" t="s">
        <v>1237</v>
      </c>
    </row>
    <row r="68" spans="1:12" x14ac:dyDescent="0.25">
      <c r="A68" s="40" t="s">
        <v>326</v>
      </c>
      <c r="B68" s="40" t="s">
        <v>327</v>
      </c>
      <c r="C68" s="39" t="s">
        <v>188</v>
      </c>
      <c r="D68" s="39" t="s">
        <v>96</v>
      </c>
      <c r="E68" s="39" t="s">
        <v>328</v>
      </c>
      <c r="F68" s="39" t="s">
        <v>329</v>
      </c>
      <c r="G68" s="41">
        <v>44363</v>
      </c>
      <c r="H68" s="41">
        <v>44398</v>
      </c>
      <c r="I68" s="39">
        <v>35</v>
      </c>
      <c r="J68" s="39" t="s">
        <v>47</v>
      </c>
      <c r="K68" s="39" t="s">
        <v>155</v>
      </c>
      <c r="L68" s="39" t="s">
        <v>1229</v>
      </c>
    </row>
    <row r="69" spans="1:12" x14ac:dyDescent="0.25">
      <c r="A69" s="40" t="s">
        <v>330</v>
      </c>
      <c r="B69" s="40" t="s">
        <v>331</v>
      </c>
      <c r="C69" s="39" t="s">
        <v>210</v>
      </c>
      <c r="D69" s="39" t="s">
        <v>56</v>
      </c>
      <c r="E69" s="39" t="s">
        <v>332</v>
      </c>
      <c r="F69" s="39" t="s">
        <v>333</v>
      </c>
      <c r="G69" s="41">
        <v>44344</v>
      </c>
      <c r="H69" s="41">
        <v>44379</v>
      </c>
      <c r="I69" s="39">
        <v>35</v>
      </c>
      <c r="J69" s="39" t="s">
        <v>47</v>
      </c>
      <c r="K69" s="39" t="s">
        <v>156</v>
      </c>
      <c r="L69" s="39" t="s">
        <v>1232</v>
      </c>
    </row>
    <row r="70" spans="1:12" x14ac:dyDescent="0.25">
      <c r="A70" s="40" t="s">
        <v>334</v>
      </c>
      <c r="B70" s="40" t="s">
        <v>335</v>
      </c>
      <c r="C70" s="39" t="s">
        <v>336</v>
      </c>
      <c r="D70" s="39" t="s">
        <v>59</v>
      </c>
      <c r="E70" s="39" t="s">
        <v>337</v>
      </c>
      <c r="F70" s="39" t="s">
        <v>338</v>
      </c>
      <c r="G70" s="41">
        <v>44362</v>
      </c>
      <c r="H70" s="41">
        <v>44399</v>
      </c>
      <c r="I70" s="39">
        <v>37</v>
      </c>
      <c r="J70" s="39" t="s">
        <v>47</v>
      </c>
      <c r="K70" s="39" t="s">
        <v>155</v>
      </c>
      <c r="L70" s="39" t="s">
        <v>1241</v>
      </c>
    </row>
    <row r="71" spans="1:12" x14ac:dyDescent="0.25">
      <c r="A71" s="40" t="s">
        <v>339</v>
      </c>
      <c r="B71" s="40" t="s">
        <v>340</v>
      </c>
      <c r="C71" s="39" t="s">
        <v>283</v>
      </c>
      <c r="D71" s="39" t="s">
        <v>59</v>
      </c>
      <c r="E71" s="39" t="s">
        <v>341</v>
      </c>
      <c r="F71" s="39" t="s">
        <v>342</v>
      </c>
      <c r="G71" s="41">
        <v>44357</v>
      </c>
      <c r="H71" s="41">
        <v>44396</v>
      </c>
      <c r="I71" s="39">
        <v>39</v>
      </c>
      <c r="J71" s="39" t="s">
        <v>47</v>
      </c>
      <c r="K71" s="39" t="s">
        <v>1225</v>
      </c>
      <c r="L71" s="39" t="s">
        <v>1240</v>
      </c>
    </row>
    <row r="72" spans="1:12" x14ac:dyDescent="0.25">
      <c r="A72" s="40" t="s">
        <v>343</v>
      </c>
      <c r="B72" s="40" t="s">
        <v>344</v>
      </c>
      <c r="C72" s="39" t="s">
        <v>210</v>
      </c>
      <c r="D72" s="39" t="s">
        <v>52</v>
      </c>
      <c r="E72" s="39" t="s">
        <v>345</v>
      </c>
      <c r="F72" s="39" t="s">
        <v>346</v>
      </c>
      <c r="G72" s="41">
        <v>44351</v>
      </c>
      <c r="H72" s="41">
        <v>44390</v>
      </c>
      <c r="I72" s="39">
        <v>39</v>
      </c>
      <c r="J72" s="39" t="s">
        <v>47</v>
      </c>
      <c r="K72" s="39" t="s">
        <v>156</v>
      </c>
      <c r="L72" s="39" t="s">
        <v>1232</v>
      </c>
    </row>
    <row r="73" spans="1:12" x14ac:dyDescent="0.25">
      <c r="A73" s="40" t="s">
        <v>347</v>
      </c>
      <c r="B73" s="40" t="s">
        <v>348</v>
      </c>
      <c r="C73" s="39" t="s">
        <v>349</v>
      </c>
      <c r="D73" s="39" t="s">
        <v>52</v>
      </c>
      <c r="E73" s="39" t="s">
        <v>350</v>
      </c>
      <c r="F73" s="39" t="s">
        <v>342</v>
      </c>
      <c r="G73" s="41">
        <v>44365</v>
      </c>
      <c r="H73" s="41">
        <v>44404</v>
      </c>
      <c r="I73" s="39">
        <v>39</v>
      </c>
      <c r="J73" s="39" t="s">
        <v>47</v>
      </c>
      <c r="K73" s="39" t="s">
        <v>68</v>
      </c>
      <c r="L73" s="39" t="s">
        <v>1242</v>
      </c>
    </row>
    <row r="74" spans="1:12" x14ac:dyDescent="0.25">
      <c r="A74" s="40" t="s">
        <v>351</v>
      </c>
      <c r="B74" s="40" t="s">
        <v>352</v>
      </c>
      <c r="C74" s="39" t="s">
        <v>225</v>
      </c>
      <c r="D74" s="39" t="s">
        <v>61</v>
      </c>
      <c r="E74" s="39" t="s">
        <v>353</v>
      </c>
      <c r="F74" s="39" t="s">
        <v>354</v>
      </c>
      <c r="G74" s="41">
        <v>44364</v>
      </c>
      <c r="H74" s="41">
        <v>44404</v>
      </c>
      <c r="I74" s="39">
        <v>40</v>
      </c>
      <c r="J74" s="39" t="s">
        <v>47</v>
      </c>
      <c r="K74" s="39" t="s">
        <v>1225</v>
      </c>
      <c r="L74" s="39" t="s">
        <v>1235</v>
      </c>
    </row>
    <row r="75" spans="1:12" x14ac:dyDescent="0.25">
      <c r="A75" s="40" t="s">
        <v>355</v>
      </c>
      <c r="B75" s="40" t="s">
        <v>356</v>
      </c>
      <c r="C75" s="39" t="s">
        <v>210</v>
      </c>
      <c r="D75" s="39" t="s">
        <v>96</v>
      </c>
      <c r="E75" s="39" t="s">
        <v>357</v>
      </c>
      <c r="F75" s="39" t="s">
        <v>358</v>
      </c>
      <c r="G75" s="41">
        <v>44364</v>
      </c>
      <c r="H75" s="41">
        <v>44404</v>
      </c>
      <c r="I75" s="39">
        <v>40</v>
      </c>
      <c r="J75" s="39" t="s">
        <v>47</v>
      </c>
      <c r="K75" s="39" t="s">
        <v>156</v>
      </c>
      <c r="L75" s="39" t="s">
        <v>1232</v>
      </c>
    </row>
    <row r="76" spans="1:12" x14ac:dyDescent="0.25">
      <c r="A76" s="40" t="s">
        <v>359</v>
      </c>
      <c r="B76" s="40" t="s">
        <v>360</v>
      </c>
      <c r="C76" s="39" t="s">
        <v>361</v>
      </c>
      <c r="D76" s="39" t="s">
        <v>168</v>
      </c>
      <c r="E76" s="39" t="s">
        <v>362</v>
      </c>
      <c r="F76" s="39" t="s">
        <v>363</v>
      </c>
      <c r="G76" s="41">
        <v>44337</v>
      </c>
      <c r="H76" s="41">
        <v>44379</v>
      </c>
      <c r="I76" s="39">
        <v>42</v>
      </c>
      <c r="J76" s="39" t="s">
        <v>47</v>
      </c>
      <c r="K76" s="39" t="s">
        <v>155</v>
      </c>
      <c r="L76" s="39" t="s">
        <v>1243</v>
      </c>
    </row>
    <row r="77" spans="1:12" x14ac:dyDescent="0.25">
      <c r="A77" s="40" t="s">
        <v>364</v>
      </c>
      <c r="B77" s="40" t="s">
        <v>365</v>
      </c>
      <c r="C77" s="39" t="s">
        <v>366</v>
      </c>
      <c r="D77" s="39" t="s">
        <v>96</v>
      </c>
      <c r="E77" s="39" t="s">
        <v>367</v>
      </c>
      <c r="F77" s="39" t="s">
        <v>368</v>
      </c>
      <c r="G77" s="41">
        <v>44339</v>
      </c>
      <c r="H77" s="41">
        <v>44382</v>
      </c>
      <c r="I77" s="39">
        <v>43</v>
      </c>
      <c r="J77" s="39" t="s">
        <v>47</v>
      </c>
      <c r="K77" s="39" t="s">
        <v>155</v>
      </c>
      <c r="L77" s="39" t="s">
        <v>1244</v>
      </c>
    </row>
    <row r="78" spans="1:12" x14ac:dyDescent="0.25">
      <c r="A78" s="40" t="s">
        <v>369</v>
      </c>
      <c r="B78" s="40" t="s">
        <v>370</v>
      </c>
      <c r="C78" s="39" t="s">
        <v>371</v>
      </c>
      <c r="D78" s="39" t="s">
        <v>96</v>
      </c>
      <c r="E78" s="39" t="s">
        <v>372</v>
      </c>
      <c r="F78" s="39" t="s">
        <v>373</v>
      </c>
      <c r="G78" s="41">
        <v>44334</v>
      </c>
      <c r="H78" s="41">
        <v>44378</v>
      </c>
      <c r="I78" s="39">
        <v>44</v>
      </c>
      <c r="J78" s="39" t="s">
        <v>47</v>
      </c>
      <c r="K78" s="39" t="s">
        <v>156</v>
      </c>
      <c r="L78" s="39" t="s">
        <v>1245</v>
      </c>
    </row>
    <row r="79" spans="1:12" x14ac:dyDescent="0.25">
      <c r="A79" s="40" t="s">
        <v>374</v>
      </c>
      <c r="B79" s="40" t="s">
        <v>375</v>
      </c>
      <c r="C79" s="39" t="s">
        <v>210</v>
      </c>
      <c r="D79" s="39" t="s">
        <v>78</v>
      </c>
      <c r="E79" s="39" t="s">
        <v>376</v>
      </c>
      <c r="F79" s="39" t="s">
        <v>373</v>
      </c>
      <c r="G79" s="41">
        <v>44336</v>
      </c>
      <c r="H79" s="41">
        <v>44380</v>
      </c>
      <c r="I79" s="39">
        <v>44</v>
      </c>
      <c r="J79" s="39" t="s">
        <v>47</v>
      </c>
      <c r="K79" s="39" t="s">
        <v>156</v>
      </c>
      <c r="L79" s="39" t="s">
        <v>1232</v>
      </c>
    </row>
    <row r="80" spans="1:12" x14ac:dyDescent="0.25">
      <c r="A80" s="40" t="s">
        <v>377</v>
      </c>
      <c r="B80" s="40" t="s">
        <v>378</v>
      </c>
      <c r="C80" s="39" t="s">
        <v>198</v>
      </c>
      <c r="D80" s="39" t="s">
        <v>45</v>
      </c>
      <c r="E80" s="39" t="s">
        <v>379</v>
      </c>
      <c r="F80" s="39" t="s">
        <v>380</v>
      </c>
      <c r="G80" s="41">
        <v>44347</v>
      </c>
      <c r="H80" s="41">
        <v>44392</v>
      </c>
      <c r="I80" s="39">
        <v>45</v>
      </c>
      <c r="J80" s="39" t="s">
        <v>47</v>
      </c>
      <c r="K80" s="39" t="s">
        <v>48</v>
      </c>
      <c r="L80" s="39" t="s">
        <v>1231</v>
      </c>
    </row>
    <row r="81" spans="1:12" x14ac:dyDescent="0.25">
      <c r="A81" s="40" t="s">
        <v>381</v>
      </c>
      <c r="B81" s="40" t="s">
        <v>382</v>
      </c>
      <c r="C81" s="39" t="s">
        <v>113</v>
      </c>
      <c r="D81" s="39" t="s">
        <v>52</v>
      </c>
      <c r="E81" s="39" t="s">
        <v>383</v>
      </c>
      <c r="F81" s="39" t="s">
        <v>384</v>
      </c>
      <c r="G81" s="41">
        <v>44345</v>
      </c>
      <c r="H81" s="41">
        <v>44390</v>
      </c>
      <c r="I81" s="39">
        <v>45</v>
      </c>
      <c r="J81" s="39" t="s">
        <v>47</v>
      </c>
      <c r="K81" s="39" t="s">
        <v>156</v>
      </c>
      <c r="L81" s="39" t="s">
        <v>148</v>
      </c>
    </row>
    <row r="82" spans="1:12" x14ac:dyDescent="0.25">
      <c r="A82" t="s">
        <v>385</v>
      </c>
      <c r="B82" t="s">
        <v>386</v>
      </c>
      <c r="C82" t="s">
        <v>387</v>
      </c>
      <c r="D82" t="s">
        <v>59</v>
      </c>
      <c r="E82" t="s">
        <v>388</v>
      </c>
      <c r="F82" t="s">
        <v>389</v>
      </c>
      <c r="G82">
        <v>44350</v>
      </c>
      <c r="H82">
        <v>44396</v>
      </c>
      <c r="I82">
        <v>46</v>
      </c>
      <c r="J82" s="39" t="s">
        <v>47</v>
      </c>
      <c r="K82" t="s">
        <v>1224</v>
      </c>
      <c r="L82" t="s">
        <v>466</v>
      </c>
    </row>
    <row r="83" spans="1:12" x14ac:dyDescent="0.25">
      <c r="A83" t="s">
        <v>390</v>
      </c>
      <c r="B83" t="s">
        <v>391</v>
      </c>
      <c r="C83" t="s">
        <v>240</v>
      </c>
      <c r="D83" t="s">
        <v>392</v>
      </c>
      <c r="E83" t="s">
        <v>393</v>
      </c>
      <c r="F83" t="s">
        <v>389</v>
      </c>
      <c r="G83">
        <v>44358</v>
      </c>
      <c r="H83">
        <v>44404</v>
      </c>
      <c r="I83">
        <v>46</v>
      </c>
      <c r="J83" s="39" t="s">
        <v>47</v>
      </c>
      <c r="K83" t="s">
        <v>1224</v>
      </c>
      <c r="L83" t="s">
        <v>1236</v>
      </c>
    </row>
    <row r="84" spans="1:12" x14ac:dyDescent="0.25">
      <c r="A84" t="s">
        <v>394</v>
      </c>
      <c r="B84" t="s">
        <v>395</v>
      </c>
      <c r="C84" t="s">
        <v>173</v>
      </c>
      <c r="D84" t="s">
        <v>52</v>
      </c>
      <c r="E84" t="s">
        <v>396</v>
      </c>
      <c r="F84" t="s">
        <v>65</v>
      </c>
      <c r="G84">
        <v>44333</v>
      </c>
      <c r="H84">
        <v>44380</v>
      </c>
      <c r="I84">
        <v>47</v>
      </c>
      <c r="J84" s="39" t="s">
        <v>47</v>
      </c>
      <c r="K84" t="s">
        <v>155</v>
      </c>
      <c r="L84" t="s">
        <v>1227</v>
      </c>
    </row>
    <row r="85" spans="1:12" x14ac:dyDescent="0.25">
      <c r="A85" t="s">
        <v>397</v>
      </c>
      <c r="B85" t="s">
        <v>398</v>
      </c>
      <c r="C85" t="s">
        <v>188</v>
      </c>
      <c r="D85" t="s">
        <v>52</v>
      </c>
      <c r="E85" t="s">
        <v>399</v>
      </c>
      <c r="F85" t="s">
        <v>400</v>
      </c>
      <c r="G85">
        <v>44329</v>
      </c>
      <c r="H85">
        <v>44378</v>
      </c>
      <c r="I85">
        <v>49</v>
      </c>
      <c r="J85" s="39" t="s">
        <v>47</v>
      </c>
      <c r="K85" t="s">
        <v>155</v>
      </c>
      <c r="L85" t="s">
        <v>1229</v>
      </c>
    </row>
    <row r="86" spans="1:12" x14ac:dyDescent="0.25">
      <c r="A86" t="s">
        <v>401</v>
      </c>
      <c r="B86" t="s">
        <v>402</v>
      </c>
      <c r="C86" t="s">
        <v>119</v>
      </c>
      <c r="D86" t="s">
        <v>59</v>
      </c>
      <c r="E86" t="s">
        <v>403</v>
      </c>
      <c r="F86" t="s">
        <v>400</v>
      </c>
      <c r="G86">
        <v>44342</v>
      </c>
      <c r="H86">
        <v>44391</v>
      </c>
      <c r="I86">
        <v>49</v>
      </c>
      <c r="J86" s="39" t="s">
        <v>47</v>
      </c>
      <c r="K86" t="s">
        <v>156</v>
      </c>
      <c r="L86" t="s">
        <v>149</v>
      </c>
    </row>
    <row r="87" spans="1:12" x14ac:dyDescent="0.25">
      <c r="A87" t="s">
        <v>404</v>
      </c>
      <c r="B87" t="s">
        <v>405</v>
      </c>
      <c r="C87" t="s">
        <v>406</v>
      </c>
      <c r="D87" t="s">
        <v>61</v>
      </c>
      <c r="E87" t="s">
        <v>407</v>
      </c>
      <c r="F87" t="s">
        <v>66</v>
      </c>
      <c r="G87">
        <v>44336</v>
      </c>
      <c r="H87">
        <v>44386</v>
      </c>
      <c r="I87">
        <v>50</v>
      </c>
      <c r="J87" s="39" t="s">
        <v>47</v>
      </c>
      <c r="K87" t="s">
        <v>156</v>
      </c>
      <c r="L87" t="s">
        <v>154</v>
      </c>
    </row>
    <row r="88" spans="1:12" x14ac:dyDescent="0.25">
      <c r="A88" t="s">
        <v>408</v>
      </c>
      <c r="B88" t="s">
        <v>409</v>
      </c>
      <c r="C88" t="s">
        <v>173</v>
      </c>
      <c r="D88" t="s">
        <v>45</v>
      </c>
      <c r="E88" t="s">
        <v>410</v>
      </c>
      <c r="F88" t="s">
        <v>66</v>
      </c>
      <c r="G88">
        <v>44339</v>
      </c>
      <c r="H88">
        <v>44389</v>
      </c>
      <c r="I88">
        <v>50</v>
      </c>
      <c r="J88" s="39" t="s">
        <v>47</v>
      </c>
      <c r="K88" t="s">
        <v>155</v>
      </c>
      <c r="L88" t="s">
        <v>1227</v>
      </c>
    </row>
    <row r="89" spans="1:12" x14ac:dyDescent="0.25">
      <c r="A89" t="s">
        <v>411</v>
      </c>
      <c r="B89" t="s">
        <v>412</v>
      </c>
      <c r="C89" t="s">
        <v>225</v>
      </c>
      <c r="D89" t="s">
        <v>248</v>
      </c>
      <c r="E89" t="s">
        <v>413</v>
      </c>
      <c r="F89" t="s">
        <v>66</v>
      </c>
      <c r="G89">
        <v>44336</v>
      </c>
      <c r="H89">
        <v>44386</v>
      </c>
      <c r="I89">
        <v>50</v>
      </c>
      <c r="J89" s="39" t="s">
        <v>47</v>
      </c>
      <c r="K89" t="s">
        <v>1225</v>
      </c>
      <c r="L89" t="s">
        <v>1235</v>
      </c>
    </row>
    <row r="90" spans="1:12" x14ac:dyDescent="0.25">
      <c r="A90" t="s">
        <v>414</v>
      </c>
      <c r="B90" t="s">
        <v>415</v>
      </c>
      <c r="C90" t="s">
        <v>225</v>
      </c>
      <c r="D90" t="s">
        <v>59</v>
      </c>
      <c r="E90" t="s">
        <v>416</v>
      </c>
      <c r="F90" t="s">
        <v>417</v>
      </c>
      <c r="G90">
        <v>44333</v>
      </c>
      <c r="H90">
        <v>44385</v>
      </c>
      <c r="I90">
        <v>52</v>
      </c>
      <c r="J90" s="39" t="s">
        <v>47</v>
      </c>
      <c r="K90" t="s">
        <v>1225</v>
      </c>
      <c r="L90" t="s">
        <v>1235</v>
      </c>
    </row>
    <row r="91" spans="1:12" x14ac:dyDescent="0.25">
      <c r="A91" t="s">
        <v>418</v>
      </c>
      <c r="B91" t="s">
        <v>419</v>
      </c>
      <c r="C91" t="s">
        <v>336</v>
      </c>
      <c r="D91" t="s">
        <v>59</v>
      </c>
      <c r="E91" t="s">
        <v>420</v>
      </c>
      <c r="F91" t="s">
        <v>417</v>
      </c>
      <c r="G91">
        <v>44328</v>
      </c>
      <c r="H91">
        <v>44380</v>
      </c>
      <c r="I91">
        <v>52</v>
      </c>
      <c r="J91" s="39" t="s">
        <v>47</v>
      </c>
      <c r="K91" t="s">
        <v>155</v>
      </c>
      <c r="L91" t="s">
        <v>1229</v>
      </c>
    </row>
    <row r="92" spans="1:12" x14ac:dyDescent="0.25">
      <c r="A92" t="s">
        <v>421</v>
      </c>
      <c r="B92" t="s">
        <v>422</v>
      </c>
      <c r="C92" t="s">
        <v>188</v>
      </c>
      <c r="D92" t="s">
        <v>52</v>
      </c>
      <c r="E92" t="s">
        <v>423</v>
      </c>
      <c r="F92" t="s">
        <v>424</v>
      </c>
      <c r="G92">
        <v>44347</v>
      </c>
      <c r="H92">
        <v>44400</v>
      </c>
      <c r="I92">
        <v>53</v>
      </c>
      <c r="J92" s="39" t="s">
        <v>47</v>
      </c>
      <c r="K92" t="s">
        <v>155</v>
      </c>
      <c r="L92" t="s">
        <v>1229</v>
      </c>
    </row>
    <row r="93" spans="1:12" x14ac:dyDescent="0.25">
      <c r="A93" t="s">
        <v>425</v>
      </c>
      <c r="B93" t="s">
        <v>426</v>
      </c>
      <c r="C93" t="s">
        <v>210</v>
      </c>
      <c r="D93" t="s">
        <v>56</v>
      </c>
      <c r="E93" t="s">
        <v>427</v>
      </c>
      <c r="F93" t="s">
        <v>428</v>
      </c>
      <c r="G93">
        <v>44336</v>
      </c>
      <c r="H93">
        <v>44390</v>
      </c>
      <c r="I93">
        <v>54</v>
      </c>
      <c r="J93" s="39" t="s">
        <v>47</v>
      </c>
      <c r="K93" t="s">
        <v>156</v>
      </c>
      <c r="L93" t="s">
        <v>1232</v>
      </c>
    </row>
    <row r="94" spans="1:12" x14ac:dyDescent="0.25">
      <c r="A94" t="s">
        <v>429</v>
      </c>
      <c r="B94" t="s">
        <v>430</v>
      </c>
      <c r="C94" t="s">
        <v>431</v>
      </c>
      <c r="D94" t="s">
        <v>59</v>
      </c>
      <c r="E94" t="s">
        <v>432</v>
      </c>
      <c r="F94" t="s">
        <v>433</v>
      </c>
      <c r="G94">
        <v>44330</v>
      </c>
      <c r="H94">
        <v>44385</v>
      </c>
      <c r="I94">
        <v>55</v>
      </c>
      <c r="J94" s="39" t="s">
        <v>47</v>
      </c>
      <c r="K94" t="s">
        <v>155</v>
      </c>
      <c r="L94" t="s">
        <v>1246</v>
      </c>
    </row>
    <row r="95" spans="1:12" x14ac:dyDescent="0.25">
      <c r="A95" t="s">
        <v>434</v>
      </c>
      <c r="B95" t="s">
        <v>435</v>
      </c>
      <c r="C95" t="s">
        <v>406</v>
      </c>
      <c r="D95" t="s">
        <v>59</v>
      </c>
      <c r="E95" t="s">
        <v>436</v>
      </c>
      <c r="F95" t="s">
        <v>433</v>
      </c>
      <c r="G95">
        <v>44330</v>
      </c>
      <c r="H95">
        <v>44385</v>
      </c>
      <c r="I95">
        <v>55</v>
      </c>
      <c r="J95" s="39" t="s">
        <v>47</v>
      </c>
      <c r="K95" t="s">
        <v>156</v>
      </c>
      <c r="L95" t="s">
        <v>154</v>
      </c>
    </row>
    <row r="96" spans="1:12" x14ac:dyDescent="0.25">
      <c r="A96" t="s">
        <v>437</v>
      </c>
      <c r="B96" t="s">
        <v>438</v>
      </c>
      <c r="C96" t="s">
        <v>387</v>
      </c>
      <c r="D96" t="s">
        <v>248</v>
      </c>
      <c r="E96" t="s">
        <v>439</v>
      </c>
      <c r="F96" t="s">
        <v>433</v>
      </c>
      <c r="G96">
        <v>44345</v>
      </c>
      <c r="H96">
        <v>44400</v>
      </c>
      <c r="I96">
        <v>55</v>
      </c>
      <c r="J96" s="39" t="s">
        <v>47</v>
      </c>
      <c r="K96" t="s">
        <v>1224</v>
      </c>
      <c r="L96" t="s">
        <v>466</v>
      </c>
    </row>
    <row r="97" spans="1:12" x14ac:dyDescent="0.25">
      <c r="A97" t="s">
        <v>440</v>
      </c>
      <c r="B97" t="s">
        <v>441</v>
      </c>
      <c r="C97" t="s">
        <v>442</v>
      </c>
      <c r="D97" t="s">
        <v>96</v>
      </c>
      <c r="E97" t="s">
        <v>443</v>
      </c>
      <c r="F97" t="s">
        <v>444</v>
      </c>
      <c r="G97">
        <v>44330</v>
      </c>
      <c r="H97">
        <v>44386</v>
      </c>
      <c r="I97">
        <v>56</v>
      </c>
      <c r="J97" s="39" t="s">
        <v>47</v>
      </c>
      <c r="K97" t="s">
        <v>1225</v>
      </c>
      <c r="L97" t="s">
        <v>1247</v>
      </c>
    </row>
    <row r="98" spans="1:12" x14ac:dyDescent="0.25">
      <c r="A98" t="s">
        <v>445</v>
      </c>
      <c r="B98" t="s">
        <v>290</v>
      </c>
      <c r="C98" t="s">
        <v>58</v>
      </c>
      <c r="D98" t="s">
        <v>446</v>
      </c>
      <c r="E98" t="s">
        <v>447</v>
      </c>
      <c r="F98" t="s">
        <v>448</v>
      </c>
      <c r="G98">
        <v>44348</v>
      </c>
      <c r="H98">
        <v>44404</v>
      </c>
      <c r="I98">
        <v>56</v>
      </c>
      <c r="J98" s="39" t="s">
        <v>47</v>
      </c>
      <c r="K98" t="s">
        <v>48</v>
      </c>
      <c r="L98" t="s">
        <v>1237</v>
      </c>
    </row>
    <row r="99" spans="1:12" x14ac:dyDescent="0.25">
      <c r="A99" t="s">
        <v>449</v>
      </c>
      <c r="B99" t="s">
        <v>450</v>
      </c>
      <c r="C99" t="s">
        <v>173</v>
      </c>
      <c r="D99" t="s">
        <v>168</v>
      </c>
      <c r="E99" t="s">
        <v>451</v>
      </c>
      <c r="F99" t="s">
        <v>452</v>
      </c>
      <c r="G99">
        <v>44328</v>
      </c>
      <c r="H99">
        <v>44385</v>
      </c>
      <c r="I99">
        <v>57</v>
      </c>
      <c r="J99" s="39" t="s">
        <v>47</v>
      </c>
      <c r="K99" t="s">
        <v>155</v>
      </c>
      <c r="L99" t="s">
        <v>1227</v>
      </c>
    </row>
    <row r="100" spans="1:12" x14ac:dyDescent="0.25">
      <c r="A100" t="s">
        <v>453</v>
      </c>
      <c r="B100" t="s">
        <v>454</v>
      </c>
      <c r="C100" t="s">
        <v>210</v>
      </c>
      <c r="D100" t="s">
        <v>168</v>
      </c>
      <c r="E100" t="s">
        <v>455</v>
      </c>
      <c r="F100" t="s">
        <v>452</v>
      </c>
      <c r="G100">
        <v>44327</v>
      </c>
      <c r="H100">
        <v>44384</v>
      </c>
      <c r="I100">
        <v>57</v>
      </c>
      <c r="J100" s="39" t="s">
        <v>47</v>
      </c>
      <c r="K100" t="s">
        <v>156</v>
      </c>
      <c r="L100" t="s">
        <v>1232</v>
      </c>
    </row>
    <row r="101" spans="1:12" x14ac:dyDescent="0.25">
      <c r="A101" t="s">
        <v>456</v>
      </c>
      <c r="B101" t="s">
        <v>457</v>
      </c>
      <c r="C101" t="s">
        <v>173</v>
      </c>
      <c r="D101" t="s">
        <v>78</v>
      </c>
      <c r="E101" t="s">
        <v>458</v>
      </c>
      <c r="F101" t="s">
        <v>459</v>
      </c>
      <c r="G101">
        <v>44329</v>
      </c>
      <c r="H101">
        <v>44386</v>
      </c>
      <c r="I101">
        <v>57</v>
      </c>
      <c r="J101" s="39" t="s">
        <v>47</v>
      </c>
      <c r="K101" t="s">
        <v>155</v>
      </c>
      <c r="L101" t="s">
        <v>1227</v>
      </c>
    </row>
    <row r="102" spans="1:12" x14ac:dyDescent="0.25">
      <c r="A102" t="s">
        <v>460</v>
      </c>
      <c r="B102" t="s">
        <v>461</v>
      </c>
      <c r="C102" t="s">
        <v>442</v>
      </c>
      <c r="D102" t="s">
        <v>96</v>
      </c>
      <c r="E102" t="s">
        <v>462</v>
      </c>
      <c r="F102" t="s">
        <v>459</v>
      </c>
      <c r="G102">
        <v>44326</v>
      </c>
      <c r="H102">
        <v>44383</v>
      </c>
      <c r="I102">
        <v>57</v>
      </c>
      <c r="J102" s="39" t="s">
        <v>47</v>
      </c>
      <c r="K102" t="s">
        <v>1225</v>
      </c>
      <c r="L102" t="s">
        <v>1247</v>
      </c>
    </row>
    <row r="103" spans="1:12" x14ac:dyDescent="0.25">
      <c r="A103" t="s">
        <v>463</v>
      </c>
      <c r="B103" t="s">
        <v>464</v>
      </c>
      <c r="C103" t="s">
        <v>465</v>
      </c>
      <c r="D103" t="s">
        <v>52</v>
      </c>
      <c r="E103" t="s">
        <v>466</v>
      </c>
      <c r="F103" t="s">
        <v>467</v>
      </c>
      <c r="G103">
        <v>44342</v>
      </c>
      <c r="H103">
        <v>44400</v>
      </c>
      <c r="I103">
        <v>58</v>
      </c>
      <c r="J103" s="39" t="s">
        <v>47</v>
      </c>
      <c r="K103" t="s">
        <v>1224</v>
      </c>
      <c r="L103" t="s">
        <v>1248</v>
      </c>
    </row>
    <row r="104" spans="1:12" x14ac:dyDescent="0.25">
      <c r="A104" t="s">
        <v>468</v>
      </c>
      <c r="B104" t="s">
        <v>469</v>
      </c>
      <c r="C104" t="s">
        <v>173</v>
      </c>
      <c r="D104" t="s">
        <v>45</v>
      </c>
      <c r="E104" t="s">
        <v>470</v>
      </c>
      <c r="F104" t="s">
        <v>467</v>
      </c>
      <c r="G104">
        <v>44347</v>
      </c>
      <c r="H104">
        <v>44405</v>
      </c>
      <c r="I104">
        <v>58</v>
      </c>
      <c r="J104" s="39" t="s">
        <v>47</v>
      </c>
      <c r="K104" t="s">
        <v>155</v>
      </c>
      <c r="L104" t="s">
        <v>1227</v>
      </c>
    </row>
    <row r="105" spans="1:12" x14ac:dyDescent="0.25">
      <c r="A105" t="s">
        <v>471</v>
      </c>
      <c r="B105" t="s">
        <v>472</v>
      </c>
      <c r="C105" t="s">
        <v>442</v>
      </c>
      <c r="D105" t="s">
        <v>96</v>
      </c>
      <c r="E105" t="s">
        <v>473</v>
      </c>
      <c r="F105" t="s">
        <v>474</v>
      </c>
      <c r="G105">
        <v>44333</v>
      </c>
      <c r="H105">
        <v>44391</v>
      </c>
      <c r="I105">
        <v>58</v>
      </c>
      <c r="J105" s="39" t="s">
        <v>47</v>
      </c>
      <c r="K105" t="s">
        <v>1225</v>
      </c>
      <c r="L105" t="s">
        <v>1247</v>
      </c>
    </row>
    <row r="106" spans="1:12" x14ac:dyDescent="0.25">
      <c r="A106" t="s">
        <v>475</v>
      </c>
      <c r="B106" t="s">
        <v>476</v>
      </c>
      <c r="C106" t="s">
        <v>477</v>
      </c>
      <c r="D106" t="s">
        <v>248</v>
      </c>
      <c r="E106" t="s">
        <v>478</v>
      </c>
      <c r="F106" t="s">
        <v>467</v>
      </c>
      <c r="G106">
        <v>44338</v>
      </c>
      <c r="H106">
        <v>44396</v>
      </c>
      <c r="I106">
        <v>58</v>
      </c>
      <c r="J106" s="39" t="s">
        <v>47</v>
      </c>
      <c r="K106" t="s">
        <v>155</v>
      </c>
      <c r="L106" t="s">
        <v>1249</v>
      </c>
    </row>
    <row r="107" spans="1:12" x14ac:dyDescent="0.25">
      <c r="A107" t="s">
        <v>479</v>
      </c>
      <c r="B107" t="s">
        <v>480</v>
      </c>
      <c r="C107" t="s">
        <v>366</v>
      </c>
      <c r="D107" t="s">
        <v>52</v>
      </c>
      <c r="E107" t="s">
        <v>481</v>
      </c>
      <c r="F107" t="s">
        <v>482</v>
      </c>
      <c r="G107">
        <v>44341</v>
      </c>
      <c r="H107">
        <v>44401</v>
      </c>
      <c r="I107">
        <v>60</v>
      </c>
      <c r="J107" s="39" t="s">
        <v>47</v>
      </c>
      <c r="K107" t="s">
        <v>155</v>
      </c>
      <c r="L107" t="s">
        <v>1244</v>
      </c>
    </row>
    <row r="108" spans="1:12" x14ac:dyDescent="0.25">
      <c r="A108" t="s">
        <v>483</v>
      </c>
      <c r="B108" t="s">
        <v>484</v>
      </c>
      <c r="C108" t="s">
        <v>44</v>
      </c>
      <c r="D108" t="s">
        <v>96</v>
      </c>
      <c r="E108" t="s">
        <v>485</v>
      </c>
      <c r="F108" t="s">
        <v>486</v>
      </c>
      <c r="G108">
        <v>44333</v>
      </c>
      <c r="H108">
        <v>44394</v>
      </c>
      <c r="I108">
        <v>61</v>
      </c>
      <c r="J108" s="39" t="s">
        <v>47</v>
      </c>
      <c r="K108" t="s">
        <v>68</v>
      </c>
      <c r="L108" t="s">
        <v>1250</v>
      </c>
    </row>
    <row r="109" spans="1:12" x14ac:dyDescent="0.25">
      <c r="A109" t="s">
        <v>487</v>
      </c>
      <c r="B109" t="s">
        <v>488</v>
      </c>
      <c r="C109" t="s">
        <v>361</v>
      </c>
      <c r="D109" t="s">
        <v>96</v>
      </c>
      <c r="E109" t="s">
        <v>489</v>
      </c>
      <c r="F109" t="s">
        <v>486</v>
      </c>
      <c r="G109">
        <v>44339</v>
      </c>
      <c r="H109">
        <v>44400</v>
      </c>
      <c r="I109">
        <v>61</v>
      </c>
      <c r="J109" s="39" t="s">
        <v>47</v>
      </c>
      <c r="K109" t="s">
        <v>155</v>
      </c>
      <c r="L109" t="s">
        <v>1243</v>
      </c>
    </row>
    <row r="110" spans="1:12" x14ac:dyDescent="0.25">
      <c r="A110" t="s">
        <v>490</v>
      </c>
      <c r="B110" t="s">
        <v>491</v>
      </c>
      <c r="C110" t="s">
        <v>361</v>
      </c>
      <c r="D110" t="s">
        <v>52</v>
      </c>
      <c r="E110" t="s">
        <v>492</v>
      </c>
      <c r="F110" t="s">
        <v>64</v>
      </c>
      <c r="G110">
        <v>44320</v>
      </c>
      <c r="H110">
        <v>44382</v>
      </c>
      <c r="I110">
        <v>62</v>
      </c>
      <c r="J110" s="39" t="s">
        <v>47</v>
      </c>
      <c r="K110" t="s">
        <v>155</v>
      </c>
      <c r="L110" t="s">
        <v>1243</v>
      </c>
    </row>
    <row r="111" spans="1:12" x14ac:dyDescent="0.25">
      <c r="A111" t="s">
        <v>493</v>
      </c>
      <c r="B111" t="s">
        <v>494</v>
      </c>
      <c r="C111" t="s">
        <v>44</v>
      </c>
      <c r="D111" t="s">
        <v>59</v>
      </c>
      <c r="E111" t="s">
        <v>495</v>
      </c>
      <c r="F111" t="s">
        <v>64</v>
      </c>
      <c r="G111">
        <v>44334</v>
      </c>
      <c r="H111">
        <v>44396</v>
      </c>
      <c r="I111">
        <v>62</v>
      </c>
      <c r="J111" s="39" t="s">
        <v>47</v>
      </c>
      <c r="K111" t="s">
        <v>68</v>
      </c>
      <c r="L111" t="s">
        <v>1250</v>
      </c>
    </row>
    <row r="112" spans="1:12" x14ac:dyDescent="0.25">
      <c r="A112" t="s">
        <v>496</v>
      </c>
      <c r="B112" t="s">
        <v>497</v>
      </c>
      <c r="C112" t="s">
        <v>406</v>
      </c>
      <c r="D112" t="s">
        <v>168</v>
      </c>
      <c r="E112" t="s">
        <v>498</v>
      </c>
      <c r="F112" t="s">
        <v>64</v>
      </c>
      <c r="G112">
        <v>44341</v>
      </c>
      <c r="H112">
        <v>44403</v>
      </c>
      <c r="I112">
        <v>62</v>
      </c>
      <c r="J112" s="39" t="s">
        <v>47</v>
      </c>
      <c r="K112" t="s">
        <v>48</v>
      </c>
      <c r="L112" t="s">
        <v>1251</v>
      </c>
    </row>
    <row r="113" spans="1:12" x14ac:dyDescent="0.25">
      <c r="A113" t="s">
        <v>499</v>
      </c>
      <c r="B113" t="s">
        <v>500</v>
      </c>
      <c r="C113" t="s">
        <v>501</v>
      </c>
      <c r="D113" t="s">
        <v>96</v>
      </c>
      <c r="E113" t="s">
        <v>502</v>
      </c>
      <c r="F113" t="s">
        <v>503</v>
      </c>
      <c r="G113">
        <v>44330</v>
      </c>
      <c r="H113">
        <v>44393</v>
      </c>
      <c r="I113">
        <v>63</v>
      </c>
      <c r="J113" s="39" t="s">
        <v>47</v>
      </c>
      <c r="K113" t="s">
        <v>1225</v>
      </c>
      <c r="L113" t="s">
        <v>1252</v>
      </c>
    </row>
    <row r="114" spans="1:12" x14ac:dyDescent="0.25">
      <c r="A114" t="s">
        <v>504</v>
      </c>
      <c r="B114" t="s">
        <v>505</v>
      </c>
      <c r="C114" t="s">
        <v>225</v>
      </c>
      <c r="D114" t="s">
        <v>52</v>
      </c>
      <c r="E114" t="s">
        <v>506</v>
      </c>
      <c r="F114" t="s">
        <v>503</v>
      </c>
      <c r="G114">
        <v>44341</v>
      </c>
      <c r="H114">
        <v>44404</v>
      </c>
      <c r="I114">
        <v>63</v>
      </c>
      <c r="J114" s="39" t="s">
        <v>47</v>
      </c>
      <c r="K114" t="s">
        <v>1225</v>
      </c>
      <c r="L114" t="s">
        <v>1235</v>
      </c>
    </row>
    <row r="115" spans="1:12" x14ac:dyDescent="0.25">
      <c r="A115" t="s">
        <v>507</v>
      </c>
      <c r="B115" t="s">
        <v>508</v>
      </c>
      <c r="C115" t="s">
        <v>268</v>
      </c>
      <c r="D115" t="s">
        <v>45</v>
      </c>
      <c r="E115" t="s">
        <v>509</v>
      </c>
      <c r="F115" t="s">
        <v>510</v>
      </c>
      <c r="G115">
        <v>44326</v>
      </c>
      <c r="H115">
        <v>44389</v>
      </c>
      <c r="I115">
        <v>63</v>
      </c>
      <c r="J115" s="39" t="s">
        <v>47</v>
      </c>
      <c r="K115" t="s">
        <v>1225</v>
      </c>
      <c r="L115" t="s">
        <v>1238</v>
      </c>
    </row>
    <row r="116" spans="1:12" x14ac:dyDescent="0.25">
      <c r="A116" t="s">
        <v>511</v>
      </c>
      <c r="B116" t="s">
        <v>512</v>
      </c>
      <c r="C116" t="s">
        <v>58</v>
      </c>
      <c r="D116" t="s">
        <v>59</v>
      </c>
      <c r="E116" t="s">
        <v>513</v>
      </c>
      <c r="F116" t="s">
        <v>514</v>
      </c>
      <c r="G116">
        <v>44328</v>
      </c>
      <c r="H116">
        <v>44392</v>
      </c>
      <c r="I116">
        <v>64</v>
      </c>
      <c r="J116" s="39" t="s">
        <v>47</v>
      </c>
      <c r="K116" t="s">
        <v>48</v>
      </c>
      <c r="L116" t="s">
        <v>1237</v>
      </c>
    </row>
    <row r="117" spans="1:12" x14ac:dyDescent="0.25">
      <c r="A117" t="s">
        <v>515</v>
      </c>
      <c r="B117" t="s">
        <v>512</v>
      </c>
      <c r="C117" t="s">
        <v>58</v>
      </c>
      <c r="D117" t="s">
        <v>59</v>
      </c>
      <c r="E117" t="s">
        <v>513</v>
      </c>
      <c r="F117" t="s">
        <v>514</v>
      </c>
      <c r="G117">
        <v>44328</v>
      </c>
      <c r="H117">
        <v>44392</v>
      </c>
      <c r="I117">
        <v>64</v>
      </c>
      <c r="J117" s="39" t="s">
        <v>47</v>
      </c>
      <c r="K117" t="s">
        <v>48</v>
      </c>
      <c r="L117" t="s">
        <v>1237</v>
      </c>
    </row>
    <row r="118" spans="1:12" x14ac:dyDescent="0.25">
      <c r="A118" t="s">
        <v>516</v>
      </c>
      <c r="B118" t="s">
        <v>517</v>
      </c>
      <c r="C118" t="s">
        <v>119</v>
      </c>
      <c r="D118" t="s">
        <v>59</v>
      </c>
      <c r="E118" t="s">
        <v>518</v>
      </c>
      <c r="F118" t="s">
        <v>514</v>
      </c>
      <c r="G118">
        <v>44319</v>
      </c>
      <c r="H118">
        <v>44383</v>
      </c>
      <c r="I118">
        <v>64</v>
      </c>
      <c r="J118" s="39" t="s">
        <v>47</v>
      </c>
      <c r="K118" t="s">
        <v>156</v>
      </c>
      <c r="L118" t="s">
        <v>149</v>
      </c>
    </row>
    <row r="119" spans="1:12" x14ac:dyDescent="0.25">
      <c r="A119" t="s">
        <v>519</v>
      </c>
      <c r="B119" t="s">
        <v>520</v>
      </c>
      <c r="C119" t="s">
        <v>431</v>
      </c>
      <c r="D119" t="s">
        <v>59</v>
      </c>
      <c r="E119" t="s">
        <v>521</v>
      </c>
      <c r="F119" t="s">
        <v>514</v>
      </c>
      <c r="G119">
        <v>44326</v>
      </c>
      <c r="H119">
        <v>44390</v>
      </c>
      <c r="I119">
        <v>64</v>
      </c>
      <c r="J119" s="39" t="s">
        <v>47</v>
      </c>
      <c r="K119" t="s">
        <v>155</v>
      </c>
      <c r="L119" t="s">
        <v>1246</v>
      </c>
    </row>
    <row r="120" spans="1:12" x14ac:dyDescent="0.25">
      <c r="A120" t="s">
        <v>522</v>
      </c>
      <c r="B120" t="s">
        <v>523</v>
      </c>
      <c r="C120" t="s">
        <v>366</v>
      </c>
      <c r="D120" t="s">
        <v>52</v>
      </c>
      <c r="E120" t="s">
        <v>524</v>
      </c>
      <c r="F120" t="s">
        <v>514</v>
      </c>
      <c r="G120">
        <v>44320</v>
      </c>
      <c r="H120">
        <v>44384</v>
      </c>
      <c r="I120">
        <v>64</v>
      </c>
      <c r="J120" s="39" t="s">
        <v>47</v>
      </c>
      <c r="K120" t="s">
        <v>155</v>
      </c>
      <c r="L120" t="s">
        <v>1244</v>
      </c>
    </row>
    <row r="121" spans="1:12" x14ac:dyDescent="0.25">
      <c r="A121" t="s">
        <v>525</v>
      </c>
      <c r="B121" t="s">
        <v>526</v>
      </c>
      <c r="C121" t="s">
        <v>119</v>
      </c>
      <c r="D121" t="s">
        <v>96</v>
      </c>
      <c r="E121" t="s">
        <v>527</v>
      </c>
      <c r="F121" t="s">
        <v>528</v>
      </c>
      <c r="G121">
        <v>44342</v>
      </c>
      <c r="H121">
        <v>44407</v>
      </c>
      <c r="I121">
        <v>65</v>
      </c>
      <c r="J121" s="39" t="s">
        <v>47</v>
      </c>
      <c r="K121" t="s">
        <v>156</v>
      </c>
      <c r="L121" t="s">
        <v>149</v>
      </c>
    </row>
    <row r="122" spans="1:12" x14ac:dyDescent="0.25">
      <c r="A122" t="s">
        <v>289</v>
      </c>
      <c r="B122" t="s">
        <v>529</v>
      </c>
      <c r="C122" t="s">
        <v>210</v>
      </c>
      <c r="D122" t="s">
        <v>530</v>
      </c>
      <c r="E122" t="s">
        <v>292</v>
      </c>
      <c r="F122" t="s">
        <v>528</v>
      </c>
      <c r="G122">
        <v>44314</v>
      </c>
      <c r="H122">
        <v>44379</v>
      </c>
      <c r="I122">
        <v>65</v>
      </c>
      <c r="J122" s="39" t="s">
        <v>47</v>
      </c>
      <c r="K122" t="s">
        <v>156</v>
      </c>
      <c r="L122" t="s">
        <v>1232</v>
      </c>
    </row>
    <row r="123" spans="1:12" x14ac:dyDescent="0.25">
      <c r="A123" t="s">
        <v>531</v>
      </c>
      <c r="B123" t="s">
        <v>532</v>
      </c>
      <c r="C123" t="s">
        <v>336</v>
      </c>
      <c r="D123" t="s">
        <v>59</v>
      </c>
      <c r="E123" t="s">
        <v>533</v>
      </c>
      <c r="F123" t="s">
        <v>534</v>
      </c>
      <c r="G123">
        <v>44321</v>
      </c>
      <c r="H123">
        <v>44390</v>
      </c>
      <c r="I123">
        <v>69</v>
      </c>
      <c r="J123" s="39" t="s">
        <v>47</v>
      </c>
      <c r="K123" t="s">
        <v>155</v>
      </c>
      <c r="L123" t="s">
        <v>1241</v>
      </c>
    </row>
    <row r="124" spans="1:12" x14ac:dyDescent="0.25">
      <c r="A124" t="s">
        <v>535</v>
      </c>
      <c r="B124" t="s">
        <v>536</v>
      </c>
      <c r="C124" t="s">
        <v>406</v>
      </c>
      <c r="D124" t="s">
        <v>168</v>
      </c>
      <c r="E124" t="s">
        <v>537</v>
      </c>
      <c r="F124" t="s">
        <v>538</v>
      </c>
      <c r="G124">
        <v>44315</v>
      </c>
      <c r="H124">
        <v>44387</v>
      </c>
      <c r="I124">
        <v>72</v>
      </c>
      <c r="J124" s="39" t="s">
        <v>47</v>
      </c>
      <c r="K124" t="s">
        <v>156</v>
      </c>
      <c r="L124" t="s">
        <v>154</v>
      </c>
    </row>
    <row r="125" spans="1:12" x14ac:dyDescent="0.25">
      <c r="A125" t="s">
        <v>539</v>
      </c>
      <c r="B125" t="s">
        <v>540</v>
      </c>
      <c r="C125" t="s">
        <v>465</v>
      </c>
      <c r="D125" t="s">
        <v>168</v>
      </c>
      <c r="E125" t="s">
        <v>541</v>
      </c>
      <c r="F125" t="s">
        <v>542</v>
      </c>
      <c r="G125">
        <v>44312</v>
      </c>
      <c r="H125">
        <v>44386</v>
      </c>
      <c r="I125">
        <v>74</v>
      </c>
      <c r="J125" s="39" t="s">
        <v>47</v>
      </c>
      <c r="K125" t="s">
        <v>1224</v>
      </c>
      <c r="L125" t="s">
        <v>1248</v>
      </c>
    </row>
    <row r="126" spans="1:12" x14ac:dyDescent="0.25">
      <c r="A126" t="s">
        <v>543</v>
      </c>
      <c r="B126" t="s">
        <v>544</v>
      </c>
      <c r="C126" t="s">
        <v>188</v>
      </c>
      <c r="D126" t="s">
        <v>52</v>
      </c>
      <c r="E126" t="s">
        <v>545</v>
      </c>
      <c r="F126" t="s">
        <v>546</v>
      </c>
      <c r="G126">
        <v>44326</v>
      </c>
      <c r="H126">
        <v>44400</v>
      </c>
      <c r="I126">
        <v>74</v>
      </c>
      <c r="J126" s="39" t="s">
        <v>47</v>
      </c>
      <c r="K126" t="s">
        <v>155</v>
      </c>
      <c r="L126" t="s">
        <v>1229</v>
      </c>
    </row>
    <row r="127" spans="1:12" x14ac:dyDescent="0.25">
      <c r="A127" t="s">
        <v>547</v>
      </c>
      <c r="B127" t="s">
        <v>548</v>
      </c>
      <c r="C127" t="s">
        <v>188</v>
      </c>
      <c r="D127" t="s">
        <v>52</v>
      </c>
      <c r="E127" t="s">
        <v>549</v>
      </c>
      <c r="F127" t="s">
        <v>62</v>
      </c>
      <c r="G127">
        <v>44314</v>
      </c>
      <c r="H127">
        <v>44389</v>
      </c>
      <c r="I127">
        <v>75</v>
      </c>
      <c r="J127" s="39" t="s">
        <v>47</v>
      </c>
      <c r="K127" t="s">
        <v>155</v>
      </c>
      <c r="L127" t="s">
        <v>1229</v>
      </c>
    </row>
    <row r="128" spans="1:12" x14ac:dyDescent="0.25">
      <c r="A128" t="s">
        <v>550</v>
      </c>
      <c r="B128" t="s">
        <v>551</v>
      </c>
      <c r="C128" t="s">
        <v>552</v>
      </c>
      <c r="D128" t="s">
        <v>96</v>
      </c>
      <c r="E128" t="s">
        <v>553</v>
      </c>
      <c r="F128" t="s">
        <v>63</v>
      </c>
      <c r="G128">
        <v>44316</v>
      </c>
      <c r="H128">
        <v>44392</v>
      </c>
      <c r="I128">
        <v>76</v>
      </c>
      <c r="J128" s="39" t="s">
        <v>47</v>
      </c>
      <c r="K128" t="s">
        <v>1225</v>
      </c>
      <c r="L128" t="s">
        <v>1253</v>
      </c>
    </row>
    <row r="129" spans="1:12" x14ac:dyDescent="0.25">
      <c r="A129" t="s">
        <v>554</v>
      </c>
      <c r="B129" t="s">
        <v>555</v>
      </c>
      <c r="C129" t="s">
        <v>361</v>
      </c>
      <c r="D129" t="s">
        <v>59</v>
      </c>
      <c r="E129" t="s">
        <v>556</v>
      </c>
      <c r="F129" t="s">
        <v>557</v>
      </c>
      <c r="G129">
        <v>44315</v>
      </c>
      <c r="H129">
        <v>44391</v>
      </c>
      <c r="I129">
        <v>76</v>
      </c>
      <c r="J129" s="39" t="s">
        <v>47</v>
      </c>
      <c r="K129" t="s">
        <v>155</v>
      </c>
      <c r="L129" t="s">
        <v>1243</v>
      </c>
    </row>
    <row r="130" spans="1:12" x14ac:dyDescent="0.25">
      <c r="A130" t="s">
        <v>558</v>
      </c>
      <c r="B130" t="s">
        <v>559</v>
      </c>
      <c r="C130" t="s">
        <v>361</v>
      </c>
      <c r="D130" t="s">
        <v>67</v>
      </c>
      <c r="E130" t="s">
        <v>560</v>
      </c>
      <c r="F130" t="s">
        <v>561</v>
      </c>
      <c r="G130">
        <v>44312</v>
      </c>
      <c r="H130">
        <v>44390</v>
      </c>
      <c r="I130">
        <v>78</v>
      </c>
      <c r="J130" s="39" t="s">
        <v>47</v>
      </c>
      <c r="K130" t="s">
        <v>155</v>
      </c>
      <c r="L130" t="s">
        <v>1243</v>
      </c>
    </row>
    <row r="131" spans="1:12" x14ac:dyDescent="0.25">
      <c r="A131" t="s">
        <v>562</v>
      </c>
      <c r="B131" t="s">
        <v>559</v>
      </c>
      <c r="C131" t="s">
        <v>361</v>
      </c>
      <c r="D131" t="s">
        <v>67</v>
      </c>
      <c r="E131" t="s">
        <v>560</v>
      </c>
      <c r="F131" t="s">
        <v>561</v>
      </c>
      <c r="G131">
        <v>44312</v>
      </c>
      <c r="H131">
        <v>44390</v>
      </c>
      <c r="I131">
        <v>78</v>
      </c>
      <c r="J131" s="39" t="s">
        <v>47</v>
      </c>
      <c r="K131" t="s">
        <v>155</v>
      </c>
      <c r="L131" t="s">
        <v>1243</v>
      </c>
    </row>
    <row r="132" spans="1:12" x14ac:dyDescent="0.25">
      <c r="A132" t="s">
        <v>563</v>
      </c>
      <c r="B132" t="s">
        <v>564</v>
      </c>
      <c r="C132" t="s">
        <v>193</v>
      </c>
      <c r="D132" t="s">
        <v>52</v>
      </c>
      <c r="E132" t="s">
        <v>565</v>
      </c>
      <c r="F132" t="s">
        <v>74</v>
      </c>
      <c r="G132">
        <v>44319</v>
      </c>
      <c r="H132">
        <v>44398</v>
      </c>
      <c r="I132">
        <v>79</v>
      </c>
      <c r="J132" s="39" t="s">
        <v>47</v>
      </c>
      <c r="K132" t="s">
        <v>155</v>
      </c>
      <c r="L132" t="s">
        <v>1230</v>
      </c>
    </row>
    <row r="133" spans="1:12" x14ac:dyDescent="0.25">
      <c r="A133" t="s">
        <v>566</v>
      </c>
      <c r="B133" t="s">
        <v>290</v>
      </c>
      <c r="C133" t="s">
        <v>71</v>
      </c>
      <c r="D133" t="s">
        <v>567</v>
      </c>
      <c r="E133" t="s">
        <v>568</v>
      </c>
      <c r="F133" t="s">
        <v>569</v>
      </c>
      <c r="G133">
        <v>44317</v>
      </c>
      <c r="H133">
        <v>44396</v>
      </c>
      <c r="I133">
        <v>79</v>
      </c>
      <c r="J133" s="39" t="s">
        <v>47</v>
      </c>
      <c r="K133" t="s">
        <v>68</v>
      </c>
      <c r="L133" t="s">
        <v>145</v>
      </c>
    </row>
    <row r="134" spans="1:12" x14ac:dyDescent="0.25">
      <c r="A134" t="s">
        <v>570</v>
      </c>
      <c r="B134" t="s">
        <v>571</v>
      </c>
      <c r="C134" t="s">
        <v>58</v>
      </c>
      <c r="D134" t="s">
        <v>52</v>
      </c>
      <c r="E134" t="s">
        <v>572</v>
      </c>
      <c r="F134" t="s">
        <v>573</v>
      </c>
      <c r="G134">
        <v>44319</v>
      </c>
      <c r="H134">
        <v>44400</v>
      </c>
      <c r="I134">
        <v>81</v>
      </c>
      <c r="J134" s="39" t="s">
        <v>47</v>
      </c>
      <c r="K134" t="s">
        <v>48</v>
      </c>
      <c r="L134" t="s">
        <v>1237</v>
      </c>
    </row>
    <row r="135" spans="1:12" x14ac:dyDescent="0.25">
      <c r="A135" t="s">
        <v>574</v>
      </c>
      <c r="B135" t="s">
        <v>575</v>
      </c>
      <c r="C135" t="s">
        <v>361</v>
      </c>
      <c r="D135" t="s">
        <v>59</v>
      </c>
      <c r="E135" t="s">
        <v>576</v>
      </c>
      <c r="F135" t="s">
        <v>57</v>
      </c>
      <c r="G135">
        <v>44319</v>
      </c>
      <c r="H135">
        <v>44400</v>
      </c>
      <c r="I135">
        <v>81</v>
      </c>
      <c r="J135" s="39" t="s">
        <v>47</v>
      </c>
      <c r="K135" t="s">
        <v>155</v>
      </c>
      <c r="L135" t="s">
        <v>1243</v>
      </c>
    </row>
    <row r="136" spans="1:12" x14ac:dyDescent="0.25">
      <c r="A136" t="s">
        <v>577</v>
      </c>
      <c r="B136" t="s">
        <v>578</v>
      </c>
      <c r="C136" t="s">
        <v>193</v>
      </c>
      <c r="D136" t="s">
        <v>52</v>
      </c>
      <c r="E136" t="s">
        <v>579</v>
      </c>
      <c r="F136" t="s">
        <v>57</v>
      </c>
      <c r="G136">
        <v>44319</v>
      </c>
      <c r="H136">
        <v>44400</v>
      </c>
      <c r="I136">
        <v>81</v>
      </c>
      <c r="J136" s="39" t="s">
        <v>47</v>
      </c>
      <c r="K136" t="s">
        <v>155</v>
      </c>
      <c r="L136" t="s">
        <v>1230</v>
      </c>
    </row>
    <row r="137" spans="1:12" x14ac:dyDescent="0.25">
      <c r="A137" t="s">
        <v>580</v>
      </c>
      <c r="B137" t="s">
        <v>581</v>
      </c>
      <c r="C137" t="s">
        <v>431</v>
      </c>
      <c r="D137" t="s">
        <v>52</v>
      </c>
      <c r="E137" t="s">
        <v>582</v>
      </c>
      <c r="F137" t="s">
        <v>583</v>
      </c>
      <c r="G137">
        <v>44300</v>
      </c>
      <c r="H137">
        <v>44383</v>
      </c>
      <c r="I137">
        <v>83</v>
      </c>
      <c r="J137" s="39" t="s">
        <v>47</v>
      </c>
      <c r="K137" t="s">
        <v>155</v>
      </c>
      <c r="L137" t="s">
        <v>1246</v>
      </c>
    </row>
    <row r="138" spans="1:12" x14ac:dyDescent="0.25">
      <c r="A138" t="s">
        <v>584</v>
      </c>
      <c r="B138" t="s">
        <v>585</v>
      </c>
      <c r="C138" t="s">
        <v>586</v>
      </c>
      <c r="D138" t="s">
        <v>67</v>
      </c>
      <c r="E138" t="s">
        <v>587</v>
      </c>
      <c r="F138" t="s">
        <v>583</v>
      </c>
      <c r="G138">
        <v>44314</v>
      </c>
      <c r="H138">
        <v>44397</v>
      </c>
      <c r="I138">
        <v>83</v>
      </c>
      <c r="J138" s="39" t="s">
        <v>47</v>
      </c>
      <c r="K138" t="s">
        <v>156</v>
      </c>
      <c r="L138" t="s">
        <v>1254</v>
      </c>
    </row>
    <row r="139" spans="1:12" x14ac:dyDescent="0.25">
      <c r="A139" t="s">
        <v>588</v>
      </c>
      <c r="B139" t="s">
        <v>224</v>
      </c>
      <c r="C139" t="s">
        <v>283</v>
      </c>
      <c r="D139" t="s">
        <v>67</v>
      </c>
      <c r="E139" t="s">
        <v>226</v>
      </c>
      <c r="F139" t="s">
        <v>583</v>
      </c>
      <c r="G139">
        <v>44303</v>
      </c>
      <c r="H139">
        <v>44386</v>
      </c>
      <c r="I139">
        <v>83</v>
      </c>
      <c r="J139" s="39" t="s">
        <v>47</v>
      </c>
      <c r="K139" t="s">
        <v>1225</v>
      </c>
      <c r="L139" t="s">
        <v>1240</v>
      </c>
    </row>
    <row r="140" spans="1:12" x14ac:dyDescent="0.25">
      <c r="A140" t="s">
        <v>589</v>
      </c>
      <c r="B140" t="s">
        <v>590</v>
      </c>
      <c r="C140" t="s">
        <v>591</v>
      </c>
      <c r="D140" t="s">
        <v>59</v>
      </c>
      <c r="E140" t="s">
        <v>592</v>
      </c>
      <c r="F140" t="s">
        <v>593</v>
      </c>
      <c r="G140">
        <v>44306</v>
      </c>
      <c r="H140">
        <v>44390</v>
      </c>
      <c r="I140">
        <v>84</v>
      </c>
      <c r="J140" s="39" t="s">
        <v>47</v>
      </c>
      <c r="K140" t="s">
        <v>155</v>
      </c>
      <c r="L140" t="s">
        <v>1255</v>
      </c>
    </row>
    <row r="141" spans="1:12" x14ac:dyDescent="0.25">
      <c r="A141" t="s">
        <v>594</v>
      </c>
      <c r="B141" t="s">
        <v>595</v>
      </c>
      <c r="C141" t="s">
        <v>225</v>
      </c>
      <c r="D141" t="s">
        <v>52</v>
      </c>
      <c r="E141" t="s">
        <v>596</v>
      </c>
      <c r="F141" t="s">
        <v>597</v>
      </c>
      <c r="G141">
        <v>44302</v>
      </c>
      <c r="H141">
        <v>44387</v>
      </c>
      <c r="I141">
        <v>85</v>
      </c>
      <c r="J141" s="39" t="s">
        <v>47</v>
      </c>
      <c r="K141" t="s">
        <v>1225</v>
      </c>
      <c r="L141" t="s">
        <v>1235</v>
      </c>
    </row>
    <row r="142" spans="1:12" x14ac:dyDescent="0.25">
      <c r="A142" t="s">
        <v>598</v>
      </c>
      <c r="B142" t="s">
        <v>599</v>
      </c>
      <c r="C142" t="s">
        <v>225</v>
      </c>
      <c r="D142" t="s">
        <v>67</v>
      </c>
      <c r="E142" t="s">
        <v>600</v>
      </c>
      <c r="F142" t="s">
        <v>597</v>
      </c>
      <c r="G142">
        <v>44301</v>
      </c>
      <c r="H142">
        <v>44386</v>
      </c>
      <c r="I142">
        <v>85</v>
      </c>
      <c r="J142" s="39" t="s">
        <v>47</v>
      </c>
      <c r="K142" t="s">
        <v>1225</v>
      </c>
      <c r="L142" t="s">
        <v>1235</v>
      </c>
    </row>
    <row r="143" spans="1:12" x14ac:dyDescent="0.25">
      <c r="A143" t="s">
        <v>601</v>
      </c>
      <c r="B143" t="s">
        <v>602</v>
      </c>
      <c r="C143" t="s">
        <v>361</v>
      </c>
      <c r="D143" t="s">
        <v>59</v>
      </c>
      <c r="E143" t="s">
        <v>603</v>
      </c>
      <c r="F143" t="s">
        <v>597</v>
      </c>
      <c r="G143">
        <v>44319</v>
      </c>
      <c r="H143">
        <v>44404</v>
      </c>
      <c r="I143">
        <v>85</v>
      </c>
      <c r="J143" s="39" t="s">
        <v>47</v>
      </c>
      <c r="K143" t="s">
        <v>155</v>
      </c>
      <c r="L143" t="s">
        <v>1243</v>
      </c>
    </row>
    <row r="144" spans="1:12" x14ac:dyDescent="0.25">
      <c r="A144" t="s">
        <v>604</v>
      </c>
      <c r="B144" t="s">
        <v>605</v>
      </c>
      <c r="C144" t="s">
        <v>51</v>
      </c>
      <c r="D144" t="s">
        <v>59</v>
      </c>
      <c r="E144" t="s">
        <v>606</v>
      </c>
      <c r="F144" t="s">
        <v>607</v>
      </c>
      <c r="G144">
        <v>44315</v>
      </c>
      <c r="H144">
        <v>44401</v>
      </c>
      <c r="I144">
        <v>86</v>
      </c>
      <c r="J144" s="39" t="s">
        <v>47</v>
      </c>
      <c r="K144" t="s">
        <v>68</v>
      </c>
      <c r="L144" t="s">
        <v>1256</v>
      </c>
    </row>
    <row r="145" spans="1:12" x14ac:dyDescent="0.25">
      <c r="A145" t="s">
        <v>608</v>
      </c>
      <c r="B145" t="s">
        <v>609</v>
      </c>
      <c r="C145" t="s">
        <v>406</v>
      </c>
      <c r="D145" t="s">
        <v>168</v>
      </c>
      <c r="E145" t="s">
        <v>610</v>
      </c>
      <c r="F145" t="s">
        <v>611</v>
      </c>
      <c r="G145">
        <v>44306</v>
      </c>
      <c r="H145">
        <v>44394</v>
      </c>
      <c r="I145">
        <v>88</v>
      </c>
      <c r="J145" s="39" t="s">
        <v>47</v>
      </c>
      <c r="K145" t="s">
        <v>156</v>
      </c>
      <c r="L145" t="s">
        <v>154</v>
      </c>
    </row>
    <row r="146" spans="1:12" x14ac:dyDescent="0.25">
      <c r="A146" t="s">
        <v>612</v>
      </c>
      <c r="B146" t="s">
        <v>613</v>
      </c>
      <c r="C146" t="s">
        <v>225</v>
      </c>
      <c r="D146" t="s">
        <v>96</v>
      </c>
      <c r="E146" t="s">
        <v>614</v>
      </c>
      <c r="F146" t="s">
        <v>615</v>
      </c>
      <c r="G146">
        <v>44316</v>
      </c>
      <c r="H146">
        <v>44405</v>
      </c>
      <c r="I146">
        <v>89</v>
      </c>
      <c r="J146" s="39" t="s">
        <v>47</v>
      </c>
      <c r="K146" t="s">
        <v>1225</v>
      </c>
      <c r="L146" t="s">
        <v>1235</v>
      </c>
    </row>
    <row r="147" spans="1:12" x14ac:dyDescent="0.25">
      <c r="A147" t="s">
        <v>616</v>
      </c>
      <c r="B147" t="s">
        <v>617</v>
      </c>
      <c r="C147" t="s">
        <v>240</v>
      </c>
      <c r="D147" t="s">
        <v>52</v>
      </c>
      <c r="E147" t="s">
        <v>618</v>
      </c>
      <c r="F147" t="s">
        <v>615</v>
      </c>
      <c r="G147">
        <v>44300</v>
      </c>
      <c r="H147">
        <v>44389</v>
      </c>
      <c r="I147">
        <v>89</v>
      </c>
      <c r="J147" s="39" t="s">
        <v>47</v>
      </c>
      <c r="K147" t="s">
        <v>1224</v>
      </c>
      <c r="L147" t="s">
        <v>1236</v>
      </c>
    </row>
    <row r="148" spans="1:12" x14ac:dyDescent="0.25">
      <c r="A148" t="s">
        <v>619</v>
      </c>
      <c r="B148" t="s">
        <v>620</v>
      </c>
      <c r="C148" t="s">
        <v>366</v>
      </c>
      <c r="D148" t="s">
        <v>52</v>
      </c>
      <c r="E148" t="s">
        <v>621</v>
      </c>
      <c r="F148" t="s">
        <v>622</v>
      </c>
      <c r="G148">
        <v>44291</v>
      </c>
      <c r="H148">
        <v>44380</v>
      </c>
      <c r="I148">
        <v>89</v>
      </c>
      <c r="J148" s="39" t="s">
        <v>47</v>
      </c>
      <c r="K148" t="s">
        <v>155</v>
      </c>
      <c r="L148" t="s">
        <v>1244</v>
      </c>
    </row>
    <row r="149" spans="1:12" x14ac:dyDescent="0.25">
      <c r="A149" t="s">
        <v>623</v>
      </c>
      <c r="B149" t="s">
        <v>624</v>
      </c>
      <c r="C149" t="s">
        <v>193</v>
      </c>
      <c r="D149" t="s">
        <v>625</v>
      </c>
      <c r="E149" t="s">
        <v>626</v>
      </c>
      <c r="F149" t="s">
        <v>54</v>
      </c>
      <c r="G149">
        <v>44304</v>
      </c>
      <c r="H149">
        <v>44395</v>
      </c>
      <c r="I149">
        <v>91</v>
      </c>
      <c r="J149" s="39" t="s">
        <v>47</v>
      </c>
      <c r="K149" t="s">
        <v>155</v>
      </c>
      <c r="L149" t="s">
        <v>1230</v>
      </c>
    </row>
    <row r="150" spans="1:12" x14ac:dyDescent="0.25">
      <c r="A150" t="s">
        <v>627</v>
      </c>
      <c r="B150" t="s">
        <v>628</v>
      </c>
      <c r="C150" t="s">
        <v>193</v>
      </c>
      <c r="D150" t="s">
        <v>52</v>
      </c>
      <c r="E150" t="s">
        <v>629</v>
      </c>
      <c r="F150" t="s">
        <v>76</v>
      </c>
      <c r="G150">
        <v>44292</v>
      </c>
      <c r="H150">
        <v>44383</v>
      </c>
      <c r="I150">
        <v>91</v>
      </c>
      <c r="J150" s="39" t="s">
        <v>47</v>
      </c>
      <c r="K150" t="s">
        <v>155</v>
      </c>
      <c r="L150" t="s">
        <v>1230</v>
      </c>
    </row>
    <row r="151" spans="1:12" x14ac:dyDescent="0.25">
      <c r="A151" t="s">
        <v>630</v>
      </c>
      <c r="B151" t="s">
        <v>631</v>
      </c>
      <c r="C151" t="s">
        <v>361</v>
      </c>
      <c r="D151" t="s">
        <v>59</v>
      </c>
      <c r="E151" t="s">
        <v>632</v>
      </c>
      <c r="F151" t="s">
        <v>633</v>
      </c>
      <c r="G151">
        <v>44299</v>
      </c>
      <c r="H151">
        <v>44391</v>
      </c>
      <c r="I151">
        <v>92</v>
      </c>
      <c r="J151" s="39" t="s">
        <v>47</v>
      </c>
      <c r="K151" t="s">
        <v>155</v>
      </c>
      <c r="L151" t="s">
        <v>1243</v>
      </c>
    </row>
    <row r="152" spans="1:12" x14ac:dyDescent="0.25">
      <c r="A152" t="s">
        <v>634</v>
      </c>
      <c r="B152" t="s">
        <v>635</v>
      </c>
      <c r="C152" t="s">
        <v>113</v>
      </c>
      <c r="D152" t="s">
        <v>636</v>
      </c>
      <c r="E152" t="s">
        <v>637</v>
      </c>
      <c r="F152" t="s">
        <v>638</v>
      </c>
      <c r="G152">
        <v>44291</v>
      </c>
      <c r="H152">
        <v>44384</v>
      </c>
      <c r="I152">
        <v>93</v>
      </c>
      <c r="J152" s="39" t="s">
        <v>47</v>
      </c>
      <c r="K152" t="s">
        <v>156</v>
      </c>
      <c r="L152" t="s">
        <v>148</v>
      </c>
    </row>
    <row r="153" spans="1:12" x14ac:dyDescent="0.25">
      <c r="A153" t="s">
        <v>639</v>
      </c>
      <c r="B153" t="s">
        <v>640</v>
      </c>
      <c r="C153" t="s">
        <v>198</v>
      </c>
      <c r="D153" t="s">
        <v>56</v>
      </c>
      <c r="E153" t="s">
        <v>641</v>
      </c>
      <c r="F153" t="s">
        <v>642</v>
      </c>
      <c r="G153">
        <v>44286</v>
      </c>
      <c r="H153">
        <v>44379</v>
      </c>
      <c r="I153">
        <v>93</v>
      </c>
      <c r="J153" s="39" t="s">
        <v>47</v>
      </c>
      <c r="K153" t="s">
        <v>48</v>
      </c>
      <c r="L153" t="s">
        <v>1231</v>
      </c>
    </row>
    <row r="154" spans="1:12" x14ac:dyDescent="0.25">
      <c r="A154" t="s">
        <v>643</v>
      </c>
      <c r="B154" t="s">
        <v>644</v>
      </c>
      <c r="C154" t="s">
        <v>210</v>
      </c>
      <c r="D154" t="s">
        <v>645</v>
      </c>
      <c r="E154" t="s">
        <v>646</v>
      </c>
      <c r="F154" t="s">
        <v>642</v>
      </c>
      <c r="G154">
        <v>44297</v>
      </c>
      <c r="H154">
        <v>44390</v>
      </c>
      <c r="I154">
        <v>93</v>
      </c>
      <c r="J154" s="39" t="s">
        <v>47</v>
      </c>
      <c r="K154" t="s">
        <v>156</v>
      </c>
      <c r="L154" t="s">
        <v>1232</v>
      </c>
    </row>
    <row r="155" spans="1:12" x14ac:dyDescent="0.25">
      <c r="A155" t="s">
        <v>647</v>
      </c>
      <c r="B155" t="s">
        <v>648</v>
      </c>
      <c r="C155" t="s">
        <v>71</v>
      </c>
      <c r="D155" t="s">
        <v>649</v>
      </c>
      <c r="E155" t="s">
        <v>650</v>
      </c>
      <c r="F155" t="s">
        <v>651</v>
      </c>
      <c r="G155">
        <v>44287</v>
      </c>
      <c r="H155">
        <v>44380</v>
      </c>
      <c r="I155">
        <v>93</v>
      </c>
      <c r="J155" s="39" t="s">
        <v>47</v>
      </c>
      <c r="K155" t="s">
        <v>68</v>
      </c>
      <c r="L155" t="s">
        <v>145</v>
      </c>
    </row>
    <row r="156" spans="1:12" x14ac:dyDescent="0.25">
      <c r="A156" t="s">
        <v>652</v>
      </c>
      <c r="B156" t="s">
        <v>653</v>
      </c>
      <c r="C156" t="s">
        <v>188</v>
      </c>
      <c r="D156" t="s">
        <v>392</v>
      </c>
      <c r="E156" t="s">
        <v>654</v>
      </c>
      <c r="F156" t="s">
        <v>642</v>
      </c>
      <c r="G156">
        <v>44306</v>
      </c>
      <c r="H156">
        <v>44399</v>
      </c>
      <c r="I156">
        <v>93</v>
      </c>
      <c r="J156" s="39" t="s">
        <v>47</v>
      </c>
      <c r="K156" t="s">
        <v>155</v>
      </c>
      <c r="L156" t="s">
        <v>1229</v>
      </c>
    </row>
    <row r="157" spans="1:12" x14ac:dyDescent="0.25">
      <c r="A157" t="s">
        <v>655</v>
      </c>
      <c r="B157" t="s">
        <v>656</v>
      </c>
      <c r="C157" t="s">
        <v>71</v>
      </c>
      <c r="D157" t="s">
        <v>645</v>
      </c>
      <c r="E157" t="s">
        <v>657</v>
      </c>
      <c r="F157" t="s">
        <v>53</v>
      </c>
      <c r="G157">
        <v>44300</v>
      </c>
      <c r="H157">
        <v>44394</v>
      </c>
      <c r="I157">
        <v>94</v>
      </c>
      <c r="J157" s="39" t="s">
        <v>47</v>
      </c>
      <c r="K157" t="s">
        <v>68</v>
      </c>
      <c r="L157" t="s">
        <v>145</v>
      </c>
    </row>
    <row r="158" spans="1:12" x14ac:dyDescent="0.25">
      <c r="A158" t="s">
        <v>658</v>
      </c>
      <c r="B158" t="s">
        <v>659</v>
      </c>
      <c r="C158" t="s">
        <v>371</v>
      </c>
      <c r="D158" t="s">
        <v>67</v>
      </c>
      <c r="E158" t="s">
        <v>660</v>
      </c>
      <c r="F158" t="s">
        <v>53</v>
      </c>
      <c r="G158">
        <v>44307</v>
      </c>
      <c r="H158">
        <v>44401</v>
      </c>
      <c r="I158">
        <v>94</v>
      </c>
      <c r="J158" s="39" t="s">
        <v>47</v>
      </c>
      <c r="K158" t="s">
        <v>1225</v>
      </c>
      <c r="L158" t="s">
        <v>1245</v>
      </c>
    </row>
    <row r="159" spans="1:12" x14ac:dyDescent="0.25">
      <c r="A159" t="s">
        <v>661</v>
      </c>
      <c r="B159" t="s">
        <v>662</v>
      </c>
      <c r="C159" t="s">
        <v>51</v>
      </c>
      <c r="D159" t="s">
        <v>168</v>
      </c>
      <c r="E159" t="s">
        <v>663</v>
      </c>
      <c r="F159" t="s">
        <v>664</v>
      </c>
      <c r="G159">
        <v>44284</v>
      </c>
      <c r="H159">
        <v>44378</v>
      </c>
      <c r="I159">
        <v>94</v>
      </c>
      <c r="J159" s="39" t="s">
        <v>47</v>
      </c>
      <c r="K159" t="s">
        <v>68</v>
      </c>
      <c r="L159" t="s">
        <v>1256</v>
      </c>
    </row>
    <row r="160" spans="1:12" x14ac:dyDescent="0.25">
      <c r="A160" t="s">
        <v>665</v>
      </c>
      <c r="B160" t="s">
        <v>666</v>
      </c>
      <c r="C160" t="s">
        <v>361</v>
      </c>
      <c r="D160" t="s">
        <v>52</v>
      </c>
      <c r="E160" t="s">
        <v>667</v>
      </c>
      <c r="F160" t="s">
        <v>668</v>
      </c>
      <c r="G160">
        <v>44298</v>
      </c>
      <c r="H160">
        <v>44393</v>
      </c>
      <c r="I160">
        <v>95</v>
      </c>
      <c r="J160" s="39" t="s">
        <v>47</v>
      </c>
      <c r="K160" t="s">
        <v>155</v>
      </c>
      <c r="L160" t="s">
        <v>1243</v>
      </c>
    </row>
    <row r="161" spans="1:12" x14ac:dyDescent="0.25">
      <c r="A161" t="s">
        <v>445</v>
      </c>
      <c r="B161" t="s">
        <v>669</v>
      </c>
      <c r="C161" t="s">
        <v>58</v>
      </c>
      <c r="D161" t="s">
        <v>96</v>
      </c>
      <c r="E161" t="s">
        <v>670</v>
      </c>
      <c r="F161" t="s">
        <v>671</v>
      </c>
      <c r="G161">
        <v>44308</v>
      </c>
      <c r="H161">
        <v>44404</v>
      </c>
      <c r="I161">
        <v>96</v>
      </c>
      <c r="J161" s="39" t="s">
        <v>47</v>
      </c>
      <c r="K161" t="s">
        <v>48</v>
      </c>
      <c r="L161" t="s">
        <v>1237</v>
      </c>
    </row>
    <row r="162" spans="1:12" x14ac:dyDescent="0.25">
      <c r="A162" t="s">
        <v>672</v>
      </c>
      <c r="B162" t="s">
        <v>673</v>
      </c>
      <c r="C162" t="s">
        <v>215</v>
      </c>
      <c r="D162" t="s">
        <v>52</v>
      </c>
      <c r="E162" t="s">
        <v>674</v>
      </c>
      <c r="F162" t="s">
        <v>675</v>
      </c>
      <c r="G162">
        <v>44285</v>
      </c>
      <c r="H162">
        <v>44382</v>
      </c>
      <c r="I162">
        <v>97</v>
      </c>
      <c r="J162" s="39" t="s">
        <v>47</v>
      </c>
      <c r="K162" t="s">
        <v>155</v>
      </c>
      <c r="L162" t="s">
        <v>1233</v>
      </c>
    </row>
    <row r="163" spans="1:12" x14ac:dyDescent="0.25">
      <c r="A163" t="s">
        <v>676</v>
      </c>
      <c r="B163" t="s">
        <v>677</v>
      </c>
      <c r="C163" t="s">
        <v>586</v>
      </c>
      <c r="D163" t="s">
        <v>67</v>
      </c>
      <c r="E163" t="s">
        <v>678</v>
      </c>
      <c r="F163" t="s">
        <v>50</v>
      </c>
      <c r="G163">
        <v>44281</v>
      </c>
      <c r="H163">
        <v>44378</v>
      </c>
      <c r="I163">
        <v>97</v>
      </c>
      <c r="J163" s="39" t="s">
        <v>47</v>
      </c>
      <c r="K163" t="s">
        <v>156</v>
      </c>
      <c r="L163" t="s">
        <v>1254</v>
      </c>
    </row>
    <row r="164" spans="1:12" x14ac:dyDescent="0.25">
      <c r="A164" t="s">
        <v>679</v>
      </c>
      <c r="B164" t="s">
        <v>680</v>
      </c>
      <c r="C164" t="s">
        <v>210</v>
      </c>
      <c r="D164" t="s">
        <v>56</v>
      </c>
      <c r="E164" t="s">
        <v>681</v>
      </c>
      <c r="F164" t="s">
        <v>675</v>
      </c>
      <c r="G164">
        <v>44293</v>
      </c>
      <c r="H164">
        <v>44390</v>
      </c>
      <c r="I164">
        <v>97</v>
      </c>
      <c r="J164" s="39" t="s">
        <v>47</v>
      </c>
      <c r="K164" t="s">
        <v>156</v>
      </c>
      <c r="L164" t="s">
        <v>1232</v>
      </c>
    </row>
    <row r="165" spans="1:12" x14ac:dyDescent="0.25">
      <c r="A165" t="s">
        <v>682</v>
      </c>
      <c r="B165" t="s">
        <v>683</v>
      </c>
      <c r="C165" t="s">
        <v>183</v>
      </c>
      <c r="D165" t="s">
        <v>52</v>
      </c>
      <c r="E165" t="s">
        <v>684</v>
      </c>
      <c r="F165" t="s">
        <v>675</v>
      </c>
      <c r="G165">
        <v>44301</v>
      </c>
      <c r="H165">
        <v>44398</v>
      </c>
      <c r="I165">
        <v>97</v>
      </c>
      <c r="J165" s="39" t="s">
        <v>47</v>
      </c>
      <c r="K165" t="s">
        <v>48</v>
      </c>
      <c r="L165" t="s">
        <v>1228</v>
      </c>
    </row>
    <row r="166" spans="1:12" x14ac:dyDescent="0.25">
      <c r="A166" t="s">
        <v>685</v>
      </c>
      <c r="B166" t="s">
        <v>686</v>
      </c>
      <c r="C166" t="s">
        <v>387</v>
      </c>
      <c r="D166" t="s">
        <v>67</v>
      </c>
      <c r="E166" t="s">
        <v>687</v>
      </c>
      <c r="F166" t="s">
        <v>688</v>
      </c>
      <c r="G166">
        <v>44285</v>
      </c>
      <c r="H166">
        <v>44383</v>
      </c>
      <c r="I166">
        <v>98</v>
      </c>
      <c r="J166" s="39" t="s">
        <v>47</v>
      </c>
      <c r="K166" t="s">
        <v>1224</v>
      </c>
      <c r="L166" t="s">
        <v>466</v>
      </c>
    </row>
    <row r="167" spans="1:12" x14ac:dyDescent="0.25">
      <c r="A167" t="s">
        <v>689</v>
      </c>
      <c r="B167" t="s">
        <v>690</v>
      </c>
      <c r="C167" t="s">
        <v>586</v>
      </c>
      <c r="D167" t="s">
        <v>59</v>
      </c>
      <c r="E167" t="s">
        <v>691</v>
      </c>
      <c r="F167" t="s">
        <v>688</v>
      </c>
      <c r="G167">
        <v>44289</v>
      </c>
      <c r="H167">
        <v>44387</v>
      </c>
      <c r="I167">
        <v>98</v>
      </c>
      <c r="J167" s="39" t="s">
        <v>47</v>
      </c>
      <c r="K167" t="s">
        <v>156</v>
      </c>
      <c r="L167" t="s">
        <v>1254</v>
      </c>
    </row>
    <row r="168" spans="1:12" x14ac:dyDescent="0.25">
      <c r="A168" t="s">
        <v>692</v>
      </c>
      <c r="B168" t="s">
        <v>693</v>
      </c>
      <c r="C168" t="s">
        <v>119</v>
      </c>
      <c r="D168" t="s">
        <v>59</v>
      </c>
      <c r="E168" t="s">
        <v>694</v>
      </c>
      <c r="F168" t="s">
        <v>695</v>
      </c>
      <c r="G168">
        <v>44287</v>
      </c>
      <c r="H168">
        <v>44386</v>
      </c>
      <c r="I168">
        <v>99</v>
      </c>
      <c r="J168" s="39" t="s">
        <v>47</v>
      </c>
      <c r="K168" t="s">
        <v>156</v>
      </c>
      <c r="L168" t="s">
        <v>149</v>
      </c>
    </row>
    <row r="169" spans="1:12" x14ac:dyDescent="0.25">
      <c r="A169" t="s">
        <v>696</v>
      </c>
      <c r="B169" t="s">
        <v>697</v>
      </c>
      <c r="C169" t="s">
        <v>465</v>
      </c>
      <c r="D169" t="s">
        <v>52</v>
      </c>
      <c r="E169" t="s">
        <v>698</v>
      </c>
      <c r="F169" t="s">
        <v>699</v>
      </c>
      <c r="G169">
        <v>44299</v>
      </c>
      <c r="H169">
        <v>44399</v>
      </c>
      <c r="I169">
        <v>100</v>
      </c>
      <c r="J169" s="39" t="s">
        <v>47</v>
      </c>
      <c r="K169" t="s">
        <v>1224</v>
      </c>
      <c r="L169" t="s">
        <v>1248</v>
      </c>
    </row>
    <row r="170" spans="1:12" x14ac:dyDescent="0.25">
      <c r="A170" t="s">
        <v>700</v>
      </c>
      <c r="B170" t="s">
        <v>701</v>
      </c>
      <c r="C170" t="s">
        <v>107</v>
      </c>
      <c r="D170" t="s">
        <v>52</v>
      </c>
      <c r="E170" t="s">
        <v>702</v>
      </c>
      <c r="F170" t="s">
        <v>69</v>
      </c>
      <c r="G170">
        <v>44294</v>
      </c>
      <c r="H170">
        <v>44396</v>
      </c>
      <c r="I170">
        <v>102</v>
      </c>
      <c r="J170" s="39" t="s">
        <v>47</v>
      </c>
      <c r="K170" t="s">
        <v>155</v>
      </c>
      <c r="L170" t="s">
        <v>147</v>
      </c>
    </row>
    <row r="171" spans="1:12" x14ac:dyDescent="0.25">
      <c r="A171" t="s">
        <v>703</v>
      </c>
      <c r="B171" t="s">
        <v>704</v>
      </c>
      <c r="C171" t="s">
        <v>58</v>
      </c>
      <c r="D171" t="s">
        <v>59</v>
      </c>
      <c r="E171" t="s">
        <v>705</v>
      </c>
      <c r="F171" t="s">
        <v>69</v>
      </c>
      <c r="G171">
        <v>44287</v>
      </c>
      <c r="H171">
        <v>44389</v>
      </c>
      <c r="I171">
        <v>102</v>
      </c>
      <c r="J171" s="39" t="s">
        <v>47</v>
      </c>
      <c r="K171" t="s">
        <v>48</v>
      </c>
      <c r="L171" t="s">
        <v>1237</v>
      </c>
    </row>
    <row r="172" spans="1:12" x14ac:dyDescent="0.25">
      <c r="A172" t="s">
        <v>706</v>
      </c>
      <c r="B172" t="s">
        <v>707</v>
      </c>
      <c r="C172" t="s">
        <v>173</v>
      </c>
      <c r="D172" t="s">
        <v>59</v>
      </c>
      <c r="E172" t="s">
        <v>708</v>
      </c>
      <c r="F172" t="s">
        <v>709</v>
      </c>
      <c r="G172">
        <v>44291</v>
      </c>
      <c r="H172">
        <v>44394</v>
      </c>
      <c r="I172">
        <v>103</v>
      </c>
      <c r="J172" s="39" t="s">
        <v>47</v>
      </c>
      <c r="K172" t="s">
        <v>155</v>
      </c>
      <c r="L172" t="s">
        <v>1227</v>
      </c>
    </row>
    <row r="173" spans="1:12" x14ac:dyDescent="0.25">
      <c r="A173" t="s">
        <v>710</v>
      </c>
      <c r="B173" t="s">
        <v>711</v>
      </c>
      <c r="C173" t="s">
        <v>431</v>
      </c>
      <c r="D173" t="s">
        <v>52</v>
      </c>
      <c r="E173" t="s">
        <v>712</v>
      </c>
      <c r="F173" t="s">
        <v>709</v>
      </c>
      <c r="G173">
        <v>44302</v>
      </c>
      <c r="H173">
        <v>44405</v>
      </c>
      <c r="I173">
        <v>103</v>
      </c>
      <c r="J173" s="39" t="s">
        <v>47</v>
      </c>
      <c r="K173" t="s">
        <v>155</v>
      </c>
      <c r="L173" t="s">
        <v>1246</v>
      </c>
    </row>
    <row r="174" spans="1:12" x14ac:dyDescent="0.25">
      <c r="A174" t="s">
        <v>713</v>
      </c>
      <c r="B174" t="s">
        <v>714</v>
      </c>
      <c r="C174" t="s">
        <v>72</v>
      </c>
      <c r="D174" t="s">
        <v>59</v>
      </c>
      <c r="E174" t="s">
        <v>715</v>
      </c>
      <c r="F174" t="s">
        <v>716</v>
      </c>
      <c r="G174">
        <v>44291</v>
      </c>
      <c r="H174">
        <v>44396</v>
      </c>
      <c r="I174">
        <v>105</v>
      </c>
      <c r="J174" s="39" t="s">
        <v>47</v>
      </c>
      <c r="K174" t="s">
        <v>48</v>
      </c>
      <c r="L174" t="s">
        <v>1257</v>
      </c>
    </row>
    <row r="175" spans="1:12" x14ac:dyDescent="0.25">
      <c r="A175" t="s">
        <v>717</v>
      </c>
      <c r="B175" t="s">
        <v>718</v>
      </c>
      <c r="C175" t="s">
        <v>591</v>
      </c>
      <c r="D175" t="s">
        <v>52</v>
      </c>
      <c r="E175" t="s">
        <v>719</v>
      </c>
      <c r="F175" t="s">
        <v>716</v>
      </c>
      <c r="G175">
        <v>44279</v>
      </c>
      <c r="H175">
        <v>44384</v>
      </c>
      <c r="I175">
        <v>105</v>
      </c>
      <c r="J175" s="39" t="s">
        <v>47</v>
      </c>
      <c r="K175" t="s">
        <v>155</v>
      </c>
      <c r="L175" t="s">
        <v>1255</v>
      </c>
    </row>
    <row r="176" spans="1:12" x14ac:dyDescent="0.25">
      <c r="A176" t="s">
        <v>720</v>
      </c>
      <c r="B176" t="s">
        <v>721</v>
      </c>
      <c r="C176" t="s">
        <v>366</v>
      </c>
      <c r="D176" t="s">
        <v>52</v>
      </c>
      <c r="E176" t="s">
        <v>722</v>
      </c>
      <c r="F176" t="s">
        <v>716</v>
      </c>
      <c r="G176">
        <v>44278</v>
      </c>
      <c r="H176">
        <v>44383</v>
      </c>
      <c r="I176">
        <v>105</v>
      </c>
      <c r="J176" s="39" t="s">
        <v>47</v>
      </c>
      <c r="K176" t="s">
        <v>155</v>
      </c>
      <c r="L176" t="s">
        <v>1244</v>
      </c>
    </row>
    <row r="177" spans="1:12" x14ac:dyDescent="0.25">
      <c r="A177" t="s">
        <v>723</v>
      </c>
      <c r="B177" t="s">
        <v>724</v>
      </c>
      <c r="C177" t="s">
        <v>163</v>
      </c>
      <c r="D177" t="s">
        <v>67</v>
      </c>
      <c r="E177" t="s">
        <v>725</v>
      </c>
      <c r="F177" t="s">
        <v>726</v>
      </c>
      <c r="G177">
        <v>44292</v>
      </c>
      <c r="H177">
        <v>44398</v>
      </c>
      <c r="I177">
        <v>106</v>
      </c>
      <c r="J177" s="39" t="s">
        <v>47</v>
      </c>
      <c r="K177" t="s">
        <v>155</v>
      </c>
      <c r="L177" t="s">
        <v>1226</v>
      </c>
    </row>
    <row r="178" spans="1:12" x14ac:dyDescent="0.25">
      <c r="A178" t="s">
        <v>727</v>
      </c>
      <c r="B178" t="s">
        <v>728</v>
      </c>
      <c r="C178" t="s">
        <v>361</v>
      </c>
      <c r="D178" t="s">
        <v>52</v>
      </c>
      <c r="E178" t="s">
        <v>729</v>
      </c>
      <c r="F178" t="s">
        <v>726</v>
      </c>
      <c r="G178">
        <v>44298</v>
      </c>
      <c r="H178">
        <v>44404</v>
      </c>
      <c r="I178">
        <v>106</v>
      </c>
      <c r="J178" s="39" t="s">
        <v>47</v>
      </c>
      <c r="K178" t="s">
        <v>155</v>
      </c>
      <c r="L178" t="s">
        <v>1243</v>
      </c>
    </row>
    <row r="179" spans="1:12" x14ac:dyDescent="0.25">
      <c r="A179" t="s">
        <v>730</v>
      </c>
      <c r="B179" t="s">
        <v>731</v>
      </c>
      <c r="C179" t="s">
        <v>279</v>
      </c>
      <c r="D179" t="s">
        <v>52</v>
      </c>
      <c r="E179" t="s">
        <v>732</v>
      </c>
      <c r="F179" t="s">
        <v>726</v>
      </c>
      <c r="G179">
        <v>44291</v>
      </c>
      <c r="H179">
        <v>44397</v>
      </c>
      <c r="I179">
        <v>106</v>
      </c>
      <c r="J179" s="39" t="s">
        <v>47</v>
      </c>
      <c r="K179" t="s">
        <v>155</v>
      </c>
      <c r="L179" t="s">
        <v>1239</v>
      </c>
    </row>
    <row r="180" spans="1:12" x14ac:dyDescent="0.25">
      <c r="A180" t="s">
        <v>733</v>
      </c>
      <c r="B180" t="s">
        <v>734</v>
      </c>
      <c r="C180" t="s">
        <v>215</v>
      </c>
      <c r="D180" t="s">
        <v>59</v>
      </c>
      <c r="E180" t="s">
        <v>735</v>
      </c>
      <c r="F180" t="s">
        <v>726</v>
      </c>
      <c r="G180">
        <v>44294</v>
      </c>
      <c r="H180">
        <v>44400</v>
      </c>
      <c r="I180">
        <v>106</v>
      </c>
      <c r="J180" s="39" t="s">
        <v>47</v>
      </c>
      <c r="K180" t="s">
        <v>155</v>
      </c>
      <c r="L180" t="s">
        <v>1233</v>
      </c>
    </row>
    <row r="181" spans="1:12" x14ac:dyDescent="0.25">
      <c r="A181" t="s">
        <v>736</v>
      </c>
      <c r="B181" t="s">
        <v>737</v>
      </c>
      <c r="C181" t="s">
        <v>349</v>
      </c>
      <c r="D181" t="s">
        <v>52</v>
      </c>
      <c r="E181" t="s">
        <v>738</v>
      </c>
      <c r="F181" t="s">
        <v>726</v>
      </c>
      <c r="G181">
        <v>44278</v>
      </c>
      <c r="H181">
        <v>44384</v>
      </c>
      <c r="I181">
        <v>106</v>
      </c>
      <c r="J181" s="39" t="s">
        <v>47</v>
      </c>
      <c r="K181" t="s">
        <v>68</v>
      </c>
      <c r="L181" t="s">
        <v>1242</v>
      </c>
    </row>
    <row r="182" spans="1:12" x14ac:dyDescent="0.25">
      <c r="A182" t="s">
        <v>739</v>
      </c>
      <c r="B182" t="s">
        <v>740</v>
      </c>
      <c r="C182" t="s">
        <v>741</v>
      </c>
      <c r="D182" t="s">
        <v>59</v>
      </c>
      <c r="E182" t="s">
        <v>742</v>
      </c>
      <c r="F182" t="s">
        <v>743</v>
      </c>
      <c r="G182">
        <v>44275</v>
      </c>
      <c r="H182">
        <v>44382</v>
      </c>
      <c r="I182">
        <v>107</v>
      </c>
      <c r="J182" s="39" t="s">
        <v>47</v>
      </c>
      <c r="K182" t="s">
        <v>155</v>
      </c>
      <c r="L182" t="s">
        <v>1258</v>
      </c>
    </row>
    <row r="183" spans="1:12" x14ac:dyDescent="0.25">
      <c r="A183" t="s">
        <v>744</v>
      </c>
      <c r="B183" t="s">
        <v>745</v>
      </c>
      <c r="C183" t="s">
        <v>75</v>
      </c>
      <c r="D183" t="s">
        <v>96</v>
      </c>
      <c r="E183" t="s">
        <v>746</v>
      </c>
      <c r="F183" t="s">
        <v>747</v>
      </c>
      <c r="G183">
        <v>44285</v>
      </c>
      <c r="H183">
        <v>44393</v>
      </c>
      <c r="I183">
        <v>108</v>
      </c>
      <c r="J183" s="39" t="s">
        <v>47</v>
      </c>
      <c r="K183" t="s">
        <v>68</v>
      </c>
      <c r="L183" t="s">
        <v>150</v>
      </c>
    </row>
    <row r="184" spans="1:12" x14ac:dyDescent="0.25">
      <c r="A184" t="s">
        <v>748</v>
      </c>
      <c r="B184" t="s">
        <v>749</v>
      </c>
      <c r="C184" t="s">
        <v>72</v>
      </c>
      <c r="D184" t="s">
        <v>96</v>
      </c>
      <c r="E184" t="s">
        <v>750</v>
      </c>
      <c r="F184" t="s">
        <v>751</v>
      </c>
      <c r="G184">
        <v>44270</v>
      </c>
      <c r="H184">
        <v>44378</v>
      </c>
      <c r="I184">
        <v>108</v>
      </c>
      <c r="J184" s="39" t="s">
        <v>47</v>
      </c>
      <c r="K184" t="s">
        <v>48</v>
      </c>
      <c r="L184" t="s">
        <v>1257</v>
      </c>
    </row>
    <row r="185" spans="1:12" x14ac:dyDescent="0.25">
      <c r="A185" t="s">
        <v>752</v>
      </c>
      <c r="B185" t="s">
        <v>753</v>
      </c>
      <c r="C185" t="s">
        <v>366</v>
      </c>
      <c r="D185" t="s">
        <v>52</v>
      </c>
      <c r="E185" t="s">
        <v>754</v>
      </c>
      <c r="F185" t="s">
        <v>751</v>
      </c>
      <c r="G185">
        <v>44282</v>
      </c>
      <c r="H185">
        <v>44390</v>
      </c>
      <c r="I185">
        <v>108</v>
      </c>
      <c r="J185" s="39" t="s">
        <v>47</v>
      </c>
      <c r="K185" t="s">
        <v>155</v>
      </c>
      <c r="L185" t="s">
        <v>1244</v>
      </c>
    </row>
    <row r="186" spans="1:12" x14ac:dyDescent="0.25">
      <c r="A186" t="s">
        <v>755</v>
      </c>
      <c r="B186" t="s">
        <v>756</v>
      </c>
      <c r="C186" t="s">
        <v>215</v>
      </c>
      <c r="D186" t="s">
        <v>52</v>
      </c>
      <c r="E186" t="s">
        <v>757</v>
      </c>
      <c r="F186" t="s">
        <v>751</v>
      </c>
      <c r="G186">
        <v>44284</v>
      </c>
      <c r="H186">
        <v>44392</v>
      </c>
      <c r="I186">
        <v>108</v>
      </c>
      <c r="J186" s="39" t="s">
        <v>47</v>
      </c>
      <c r="K186" t="s">
        <v>155</v>
      </c>
      <c r="L186" t="s">
        <v>1233</v>
      </c>
    </row>
    <row r="187" spans="1:12" x14ac:dyDescent="0.25">
      <c r="A187" t="s">
        <v>758</v>
      </c>
      <c r="B187" t="s">
        <v>759</v>
      </c>
      <c r="C187" t="s">
        <v>591</v>
      </c>
      <c r="D187" t="s">
        <v>67</v>
      </c>
      <c r="E187" t="s">
        <v>760</v>
      </c>
      <c r="F187" t="s">
        <v>761</v>
      </c>
      <c r="G187">
        <v>44296</v>
      </c>
      <c r="H187">
        <v>44405</v>
      </c>
      <c r="I187">
        <v>109</v>
      </c>
      <c r="J187" s="39" t="s">
        <v>47</v>
      </c>
      <c r="K187" t="s">
        <v>155</v>
      </c>
      <c r="L187" t="s">
        <v>1255</v>
      </c>
    </row>
    <row r="188" spans="1:12" x14ac:dyDescent="0.25">
      <c r="A188" t="s">
        <v>762</v>
      </c>
      <c r="B188" t="s">
        <v>763</v>
      </c>
      <c r="C188" t="s">
        <v>741</v>
      </c>
      <c r="D188" t="s">
        <v>96</v>
      </c>
      <c r="E188" t="s">
        <v>764</v>
      </c>
      <c r="F188" t="s">
        <v>761</v>
      </c>
      <c r="G188">
        <v>44282</v>
      </c>
      <c r="H188">
        <v>44391</v>
      </c>
      <c r="I188">
        <v>109</v>
      </c>
      <c r="J188" s="39" t="s">
        <v>47</v>
      </c>
      <c r="K188" t="s">
        <v>155</v>
      </c>
      <c r="L188" t="s">
        <v>1258</v>
      </c>
    </row>
    <row r="189" spans="1:12" x14ac:dyDescent="0.25">
      <c r="A189" t="s">
        <v>765</v>
      </c>
      <c r="B189" t="s">
        <v>766</v>
      </c>
      <c r="C189" t="s">
        <v>49</v>
      </c>
      <c r="D189" t="s">
        <v>52</v>
      </c>
      <c r="E189" t="s">
        <v>767</v>
      </c>
      <c r="F189" t="s">
        <v>768</v>
      </c>
      <c r="G189">
        <v>44281</v>
      </c>
      <c r="H189">
        <v>44390</v>
      </c>
      <c r="I189">
        <v>109</v>
      </c>
      <c r="J189" s="39" t="s">
        <v>47</v>
      </c>
      <c r="K189" t="s">
        <v>48</v>
      </c>
      <c r="L189" t="s">
        <v>1259</v>
      </c>
    </row>
    <row r="190" spans="1:12" x14ac:dyDescent="0.25">
      <c r="A190" t="s">
        <v>769</v>
      </c>
      <c r="B190" t="s">
        <v>770</v>
      </c>
      <c r="C190" t="s">
        <v>279</v>
      </c>
      <c r="D190" t="s">
        <v>67</v>
      </c>
      <c r="E190" t="s">
        <v>771</v>
      </c>
      <c r="F190" t="s">
        <v>772</v>
      </c>
      <c r="G190">
        <v>44295</v>
      </c>
      <c r="H190">
        <v>44405</v>
      </c>
      <c r="I190">
        <v>110</v>
      </c>
      <c r="J190" s="39" t="s">
        <v>47</v>
      </c>
      <c r="K190" t="s">
        <v>155</v>
      </c>
      <c r="L190" t="s">
        <v>1239</v>
      </c>
    </row>
    <row r="191" spans="1:12" x14ac:dyDescent="0.25">
      <c r="A191" t="s">
        <v>773</v>
      </c>
      <c r="B191" t="s">
        <v>774</v>
      </c>
      <c r="C191" t="s">
        <v>173</v>
      </c>
      <c r="D191" t="s">
        <v>45</v>
      </c>
      <c r="E191" t="s">
        <v>775</v>
      </c>
      <c r="F191" t="s">
        <v>772</v>
      </c>
      <c r="G191">
        <v>44295</v>
      </c>
      <c r="H191">
        <v>44405</v>
      </c>
      <c r="I191">
        <v>110</v>
      </c>
      <c r="J191" s="39" t="s">
        <v>47</v>
      </c>
      <c r="K191" t="s">
        <v>155</v>
      </c>
      <c r="L191" t="s">
        <v>1227</v>
      </c>
    </row>
    <row r="192" spans="1:12" x14ac:dyDescent="0.25">
      <c r="A192" t="s">
        <v>776</v>
      </c>
      <c r="B192" t="s">
        <v>777</v>
      </c>
      <c r="C192" t="s">
        <v>366</v>
      </c>
      <c r="D192" t="s">
        <v>45</v>
      </c>
      <c r="E192" t="s">
        <v>778</v>
      </c>
      <c r="F192" t="s">
        <v>779</v>
      </c>
      <c r="G192">
        <v>44289</v>
      </c>
      <c r="H192">
        <v>44400</v>
      </c>
      <c r="I192">
        <v>111</v>
      </c>
      <c r="J192" s="39" t="s">
        <v>47</v>
      </c>
      <c r="K192" t="s">
        <v>155</v>
      </c>
      <c r="L192" t="s">
        <v>1244</v>
      </c>
    </row>
    <row r="193" spans="1:12" x14ac:dyDescent="0.25">
      <c r="A193" t="s">
        <v>780</v>
      </c>
      <c r="B193" t="s">
        <v>781</v>
      </c>
      <c r="C193" t="s">
        <v>361</v>
      </c>
      <c r="D193" t="s">
        <v>67</v>
      </c>
      <c r="E193" t="s">
        <v>782</v>
      </c>
      <c r="F193" t="s">
        <v>783</v>
      </c>
      <c r="G193">
        <v>44294</v>
      </c>
      <c r="H193">
        <v>44405</v>
      </c>
      <c r="I193">
        <v>111</v>
      </c>
      <c r="J193" s="39" t="s">
        <v>47</v>
      </c>
      <c r="K193" t="s">
        <v>155</v>
      </c>
      <c r="L193" t="s">
        <v>1243</v>
      </c>
    </row>
    <row r="194" spans="1:12" x14ac:dyDescent="0.25">
      <c r="A194" t="s">
        <v>784</v>
      </c>
      <c r="B194" t="s">
        <v>785</v>
      </c>
      <c r="C194" t="s">
        <v>173</v>
      </c>
      <c r="D194" t="s">
        <v>52</v>
      </c>
      <c r="E194" t="s">
        <v>786</v>
      </c>
      <c r="F194" t="s">
        <v>783</v>
      </c>
      <c r="G194">
        <v>44294</v>
      </c>
      <c r="H194">
        <v>44405</v>
      </c>
      <c r="I194">
        <v>111</v>
      </c>
      <c r="J194" s="39" t="s">
        <v>47</v>
      </c>
      <c r="K194" t="s">
        <v>155</v>
      </c>
      <c r="L194" t="s">
        <v>1227</v>
      </c>
    </row>
    <row r="195" spans="1:12" x14ac:dyDescent="0.25">
      <c r="A195" t="s">
        <v>787</v>
      </c>
      <c r="B195" t="s">
        <v>788</v>
      </c>
      <c r="C195" t="s">
        <v>220</v>
      </c>
      <c r="D195" t="s">
        <v>248</v>
      </c>
      <c r="E195" t="s">
        <v>789</v>
      </c>
      <c r="F195" t="s">
        <v>783</v>
      </c>
      <c r="G195">
        <v>44294</v>
      </c>
      <c r="H195">
        <v>44405</v>
      </c>
      <c r="I195">
        <v>111</v>
      </c>
      <c r="J195" s="39" t="s">
        <v>47</v>
      </c>
      <c r="K195" t="s">
        <v>1224</v>
      </c>
      <c r="L195" t="s">
        <v>1234</v>
      </c>
    </row>
    <row r="196" spans="1:12" x14ac:dyDescent="0.25">
      <c r="A196" t="s">
        <v>790</v>
      </c>
      <c r="B196" t="s">
        <v>791</v>
      </c>
      <c r="C196" t="s">
        <v>279</v>
      </c>
      <c r="D196" t="s">
        <v>67</v>
      </c>
      <c r="E196" t="s">
        <v>792</v>
      </c>
      <c r="F196" t="s">
        <v>73</v>
      </c>
      <c r="G196">
        <v>44293</v>
      </c>
      <c r="H196">
        <v>44405</v>
      </c>
      <c r="I196">
        <v>112</v>
      </c>
      <c r="J196" s="39" t="s">
        <v>47</v>
      </c>
      <c r="K196" t="s">
        <v>155</v>
      </c>
      <c r="L196" t="s">
        <v>1239</v>
      </c>
    </row>
    <row r="197" spans="1:12" x14ac:dyDescent="0.25">
      <c r="A197" t="s">
        <v>793</v>
      </c>
      <c r="B197" t="s">
        <v>794</v>
      </c>
      <c r="C197" t="s">
        <v>225</v>
      </c>
      <c r="D197" t="s">
        <v>96</v>
      </c>
      <c r="E197" t="s">
        <v>795</v>
      </c>
      <c r="F197" t="s">
        <v>73</v>
      </c>
      <c r="G197">
        <v>44293</v>
      </c>
      <c r="H197">
        <v>44405</v>
      </c>
      <c r="I197">
        <v>112</v>
      </c>
      <c r="J197" s="39" t="s">
        <v>47</v>
      </c>
      <c r="K197" t="s">
        <v>1225</v>
      </c>
      <c r="L197" t="s">
        <v>1235</v>
      </c>
    </row>
    <row r="198" spans="1:12" x14ac:dyDescent="0.25">
      <c r="A198" t="s">
        <v>796</v>
      </c>
      <c r="B198" t="s">
        <v>797</v>
      </c>
      <c r="C198" t="s">
        <v>798</v>
      </c>
      <c r="D198" t="s">
        <v>61</v>
      </c>
      <c r="E198" t="s">
        <v>799</v>
      </c>
      <c r="F198" t="s">
        <v>73</v>
      </c>
      <c r="G198">
        <v>44272</v>
      </c>
      <c r="H198">
        <v>44384</v>
      </c>
      <c r="I198">
        <v>112</v>
      </c>
      <c r="J198" s="39" t="s">
        <v>47</v>
      </c>
      <c r="K198" t="s">
        <v>156</v>
      </c>
      <c r="L198" t="s">
        <v>1260</v>
      </c>
    </row>
    <row r="199" spans="1:12" x14ac:dyDescent="0.25">
      <c r="A199" t="s">
        <v>800</v>
      </c>
      <c r="B199" t="s">
        <v>801</v>
      </c>
      <c r="C199" t="s">
        <v>366</v>
      </c>
      <c r="D199" t="s">
        <v>52</v>
      </c>
      <c r="E199" t="s">
        <v>802</v>
      </c>
      <c r="F199" t="s">
        <v>803</v>
      </c>
      <c r="G199">
        <v>44280</v>
      </c>
      <c r="H199">
        <v>44392</v>
      </c>
      <c r="I199">
        <v>112</v>
      </c>
      <c r="J199" s="39" t="s">
        <v>47</v>
      </c>
      <c r="K199" t="s">
        <v>155</v>
      </c>
      <c r="L199" t="s">
        <v>1244</v>
      </c>
    </row>
    <row r="200" spans="1:12" x14ac:dyDescent="0.25">
      <c r="A200" t="s">
        <v>804</v>
      </c>
      <c r="B200" t="s">
        <v>805</v>
      </c>
      <c r="C200" t="s">
        <v>361</v>
      </c>
      <c r="D200" t="s">
        <v>59</v>
      </c>
      <c r="E200" t="s">
        <v>806</v>
      </c>
      <c r="F200" t="s">
        <v>803</v>
      </c>
      <c r="G200">
        <v>44292</v>
      </c>
      <c r="H200">
        <v>44404</v>
      </c>
      <c r="I200">
        <v>112</v>
      </c>
      <c r="J200" s="39" t="s">
        <v>47</v>
      </c>
      <c r="K200" t="s">
        <v>155</v>
      </c>
      <c r="L200" t="s">
        <v>1243</v>
      </c>
    </row>
    <row r="201" spans="1:12" x14ac:dyDescent="0.25">
      <c r="A201" t="s">
        <v>807</v>
      </c>
      <c r="B201" t="s">
        <v>808</v>
      </c>
      <c r="C201" t="s">
        <v>442</v>
      </c>
      <c r="D201" t="s">
        <v>52</v>
      </c>
      <c r="E201" t="s">
        <v>809</v>
      </c>
      <c r="F201" t="s">
        <v>810</v>
      </c>
      <c r="G201">
        <v>44295</v>
      </c>
      <c r="H201">
        <v>44408</v>
      </c>
      <c r="I201">
        <v>113</v>
      </c>
      <c r="J201" s="39" t="s">
        <v>47</v>
      </c>
      <c r="K201" t="s">
        <v>1225</v>
      </c>
      <c r="L201" t="s">
        <v>1247</v>
      </c>
    </row>
    <row r="202" spans="1:12" x14ac:dyDescent="0.25">
      <c r="A202" t="s">
        <v>811</v>
      </c>
      <c r="B202" t="s">
        <v>812</v>
      </c>
      <c r="C202" t="s">
        <v>210</v>
      </c>
      <c r="D202" t="s">
        <v>52</v>
      </c>
      <c r="E202" t="s">
        <v>813</v>
      </c>
      <c r="F202" t="s">
        <v>810</v>
      </c>
      <c r="G202">
        <v>44283</v>
      </c>
      <c r="H202">
        <v>44396</v>
      </c>
      <c r="I202">
        <v>113</v>
      </c>
      <c r="J202" s="39" t="s">
        <v>47</v>
      </c>
      <c r="K202" t="s">
        <v>155</v>
      </c>
      <c r="L202" t="s">
        <v>1232</v>
      </c>
    </row>
    <row r="203" spans="1:12" x14ac:dyDescent="0.25">
      <c r="A203" t="s">
        <v>814</v>
      </c>
      <c r="B203" t="s">
        <v>815</v>
      </c>
      <c r="C203" t="s">
        <v>431</v>
      </c>
      <c r="D203" t="s">
        <v>67</v>
      </c>
      <c r="E203" t="s">
        <v>816</v>
      </c>
      <c r="F203" t="s">
        <v>817</v>
      </c>
      <c r="G203">
        <v>44292</v>
      </c>
      <c r="H203">
        <v>44405</v>
      </c>
      <c r="I203">
        <v>113</v>
      </c>
      <c r="J203" s="39" t="s">
        <v>47</v>
      </c>
      <c r="K203" t="s">
        <v>155</v>
      </c>
      <c r="L203" t="s">
        <v>1246</v>
      </c>
    </row>
    <row r="204" spans="1:12" x14ac:dyDescent="0.25">
      <c r="A204" t="s">
        <v>818</v>
      </c>
      <c r="B204" t="s">
        <v>819</v>
      </c>
      <c r="C204" t="s">
        <v>741</v>
      </c>
      <c r="D204" t="s">
        <v>168</v>
      </c>
      <c r="E204" t="s">
        <v>820</v>
      </c>
      <c r="F204" t="s">
        <v>821</v>
      </c>
      <c r="G204">
        <v>44286</v>
      </c>
      <c r="H204">
        <v>44401</v>
      </c>
      <c r="I204">
        <v>115</v>
      </c>
      <c r="J204" s="39" t="s">
        <v>47</v>
      </c>
      <c r="K204" t="s">
        <v>155</v>
      </c>
      <c r="L204" t="s">
        <v>1258</v>
      </c>
    </row>
    <row r="205" spans="1:12" x14ac:dyDescent="0.25">
      <c r="A205" t="s">
        <v>822</v>
      </c>
      <c r="B205" t="s">
        <v>823</v>
      </c>
      <c r="C205" t="s">
        <v>824</v>
      </c>
      <c r="D205" t="s">
        <v>52</v>
      </c>
      <c r="E205" t="s">
        <v>825</v>
      </c>
      <c r="F205" t="s">
        <v>821</v>
      </c>
      <c r="G205">
        <v>44276</v>
      </c>
      <c r="H205">
        <v>44391</v>
      </c>
      <c r="I205">
        <v>115</v>
      </c>
      <c r="J205" s="39" t="s">
        <v>47</v>
      </c>
      <c r="K205" t="s">
        <v>156</v>
      </c>
      <c r="L205" t="s">
        <v>1261</v>
      </c>
    </row>
    <row r="206" spans="1:12" x14ac:dyDescent="0.25">
      <c r="A206" t="s">
        <v>826</v>
      </c>
      <c r="B206" t="s">
        <v>827</v>
      </c>
      <c r="C206" t="s">
        <v>173</v>
      </c>
      <c r="D206" t="s">
        <v>59</v>
      </c>
      <c r="E206" t="s">
        <v>828</v>
      </c>
      <c r="F206" t="s">
        <v>829</v>
      </c>
      <c r="G206">
        <v>44277</v>
      </c>
      <c r="H206">
        <v>44393</v>
      </c>
      <c r="I206">
        <v>116</v>
      </c>
      <c r="J206" s="39" t="s">
        <v>47</v>
      </c>
      <c r="K206" t="s">
        <v>155</v>
      </c>
      <c r="L206" t="s">
        <v>1227</v>
      </c>
    </row>
    <row r="207" spans="1:12" x14ac:dyDescent="0.25">
      <c r="A207" t="s">
        <v>830</v>
      </c>
      <c r="B207" t="s">
        <v>831</v>
      </c>
      <c r="C207" t="s">
        <v>44</v>
      </c>
      <c r="D207" t="s">
        <v>59</v>
      </c>
      <c r="E207" t="s">
        <v>832</v>
      </c>
      <c r="F207" t="s">
        <v>833</v>
      </c>
      <c r="G207">
        <v>44263</v>
      </c>
      <c r="H207">
        <v>44379</v>
      </c>
      <c r="I207">
        <v>116</v>
      </c>
      <c r="J207" s="39" t="s">
        <v>47</v>
      </c>
      <c r="K207" t="s">
        <v>68</v>
      </c>
      <c r="L207" t="s">
        <v>1250</v>
      </c>
    </row>
    <row r="208" spans="1:12" x14ac:dyDescent="0.25">
      <c r="A208" t="s">
        <v>834</v>
      </c>
      <c r="B208" t="s">
        <v>835</v>
      </c>
      <c r="C208" t="s">
        <v>215</v>
      </c>
      <c r="D208" t="s">
        <v>52</v>
      </c>
      <c r="E208" t="s">
        <v>836</v>
      </c>
      <c r="F208" t="s">
        <v>833</v>
      </c>
      <c r="G208">
        <v>44278</v>
      </c>
      <c r="H208">
        <v>44394</v>
      </c>
      <c r="I208">
        <v>116</v>
      </c>
      <c r="J208" s="39" t="s">
        <v>47</v>
      </c>
      <c r="K208" t="s">
        <v>155</v>
      </c>
      <c r="L208" t="s">
        <v>1233</v>
      </c>
    </row>
    <row r="209" spans="1:12" x14ac:dyDescent="0.25">
      <c r="A209" t="s">
        <v>837</v>
      </c>
      <c r="B209" t="s">
        <v>838</v>
      </c>
      <c r="C209" t="s">
        <v>193</v>
      </c>
      <c r="D209" t="s">
        <v>839</v>
      </c>
      <c r="E209" t="s">
        <v>840</v>
      </c>
      <c r="F209" t="s">
        <v>841</v>
      </c>
      <c r="G209">
        <v>44277</v>
      </c>
      <c r="H209">
        <v>44394</v>
      </c>
      <c r="I209">
        <v>117</v>
      </c>
      <c r="J209" s="39" t="s">
        <v>47</v>
      </c>
      <c r="K209" t="s">
        <v>155</v>
      </c>
      <c r="L209" t="s">
        <v>1230</v>
      </c>
    </row>
    <row r="210" spans="1:12" x14ac:dyDescent="0.25">
      <c r="A210" t="s">
        <v>842</v>
      </c>
      <c r="B210" t="s">
        <v>843</v>
      </c>
      <c r="C210" t="s">
        <v>107</v>
      </c>
      <c r="D210" t="s">
        <v>52</v>
      </c>
      <c r="E210" t="s">
        <v>844</v>
      </c>
      <c r="F210" t="s">
        <v>841</v>
      </c>
      <c r="G210">
        <v>44281</v>
      </c>
      <c r="H210">
        <v>44398</v>
      </c>
      <c r="I210">
        <v>117</v>
      </c>
      <c r="J210" s="39" t="s">
        <v>47</v>
      </c>
      <c r="K210" t="s">
        <v>155</v>
      </c>
      <c r="L210" t="s">
        <v>147</v>
      </c>
    </row>
    <row r="211" spans="1:12" x14ac:dyDescent="0.25">
      <c r="A211" t="s">
        <v>845</v>
      </c>
      <c r="B211" t="s">
        <v>846</v>
      </c>
      <c r="C211" t="s">
        <v>44</v>
      </c>
      <c r="D211" t="s">
        <v>52</v>
      </c>
      <c r="E211" t="s">
        <v>847</v>
      </c>
      <c r="F211" t="s">
        <v>848</v>
      </c>
      <c r="G211">
        <v>44287</v>
      </c>
      <c r="H211">
        <v>44405</v>
      </c>
      <c r="I211">
        <v>118</v>
      </c>
      <c r="J211" s="39" t="s">
        <v>47</v>
      </c>
      <c r="K211" t="s">
        <v>68</v>
      </c>
      <c r="L211" t="s">
        <v>1250</v>
      </c>
    </row>
    <row r="212" spans="1:12" x14ac:dyDescent="0.25">
      <c r="A212" t="s">
        <v>849</v>
      </c>
      <c r="B212" t="s">
        <v>850</v>
      </c>
      <c r="C212" t="s">
        <v>44</v>
      </c>
      <c r="D212" t="s">
        <v>67</v>
      </c>
      <c r="E212" t="s">
        <v>851</v>
      </c>
      <c r="F212" t="s">
        <v>848</v>
      </c>
      <c r="G212">
        <v>44287</v>
      </c>
      <c r="H212">
        <v>44405</v>
      </c>
      <c r="I212">
        <v>118</v>
      </c>
      <c r="J212" s="39" t="s">
        <v>47</v>
      </c>
      <c r="K212" t="s">
        <v>68</v>
      </c>
      <c r="L212" t="s">
        <v>1250</v>
      </c>
    </row>
    <row r="213" spans="1:12" x14ac:dyDescent="0.25">
      <c r="A213" t="s">
        <v>852</v>
      </c>
      <c r="B213" t="s">
        <v>853</v>
      </c>
      <c r="C213" t="s">
        <v>442</v>
      </c>
      <c r="D213" t="s">
        <v>67</v>
      </c>
      <c r="E213" t="s">
        <v>854</v>
      </c>
      <c r="F213" t="s">
        <v>855</v>
      </c>
      <c r="G213">
        <v>44281</v>
      </c>
      <c r="H213">
        <v>44400</v>
      </c>
      <c r="I213">
        <v>119</v>
      </c>
      <c r="J213" s="39" t="s">
        <v>47</v>
      </c>
      <c r="K213" t="s">
        <v>1225</v>
      </c>
      <c r="L213" t="s">
        <v>1247</v>
      </c>
    </row>
    <row r="214" spans="1:12" x14ac:dyDescent="0.25">
      <c r="A214" t="s">
        <v>856</v>
      </c>
      <c r="B214" t="s">
        <v>857</v>
      </c>
      <c r="C214" t="s">
        <v>210</v>
      </c>
      <c r="D214" t="s">
        <v>59</v>
      </c>
      <c r="E214" t="s">
        <v>858</v>
      </c>
      <c r="F214" t="s">
        <v>855</v>
      </c>
      <c r="G214">
        <v>44260</v>
      </c>
      <c r="H214">
        <v>44379</v>
      </c>
      <c r="I214">
        <v>119</v>
      </c>
      <c r="J214" s="39" t="s">
        <v>47</v>
      </c>
      <c r="K214" t="s">
        <v>155</v>
      </c>
      <c r="L214" t="s">
        <v>1232</v>
      </c>
    </row>
    <row r="215" spans="1:12" x14ac:dyDescent="0.25">
      <c r="A215" t="s">
        <v>859</v>
      </c>
      <c r="B215" t="s">
        <v>860</v>
      </c>
      <c r="C215" t="s">
        <v>193</v>
      </c>
      <c r="D215" t="s">
        <v>52</v>
      </c>
      <c r="E215" t="s">
        <v>861</v>
      </c>
      <c r="F215" t="s">
        <v>855</v>
      </c>
      <c r="G215">
        <v>44273</v>
      </c>
      <c r="H215">
        <v>44392</v>
      </c>
      <c r="I215">
        <v>119</v>
      </c>
      <c r="J215" s="39" t="s">
        <v>47</v>
      </c>
      <c r="K215" t="s">
        <v>155</v>
      </c>
      <c r="L215" t="s">
        <v>1230</v>
      </c>
    </row>
    <row r="216" spans="1:12" x14ac:dyDescent="0.25">
      <c r="A216" t="s">
        <v>862</v>
      </c>
      <c r="B216" t="s">
        <v>863</v>
      </c>
      <c r="C216" t="s">
        <v>210</v>
      </c>
      <c r="D216" t="s">
        <v>52</v>
      </c>
      <c r="E216" t="s">
        <v>864</v>
      </c>
      <c r="F216" t="s">
        <v>855</v>
      </c>
      <c r="G216">
        <v>44286</v>
      </c>
      <c r="H216">
        <v>44405</v>
      </c>
      <c r="I216">
        <v>119</v>
      </c>
      <c r="J216" s="39" t="s">
        <v>47</v>
      </c>
      <c r="K216" t="s">
        <v>155</v>
      </c>
      <c r="L216" t="s">
        <v>1232</v>
      </c>
    </row>
    <row r="217" spans="1:12" x14ac:dyDescent="0.25">
      <c r="A217" t="s">
        <v>865</v>
      </c>
      <c r="B217" t="s">
        <v>866</v>
      </c>
      <c r="C217" t="s">
        <v>173</v>
      </c>
      <c r="D217" t="s">
        <v>52</v>
      </c>
      <c r="E217" t="s">
        <v>867</v>
      </c>
      <c r="F217" t="s">
        <v>868</v>
      </c>
      <c r="G217">
        <v>44284</v>
      </c>
      <c r="H217">
        <v>44405</v>
      </c>
      <c r="I217">
        <v>121</v>
      </c>
      <c r="J217" s="39" t="s">
        <v>47</v>
      </c>
      <c r="K217" t="s">
        <v>155</v>
      </c>
      <c r="L217" t="s">
        <v>1227</v>
      </c>
    </row>
    <row r="218" spans="1:12" x14ac:dyDescent="0.25">
      <c r="A218" t="s">
        <v>869</v>
      </c>
      <c r="B218" t="s">
        <v>870</v>
      </c>
      <c r="C218" t="s">
        <v>431</v>
      </c>
      <c r="D218" t="s">
        <v>168</v>
      </c>
      <c r="E218" t="s">
        <v>871</v>
      </c>
      <c r="F218" t="s">
        <v>868</v>
      </c>
      <c r="G218">
        <v>44284</v>
      </c>
      <c r="H218">
        <v>44405</v>
      </c>
      <c r="I218">
        <v>121</v>
      </c>
      <c r="J218" s="39" t="s">
        <v>47</v>
      </c>
      <c r="K218" t="s">
        <v>155</v>
      </c>
      <c r="L218" t="s">
        <v>1246</v>
      </c>
    </row>
    <row r="219" spans="1:12" x14ac:dyDescent="0.25">
      <c r="A219" t="s">
        <v>872</v>
      </c>
      <c r="B219" t="s">
        <v>873</v>
      </c>
      <c r="C219" t="s">
        <v>51</v>
      </c>
      <c r="D219" t="s">
        <v>96</v>
      </c>
      <c r="E219" t="s">
        <v>874</v>
      </c>
      <c r="F219" t="s">
        <v>868</v>
      </c>
      <c r="G219">
        <v>44270</v>
      </c>
      <c r="H219">
        <v>44391</v>
      </c>
      <c r="I219">
        <v>121</v>
      </c>
      <c r="J219" s="39" t="s">
        <v>47</v>
      </c>
      <c r="K219" t="s">
        <v>68</v>
      </c>
      <c r="L219" t="s">
        <v>1256</v>
      </c>
    </row>
    <row r="220" spans="1:12" x14ac:dyDescent="0.25">
      <c r="A220" t="s">
        <v>875</v>
      </c>
      <c r="B220" t="s">
        <v>876</v>
      </c>
      <c r="C220" t="s">
        <v>349</v>
      </c>
      <c r="D220" t="s">
        <v>59</v>
      </c>
      <c r="E220" t="s">
        <v>877</v>
      </c>
      <c r="F220" t="s">
        <v>878</v>
      </c>
      <c r="G220">
        <v>44273</v>
      </c>
      <c r="H220">
        <v>44394</v>
      </c>
      <c r="I220">
        <v>121</v>
      </c>
      <c r="J220" s="39" t="s">
        <v>47</v>
      </c>
      <c r="K220" t="s">
        <v>68</v>
      </c>
      <c r="L220" t="s">
        <v>1242</v>
      </c>
    </row>
    <row r="221" spans="1:12" x14ac:dyDescent="0.25">
      <c r="A221" t="s">
        <v>879</v>
      </c>
      <c r="B221" t="s">
        <v>880</v>
      </c>
      <c r="C221" t="s">
        <v>268</v>
      </c>
      <c r="D221" t="s">
        <v>52</v>
      </c>
      <c r="E221" t="s">
        <v>881</v>
      </c>
      <c r="F221" t="s">
        <v>878</v>
      </c>
      <c r="G221">
        <v>44271</v>
      </c>
      <c r="H221">
        <v>44392</v>
      </c>
      <c r="I221">
        <v>121</v>
      </c>
      <c r="J221" s="39" t="s">
        <v>47</v>
      </c>
      <c r="K221" t="s">
        <v>1225</v>
      </c>
      <c r="L221" t="s">
        <v>1238</v>
      </c>
    </row>
    <row r="222" spans="1:12" x14ac:dyDescent="0.25">
      <c r="A222" t="s">
        <v>882</v>
      </c>
      <c r="B222" t="s">
        <v>883</v>
      </c>
      <c r="C222" t="s">
        <v>210</v>
      </c>
      <c r="D222" t="s">
        <v>248</v>
      </c>
      <c r="E222" t="s">
        <v>884</v>
      </c>
      <c r="F222" t="s">
        <v>878</v>
      </c>
      <c r="G222">
        <v>44266</v>
      </c>
      <c r="H222">
        <v>44387</v>
      </c>
      <c r="I222">
        <v>121</v>
      </c>
      <c r="J222" s="39" t="s">
        <v>47</v>
      </c>
      <c r="K222" t="s">
        <v>155</v>
      </c>
      <c r="L222" t="s">
        <v>1232</v>
      </c>
    </row>
    <row r="223" spans="1:12" x14ac:dyDescent="0.25">
      <c r="A223" t="s">
        <v>647</v>
      </c>
      <c r="B223" t="s">
        <v>648</v>
      </c>
      <c r="C223" t="s">
        <v>72</v>
      </c>
      <c r="D223" t="s">
        <v>59</v>
      </c>
      <c r="E223" t="s">
        <v>750</v>
      </c>
      <c r="F223" t="s">
        <v>885</v>
      </c>
      <c r="G223">
        <v>44258</v>
      </c>
      <c r="H223">
        <v>44380</v>
      </c>
      <c r="I223">
        <v>122</v>
      </c>
      <c r="J223" s="39" t="s">
        <v>47</v>
      </c>
      <c r="K223" t="s">
        <v>48</v>
      </c>
      <c r="L223" t="s">
        <v>1257</v>
      </c>
    </row>
    <row r="224" spans="1:12" x14ac:dyDescent="0.25">
      <c r="A224" t="s">
        <v>886</v>
      </c>
      <c r="B224" t="s">
        <v>887</v>
      </c>
      <c r="C224" t="s">
        <v>107</v>
      </c>
      <c r="D224" t="s">
        <v>67</v>
      </c>
      <c r="E224" t="s">
        <v>888</v>
      </c>
      <c r="F224" t="s">
        <v>885</v>
      </c>
      <c r="G224">
        <v>44264</v>
      </c>
      <c r="H224">
        <v>44386</v>
      </c>
      <c r="I224">
        <v>122</v>
      </c>
      <c r="J224" s="39" t="s">
        <v>47</v>
      </c>
      <c r="K224" t="s">
        <v>155</v>
      </c>
      <c r="L224" t="s">
        <v>147</v>
      </c>
    </row>
    <row r="225" spans="1:12" x14ac:dyDescent="0.25">
      <c r="A225" t="s">
        <v>889</v>
      </c>
      <c r="B225" t="s">
        <v>890</v>
      </c>
      <c r="C225" t="s">
        <v>107</v>
      </c>
      <c r="D225" t="s">
        <v>248</v>
      </c>
      <c r="E225" t="s">
        <v>891</v>
      </c>
      <c r="F225" t="s">
        <v>70</v>
      </c>
      <c r="G225">
        <v>44283</v>
      </c>
      <c r="H225">
        <v>44405</v>
      </c>
      <c r="I225">
        <v>122</v>
      </c>
      <c r="J225" s="39" t="s">
        <v>47</v>
      </c>
      <c r="K225" t="s">
        <v>155</v>
      </c>
      <c r="L225" t="s">
        <v>147</v>
      </c>
    </row>
    <row r="226" spans="1:12" x14ac:dyDescent="0.25">
      <c r="A226" t="s">
        <v>892</v>
      </c>
      <c r="B226" t="s">
        <v>893</v>
      </c>
      <c r="C226" t="s">
        <v>163</v>
      </c>
      <c r="D226" t="s">
        <v>248</v>
      </c>
      <c r="E226" t="s">
        <v>894</v>
      </c>
      <c r="F226" t="s">
        <v>70</v>
      </c>
      <c r="G226">
        <v>44283</v>
      </c>
      <c r="H226">
        <v>44405</v>
      </c>
      <c r="I226">
        <v>122</v>
      </c>
      <c r="J226" s="39" t="s">
        <v>47</v>
      </c>
      <c r="K226" t="s">
        <v>155</v>
      </c>
      <c r="L226" t="s">
        <v>1226</v>
      </c>
    </row>
    <row r="227" spans="1:12" x14ac:dyDescent="0.25">
      <c r="A227" t="s">
        <v>895</v>
      </c>
      <c r="B227" t="s">
        <v>896</v>
      </c>
      <c r="C227" t="s">
        <v>55</v>
      </c>
      <c r="D227" t="s">
        <v>52</v>
      </c>
      <c r="E227" t="s">
        <v>897</v>
      </c>
      <c r="F227" t="s">
        <v>898</v>
      </c>
      <c r="G227">
        <v>44282</v>
      </c>
      <c r="H227">
        <v>44405</v>
      </c>
      <c r="I227">
        <v>123</v>
      </c>
      <c r="J227" s="39" t="s">
        <v>47</v>
      </c>
      <c r="K227" t="s">
        <v>48</v>
      </c>
      <c r="L227" t="s">
        <v>60</v>
      </c>
    </row>
    <row r="228" spans="1:12" x14ac:dyDescent="0.25">
      <c r="A228" t="s">
        <v>899</v>
      </c>
      <c r="B228" t="s">
        <v>900</v>
      </c>
      <c r="C228" t="s">
        <v>72</v>
      </c>
      <c r="D228" t="s">
        <v>52</v>
      </c>
      <c r="E228" t="s">
        <v>901</v>
      </c>
      <c r="F228" t="s">
        <v>902</v>
      </c>
      <c r="G228">
        <v>44256</v>
      </c>
      <c r="H228">
        <v>44379</v>
      </c>
      <c r="I228">
        <v>123</v>
      </c>
      <c r="J228" s="39" t="s">
        <v>47</v>
      </c>
      <c r="K228" t="s">
        <v>48</v>
      </c>
      <c r="L228" t="s">
        <v>1257</v>
      </c>
    </row>
    <row r="229" spans="1:12" x14ac:dyDescent="0.25">
      <c r="A229" t="s">
        <v>903</v>
      </c>
      <c r="B229" t="s">
        <v>904</v>
      </c>
      <c r="C229" t="s">
        <v>188</v>
      </c>
      <c r="D229" t="s">
        <v>52</v>
      </c>
      <c r="E229" t="s">
        <v>905</v>
      </c>
      <c r="F229" t="s">
        <v>902</v>
      </c>
      <c r="G229">
        <v>44259</v>
      </c>
      <c r="H229">
        <v>44382</v>
      </c>
      <c r="I229">
        <v>123</v>
      </c>
      <c r="J229" s="39" t="s">
        <v>47</v>
      </c>
      <c r="K229" t="s">
        <v>155</v>
      </c>
      <c r="L229" t="s">
        <v>1229</v>
      </c>
    </row>
    <row r="230" spans="1:12" x14ac:dyDescent="0.25">
      <c r="A230" t="s">
        <v>906</v>
      </c>
      <c r="B230" t="s">
        <v>907</v>
      </c>
      <c r="C230" t="s">
        <v>741</v>
      </c>
      <c r="D230" t="s">
        <v>52</v>
      </c>
      <c r="E230" t="s">
        <v>908</v>
      </c>
      <c r="F230" t="s">
        <v>909</v>
      </c>
      <c r="G230">
        <v>44281</v>
      </c>
      <c r="H230">
        <v>44405</v>
      </c>
      <c r="I230">
        <v>124</v>
      </c>
      <c r="J230" s="39" t="s">
        <v>47</v>
      </c>
      <c r="K230" t="s">
        <v>155</v>
      </c>
      <c r="L230" t="s">
        <v>1258</v>
      </c>
    </row>
    <row r="231" spans="1:12" x14ac:dyDescent="0.25">
      <c r="A231" t="s">
        <v>910</v>
      </c>
      <c r="B231" t="s">
        <v>911</v>
      </c>
      <c r="C231" t="s">
        <v>75</v>
      </c>
      <c r="D231" t="s">
        <v>52</v>
      </c>
      <c r="E231" t="s">
        <v>912</v>
      </c>
      <c r="F231" t="s">
        <v>913</v>
      </c>
      <c r="G231">
        <v>44280</v>
      </c>
      <c r="H231">
        <v>44405</v>
      </c>
      <c r="I231">
        <v>125</v>
      </c>
      <c r="J231" s="39" t="s">
        <v>47</v>
      </c>
      <c r="K231" t="s">
        <v>68</v>
      </c>
      <c r="L231" t="s">
        <v>150</v>
      </c>
    </row>
    <row r="232" spans="1:12" x14ac:dyDescent="0.25">
      <c r="A232" t="s">
        <v>914</v>
      </c>
      <c r="B232" t="s">
        <v>915</v>
      </c>
      <c r="C232" t="s">
        <v>406</v>
      </c>
      <c r="D232" t="s">
        <v>52</v>
      </c>
      <c r="E232" t="s">
        <v>916</v>
      </c>
      <c r="F232" t="s">
        <v>913</v>
      </c>
      <c r="G232">
        <v>44274</v>
      </c>
      <c r="H232">
        <v>44399</v>
      </c>
      <c r="I232">
        <v>125</v>
      </c>
      <c r="J232" s="39" t="s">
        <v>47</v>
      </c>
      <c r="K232" t="s">
        <v>156</v>
      </c>
      <c r="L232" t="s">
        <v>154</v>
      </c>
    </row>
    <row r="233" spans="1:12" x14ac:dyDescent="0.25">
      <c r="A233" t="s">
        <v>917</v>
      </c>
      <c r="B233" t="s">
        <v>918</v>
      </c>
      <c r="C233" t="s">
        <v>107</v>
      </c>
      <c r="D233" t="s">
        <v>67</v>
      </c>
      <c r="E233" t="s">
        <v>919</v>
      </c>
      <c r="F233" t="s">
        <v>913</v>
      </c>
      <c r="G233">
        <v>44280</v>
      </c>
      <c r="H233">
        <v>44405</v>
      </c>
      <c r="I233">
        <v>125</v>
      </c>
      <c r="J233" s="39" t="s">
        <v>47</v>
      </c>
      <c r="K233" t="s">
        <v>155</v>
      </c>
      <c r="L233" t="s">
        <v>147</v>
      </c>
    </row>
    <row r="234" spans="1:12" x14ac:dyDescent="0.25">
      <c r="A234" t="s">
        <v>920</v>
      </c>
      <c r="B234" t="s">
        <v>921</v>
      </c>
      <c r="C234" t="s">
        <v>49</v>
      </c>
      <c r="D234" t="s">
        <v>52</v>
      </c>
      <c r="E234" t="s">
        <v>922</v>
      </c>
      <c r="F234" t="s">
        <v>923</v>
      </c>
      <c r="G234">
        <v>44272</v>
      </c>
      <c r="H234">
        <v>44397</v>
      </c>
      <c r="I234">
        <v>125</v>
      </c>
      <c r="J234" s="39" t="s">
        <v>47</v>
      </c>
      <c r="K234" t="s">
        <v>48</v>
      </c>
      <c r="L234" t="s">
        <v>1259</v>
      </c>
    </row>
    <row r="235" spans="1:12" x14ac:dyDescent="0.25">
      <c r="A235" t="s">
        <v>924</v>
      </c>
      <c r="B235" t="s">
        <v>925</v>
      </c>
      <c r="C235" t="s">
        <v>58</v>
      </c>
      <c r="D235" t="s">
        <v>52</v>
      </c>
      <c r="E235" t="s">
        <v>926</v>
      </c>
      <c r="F235" t="s">
        <v>913</v>
      </c>
      <c r="G235">
        <v>44264</v>
      </c>
      <c r="H235">
        <v>44389</v>
      </c>
      <c r="I235">
        <v>125</v>
      </c>
      <c r="J235" s="39" t="s">
        <v>47</v>
      </c>
      <c r="K235" t="s">
        <v>48</v>
      </c>
      <c r="L235" t="s">
        <v>1237</v>
      </c>
    </row>
    <row r="236" spans="1:12" x14ac:dyDescent="0.25">
      <c r="A236" t="s">
        <v>927</v>
      </c>
      <c r="B236" t="s">
        <v>928</v>
      </c>
      <c r="C236" t="s">
        <v>431</v>
      </c>
      <c r="D236" t="s">
        <v>52</v>
      </c>
      <c r="E236" t="s">
        <v>929</v>
      </c>
      <c r="F236" t="s">
        <v>930</v>
      </c>
      <c r="G236">
        <v>44279</v>
      </c>
      <c r="H236">
        <v>44405</v>
      </c>
      <c r="I236">
        <v>126</v>
      </c>
      <c r="J236" s="39" t="s">
        <v>47</v>
      </c>
      <c r="K236" t="s">
        <v>155</v>
      </c>
      <c r="L236" t="s">
        <v>1246</v>
      </c>
    </row>
    <row r="237" spans="1:12" x14ac:dyDescent="0.25">
      <c r="A237" t="s">
        <v>931</v>
      </c>
      <c r="B237" t="s">
        <v>932</v>
      </c>
      <c r="C237" t="s">
        <v>210</v>
      </c>
      <c r="D237" t="s">
        <v>52</v>
      </c>
      <c r="E237" t="s">
        <v>933</v>
      </c>
      <c r="F237" t="s">
        <v>934</v>
      </c>
      <c r="G237">
        <v>44274</v>
      </c>
      <c r="H237">
        <v>44400</v>
      </c>
      <c r="I237">
        <v>126</v>
      </c>
      <c r="J237" s="39" t="s">
        <v>47</v>
      </c>
      <c r="K237" t="s">
        <v>155</v>
      </c>
      <c r="L237" t="s">
        <v>1232</v>
      </c>
    </row>
    <row r="238" spans="1:12" x14ac:dyDescent="0.25">
      <c r="A238" t="s">
        <v>935</v>
      </c>
      <c r="B238" t="s">
        <v>936</v>
      </c>
      <c r="C238" t="s">
        <v>283</v>
      </c>
      <c r="D238" t="s">
        <v>61</v>
      </c>
      <c r="E238" t="s">
        <v>937</v>
      </c>
      <c r="F238" t="s">
        <v>938</v>
      </c>
      <c r="G238">
        <v>44281</v>
      </c>
      <c r="H238">
        <v>44408</v>
      </c>
      <c r="I238">
        <v>127</v>
      </c>
      <c r="J238" s="39" t="s">
        <v>47</v>
      </c>
      <c r="K238" t="s">
        <v>1225</v>
      </c>
      <c r="L238" t="s">
        <v>1240</v>
      </c>
    </row>
    <row r="239" spans="1:12" x14ac:dyDescent="0.25">
      <c r="A239" t="s">
        <v>939</v>
      </c>
      <c r="B239" t="s">
        <v>940</v>
      </c>
      <c r="C239" t="s">
        <v>741</v>
      </c>
      <c r="D239" t="s">
        <v>52</v>
      </c>
      <c r="E239" t="s">
        <v>941</v>
      </c>
      <c r="F239" t="s">
        <v>938</v>
      </c>
      <c r="G239">
        <v>44251</v>
      </c>
      <c r="H239">
        <v>44378</v>
      </c>
      <c r="I239">
        <v>127</v>
      </c>
      <c r="J239" s="39" t="s">
        <v>47</v>
      </c>
      <c r="K239" t="s">
        <v>155</v>
      </c>
      <c r="L239" t="s">
        <v>1258</v>
      </c>
    </row>
    <row r="240" spans="1:12" x14ac:dyDescent="0.25">
      <c r="A240" t="s">
        <v>942</v>
      </c>
      <c r="B240" t="s">
        <v>943</v>
      </c>
      <c r="C240" t="s">
        <v>72</v>
      </c>
      <c r="D240" t="s">
        <v>59</v>
      </c>
      <c r="E240" t="s">
        <v>944</v>
      </c>
      <c r="F240" t="s">
        <v>945</v>
      </c>
      <c r="G240">
        <v>44264</v>
      </c>
      <c r="H240">
        <v>44392</v>
      </c>
      <c r="I240">
        <v>128</v>
      </c>
      <c r="J240" s="39" t="s">
        <v>47</v>
      </c>
      <c r="K240" t="s">
        <v>48</v>
      </c>
      <c r="L240" t="s">
        <v>1257</v>
      </c>
    </row>
    <row r="241" spans="1:12" x14ac:dyDescent="0.25">
      <c r="A241" t="s">
        <v>946</v>
      </c>
      <c r="B241" t="s">
        <v>947</v>
      </c>
      <c r="C241" t="s">
        <v>107</v>
      </c>
      <c r="D241" t="s">
        <v>52</v>
      </c>
      <c r="E241" t="s">
        <v>948</v>
      </c>
      <c r="F241" t="s">
        <v>949</v>
      </c>
      <c r="G241">
        <v>44277</v>
      </c>
      <c r="H241">
        <v>44405</v>
      </c>
      <c r="I241">
        <v>128</v>
      </c>
      <c r="J241" s="39" t="s">
        <v>47</v>
      </c>
      <c r="K241" t="s">
        <v>155</v>
      </c>
      <c r="L241" t="s">
        <v>147</v>
      </c>
    </row>
    <row r="242" spans="1:12" x14ac:dyDescent="0.25">
      <c r="A242" t="s">
        <v>950</v>
      </c>
      <c r="B242" t="s">
        <v>936</v>
      </c>
      <c r="C242" t="s">
        <v>283</v>
      </c>
      <c r="D242" t="s">
        <v>67</v>
      </c>
      <c r="E242" t="s">
        <v>937</v>
      </c>
      <c r="F242" t="s">
        <v>949</v>
      </c>
      <c r="G242">
        <v>44280</v>
      </c>
      <c r="H242">
        <v>44408</v>
      </c>
      <c r="I242">
        <v>128</v>
      </c>
      <c r="J242" s="39" t="s">
        <v>47</v>
      </c>
      <c r="K242" t="s">
        <v>1225</v>
      </c>
      <c r="L242" t="s">
        <v>1240</v>
      </c>
    </row>
    <row r="243" spans="1:12" x14ac:dyDescent="0.25">
      <c r="A243" t="s">
        <v>951</v>
      </c>
      <c r="B243" t="s">
        <v>952</v>
      </c>
      <c r="C243" t="s">
        <v>188</v>
      </c>
      <c r="D243" t="s">
        <v>52</v>
      </c>
      <c r="E243" t="s">
        <v>953</v>
      </c>
      <c r="F243" t="s">
        <v>949</v>
      </c>
      <c r="G243">
        <v>44262</v>
      </c>
      <c r="H243">
        <v>44390</v>
      </c>
      <c r="I243">
        <v>128</v>
      </c>
      <c r="J243" s="39" t="s">
        <v>47</v>
      </c>
      <c r="K243" t="s">
        <v>155</v>
      </c>
      <c r="L243" t="s">
        <v>1229</v>
      </c>
    </row>
    <row r="244" spans="1:12" x14ac:dyDescent="0.25">
      <c r="A244" t="s">
        <v>954</v>
      </c>
      <c r="B244" t="s">
        <v>955</v>
      </c>
      <c r="C244" t="s">
        <v>113</v>
      </c>
      <c r="D244" t="s">
        <v>52</v>
      </c>
      <c r="E244" t="s">
        <v>956</v>
      </c>
      <c r="F244" t="s">
        <v>949</v>
      </c>
      <c r="G244">
        <v>44251</v>
      </c>
      <c r="H244">
        <v>44379</v>
      </c>
      <c r="I244">
        <v>128</v>
      </c>
      <c r="J244" s="39" t="s">
        <v>47</v>
      </c>
      <c r="K244" t="s">
        <v>156</v>
      </c>
      <c r="L244" t="s">
        <v>148</v>
      </c>
    </row>
    <row r="245" spans="1:12" x14ac:dyDescent="0.25">
      <c r="A245" t="s">
        <v>957</v>
      </c>
      <c r="B245" t="s">
        <v>958</v>
      </c>
      <c r="C245" t="s">
        <v>431</v>
      </c>
      <c r="D245" t="s">
        <v>52</v>
      </c>
      <c r="E245" t="s">
        <v>959</v>
      </c>
      <c r="F245" t="s">
        <v>945</v>
      </c>
      <c r="G245">
        <v>44277</v>
      </c>
      <c r="H245">
        <v>44405</v>
      </c>
      <c r="I245">
        <v>128</v>
      </c>
      <c r="J245" s="39" t="s">
        <v>47</v>
      </c>
      <c r="K245" t="s">
        <v>155</v>
      </c>
      <c r="L245" t="s">
        <v>1246</v>
      </c>
    </row>
    <row r="246" spans="1:12" x14ac:dyDescent="0.25">
      <c r="A246" t="s">
        <v>960</v>
      </c>
      <c r="B246" t="s">
        <v>961</v>
      </c>
      <c r="C246" t="s">
        <v>268</v>
      </c>
      <c r="D246" t="s">
        <v>962</v>
      </c>
      <c r="E246" t="s">
        <v>963</v>
      </c>
      <c r="F246" t="s">
        <v>964</v>
      </c>
      <c r="G246">
        <v>44267</v>
      </c>
      <c r="H246">
        <v>44396</v>
      </c>
      <c r="I246">
        <v>129</v>
      </c>
      <c r="J246" s="39" t="s">
        <v>47</v>
      </c>
      <c r="K246" t="s">
        <v>1225</v>
      </c>
      <c r="L246" t="s">
        <v>1238</v>
      </c>
    </row>
    <row r="247" spans="1:12" x14ac:dyDescent="0.25">
      <c r="A247" t="s">
        <v>965</v>
      </c>
      <c r="B247" t="s">
        <v>966</v>
      </c>
      <c r="C247" t="s">
        <v>75</v>
      </c>
      <c r="D247" t="s">
        <v>67</v>
      </c>
      <c r="E247" t="s">
        <v>967</v>
      </c>
      <c r="F247" t="s">
        <v>968</v>
      </c>
      <c r="G247">
        <v>44275</v>
      </c>
      <c r="H247">
        <v>44405</v>
      </c>
      <c r="I247">
        <v>130</v>
      </c>
      <c r="J247" s="39" t="s">
        <v>47</v>
      </c>
      <c r="K247" t="s">
        <v>68</v>
      </c>
      <c r="L247" t="s">
        <v>150</v>
      </c>
    </row>
    <row r="248" spans="1:12" x14ac:dyDescent="0.25">
      <c r="A248" t="s">
        <v>969</v>
      </c>
      <c r="B248" t="s">
        <v>970</v>
      </c>
      <c r="C248" t="s">
        <v>268</v>
      </c>
      <c r="D248" t="s">
        <v>52</v>
      </c>
      <c r="E248" t="s">
        <v>971</v>
      </c>
      <c r="F248" t="s">
        <v>968</v>
      </c>
      <c r="G248">
        <v>44275</v>
      </c>
      <c r="H248">
        <v>44405</v>
      </c>
      <c r="I248">
        <v>130</v>
      </c>
      <c r="J248" s="39" t="s">
        <v>47</v>
      </c>
      <c r="K248" t="s">
        <v>1225</v>
      </c>
      <c r="L248" t="s">
        <v>1238</v>
      </c>
    </row>
    <row r="249" spans="1:12" x14ac:dyDescent="0.25">
      <c r="A249" t="s">
        <v>972</v>
      </c>
      <c r="B249" t="s">
        <v>973</v>
      </c>
      <c r="C249" t="s">
        <v>49</v>
      </c>
      <c r="D249" t="s">
        <v>59</v>
      </c>
      <c r="E249" t="s">
        <v>974</v>
      </c>
      <c r="F249" t="s">
        <v>975</v>
      </c>
      <c r="G249">
        <v>44250</v>
      </c>
      <c r="H249">
        <v>44380</v>
      </c>
      <c r="I249">
        <v>130</v>
      </c>
      <c r="J249" s="39" t="s">
        <v>47</v>
      </c>
      <c r="K249" t="s">
        <v>48</v>
      </c>
      <c r="L249" t="s">
        <v>1259</v>
      </c>
    </row>
    <row r="250" spans="1:12" x14ac:dyDescent="0.25">
      <c r="A250" t="s">
        <v>976</v>
      </c>
      <c r="B250" t="s">
        <v>977</v>
      </c>
      <c r="C250" t="s">
        <v>336</v>
      </c>
      <c r="D250" t="s">
        <v>96</v>
      </c>
      <c r="E250" t="s">
        <v>978</v>
      </c>
      <c r="F250" t="s">
        <v>975</v>
      </c>
      <c r="G250">
        <v>44255</v>
      </c>
      <c r="H250">
        <v>44385</v>
      </c>
      <c r="I250">
        <v>130</v>
      </c>
      <c r="J250" s="39" t="s">
        <v>47</v>
      </c>
      <c r="K250" t="s">
        <v>155</v>
      </c>
      <c r="L250" t="s">
        <v>1241</v>
      </c>
    </row>
    <row r="251" spans="1:12" x14ac:dyDescent="0.25">
      <c r="A251" t="s">
        <v>979</v>
      </c>
      <c r="B251" t="s">
        <v>980</v>
      </c>
      <c r="C251" t="s">
        <v>366</v>
      </c>
      <c r="D251" t="s">
        <v>52</v>
      </c>
      <c r="E251" t="s">
        <v>981</v>
      </c>
      <c r="F251" t="s">
        <v>975</v>
      </c>
      <c r="G251">
        <v>44268</v>
      </c>
      <c r="H251">
        <v>44398</v>
      </c>
      <c r="I251">
        <v>130</v>
      </c>
      <c r="J251" s="39" t="s">
        <v>47</v>
      </c>
      <c r="K251" t="s">
        <v>155</v>
      </c>
      <c r="L251" t="s">
        <v>1244</v>
      </c>
    </row>
    <row r="252" spans="1:12" x14ac:dyDescent="0.25">
      <c r="A252" t="s">
        <v>982</v>
      </c>
      <c r="B252" t="s">
        <v>983</v>
      </c>
      <c r="C252" t="s">
        <v>215</v>
      </c>
      <c r="D252" t="s">
        <v>52</v>
      </c>
      <c r="E252" t="s">
        <v>984</v>
      </c>
      <c r="F252" t="s">
        <v>985</v>
      </c>
      <c r="G252">
        <v>44274</v>
      </c>
      <c r="H252">
        <v>44405</v>
      </c>
      <c r="I252">
        <v>131</v>
      </c>
      <c r="J252" s="39" t="s">
        <v>47</v>
      </c>
      <c r="K252" t="s">
        <v>155</v>
      </c>
      <c r="L252" t="s">
        <v>1233</v>
      </c>
    </row>
    <row r="253" spans="1:12" x14ac:dyDescent="0.25">
      <c r="A253" t="s">
        <v>986</v>
      </c>
      <c r="B253" t="s">
        <v>987</v>
      </c>
      <c r="C253" t="s">
        <v>741</v>
      </c>
      <c r="D253" t="s">
        <v>96</v>
      </c>
      <c r="E253" t="s">
        <v>988</v>
      </c>
      <c r="F253" t="s">
        <v>985</v>
      </c>
      <c r="G253">
        <v>44274</v>
      </c>
      <c r="H253">
        <v>44405</v>
      </c>
      <c r="I253">
        <v>131</v>
      </c>
      <c r="J253" s="39" t="s">
        <v>47</v>
      </c>
      <c r="K253" t="s">
        <v>155</v>
      </c>
      <c r="L253" t="s">
        <v>1258</v>
      </c>
    </row>
    <row r="254" spans="1:12" x14ac:dyDescent="0.25">
      <c r="A254" t="s">
        <v>989</v>
      </c>
      <c r="B254" t="s">
        <v>990</v>
      </c>
      <c r="C254" t="s">
        <v>58</v>
      </c>
      <c r="D254" t="s">
        <v>59</v>
      </c>
      <c r="E254" t="s">
        <v>991</v>
      </c>
      <c r="F254" t="s">
        <v>992</v>
      </c>
      <c r="G254">
        <v>44260</v>
      </c>
      <c r="H254">
        <v>44391</v>
      </c>
      <c r="I254">
        <v>131</v>
      </c>
      <c r="J254" s="39" t="s">
        <v>47</v>
      </c>
      <c r="K254" t="s">
        <v>48</v>
      </c>
      <c r="L254" t="s">
        <v>1237</v>
      </c>
    </row>
    <row r="255" spans="1:12" x14ac:dyDescent="0.25">
      <c r="A255" t="s">
        <v>993</v>
      </c>
      <c r="B255" t="s">
        <v>994</v>
      </c>
      <c r="C255" t="s">
        <v>113</v>
      </c>
      <c r="D255" t="s">
        <v>67</v>
      </c>
      <c r="E255" t="s">
        <v>995</v>
      </c>
      <c r="F255" t="s">
        <v>985</v>
      </c>
      <c r="G255">
        <v>44274</v>
      </c>
      <c r="H255">
        <v>44405</v>
      </c>
      <c r="I255">
        <v>131</v>
      </c>
      <c r="J255" s="39" t="s">
        <v>47</v>
      </c>
      <c r="K255" t="s">
        <v>156</v>
      </c>
      <c r="L255" t="s">
        <v>148</v>
      </c>
    </row>
    <row r="256" spans="1:12" x14ac:dyDescent="0.25">
      <c r="A256" t="s">
        <v>996</v>
      </c>
      <c r="B256" t="s">
        <v>997</v>
      </c>
      <c r="C256" t="s">
        <v>361</v>
      </c>
      <c r="D256" t="s">
        <v>52</v>
      </c>
      <c r="E256" t="s">
        <v>998</v>
      </c>
      <c r="F256" t="s">
        <v>999</v>
      </c>
      <c r="G256">
        <v>44261</v>
      </c>
      <c r="H256">
        <v>44393</v>
      </c>
      <c r="I256">
        <v>132</v>
      </c>
      <c r="J256" s="39" t="s">
        <v>47</v>
      </c>
      <c r="K256" t="s">
        <v>155</v>
      </c>
      <c r="L256" t="s">
        <v>1243</v>
      </c>
    </row>
    <row r="257" spans="1:12" x14ac:dyDescent="0.25">
      <c r="A257" t="s">
        <v>1000</v>
      </c>
      <c r="B257" t="s">
        <v>1001</v>
      </c>
      <c r="C257" t="s">
        <v>361</v>
      </c>
      <c r="D257" t="s">
        <v>52</v>
      </c>
      <c r="E257" t="s">
        <v>1002</v>
      </c>
      <c r="F257" t="s">
        <v>1003</v>
      </c>
      <c r="G257">
        <v>44275</v>
      </c>
      <c r="H257">
        <v>44407</v>
      </c>
      <c r="I257">
        <v>132</v>
      </c>
      <c r="J257" s="39" t="s">
        <v>47</v>
      </c>
      <c r="K257" t="s">
        <v>155</v>
      </c>
      <c r="L257" t="s">
        <v>1243</v>
      </c>
    </row>
    <row r="258" spans="1:12" x14ac:dyDescent="0.25">
      <c r="A258" t="s">
        <v>1004</v>
      </c>
      <c r="B258" t="s">
        <v>1005</v>
      </c>
      <c r="C258" t="s">
        <v>279</v>
      </c>
      <c r="D258" t="s">
        <v>67</v>
      </c>
      <c r="E258" t="s">
        <v>1006</v>
      </c>
      <c r="F258" t="s">
        <v>1007</v>
      </c>
      <c r="G258">
        <v>44250</v>
      </c>
      <c r="H258">
        <v>44383</v>
      </c>
      <c r="I258">
        <v>133</v>
      </c>
      <c r="J258" s="39" t="s">
        <v>47</v>
      </c>
      <c r="K258" t="s">
        <v>1225</v>
      </c>
      <c r="L258" t="s">
        <v>1239</v>
      </c>
    </row>
    <row r="259" spans="1:12" x14ac:dyDescent="0.25">
      <c r="A259" t="s">
        <v>1008</v>
      </c>
      <c r="B259" t="s">
        <v>1009</v>
      </c>
      <c r="C259" t="s">
        <v>336</v>
      </c>
      <c r="D259" t="s">
        <v>52</v>
      </c>
      <c r="E259" t="s">
        <v>1010</v>
      </c>
      <c r="F259" t="s">
        <v>1007</v>
      </c>
      <c r="G259">
        <v>44267</v>
      </c>
      <c r="H259">
        <v>44400</v>
      </c>
      <c r="I259">
        <v>133</v>
      </c>
      <c r="J259" s="39" t="s">
        <v>47</v>
      </c>
      <c r="K259" t="s">
        <v>155</v>
      </c>
      <c r="L259" t="s">
        <v>1241</v>
      </c>
    </row>
    <row r="260" spans="1:12" x14ac:dyDescent="0.25">
      <c r="A260" t="s">
        <v>1011</v>
      </c>
      <c r="B260" t="s">
        <v>1012</v>
      </c>
      <c r="C260" t="s">
        <v>119</v>
      </c>
      <c r="D260" t="s">
        <v>59</v>
      </c>
      <c r="E260" t="s">
        <v>1013</v>
      </c>
      <c r="F260" t="s">
        <v>1007</v>
      </c>
      <c r="G260">
        <v>44272</v>
      </c>
      <c r="H260">
        <v>44405</v>
      </c>
      <c r="I260">
        <v>133</v>
      </c>
      <c r="J260" s="39" t="s">
        <v>47</v>
      </c>
      <c r="K260" t="s">
        <v>156</v>
      </c>
      <c r="L260" t="s">
        <v>149</v>
      </c>
    </row>
    <row r="261" spans="1:12" x14ac:dyDescent="0.25">
      <c r="A261" t="s">
        <v>1014</v>
      </c>
      <c r="B261" t="s">
        <v>1015</v>
      </c>
      <c r="C261" t="s">
        <v>406</v>
      </c>
      <c r="D261" t="s">
        <v>248</v>
      </c>
      <c r="E261" t="s">
        <v>1016</v>
      </c>
      <c r="F261" t="s">
        <v>1017</v>
      </c>
      <c r="G261">
        <v>44274</v>
      </c>
      <c r="H261">
        <v>44407</v>
      </c>
      <c r="I261">
        <v>133</v>
      </c>
      <c r="J261" s="39" t="s">
        <v>47</v>
      </c>
      <c r="K261" t="s">
        <v>156</v>
      </c>
      <c r="L261" t="s">
        <v>154</v>
      </c>
    </row>
    <row r="262" spans="1:12" x14ac:dyDescent="0.25">
      <c r="A262" t="s">
        <v>1018</v>
      </c>
      <c r="B262" t="s">
        <v>1019</v>
      </c>
      <c r="C262" t="s">
        <v>215</v>
      </c>
      <c r="D262" t="s">
        <v>645</v>
      </c>
      <c r="E262" t="s">
        <v>1020</v>
      </c>
      <c r="F262" t="s">
        <v>1021</v>
      </c>
      <c r="G262">
        <v>44271</v>
      </c>
      <c r="H262">
        <v>44405</v>
      </c>
      <c r="I262">
        <v>134</v>
      </c>
      <c r="J262" s="39" t="s">
        <v>47</v>
      </c>
      <c r="K262" t="s">
        <v>155</v>
      </c>
      <c r="L262" t="s">
        <v>1233</v>
      </c>
    </row>
    <row r="263" spans="1:12" x14ac:dyDescent="0.25">
      <c r="A263" t="s">
        <v>1022</v>
      </c>
      <c r="B263" t="s">
        <v>1023</v>
      </c>
      <c r="C263" t="s">
        <v>210</v>
      </c>
      <c r="D263" t="s">
        <v>1024</v>
      </c>
      <c r="E263" t="s">
        <v>1025</v>
      </c>
      <c r="F263" t="s">
        <v>1026</v>
      </c>
      <c r="G263">
        <v>44245</v>
      </c>
      <c r="H263">
        <v>44379</v>
      </c>
      <c r="I263">
        <v>134</v>
      </c>
      <c r="J263" s="39" t="s">
        <v>47</v>
      </c>
      <c r="K263" t="s">
        <v>155</v>
      </c>
      <c r="L263" t="s">
        <v>1232</v>
      </c>
    </row>
    <row r="264" spans="1:12" x14ac:dyDescent="0.25">
      <c r="A264" t="s">
        <v>1027</v>
      </c>
      <c r="B264" t="s">
        <v>1028</v>
      </c>
      <c r="C264" t="s">
        <v>215</v>
      </c>
      <c r="D264" t="s">
        <v>59</v>
      </c>
      <c r="E264" t="s">
        <v>1029</v>
      </c>
      <c r="F264" t="s">
        <v>1026</v>
      </c>
      <c r="G264">
        <v>44244</v>
      </c>
      <c r="H264">
        <v>44378</v>
      </c>
      <c r="I264">
        <v>134</v>
      </c>
      <c r="J264" s="39" t="s">
        <v>47</v>
      </c>
      <c r="K264" t="s">
        <v>155</v>
      </c>
      <c r="L264" t="s">
        <v>1233</v>
      </c>
    </row>
    <row r="265" spans="1:12" x14ac:dyDescent="0.25">
      <c r="A265" t="s">
        <v>1030</v>
      </c>
      <c r="B265" t="s">
        <v>1031</v>
      </c>
      <c r="C265" t="s">
        <v>501</v>
      </c>
      <c r="D265" t="s">
        <v>59</v>
      </c>
      <c r="E265" t="s">
        <v>1032</v>
      </c>
      <c r="F265" t="s">
        <v>46</v>
      </c>
      <c r="G265">
        <v>44272</v>
      </c>
      <c r="H265">
        <v>44407</v>
      </c>
      <c r="I265">
        <v>135</v>
      </c>
      <c r="J265" s="39" t="s">
        <v>47</v>
      </c>
      <c r="K265" t="s">
        <v>1225</v>
      </c>
      <c r="L265" t="s">
        <v>1252</v>
      </c>
    </row>
    <row r="266" spans="1:12" x14ac:dyDescent="0.25">
      <c r="A266" t="s">
        <v>1033</v>
      </c>
      <c r="B266" t="s">
        <v>1034</v>
      </c>
      <c r="C266" t="s">
        <v>431</v>
      </c>
      <c r="D266" t="s">
        <v>52</v>
      </c>
      <c r="E266" t="s">
        <v>1035</v>
      </c>
      <c r="F266" t="s">
        <v>46</v>
      </c>
      <c r="G266">
        <v>44272</v>
      </c>
      <c r="H266">
        <v>44407</v>
      </c>
      <c r="I266">
        <v>135</v>
      </c>
      <c r="J266" s="39" t="s">
        <v>47</v>
      </c>
      <c r="K266" t="s">
        <v>155</v>
      </c>
      <c r="L266" t="s">
        <v>1246</v>
      </c>
    </row>
    <row r="267" spans="1:12" x14ac:dyDescent="0.25">
      <c r="A267" t="s">
        <v>1036</v>
      </c>
      <c r="B267" t="s">
        <v>1037</v>
      </c>
      <c r="C267" t="s">
        <v>591</v>
      </c>
      <c r="D267" t="s">
        <v>52</v>
      </c>
      <c r="E267" t="s">
        <v>1038</v>
      </c>
      <c r="F267" t="s">
        <v>1039</v>
      </c>
      <c r="G267">
        <v>44263</v>
      </c>
      <c r="H267">
        <v>44398</v>
      </c>
      <c r="I267">
        <v>135</v>
      </c>
      <c r="J267" s="39" t="s">
        <v>47</v>
      </c>
      <c r="K267" t="s">
        <v>155</v>
      </c>
      <c r="L267" t="s">
        <v>1255</v>
      </c>
    </row>
    <row r="268" spans="1:12" x14ac:dyDescent="0.25">
      <c r="A268" t="s">
        <v>1040</v>
      </c>
      <c r="B268" t="s">
        <v>1031</v>
      </c>
      <c r="C268" t="s">
        <v>501</v>
      </c>
      <c r="D268" t="s">
        <v>59</v>
      </c>
      <c r="E268" t="s">
        <v>1032</v>
      </c>
      <c r="F268" t="s">
        <v>46</v>
      </c>
      <c r="G268">
        <v>44272</v>
      </c>
      <c r="H268">
        <v>44407</v>
      </c>
      <c r="I268">
        <v>135</v>
      </c>
      <c r="J268" s="39" t="s">
        <v>47</v>
      </c>
      <c r="K268" t="s">
        <v>1225</v>
      </c>
      <c r="L268" t="s">
        <v>1252</v>
      </c>
    </row>
    <row r="269" spans="1:12" x14ac:dyDescent="0.25">
      <c r="A269" t="s">
        <v>1041</v>
      </c>
      <c r="B269" t="s">
        <v>1042</v>
      </c>
      <c r="C269" t="s">
        <v>225</v>
      </c>
      <c r="D269" t="s">
        <v>59</v>
      </c>
      <c r="E269" t="s">
        <v>1043</v>
      </c>
      <c r="F269" t="s">
        <v>1039</v>
      </c>
      <c r="G269">
        <v>44265</v>
      </c>
      <c r="H269">
        <v>44400</v>
      </c>
      <c r="I269">
        <v>135</v>
      </c>
      <c r="J269" s="39" t="s">
        <v>47</v>
      </c>
      <c r="K269" t="s">
        <v>1225</v>
      </c>
      <c r="L269" t="s">
        <v>1235</v>
      </c>
    </row>
    <row r="270" spans="1:12" x14ac:dyDescent="0.25">
      <c r="A270" t="s">
        <v>1044</v>
      </c>
      <c r="B270" t="s">
        <v>1045</v>
      </c>
      <c r="C270" t="s">
        <v>193</v>
      </c>
      <c r="D270" t="s">
        <v>52</v>
      </c>
      <c r="E270" t="s">
        <v>1046</v>
      </c>
      <c r="F270" t="s">
        <v>46</v>
      </c>
      <c r="G270">
        <v>44270</v>
      </c>
      <c r="H270">
        <v>44405</v>
      </c>
      <c r="I270">
        <v>135</v>
      </c>
      <c r="J270" s="39" t="s">
        <v>47</v>
      </c>
      <c r="K270" t="s">
        <v>155</v>
      </c>
      <c r="L270" t="s">
        <v>1230</v>
      </c>
    </row>
    <row r="271" spans="1:12" x14ac:dyDescent="0.25">
      <c r="A271" t="s">
        <v>1047</v>
      </c>
      <c r="B271" t="s">
        <v>1048</v>
      </c>
      <c r="C271" t="s">
        <v>107</v>
      </c>
      <c r="D271" t="s">
        <v>248</v>
      </c>
      <c r="E271" t="s">
        <v>1049</v>
      </c>
      <c r="F271" t="s">
        <v>46</v>
      </c>
      <c r="G271">
        <v>44270</v>
      </c>
      <c r="H271">
        <v>44405</v>
      </c>
      <c r="I271">
        <v>135</v>
      </c>
      <c r="J271" s="39" t="s">
        <v>47</v>
      </c>
      <c r="K271" t="s">
        <v>155</v>
      </c>
      <c r="L271" t="s">
        <v>147</v>
      </c>
    </row>
    <row r="272" spans="1:12" x14ac:dyDescent="0.25">
      <c r="A272" t="s">
        <v>1050</v>
      </c>
      <c r="B272" t="s">
        <v>1051</v>
      </c>
      <c r="C272" t="s">
        <v>188</v>
      </c>
      <c r="D272" t="s">
        <v>52</v>
      </c>
      <c r="E272" t="s">
        <v>1052</v>
      </c>
      <c r="F272" t="s">
        <v>1053</v>
      </c>
      <c r="G272">
        <v>44269</v>
      </c>
      <c r="H272">
        <v>44405</v>
      </c>
      <c r="I272">
        <v>136</v>
      </c>
      <c r="J272" s="39" t="s">
        <v>47</v>
      </c>
      <c r="K272" t="s">
        <v>155</v>
      </c>
      <c r="L272" t="s">
        <v>1229</v>
      </c>
    </row>
    <row r="273" spans="1:12" x14ac:dyDescent="0.25">
      <c r="A273" t="s">
        <v>1054</v>
      </c>
      <c r="B273" t="s">
        <v>1055</v>
      </c>
      <c r="C273" t="s">
        <v>215</v>
      </c>
      <c r="D273" t="s">
        <v>59</v>
      </c>
      <c r="E273" t="s">
        <v>1056</v>
      </c>
      <c r="F273" t="s">
        <v>1057</v>
      </c>
      <c r="G273">
        <v>44256</v>
      </c>
      <c r="H273">
        <v>44392</v>
      </c>
      <c r="I273">
        <v>136</v>
      </c>
      <c r="J273" s="39" t="s">
        <v>47</v>
      </c>
      <c r="K273" t="s">
        <v>155</v>
      </c>
      <c r="L273" t="s">
        <v>1233</v>
      </c>
    </row>
    <row r="274" spans="1:12" x14ac:dyDescent="0.25">
      <c r="A274" t="s">
        <v>1058</v>
      </c>
      <c r="B274" t="s">
        <v>1059</v>
      </c>
      <c r="C274" t="s">
        <v>173</v>
      </c>
      <c r="D274" t="s">
        <v>52</v>
      </c>
      <c r="E274" t="s">
        <v>1060</v>
      </c>
      <c r="F274" t="s">
        <v>1061</v>
      </c>
      <c r="G274">
        <v>44268</v>
      </c>
      <c r="H274">
        <v>44405</v>
      </c>
      <c r="I274">
        <v>137</v>
      </c>
      <c r="J274" s="39" t="s">
        <v>47</v>
      </c>
      <c r="K274" t="s">
        <v>155</v>
      </c>
      <c r="L274" t="s">
        <v>1227</v>
      </c>
    </row>
    <row r="275" spans="1:12" x14ac:dyDescent="0.25">
      <c r="A275" t="s">
        <v>1062</v>
      </c>
      <c r="B275" t="s">
        <v>1063</v>
      </c>
      <c r="C275" t="s">
        <v>107</v>
      </c>
      <c r="D275" t="s">
        <v>52</v>
      </c>
      <c r="E275" t="s">
        <v>1064</v>
      </c>
      <c r="F275" t="s">
        <v>1061</v>
      </c>
      <c r="G275">
        <v>44268</v>
      </c>
      <c r="H275">
        <v>44405</v>
      </c>
      <c r="I275">
        <v>137</v>
      </c>
      <c r="J275" s="39" t="s">
        <v>47</v>
      </c>
      <c r="K275" t="s">
        <v>155</v>
      </c>
      <c r="L275" t="s">
        <v>147</v>
      </c>
    </row>
    <row r="276" spans="1:12" x14ac:dyDescent="0.25">
      <c r="A276" t="s">
        <v>1065</v>
      </c>
      <c r="B276" t="s">
        <v>1066</v>
      </c>
      <c r="C276" t="s">
        <v>198</v>
      </c>
      <c r="D276" t="s">
        <v>52</v>
      </c>
      <c r="E276" t="s">
        <v>1067</v>
      </c>
      <c r="F276" t="s">
        <v>1068</v>
      </c>
      <c r="G276">
        <v>44267</v>
      </c>
      <c r="H276">
        <v>44405</v>
      </c>
      <c r="I276">
        <v>138</v>
      </c>
      <c r="J276" s="39" t="s">
        <v>47</v>
      </c>
      <c r="K276" t="s">
        <v>48</v>
      </c>
      <c r="L276" t="s">
        <v>1231</v>
      </c>
    </row>
    <row r="277" spans="1:12" x14ac:dyDescent="0.25">
      <c r="A277" t="s">
        <v>1069</v>
      </c>
      <c r="B277" t="s">
        <v>1070</v>
      </c>
      <c r="C277" t="s">
        <v>210</v>
      </c>
      <c r="D277" t="s">
        <v>52</v>
      </c>
      <c r="E277" t="s">
        <v>1071</v>
      </c>
      <c r="F277" t="s">
        <v>1068</v>
      </c>
      <c r="G277">
        <v>44267</v>
      </c>
      <c r="H277">
        <v>44405</v>
      </c>
      <c r="I277">
        <v>138</v>
      </c>
      <c r="J277" s="39" t="s">
        <v>47</v>
      </c>
      <c r="K277" t="s">
        <v>155</v>
      </c>
      <c r="L277" t="s">
        <v>1232</v>
      </c>
    </row>
    <row r="278" spans="1:12" x14ac:dyDescent="0.25">
      <c r="A278" t="s">
        <v>1072</v>
      </c>
      <c r="B278" t="s">
        <v>1073</v>
      </c>
      <c r="C278" t="s">
        <v>361</v>
      </c>
      <c r="D278" t="s">
        <v>52</v>
      </c>
      <c r="E278" t="s">
        <v>1074</v>
      </c>
      <c r="F278" t="s">
        <v>1068</v>
      </c>
      <c r="G278">
        <v>44267</v>
      </c>
      <c r="H278">
        <v>44405</v>
      </c>
      <c r="I278">
        <v>138</v>
      </c>
      <c r="J278" s="39" t="s">
        <v>47</v>
      </c>
      <c r="K278" t="s">
        <v>155</v>
      </c>
      <c r="L278" t="s">
        <v>1243</v>
      </c>
    </row>
    <row r="279" spans="1:12" x14ac:dyDescent="0.25">
      <c r="A279" t="s">
        <v>1075</v>
      </c>
      <c r="B279" t="s">
        <v>1076</v>
      </c>
      <c r="C279" t="s">
        <v>210</v>
      </c>
      <c r="D279" t="s">
        <v>52</v>
      </c>
      <c r="E279" t="s">
        <v>1077</v>
      </c>
      <c r="F279" t="s">
        <v>1068</v>
      </c>
      <c r="G279">
        <v>44267</v>
      </c>
      <c r="H279">
        <v>44405</v>
      </c>
      <c r="I279">
        <v>138</v>
      </c>
      <c r="J279" s="39" t="s">
        <v>47</v>
      </c>
      <c r="K279" t="s">
        <v>155</v>
      </c>
      <c r="L279" t="s">
        <v>1232</v>
      </c>
    </row>
    <row r="280" spans="1:12" x14ac:dyDescent="0.25">
      <c r="A280" t="s">
        <v>1078</v>
      </c>
      <c r="B280" t="s">
        <v>1079</v>
      </c>
      <c r="C280" t="s">
        <v>215</v>
      </c>
      <c r="D280" t="s">
        <v>52</v>
      </c>
      <c r="E280" t="s">
        <v>1080</v>
      </c>
      <c r="F280" t="s">
        <v>1068</v>
      </c>
      <c r="G280">
        <v>44269</v>
      </c>
      <c r="H280">
        <v>44407</v>
      </c>
      <c r="I280">
        <v>138</v>
      </c>
      <c r="J280" s="39" t="s">
        <v>47</v>
      </c>
      <c r="K280" t="s">
        <v>155</v>
      </c>
      <c r="L280" t="s">
        <v>1233</v>
      </c>
    </row>
    <row r="281" spans="1:12" x14ac:dyDescent="0.25">
      <c r="A281" t="s">
        <v>1081</v>
      </c>
      <c r="B281" t="s">
        <v>1082</v>
      </c>
      <c r="C281" t="s">
        <v>210</v>
      </c>
      <c r="D281" t="s">
        <v>248</v>
      </c>
      <c r="E281" t="s">
        <v>1083</v>
      </c>
      <c r="F281" t="s">
        <v>1068</v>
      </c>
      <c r="G281">
        <v>44267</v>
      </c>
      <c r="H281">
        <v>44405</v>
      </c>
      <c r="I281">
        <v>138</v>
      </c>
      <c r="J281" s="39" t="s">
        <v>47</v>
      </c>
      <c r="K281" t="s">
        <v>155</v>
      </c>
      <c r="L281" t="s">
        <v>1232</v>
      </c>
    </row>
    <row r="282" spans="1:12" x14ac:dyDescent="0.25">
      <c r="A282" t="s">
        <v>1084</v>
      </c>
      <c r="B282" t="s">
        <v>1085</v>
      </c>
      <c r="C282" t="s">
        <v>188</v>
      </c>
      <c r="D282" t="s">
        <v>52</v>
      </c>
      <c r="E282" t="s">
        <v>1086</v>
      </c>
      <c r="F282" t="s">
        <v>1068</v>
      </c>
      <c r="G282">
        <v>44267</v>
      </c>
      <c r="H282">
        <v>44405</v>
      </c>
      <c r="I282">
        <v>138</v>
      </c>
      <c r="J282" s="39" t="s">
        <v>47</v>
      </c>
      <c r="K282" t="s">
        <v>155</v>
      </c>
      <c r="L282" t="s">
        <v>1229</v>
      </c>
    </row>
    <row r="283" spans="1:12" x14ac:dyDescent="0.25">
      <c r="A283" t="s">
        <v>1087</v>
      </c>
      <c r="B283" t="s">
        <v>1088</v>
      </c>
      <c r="C283" t="s">
        <v>586</v>
      </c>
      <c r="D283" t="s">
        <v>59</v>
      </c>
      <c r="E283" t="s">
        <v>1089</v>
      </c>
      <c r="F283" t="s">
        <v>1090</v>
      </c>
      <c r="G283">
        <v>44266</v>
      </c>
      <c r="H283">
        <v>44405</v>
      </c>
      <c r="I283">
        <v>139</v>
      </c>
      <c r="J283" s="39" t="s">
        <v>47</v>
      </c>
      <c r="K283" t="s">
        <v>156</v>
      </c>
      <c r="L283" t="s">
        <v>1254</v>
      </c>
    </row>
    <row r="284" spans="1:12" x14ac:dyDescent="0.25">
      <c r="A284" t="s">
        <v>1091</v>
      </c>
      <c r="B284" t="s">
        <v>1092</v>
      </c>
      <c r="C284" t="s">
        <v>361</v>
      </c>
      <c r="D284" t="s">
        <v>67</v>
      </c>
      <c r="E284" t="s">
        <v>1093</v>
      </c>
      <c r="F284" t="s">
        <v>1090</v>
      </c>
      <c r="G284">
        <v>44266</v>
      </c>
      <c r="H284">
        <v>44405</v>
      </c>
      <c r="I284">
        <v>139</v>
      </c>
      <c r="J284" s="39" t="s">
        <v>47</v>
      </c>
      <c r="K284" t="s">
        <v>155</v>
      </c>
      <c r="L284" t="s">
        <v>1243</v>
      </c>
    </row>
    <row r="285" spans="1:12" x14ac:dyDescent="0.25">
      <c r="A285" t="s">
        <v>1094</v>
      </c>
      <c r="B285" t="s">
        <v>1095</v>
      </c>
      <c r="C285" t="s">
        <v>163</v>
      </c>
      <c r="D285" t="s">
        <v>59</v>
      </c>
      <c r="E285" t="s">
        <v>1096</v>
      </c>
      <c r="F285" t="s">
        <v>1097</v>
      </c>
      <c r="G285">
        <v>44261</v>
      </c>
      <c r="H285">
        <v>44400</v>
      </c>
      <c r="I285">
        <v>139</v>
      </c>
      <c r="J285" s="39" t="s">
        <v>47</v>
      </c>
      <c r="K285" t="s">
        <v>155</v>
      </c>
      <c r="L285" t="s">
        <v>1226</v>
      </c>
    </row>
    <row r="286" spans="1:12" x14ac:dyDescent="0.25">
      <c r="A286" t="s">
        <v>1098</v>
      </c>
      <c r="B286" t="s">
        <v>1099</v>
      </c>
      <c r="C286" t="s">
        <v>49</v>
      </c>
      <c r="D286" t="s">
        <v>96</v>
      </c>
      <c r="E286" t="s">
        <v>1100</v>
      </c>
      <c r="F286" t="s">
        <v>1090</v>
      </c>
      <c r="G286">
        <v>44266</v>
      </c>
      <c r="H286">
        <v>44405</v>
      </c>
      <c r="I286">
        <v>139</v>
      </c>
      <c r="J286" s="39" t="s">
        <v>47</v>
      </c>
      <c r="K286" t="s">
        <v>48</v>
      </c>
      <c r="L286" t="s">
        <v>1259</v>
      </c>
    </row>
    <row r="287" spans="1:12" x14ac:dyDescent="0.25">
      <c r="A287" t="s">
        <v>1101</v>
      </c>
      <c r="B287" t="s">
        <v>1102</v>
      </c>
      <c r="C287" t="s">
        <v>107</v>
      </c>
      <c r="D287" t="s">
        <v>52</v>
      </c>
      <c r="E287" t="s">
        <v>1103</v>
      </c>
      <c r="F287" t="s">
        <v>1090</v>
      </c>
      <c r="G287">
        <v>44266</v>
      </c>
      <c r="H287">
        <v>44405</v>
      </c>
      <c r="I287">
        <v>139</v>
      </c>
      <c r="J287" s="39" t="s">
        <v>47</v>
      </c>
      <c r="K287" t="s">
        <v>155</v>
      </c>
      <c r="L287" t="s">
        <v>147</v>
      </c>
    </row>
    <row r="288" spans="1:12" x14ac:dyDescent="0.25">
      <c r="A288" t="s">
        <v>1104</v>
      </c>
      <c r="B288" t="s">
        <v>1105</v>
      </c>
      <c r="C288" t="s">
        <v>501</v>
      </c>
      <c r="D288" t="s">
        <v>67</v>
      </c>
      <c r="E288" t="s">
        <v>1106</v>
      </c>
      <c r="F288" t="s">
        <v>1097</v>
      </c>
      <c r="G288">
        <v>44250</v>
      </c>
      <c r="H288">
        <v>44389</v>
      </c>
      <c r="I288">
        <v>139</v>
      </c>
      <c r="J288" s="39" t="s">
        <v>47</v>
      </c>
      <c r="K288" t="s">
        <v>1225</v>
      </c>
      <c r="L288" t="s">
        <v>1252</v>
      </c>
    </row>
    <row r="289" spans="1:12" x14ac:dyDescent="0.25">
      <c r="A289" t="s">
        <v>1107</v>
      </c>
      <c r="B289" t="s">
        <v>1108</v>
      </c>
      <c r="C289" t="s">
        <v>591</v>
      </c>
      <c r="D289" t="s">
        <v>52</v>
      </c>
      <c r="E289" t="s">
        <v>1109</v>
      </c>
      <c r="F289" t="s">
        <v>1097</v>
      </c>
      <c r="G289">
        <v>44240</v>
      </c>
      <c r="H289">
        <v>44379</v>
      </c>
      <c r="I289">
        <v>139</v>
      </c>
      <c r="J289" s="39" t="s">
        <v>47</v>
      </c>
      <c r="K289" t="s">
        <v>155</v>
      </c>
      <c r="L289" t="s">
        <v>1255</v>
      </c>
    </row>
    <row r="290" spans="1:12" x14ac:dyDescent="0.25">
      <c r="A290" t="s">
        <v>1110</v>
      </c>
      <c r="B290" t="s">
        <v>1111</v>
      </c>
      <c r="C290" t="s">
        <v>71</v>
      </c>
      <c r="D290" t="s">
        <v>392</v>
      </c>
      <c r="E290" t="s">
        <v>1112</v>
      </c>
      <c r="F290" t="s">
        <v>1090</v>
      </c>
      <c r="G290">
        <v>44266</v>
      </c>
      <c r="H290">
        <v>44405</v>
      </c>
      <c r="I290">
        <v>139</v>
      </c>
      <c r="J290" s="39" t="s">
        <v>47</v>
      </c>
      <c r="K290" t="s">
        <v>68</v>
      </c>
      <c r="L290" t="s">
        <v>145</v>
      </c>
    </row>
    <row r="291" spans="1:12" x14ac:dyDescent="0.25">
      <c r="A291" t="s">
        <v>1113</v>
      </c>
      <c r="B291" t="s">
        <v>1114</v>
      </c>
      <c r="C291" t="s">
        <v>55</v>
      </c>
      <c r="D291" t="s">
        <v>52</v>
      </c>
      <c r="E291" t="s">
        <v>1115</v>
      </c>
      <c r="F291" t="s">
        <v>1097</v>
      </c>
      <c r="G291">
        <v>44260</v>
      </c>
      <c r="H291">
        <v>44399</v>
      </c>
      <c r="I291">
        <v>139</v>
      </c>
      <c r="J291" s="39" t="s">
        <v>47</v>
      </c>
      <c r="K291" t="s">
        <v>48</v>
      </c>
      <c r="L291" t="s">
        <v>60</v>
      </c>
    </row>
    <row r="292" spans="1:12" x14ac:dyDescent="0.25">
      <c r="A292" t="s">
        <v>1116</v>
      </c>
      <c r="B292" t="s">
        <v>1117</v>
      </c>
      <c r="C292" t="s">
        <v>71</v>
      </c>
      <c r="D292" t="s">
        <v>1118</v>
      </c>
      <c r="E292" t="s">
        <v>1119</v>
      </c>
      <c r="F292" t="s">
        <v>1120</v>
      </c>
      <c r="G292">
        <v>44265</v>
      </c>
      <c r="H292">
        <v>44405</v>
      </c>
      <c r="I292">
        <v>140</v>
      </c>
      <c r="J292" s="39" t="s">
        <v>47</v>
      </c>
      <c r="K292" t="s">
        <v>68</v>
      </c>
      <c r="L292" t="s">
        <v>145</v>
      </c>
    </row>
    <row r="293" spans="1:12" x14ac:dyDescent="0.25">
      <c r="A293" t="s">
        <v>1121</v>
      </c>
      <c r="B293" t="s">
        <v>1122</v>
      </c>
      <c r="C293" t="s">
        <v>215</v>
      </c>
      <c r="D293" t="s">
        <v>67</v>
      </c>
      <c r="E293" t="s">
        <v>1123</v>
      </c>
      <c r="F293" t="s">
        <v>1124</v>
      </c>
      <c r="G293">
        <v>44264</v>
      </c>
      <c r="H293">
        <v>44405</v>
      </c>
      <c r="I293">
        <v>141</v>
      </c>
      <c r="J293" s="39" t="s">
        <v>47</v>
      </c>
      <c r="K293" t="s">
        <v>155</v>
      </c>
      <c r="L293" t="s">
        <v>1233</v>
      </c>
    </row>
    <row r="294" spans="1:12" x14ac:dyDescent="0.25">
      <c r="A294" t="s">
        <v>1125</v>
      </c>
      <c r="B294" t="s">
        <v>1126</v>
      </c>
      <c r="C294" t="s">
        <v>741</v>
      </c>
      <c r="D294" t="s">
        <v>52</v>
      </c>
      <c r="E294" t="s">
        <v>1127</v>
      </c>
      <c r="F294" t="s">
        <v>1128</v>
      </c>
      <c r="G294">
        <v>44263</v>
      </c>
      <c r="H294">
        <v>44405</v>
      </c>
      <c r="I294">
        <v>142</v>
      </c>
      <c r="J294" s="39" t="s">
        <v>47</v>
      </c>
      <c r="K294" t="s">
        <v>155</v>
      </c>
      <c r="L294" t="s">
        <v>1258</v>
      </c>
    </row>
    <row r="295" spans="1:12" x14ac:dyDescent="0.25">
      <c r="A295" t="s">
        <v>1129</v>
      </c>
      <c r="B295" t="s">
        <v>1130</v>
      </c>
      <c r="C295" t="s">
        <v>113</v>
      </c>
      <c r="D295" t="s">
        <v>52</v>
      </c>
      <c r="E295" t="s">
        <v>1131</v>
      </c>
      <c r="F295" t="s">
        <v>1128</v>
      </c>
      <c r="G295">
        <v>44263</v>
      </c>
      <c r="H295">
        <v>44405</v>
      </c>
      <c r="I295">
        <v>142</v>
      </c>
      <c r="J295" s="39" t="s">
        <v>47</v>
      </c>
      <c r="K295" t="s">
        <v>156</v>
      </c>
      <c r="L295" t="s">
        <v>148</v>
      </c>
    </row>
    <row r="296" spans="1:12" x14ac:dyDescent="0.25">
      <c r="A296" t="s">
        <v>1132</v>
      </c>
      <c r="B296" t="s">
        <v>1133</v>
      </c>
      <c r="C296" t="s">
        <v>406</v>
      </c>
      <c r="D296" t="s">
        <v>45</v>
      </c>
      <c r="E296" t="s">
        <v>1134</v>
      </c>
      <c r="F296" t="s">
        <v>1128</v>
      </c>
      <c r="G296">
        <v>44251</v>
      </c>
      <c r="H296">
        <v>44393</v>
      </c>
      <c r="I296">
        <v>142</v>
      </c>
      <c r="J296" s="39" t="s">
        <v>47</v>
      </c>
      <c r="K296" t="s">
        <v>156</v>
      </c>
      <c r="L296" t="s">
        <v>154</v>
      </c>
    </row>
    <row r="297" spans="1:12" x14ac:dyDescent="0.25">
      <c r="A297" t="s">
        <v>1135</v>
      </c>
      <c r="B297" t="s">
        <v>1136</v>
      </c>
      <c r="C297" t="s">
        <v>71</v>
      </c>
      <c r="D297" t="s">
        <v>645</v>
      </c>
      <c r="E297" t="s">
        <v>1137</v>
      </c>
      <c r="F297" t="s">
        <v>1128</v>
      </c>
      <c r="G297">
        <v>44263</v>
      </c>
      <c r="H297">
        <v>44405</v>
      </c>
      <c r="I297">
        <v>142</v>
      </c>
      <c r="J297" s="39" t="s">
        <v>47</v>
      </c>
      <c r="K297" t="s">
        <v>68</v>
      </c>
      <c r="L297" t="s">
        <v>145</v>
      </c>
    </row>
    <row r="298" spans="1:12" x14ac:dyDescent="0.25">
      <c r="A298" t="s">
        <v>1138</v>
      </c>
      <c r="B298" t="s">
        <v>1139</v>
      </c>
      <c r="C298" t="s">
        <v>58</v>
      </c>
      <c r="D298" t="s">
        <v>67</v>
      </c>
      <c r="E298" t="s">
        <v>1140</v>
      </c>
      <c r="F298" t="s">
        <v>1141</v>
      </c>
      <c r="G298">
        <v>44258</v>
      </c>
      <c r="H298">
        <v>44400</v>
      </c>
      <c r="I298">
        <v>142</v>
      </c>
      <c r="J298" s="39" t="s">
        <v>47</v>
      </c>
      <c r="K298" t="s">
        <v>48</v>
      </c>
      <c r="L298" t="s">
        <v>1237</v>
      </c>
    </row>
    <row r="299" spans="1:12" x14ac:dyDescent="0.25">
      <c r="A299" t="s">
        <v>1142</v>
      </c>
      <c r="B299" t="s">
        <v>1143</v>
      </c>
      <c r="C299" t="s">
        <v>198</v>
      </c>
      <c r="D299" t="s">
        <v>52</v>
      </c>
      <c r="E299" t="s">
        <v>1144</v>
      </c>
      <c r="F299" t="s">
        <v>1128</v>
      </c>
      <c r="G299">
        <v>44265</v>
      </c>
      <c r="H299">
        <v>44407</v>
      </c>
      <c r="I299">
        <v>142</v>
      </c>
      <c r="J299" s="39" t="s">
        <v>47</v>
      </c>
      <c r="K299" t="s">
        <v>48</v>
      </c>
      <c r="L299" t="s">
        <v>1231</v>
      </c>
    </row>
    <row r="300" spans="1:12" x14ac:dyDescent="0.25">
      <c r="A300" t="s">
        <v>1145</v>
      </c>
      <c r="B300" t="s">
        <v>1146</v>
      </c>
      <c r="C300" t="s">
        <v>361</v>
      </c>
      <c r="D300" t="s">
        <v>52</v>
      </c>
      <c r="E300" t="s">
        <v>1147</v>
      </c>
      <c r="F300" t="s">
        <v>1128</v>
      </c>
      <c r="G300">
        <v>44263</v>
      </c>
      <c r="H300">
        <v>44405</v>
      </c>
      <c r="I300">
        <v>142</v>
      </c>
      <c r="J300" s="39" t="s">
        <v>47</v>
      </c>
      <c r="K300" t="s">
        <v>155</v>
      </c>
      <c r="L300" t="s">
        <v>1243</v>
      </c>
    </row>
    <row r="301" spans="1:12" x14ac:dyDescent="0.25">
      <c r="A301" t="s">
        <v>1148</v>
      </c>
      <c r="B301" t="s">
        <v>1149</v>
      </c>
      <c r="C301" t="s">
        <v>71</v>
      </c>
      <c r="D301" t="s">
        <v>67</v>
      </c>
      <c r="E301" t="s">
        <v>1150</v>
      </c>
      <c r="F301" t="s">
        <v>1151</v>
      </c>
      <c r="G301">
        <v>44261</v>
      </c>
      <c r="H301">
        <v>44405</v>
      </c>
      <c r="I301">
        <v>144</v>
      </c>
      <c r="J301" s="39" t="s">
        <v>47</v>
      </c>
      <c r="K301" t="s">
        <v>68</v>
      </c>
      <c r="L301" t="s">
        <v>145</v>
      </c>
    </row>
    <row r="302" spans="1:12" x14ac:dyDescent="0.25">
      <c r="A302" t="s">
        <v>1152</v>
      </c>
      <c r="B302" t="s">
        <v>1153</v>
      </c>
      <c r="C302" t="s">
        <v>371</v>
      </c>
      <c r="D302" t="s">
        <v>52</v>
      </c>
      <c r="E302" t="s">
        <v>1154</v>
      </c>
      <c r="F302" t="s">
        <v>1151</v>
      </c>
      <c r="G302">
        <v>44261</v>
      </c>
      <c r="H302">
        <v>44405</v>
      </c>
      <c r="I302">
        <v>144</v>
      </c>
      <c r="J302" s="39" t="s">
        <v>47</v>
      </c>
      <c r="K302" t="s">
        <v>1225</v>
      </c>
      <c r="L302" t="s">
        <v>1245</v>
      </c>
    </row>
    <row r="303" spans="1:12" x14ac:dyDescent="0.25">
      <c r="A303" t="s">
        <v>1155</v>
      </c>
      <c r="B303" t="s">
        <v>1156</v>
      </c>
      <c r="C303" t="s">
        <v>188</v>
      </c>
      <c r="D303" t="s">
        <v>52</v>
      </c>
      <c r="E303" t="s">
        <v>1157</v>
      </c>
      <c r="F303" t="s">
        <v>1151</v>
      </c>
      <c r="G303">
        <v>44261</v>
      </c>
      <c r="H303">
        <v>44405</v>
      </c>
      <c r="I303">
        <v>144</v>
      </c>
      <c r="J303" s="39" t="s">
        <v>47</v>
      </c>
      <c r="K303" t="s">
        <v>155</v>
      </c>
      <c r="L303" t="s">
        <v>1229</v>
      </c>
    </row>
    <row r="304" spans="1:12" x14ac:dyDescent="0.25">
      <c r="A304" t="s">
        <v>1158</v>
      </c>
      <c r="B304" t="s">
        <v>1159</v>
      </c>
      <c r="C304" t="s">
        <v>225</v>
      </c>
      <c r="D304" t="s">
        <v>168</v>
      </c>
      <c r="E304" t="s">
        <v>1160</v>
      </c>
      <c r="F304" t="s">
        <v>1151</v>
      </c>
      <c r="G304">
        <v>44261</v>
      </c>
      <c r="H304">
        <v>44405</v>
      </c>
      <c r="I304">
        <v>144</v>
      </c>
      <c r="J304" s="39" t="s">
        <v>47</v>
      </c>
      <c r="K304" t="s">
        <v>1225</v>
      </c>
      <c r="L304" t="s">
        <v>1235</v>
      </c>
    </row>
    <row r="305" spans="1:12" x14ac:dyDescent="0.25">
      <c r="A305" t="s">
        <v>1161</v>
      </c>
      <c r="B305" t="s">
        <v>1162</v>
      </c>
      <c r="C305" t="s">
        <v>72</v>
      </c>
      <c r="D305" t="s">
        <v>59</v>
      </c>
      <c r="E305" t="s">
        <v>1163</v>
      </c>
      <c r="F305" t="s">
        <v>1164</v>
      </c>
      <c r="G305">
        <v>44259</v>
      </c>
      <c r="H305">
        <v>44403</v>
      </c>
      <c r="I305">
        <v>144</v>
      </c>
      <c r="J305" s="39" t="s">
        <v>47</v>
      </c>
      <c r="K305" t="s">
        <v>48</v>
      </c>
      <c r="L305" t="s">
        <v>1257</v>
      </c>
    </row>
    <row r="306" spans="1:12" x14ac:dyDescent="0.25">
      <c r="A306" t="s">
        <v>1165</v>
      </c>
      <c r="B306" t="s">
        <v>1166</v>
      </c>
      <c r="C306" t="s">
        <v>58</v>
      </c>
      <c r="D306" t="s">
        <v>67</v>
      </c>
      <c r="E306" t="s">
        <v>1167</v>
      </c>
      <c r="F306" t="s">
        <v>1168</v>
      </c>
      <c r="G306">
        <v>44252</v>
      </c>
      <c r="H306">
        <v>44397</v>
      </c>
      <c r="I306">
        <v>145</v>
      </c>
      <c r="J306" s="39" t="s">
        <v>47</v>
      </c>
      <c r="K306" t="s">
        <v>48</v>
      </c>
      <c r="L306" t="s">
        <v>1237</v>
      </c>
    </row>
    <row r="307" spans="1:12" x14ac:dyDescent="0.25">
      <c r="A307" t="s">
        <v>1169</v>
      </c>
      <c r="B307" t="s">
        <v>1170</v>
      </c>
      <c r="C307" t="s">
        <v>431</v>
      </c>
      <c r="D307" t="s">
        <v>52</v>
      </c>
      <c r="E307" t="s">
        <v>1171</v>
      </c>
      <c r="F307" t="s">
        <v>1168</v>
      </c>
      <c r="G307">
        <v>44258</v>
      </c>
      <c r="H307">
        <v>44403</v>
      </c>
      <c r="I307">
        <v>145</v>
      </c>
      <c r="J307" s="39" t="s">
        <v>47</v>
      </c>
      <c r="K307" t="s">
        <v>155</v>
      </c>
      <c r="L307" t="s">
        <v>1246</v>
      </c>
    </row>
    <row r="308" spans="1:12" x14ac:dyDescent="0.25">
      <c r="A308" t="s">
        <v>1172</v>
      </c>
      <c r="B308" t="s">
        <v>1173</v>
      </c>
      <c r="C308" t="s">
        <v>586</v>
      </c>
      <c r="D308" t="s">
        <v>645</v>
      </c>
      <c r="E308" t="s">
        <v>1174</v>
      </c>
      <c r="F308" t="s">
        <v>1175</v>
      </c>
      <c r="G308">
        <v>44259</v>
      </c>
      <c r="H308">
        <v>44405</v>
      </c>
      <c r="I308">
        <v>146</v>
      </c>
      <c r="J308" s="39" t="s">
        <v>47</v>
      </c>
      <c r="K308" t="s">
        <v>156</v>
      </c>
      <c r="L308" t="s">
        <v>1254</v>
      </c>
    </row>
    <row r="309" spans="1:12" x14ac:dyDescent="0.25">
      <c r="A309" t="s">
        <v>1176</v>
      </c>
      <c r="B309" t="s">
        <v>1177</v>
      </c>
      <c r="C309" t="s">
        <v>591</v>
      </c>
      <c r="D309" t="s">
        <v>67</v>
      </c>
      <c r="E309" t="s">
        <v>1178</v>
      </c>
      <c r="F309" t="s">
        <v>1175</v>
      </c>
      <c r="G309">
        <v>44259</v>
      </c>
      <c r="H309">
        <v>44405</v>
      </c>
      <c r="I309">
        <v>146</v>
      </c>
      <c r="J309" s="39" t="s">
        <v>47</v>
      </c>
      <c r="K309" t="s">
        <v>155</v>
      </c>
      <c r="L309" t="s">
        <v>1255</v>
      </c>
    </row>
    <row r="310" spans="1:12" x14ac:dyDescent="0.25">
      <c r="A310" t="s">
        <v>1179</v>
      </c>
      <c r="B310" t="s">
        <v>1180</v>
      </c>
      <c r="C310" t="s">
        <v>349</v>
      </c>
      <c r="D310" t="s">
        <v>67</v>
      </c>
      <c r="E310" t="s">
        <v>1181</v>
      </c>
      <c r="F310" t="s">
        <v>1182</v>
      </c>
      <c r="G310">
        <v>44252</v>
      </c>
      <c r="H310">
        <v>44398</v>
      </c>
      <c r="I310">
        <v>146</v>
      </c>
      <c r="J310" s="39" t="s">
        <v>47</v>
      </c>
      <c r="K310" t="s">
        <v>68</v>
      </c>
      <c r="L310" t="s">
        <v>1242</v>
      </c>
    </row>
    <row r="311" spans="1:12" x14ac:dyDescent="0.25">
      <c r="A311" t="s">
        <v>1183</v>
      </c>
      <c r="B311" t="s">
        <v>1184</v>
      </c>
      <c r="C311" t="s">
        <v>501</v>
      </c>
      <c r="D311" t="s">
        <v>52</v>
      </c>
      <c r="E311" t="s">
        <v>1185</v>
      </c>
      <c r="F311" t="s">
        <v>1186</v>
      </c>
      <c r="G311">
        <v>44239</v>
      </c>
      <c r="H311">
        <v>44386</v>
      </c>
      <c r="I311">
        <v>147</v>
      </c>
      <c r="J311" s="39" t="s">
        <v>47</v>
      </c>
      <c r="K311" t="s">
        <v>1225</v>
      </c>
      <c r="L311" t="s">
        <v>1252</v>
      </c>
    </row>
    <row r="312" spans="1:12" x14ac:dyDescent="0.25">
      <c r="A312" t="s">
        <v>1187</v>
      </c>
      <c r="B312" t="s">
        <v>1188</v>
      </c>
      <c r="C312" t="s">
        <v>107</v>
      </c>
      <c r="D312" t="s">
        <v>59</v>
      </c>
      <c r="E312" t="s">
        <v>1189</v>
      </c>
      <c r="F312" t="s">
        <v>1190</v>
      </c>
      <c r="G312">
        <v>44258</v>
      </c>
      <c r="H312">
        <v>44405</v>
      </c>
      <c r="I312">
        <v>147</v>
      </c>
      <c r="J312" s="39" t="s">
        <v>47</v>
      </c>
      <c r="K312" t="s">
        <v>155</v>
      </c>
      <c r="L312" t="s">
        <v>147</v>
      </c>
    </row>
    <row r="313" spans="1:12" x14ac:dyDescent="0.25">
      <c r="A313" t="s">
        <v>1191</v>
      </c>
      <c r="B313" t="s">
        <v>1192</v>
      </c>
      <c r="C313" t="s">
        <v>193</v>
      </c>
      <c r="D313" t="s">
        <v>52</v>
      </c>
      <c r="E313" t="s">
        <v>1193</v>
      </c>
      <c r="F313" t="s">
        <v>1194</v>
      </c>
      <c r="G313">
        <v>44246</v>
      </c>
      <c r="H313">
        <v>44394</v>
      </c>
      <c r="I313">
        <v>148</v>
      </c>
      <c r="J313" s="39" t="s">
        <v>47</v>
      </c>
      <c r="K313" t="s">
        <v>155</v>
      </c>
      <c r="L313" t="s">
        <v>1230</v>
      </c>
    </row>
    <row r="314" spans="1:12" x14ac:dyDescent="0.25">
      <c r="A314" t="s">
        <v>1195</v>
      </c>
      <c r="B314" t="s">
        <v>1196</v>
      </c>
      <c r="C314" t="s">
        <v>107</v>
      </c>
      <c r="D314" t="s">
        <v>392</v>
      </c>
      <c r="E314" t="s">
        <v>1197</v>
      </c>
      <c r="F314" t="s">
        <v>1198</v>
      </c>
      <c r="G314">
        <v>44257</v>
      </c>
      <c r="H314">
        <v>44405</v>
      </c>
      <c r="I314">
        <v>148</v>
      </c>
      <c r="J314" s="39" t="s">
        <v>47</v>
      </c>
      <c r="K314" t="s">
        <v>155</v>
      </c>
      <c r="L314" t="s">
        <v>147</v>
      </c>
    </row>
    <row r="315" spans="1:12" x14ac:dyDescent="0.25">
      <c r="A315" t="s">
        <v>1199</v>
      </c>
      <c r="B315" t="s">
        <v>1200</v>
      </c>
      <c r="C315" t="s">
        <v>193</v>
      </c>
      <c r="D315" t="s">
        <v>1201</v>
      </c>
      <c r="E315" t="s">
        <v>1202</v>
      </c>
      <c r="F315" t="s">
        <v>1203</v>
      </c>
      <c r="G315">
        <v>44256</v>
      </c>
      <c r="H315">
        <v>44405</v>
      </c>
      <c r="I315">
        <v>149</v>
      </c>
      <c r="J315" s="39" t="s">
        <v>47</v>
      </c>
      <c r="K315" t="s">
        <v>155</v>
      </c>
      <c r="L315" t="s">
        <v>1230</v>
      </c>
    </row>
    <row r="316" spans="1:12" x14ac:dyDescent="0.25">
      <c r="A316" t="s">
        <v>1204</v>
      </c>
      <c r="B316" t="s">
        <v>1205</v>
      </c>
      <c r="C316" t="s">
        <v>361</v>
      </c>
      <c r="D316" t="s">
        <v>1206</v>
      </c>
      <c r="E316" t="s">
        <v>1207</v>
      </c>
      <c r="F316" t="s">
        <v>1208</v>
      </c>
      <c r="G316">
        <v>44256</v>
      </c>
      <c r="H316">
        <v>44405</v>
      </c>
      <c r="I316">
        <v>149</v>
      </c>
      <c r="J316" s="39" t="s">
        <v>47</v>
      </c>
      <c r="K316" t="s">
        <v>155</v>
      </c>
      <c r="L316" t="s">
        <v>1243</v>
      </c>
    </row>
    <row r="317" spans="1:12" x14ac:dyDescent="0.25">
      <c r="A317" t="s">
        <v>1209</v>
      </c>
      <c r="B317" t="s">
        <v>1210</v>
      </c>
      <c r="C317" t="s">
        <v>210</v>
      </c>
      <c r="D317" t="s">
        <v>1206</v>
      </c>
      <c r="E317" t="s">
        <v>1211</v>
      </c>
      <c r="F317" t="s">
        <v>1203</v>
      </c>
      <c r="G317">
        <v>44256</v>
      </c>
      <c r="H317">
        <v>44405</v>
      </c>
      <c r="I317">
        <v>149</v>
      </c>
      <c r="J317" s="39" t="s">
        <v>47</v>
      </c>
      <c r="K317" t="s">
        <v>155</v>
      </c>
      <c r="L317" t="s">
        <v>1232</v>
      </c>
    </row>
    <row r="318" spans="1:12" x14ac:dyDescent="0.25">
      <c r="A318" t="s">
        <v>1212</v>
      </c>
      <c r="B318" t="s">
        <v>1213</v>
      </c>
      <c r="C318" t="s">
        <v>210</v>
      </c>
      <c r="D318" t="s">
        <v>1214</v>
      </c>
      <c r="E318" t="s">
        <v>1215</v>
      </c>
      <c r="F318" t="s">
        <v>1216</v>
      </c>
      <c r="G318">
        <v>44256</v>
      </c>
      <c r="H318">
        <v>44405</v>
      </c>
      <c r="I318">
        <v>149</v>
      </c>
      <c r="J318" s="39" t="s">
        <v>47</v>
      </c>
      <c r="K318" t="s">
        <v>155</v>
      </c>
      <c r="L318" t="s">
        <v>1232</v>
      </c>
    </row>
    <row r="319" spans="1:12" x14ac:dyDescent="0.25">
      <c r="A319" t="s">
        <v>1217</v>
      </c>
      <c r="B319" t="s">
        <v>1218</v>
      </c>
      <c r="C319" t="s">
        <v>72</v>
      </c>
      <c r="D319" t="s">
        <v>645</v>
      </c>
      <c r="E319" t="s">
        <v>1219</v>
      </c>
      <c r="F319" t="s">
        <v>1220</v>
      </c>
      <c r="G319">
        <v>44236</v>
      </c>
      <c r="H319">
        <v>44386</v>
      </c>
      <c r="I319">
        <v>150</v>
      </c>
      <c r="J319" s="39" t="s">
        <v>47</v>
      </c>
      <c r="K319" t="s">
        <v>68</v>
      </c>
      <c r="L319" t="s">
        <v>1257</v>
      </c>
    </row>
    <row r="320" spans="1:12" x14ac:dyDescent="0.25">
      <c r="A320" t="s">
        <v>1221</v>
      </c>
      <c r="B320" t="s">
        <v>1222</v>
      </c>
      <c r="C320" t="s">
        <v>798</v>
      </c>
      <c r="D320" t="s">
        <v>61</v>
      </c>
      <c r="E320" t="s">
        <v>1223</v>
      </c>
      <c r="F320" t="s">
        <v>1220</v>
      </c>
      <c r="G320">
        <v>44255</v>
      </c>
      <c r="H320">
        <v>44405</v>
      </c>
      <c r="I320">
        <v>150</v>
      </c>
      <c r="J320" s="39" t="s">
        <v>47</v>
      </c>
      <c r="K320" t="s">
        <v>156</v>
      </c>
      <c r="L320" t="s">
        <v>1260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H9"/>
  <sheetViews>
    <sheetView showGridLines="0" workbookViewId="0"/>
  </sheetViews>
  <sheetFormatPr baseColWidth="10" defaultRowHeight="15" x14ac:dyDescent="0.25"/>
  <cols>
    <col min="4" max="4" width="35.140625" bestFit="1" customWidth="1"/>
    <col min="5" max="5" width="14.85546875" bestFit="1" customWidth="1"/>
    <col min="6" max="6" width="33.28515625" bestFit="1" customWidth="1"/>
  </cols>
  <sheetData>
    <row r="1" spans="1:8" s="33" customFormat="1" x14ac:dyDescent="0.25">
      <c r="A1" s="33" t="s">
        <v>26</v>
      </c>
      <c r="B1" s="43" t="s">
        <v>79</v>
      </c>
      <c r="C1" s="33" t="s">
        <v>80</v>
      </c>
      <c r="D1" s="33" t="s">
        <v>81</v>
      </c>
      <c r="E1" s="33" t="s">
        <v>35</v>
      </c>
      <c r="F1" s="33" t="s">
        <v>36</v>
      </c>
      <c r="G1" s="33" t="s">
        <v>82</v>
      </c>
      <c r="H1" s="33" t="s">
        <v>83</v>
      </c>
    </row>
    <row r="2" spans="1:8" x14ac:dyDescent="0.25">
      <c r="B2" s="44"/>
      <c r="G2" s="45"/>
      <c r="H2" s="46"/>
    </row>
    <row r="3" spans="1:8" x14ac:dyDescent="0.25">
      <c r="B3" s="44"/>
      <c r="G3" s="45"/>
      <c r="H3" s="46"/>
    </row>
    <row r="4" spans="1:8" x14ac:dyDescent="0.25">
      <c r="B4" s="44"/>
      <c r="G4" s="45"/>
      <c r="H4" s="46"/>
    </row>
    <row r="5" spans="1:8" x14ac:dyDescent="0.25">
      <c r="B5" s="44"/>
      <c r="G5" s="45"/>
      <c r="H5" s="46"/>
    </row>
    <row r="6" spans="1:8" x14ac:dyDescent="0.25">
      <c r="B6" s="44"/>
      <c r="G6" s="45"/>
      <c r="H6" s="46"/>
    </row>
    <row r="7" spans="1:8" x14ac:dyDescent="0.25">
      <c r="B7" s="44"/>
      <c r="G7" s="45"/>
      <c r="H7" s="46"/>
    </row>
    <row r="8" spans="1:8" x14ac:dyDescent="0.25">
      <c r="B8" s="44"/>
      <c r="G8" s="45"/>
      <c r="H8" s="46"/>
    </row>
    <row r="9" spans="1:8" x14ac:dyDescent="0.25">
      <c r="B9" s="44"/>
      <c r="G9" s="45"/>
      <c r="H9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Jefe Febrero 2023</vt:lpstr>
      <vt:lpstr>Descuentos</vt:lpstr>
      <vt:lpstr>Incentivos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Bonilla</dc:creator>
  <cp:lastModifiedBy>KELVIN ESPINALES P</cp:lastModifiedBy>
  <dcterms:created xsi:type="dcterms:W3CDTF">2021-04-23T15:52:28Z</dcterms:created>
  <dcterms:modified xsi:type="dcterms:W3CDTF">2023-03-18T14:02:08Z</dcterms:modified>
</cp:coreProperties>
</file>