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GitHub\Salesland\SaleslandMovistarCorreoComisiones\"/>
    </mc:Choice>
  </mc:AlternateContent>
  <xr:revisionPtr revIDLastSave="0" documentId="13_ncr:1_{956F25E6-E001-4ACB-B969-7AAC759580EF}" xr6:coauthVersionLast="47" xr6:coauthVersionMax="47" xr10:uidLastSave="{00000000-0000-0000-0000-000000000000}"/>
  <bookViews>
    <workbookView xWindow="-120" yWindow="-120" windowWidth="24240" windowHeight="13140" activeTab="1" xr2:uid="{CC5CDA74-FED6-4BB5-8949-EEF7DF1D4935}"/>
  </bookViews>
  <sheets>
    <sheet name="Ejecutivo Movistar" sheetId="5" r:id="rId1"/>
    <sheet name="Especialistas y Jefes" sheetId="6" r:id="rId2"/>
  </sheets>
  <externalReferences>
    <externalReference r:id="rId3"/>
    <externalReference r:id="rId4"/>
    <externalReference r:id="rId5"/>
    <externalReference r:id="rId6"/>
    <externalReference r:id="rId7"/>
  </externalReferences>
  <definedNames>
    <definedName name="CruceHibrido" localSheetId="0">'[1]BDD Cnet'!$CQ$1:$CS$8</definedName>
    <definedName name="CruceHibrido" localSheetId="1">'[1]BDD Cnet'!$CQ$1:$CS$8</definedName>
    <definedName name="CruceHibrido">'[2]BDD Cnet'!$CQ$1:$CS$8</definedName>
    <definedName name="Ejecutivo">#REF!</definedName>
    <definedName name="EjecutivoNombre">#REF!</definedName>
    <definedName name="EjecutivoTitulo">#REF!</definedName>
    <definedName name="Lider">#REF!</definedName>
    <definedName name="LiderNombre">#REF!</definedName>
    <definedName name="LiderTitulo">#REF!</definedName>
    <definedName name="METAS_TM">'[3]VAR Presupuesto TM'!$A$1:$EN$31</definedName>
    <definedName name="METAS_TM_REF">'[3]VAR Presupuesto TM'!$A$1:$EN$1</definedName>
    <definedName name="METAS_TM_TIENDAS">'[3]VAR Presupuesto TM'!$A$1:$A$9</definedName>
    <definedName name="MetaSLE" localSheetId="0">[1]Ppto!$A$16:$EV$27</definedName>
    <definedName name="MetaSLE" localSheetId="1">[1]Ppto!$A$16:$EV$27</definedName>
    <definedName name="MetaSLE">[2]Ppto!$A$15:$FV$25</definedName>
    <definedName name="MetaTiendasSLE" localSheetId="0">[1]Ppto!$A$16:$A$28</definedName>
    <definedName name="MetaTiendasSLE" localSheetId="1">[1]Ppto!$A$16:$A$28</definedName>
    <definedName name="MetaTiendasSLE">[2]Ppto!$A$15:$A$26</definedName>
    <definedName name="MetaTiendaTM" localSheetId="0">[1]Ppto!$A$4:$A$14</definedName>
    <definedName name="MetaTiendaTM" localSheetId="1">[1]Ppto!$A$4:$A$14</definedName>
    <definedName name="MetaTiendaTM">[2]Ppto!$A$4:$A$13</definedName>
    <definedName name="MetaTituloSLE" localSheetId="0">[1]Ppto!$A$16:$EV$16</definedName>
    <definedName name="MetaTituloSLE" localSheetId="1">[1]Ppto!$A$16:$EV$16</definedName>
    <definedName name="MetaTituloSLE">[2]Ppto!$A$15:$FV$15</definedName>
    <definedName name="MetaTituloTM" localSheetId="0">[1]Ppto!$A$4:$EV$4</definedName>
    <definedName name="MetaTituloTM" localSheetId="1">[1]Ppto!$A$4:$EV$4</definedName>
    <definedName name="MetaTituloTM">[2]Ppto!$A$4:$FV$4</definedName>
    <definedName name="MetaTM" localSheetId="0">[1]Ppto!$A$4:$EV$14</definedName>
    <definedName name="MetaTM" localSheetId="1">[1]Ppto!$A$4:$EV$14</definedName>
    <definedName name="MetaTM">[2]Ppto!$A$4:$FV$13</definedName>
    <definedName name="R_Category2" localSheetId="1">[1]!CruceRetenciones[[#All],[CATEGORY_2]]</definedName>
    <definedName name="R_Category2">[2]!CruceRetenciones[[#All],[CATEGORY_2]]</definedName>
    <definedName name="R_Category3" localSheetId="1">[1]!CruceRetenciones[[#All],[CATEGORY_3]]</definedName>
    <definedName name="R_Category3">[2]!CruceRetenciones[[#All],[CATEGORY_3]]</definedName>
    <definedName name="R_Ejecutivo" localSheetId="0">[1]Retenciones!$AR$3:$BY$63</definedName>
    <definedName name="R_Ejecutivo" localSheetId="1">[1]Retenciones!$AR$3:$BY$63</definedName>
    <definedName name="R_Ejecutivo">[2]Retenciones!$AR$3:$BY$54</definedName>
    <definedName name="R_Ejecutivo_NAE" localSheetId="0">[1]Retenciones!$AR$3:$AR$63</definedName>
    <definedName name="R_Ejecutivo_NAE" localSheetId="1">[1]Retenciones!$AR$3:$AR$63</definedName>
    <definedName name="R_Ejecutivo_NAE">[2]Retenciones!$AR$3:$AR$54</definedName>
    <definedName name="R_Ejecutivo_Titulo" localSheetId="0">[1]Retenciones!$AR$3:$BY$3</definedName>
    <definedName name="R_Ejecutivo_Titulo" localSheetId="1">[1]Retenciones!$AR$3:$BY$3</definedName>
    <definedName name="R_Ejecutivo_Titulo">[2]Retenciones!$AR$3:$BY$3</definedName>
    <definedName name="R_Estado" localSheetId="1">[1]!CruceRetenciones[[#All],[ESTADO]]</definedName>
    <definedName name="R_Estado">[2]!CruceRetenciones[[#All],[ESTADO]]</definedName>
    <definedName name="R_Pronopro" localSheetId="1">[1]!CruceRetenciones[[#All],[PRONOPRO]]</definedName>
    <definedName name="R_Pronopro">[2]!CruceRetenciones[[#All],[PRONOPRO]]</definedName>
    <definedName name="Retenciones_Lider" localSheetId="0">[1]Retenciones!$AP$3:$BY$63</definedName>
    <definedName name="Retenciones_Lider" localSheetId="1">[1]Retenciones!$AP$3:$BY$63</definedName>
    <definedName name="Retenciones_Lider">[2]Retenciones!$AP$3:$BY$54</definedName>
    <definedName name="Tienda_Lider" localSheetId="0">[1]Retenciones!$AP$3:$AP$63</definedName>
    <definedName name="Tienda_Lider" localSheetId="1">[1]Retenciones!$AP$3:$AP$63</definedName>
    <definedName name="Tienda_Lider">[2]Retenciones!$AP$3:$AP$54</definedName>
    <definedName name="Titulo_LIder" localSheetId="0">[1]Retenciones!$AP$3:$BY$3</definedName>
    <definedName name="Titulo_LIder" localSheetId="1">[1]Retenciones!$AP$3:$BY$3</definedName>
    <definedName name="Titulo_LIder">[2]Retenciones!$AP$3:$BY$3</definedName>
  </definedNames>
  <calcPr calcId="191029"/>
  <pivotCaches>
    <pivotCache cacheId="13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P15" i="6" l="1"/>
  <c r="CP16" i="6"/>
  <c r="CJ26" i="6" l="1"/>
  <c r="CI26" i="6"/>
  <c r="CH26" i="6"/>
  <c r="CG26" i="6"/>
  <c r="CF26" i="6"/>
  <c r="CE26" i="6"/>
  <c r="CD26" i="6"/>
  <c r="CC26" i="6"/>
  <c r="CN25" i="6"/>
  <c r="CK25" i="6"/>
  <c r="CP25" i="6" s="1"/>
  <c r="CN24" i="6"/>
  <c r="CK24" i="6"/>
  <c r="CP24" i="6" s="1"/>
  <c r="CN23" i="6"/>
  <c r="CK23" i="6"/>
  <c r="CP23" i="6" s="1"/>
  <c r="CN22" i="6"/>
  <c r="CK22" i="6"/>
  <c r="CK26" i="6" s="1"/>
  <c r="CJ17" i="6"/>
  <c r="CI17" i="6"/>
  <c r="CH17" i="6"/>
  <c r="CG17" i="6"/>
  <c r="CF17" i="6"/>
  <c r="CE17" i="6"/>
  <c r="CD17" i="6"/>
  <c r="CN16" i="6"/>
  <c r="CQ16" i="6" s="1"/>
  <c r="CC16" i="6"/>
  <c r="CK16" i="6" s="1"/>
  <c r="CN15" i="6"/>
  <c r="CC15" i="6"/>
  <c r="CK15" i="6" s="1"/>
  <c r="CN14" i="6"/>
  <c r="CC14" i="6"/>
  <c r="CK14" i="6" s="1"/>
  <c r="CP14" i="6" s="1"/>
  <c r="CN13" i="6"/>
  <c r="CC13" i="6"/>
  <c r="CK13" i="6" s="1"/>
  <c r="CP13" i="6" s="1"/>
  <c r="CQ13" i="6" s="1"/>
  <c r="CP12" i="6"/>
  <c r="CN12" i="6"/>
  <c r="CN11" i="6"/>
  <c r="CC11" i="6"/>
  <c r="CK11" i="6" s="1"/>
  <c r="CP11" i="6" s="1"/>
  <c r="CQ11" i="6" s="1"/>
  <c r="CN10" i="6"/>
  <c r="CK10" i="6"/>
  <c r="CP10" i="6" s="1"/>
  <c r="CC10" i="6"/>
  <c r="BO7" i="6"/>
  <c r="BJ7" i="6"/>
  <c r="A6" i="6"/>
  <c r="CM85" i="5"/>
  <c r="CJ85" i="5"/>
  <c r="CI85" i="5"/>
  <c r="CH85" i="5"/>
  <c r="CG85" i="5"/>
  <c r="CF85" i="5"/>
  <c r="CD85" i="5"/>
  <c r="CC85" i="5"/>
  <c r="CK85" i="5" s="1"/>
  <c r="CO85" i="5" s="1"/>
  <c r="CQ85" i="5" s="1"/>
  <c r="CM84" i="5"/>
  <c r="CJ84" i="5"/>
  <c r="CI84" i="5"/>
  <c r="CH84" i="5"/>
  <c r="CG84" i="5"/>
  <c r="CF84" i="5"/>
  <c r="CD84" i="5"/>
  <c r="CC84" i="5"/>
  <c r="CK84" i="5" s="1"/>
  <c r="CO84" i="5" s="1"/>
  <c r="CM83" i="5"/>
  <c r="CJ83" i="5"/>
  <c r="CI83" i="5"/>
  <c r="CH83" i="5"/>
  <c r="CG83" i="5"/>
  <c r="CF83" i="5"/>
  <c r="CD83" i="5"/>
  <c r="CC83" i="5"/>
  <c r="CK83" i="5" s="1"/>
  <c r="CO83" i="5" s="1"/>
  <c r="CM82" i="5"/>
  <c r="CJ82" i="5"/>
  <c r="CI82" i="5"/>
  <c r="CH82" i="5"/>
  <c r="CG82" i="5"/>
  <c r="CF82" i="5"/>
  <c r="CD82" i="5"/>
  <c r="CC82" i="5"/>
  <c r="CK82" i="5" s="1"/>
  <c r="CO82" i="5" s="1"/>
  <c r="CM81" i="5"/>
  <c r="CQ81" i="5" s="1"/>
  <c r="CJ81" i="5"/>
  <c r="CI81" i="5"/>
  <c r="CH81" i="5"/>
  <c r="CG81" i="5"/>
  <c r="CF81" i="5"/>
  <c r="CD81" i="5"/>
  <c r="CC81" i="5"/>
  <c r="CK81" i="5" s="1"/>
  <c r="CO81" i="5" s="1"/>
  <c r="CM80" i="5"/>
  <c r="CJ80" i="5"/>
  <c r="CI80" i="5"/>
  <c r="CH80" i="5"/>
  <c r="CG80" i="5"/>
  <c r="CF80" i="5"/>
  <c r="CD80" i="5"/>
  <c r="CC80" i="5"/>
  <c r="CK80" i="5" s="1"/>
  <c r="CO80" i="5" s="1"/>
  <c r="CM79" i="5"/>
  <c r="CJ79" i="5"/>
  <c r="CI79" i="5"/>
  <c r="CH79" i="5"/>
  <c r="CG79" i="5"/>
  <c r="CF79" i="5"/>
  <c r="CD79" i="5"/>
  <c r="CC79" i="5"/>
  <c r="CK79" i="5" s="1"/>
  <c r="CO79" i="5" s="1"/>
  <c r="CM78" i="5"/>
  <c r="CQ78" i="5" s="1"/>
  <c r="CJ78" i="5"/>
  <c r="CI78" i="5"/>
  <c r="CH78" i="5"/>
  <c r="CG78" i="5"/>
  <c r="CF78" i="5"/>
  <c r="CD78" i="5"/>
  <c r="CC78" i="5"/>
  <c r="CK78" i="5" s="1"/>
  <c r="CO78" i="5" s="1"/>
  <c r="CM77" i="5"/>
  <c r="CJ77" i="5"/>
  <c r="CI77" i="5"/>
  <c r="CH77" i="5"/>
  <c r="CG77" i="5"/>
  <c r="CF77" i="5"/>
  <c r="CD77" i="5"/>
  <c r="CC77" i="5"/>
  <c r="CK77" i="5" s="1"/>
  <c r="CO77" i="5" s="1"/>
  <c r="CM76" i="5"/>
  <c r="CJ76" i="5"/>
  <c r="CI76" i="5"/>
  <c r="CH76" i="5"/>
  <c r="CG76" i="5"/>
  <c r="CF76" i="5"/>
  <c r="CD76" i="5"/>
  <c r="CC76" i="5"/>
  <c r="CK76" i="5" s="1"/>
  <c r="CO76" i="5" s="1"/>
  <c r="CM75" i="5"/>
  <c r="CJ75" i="5"/>
  <c r="CI75" i="5"/>
  <c r="CH75" i="5"/>
  <c r="CG75" i="5"/>
  <c r="CF75" i="5"/>
  <c r="CD75" i="5"/>
  <c r="CC75" i="5"/>
  <c r="CK75" i="5" s="1"/>
  <c r="CO75" i="5" s="1"/>
  <c r="CM74" i="5"/>
  <c r="CQ74" i="5" s="1"/>
  <c r="CJ74" i="5"/>
  <c r="CI74" i="5"/>
  <c r="CH74" i="5"/>
  <c r="CG74" i="5"/>
  <c r="CF74" i="5"/>
  <c r="CD74" i="5"/>
  <c r="CC74" i="5"/>
  <c r="CK74" i="5" s="1"/>
  <c r="CO74" i="5" s="1"/>
  <c r="CM73" i="5"/>
  <c r="CQ73" i="5" s="1"/>
  <c r="CJ73" i="5"/>
  <c r="CI73" i="5"/>
  <c r="CH73" i="5"/>
  <c r="CG73" i="5"/>
  <c r="CF73" i="5"/>
  <c r="CD73" i="5"/>
  <c r="CC73" i="5"/>
  <c r="CK73" i="5" s="1"/>
  <c r="CO73" i="5" s="1"/>
  <c r="CM72" i="5"/>
  <c r="CJ72" i="5"/>
  <c r="CI72" i="5"/>
  <c r="CH72" i="5"/>
  <c r="CG72" i="5"/>
  <c r="CF72" i="5"/>
  <c r="CD72" i="5"/>
  <c r="CC72" i="5"/>
  <c r="CK72" i="5" s="1"/>
  <c r="CO72" i="5" s="1"/>
  <c r="CM71" i="5"/>
  <c r="CJ71" i="5"/>
  <c r="CI71" i="5"/>
  <c r="CH71" i="5"/>
  <c r="CG71" i="5"/>
  <c r="CF71" i="5"/>
  <c r="CD71" i="5"/>
  <c r="CC71" i="5"/>
  <c r="CK71" i="5" s="1"/>
  <c r="CO71" i="5" s="1"/>
  <c r="CM70" i="5"/>
  <c r="CJ70" i="5"/>
  <c r="CI70" i="5"/>
  <c r="CI69" i="5" s="1"/>
  <c r="CH70" i="5"/>
  <c r="CH69" i="5" s="1"/>
  <c r="CG70" i="5"/>
  <c r="CF70" i="5"/>
  <c r="CD70" i="5"/>
  <c r="CD69" i="5" s="1"/>
  <c r="CC70" i="5"/>
  <c r="CC69" i="5" s="1"/>
  <c r="CP69" i="5"/>
  <c r="CP86" i="5" s="1"/>
  <c r="CJ69" i="5"/>
  <c r="CG69" i="5"/>
  <c r="CF69" i="5"/>
  <c r="CE69" i="5"/>
  <c r="CE86" i="5" s="1"/>
  <c r="CM68" i="5"/>
  <c r="CJ68" i="5"/>
  <c r="CI68" i="5"/>
  <c r="CH68" i="5"/>
  <c r="CG68" i="5"/>
  <c r="CK68" i="5" s="1"/>
  <c r="CO68" i="5" s="1"/>
  <c r="CQ68" i="5" s="1"/>
  <c r="CF68" i="5"/>
  <c r="CD68" i="5"/>
  <c r="CC68" i="5"/>
  <c r="CM67" i="5"/>
  <c r="CJ67" i="5"/>
  <c r="CI67" i="5"/>
  <c r="CH67" i="5"/>
  <c r="CG67" i="5"/>
  <c r="CK67" i="5" s="1"/>
  <c r="CO67" i="5" s="1"/>
  <c r="CQ67" i="5" s="1"/>
  <c r="CF67" i="5"/>
  <c r="CD67" i="5"/>
  <c r="CC67" i="5"/>
  <c r="CM66" i="5"/>
  <c r="CK66" i="5"/>
  <c r="CO66" i="5" s="1"/>
  <c r="CQ66" i="5" s="1"/>
  <c r="CJ66" i="5"/>
  <c r="CI66" i="5"/>
  <c r="CH66" i="5"/>
  <c r="CG66" i="5"/>
  <c r="CF66" i="5"/>
  <c r="CD66" i="5"/>
  <c r="CC66" i="5"/>
  <c r="CM65" i="5"/>
  <c r="CJ65" i="5"/>
  <c r="CI65" i="5"/>
  <c r="CH65" i="5"/>
  <c r="CG65" i="5"/>
  <c r="CK65" i="5" s="1"/>
  <c r="CO65" i="5" s="1"/>
  <c r="CQ65" i="5" s="1"/>
  <c r="CF65" i="5"/>
  <c r="CD65" i="5"/>
  <c r="CC65" i="5"/>
  <c r="CM64" i="5"/>
  <c r="CK64" i="5"/>
  <c r="CO64" i="5" s="1"/>
  <c r="CQ64" i="5" s="1"/>
  <c r="CJ64" i="5"/>
  <c r="CI64" i="5"/>
  <c r="CH64" i="5"/>
  <c r="CG64" i="5"/>
  <c r="CF64" i="5"/>
  <c r="CD64" i="5"/>
  <c r="CC64" i="5"/>
  <c r="CM63" i="5"/>
  <c r="CJ63" i="5"/>
  <c r="CJ62" i="5" s="1"/>
  <c r="CI63" i="5"/>
  <c r="CH63" i="5"/>
  <c r="CG63" i="5"/>
  <c r="CK63" i="5" s="1"/>
  <c r="CF63" i="5"/>
  <c r="CF62" i="5" s="1"/>
  <c r="CD63" i="5"/>
  <c r="CC63" i="5"/>
  <c r="CP62" i="5"/>
  <c r="CM62" i="5"/>
  <c r="CI62" i="5"/>
  <c r="CH62" i="5"/>
  <c r="CE62" i="5"/>
  <c r="CD62" i="5"/>
  <c r="CC62" i="5"/>
  <c r="CM61" i="5"/>
  <c r="CJ61" i="5"/>
  <c r="CI61" i="5"/>
  <c r="CH61" i="5"/>
  <c r="CG61" i="5"/>
  <c r="CF61" i="5"/>
  <c r="CD61" i="5"/>
  <c r="CC61" i="5"/>
  <c r="CK61" i="5" s="1"/>
  <c r="CO61" i="5" s="1"/>
  <c r="CM60" i="5"/>
  <c r="CJ60" i="5"/>
  <c r="CI60" i="5"/>
  <c r="CH60" i="5"/>
  <c r="CG60" i="5"/>
  <c r="CF60" i="5"/>
  <c r="CD60" i="5"/>
  <c r="CC60" i="5"/>
  <c r="CK60" i="5" s="1"/>
  <c r="CO60" i="5" s="1"/>
  <c r="CM59" i="5"/>
  <c r="CJ59" i="5"/>
  <c r="CI59" i="5"/>
  <c r="CH59" i="5"/>
  <c r="CG59" i="5"/>
  <c r="CF59" i="5"/>
  <c r="CD59" i="5"/>
  <c r="CC59" i="5"/>
  <c r="CK59" i="5" s="1"/>
  <c r="CO59" i="5" s="1"/>
  <c r="CM58" i="5"/>
  <c r="CQ58" i="5" s="1"/>
  <c r="CJ58" i="5"/>
  <c r="CI58" i="5"/>
  <c r="CH58" i="5"/>
  <c r="CG58" i="5"/>
  <c r="CF58" i="5"/>
  <c r="CD58" i="5"/>
  <c r="CC58" i="5"/>
  <c r="CK58" i="5" s="1"/>
  <c r="CO58" i="5" s="1"/>
  <c r="CM57" i="5"/>
  <c r="CJ57" i="5"/>
  <c r="CI57" i="5"/>
  <c r="CH57" i="5"/>
  <c r="CG57" i="5"/>
  <c r="CF57" i="5"/>
  <c r="CD57" i="5"/>
  <c r="CC57" i="5"/>
  <c r="CK57" i="5" s="1"/>
  <c r="CO57" i="5" s="1"/>
  <c r="CM56" i="5"/>
  <c r="CJ56" i="5"/>
  <c r="CI56" i="5"/>
  <c r="CH56" i="5"/>
  <c r="CG56" i="5"/>
  <c r="CF56" i="5"/>
  <c r="CD56" i="5"/>
  <c r="CC56" i="5"/>
  <c r="CK56" i="5" s="1"/>
  <c r="CO56" i="5" s="1"/>
  <c r="CM55" i="5"/>
  <c r="CJ55" i="5"/>
  <c r="CI55" i="5"/>
  <c r="CI54" i="5" s="1"/>
  <c r="CH55" i="5"/>
  <c r="CH54" i="5" s="1"/>
  <c r="CG55" i="5"/>
  <c r="CF55" i="5"/>
  <c r="CD55" i="5"/>
  <c r="CD54" i="5" s="1"/>
  <c r="CC55" i="5"/>
  <c r="CC54" i="5" s="1"/>
  <c r="CP54" i="5"/>
  <c r="CJ54" i="5"/>
  <c r="CG54" i="5"/>
  <c r="CF54" i="5"/>
  <c r="CE54" i="5"/>
  <c r="CM53" i="5"/>
  <c r="CK53" i="5"/>
  <c r="CO53" i="5" s="1"/>
  <c r="CQ53" i="5" s="1"/>
  <c r="CJ53" i="5"/>
  <c r="CI53" i="5"/>
  <c r="CH53" i="5"/>
  <c r="CG53" i="5"/>
  <c r="CF53" i="5"/>
  <c r="CD53" i="5"/>
  <c r="CC53" i="5"/>
  <c r="CM52" i="5"/>
  <c r="CJ52" i="5"/>
  <c r="CI52" i="5"/>
  <c r="CH52" i="5"/>
  <c r="CG52" i="5"/>
  <c r="CF52" i="5"/>
  <c r="CK52" i="5" s="1"/>
  <c r="CO52" i="5" s="1"/>
  <c r="CQ52" i="5" s="1"/>
  <c r="CD52" i="5"/>
  <c r="CC52" i="5"/>
  <c r="CM51" i="5"/>
  <c r="CK51" i="5"/>
  <c r="CO51" i="5" s="1"/>
  <c r="CQ51" i="5" s="1"/>
  <c r="CJ51" i="5"/>
  <c r="CI51" i="5"/>
  <c r="CH51" i="5"/>
  <c r="CG51" i="5"/>
  <c r="CF51" i="5"/>
  <c r="CD51" i="5"/>
  <c r="CC51" i="5"/>
  <c r="CM50" i="5"/>
  <c r="CJ50" i="5"/>
  <c r="CI50" i="5"/>
  <c r="CH50" i="5"/>
  <c r="CG50" i="5"/>
  <c r="CF50" i="5"/>
  <c r="CK50" i="5" s="1"/>
  <c r="CO50" i="5" s="1"/>
  <c r="CQ50" i="5" s="1"/>
  <c r="CD50" i="5"/>
  <c r="CC50" i="5"/>
  <c r="CM49" i="5"/>
  <c r="CK49" i="5"/>
  <c r="CO49" i="5" s="1"/>
  <c r="CQ49" i="5" s="1"/>
  <c r="CJ49" i="5"/>
  <c r="CI49" i="5"/>
  <c r="CH49" i="5"/>
  <c r="CG49" i="5"/>
  <c r="CF49" i="5"/>
  <c r="CD49" i="5"/>
  <c r="CC49" i="5"/>
  <c r="CM48" i="5"/>
  <c r="CJ48" i="5"/>
  <c r="CI48" i="5"/>
  <c r="CH48" i="5"/>
  <c r="CG48" i="5"/>
  <c r="CG46" i="5" s="1"/>
  <c r="CF48" i="5"/>
  <c r="CK48" i="5" s="1"/>
  <c r="CO48" i="5" s="1"/>
  <c r="CQ48" i="5" s="1"/>
  <c r="CD48" i="5"/>
  <c r="CC48" i="5"/>
  <c r="CM47" i="5"/>
  <c r="CK47" i="5"/>
  <c r="CO47" i="5" s="1"/>
  <c r="CJ47" i="5"/>
  <c r="CJ46" i="5" s="1"/>
  <c r="CI47" i="5"/>
  <c r="CH47" i="5"/>
  <c r="CG47" i="5"/>
  <c r="CF47" i="5"/>
  <c r="CF46" i="5" s="1"/>
  <c r="CD47" i="5"/>
  <c r="CC47" i="5"/>
  <c r="CP46" i="5"/>
  <c r="CM46" i="5"/>
  <c r="CI46" i="5"/>
  <c r="CH46" i="5"/>
  <c r="CE46" i="5"/>
  <c r="CD46" i="5"/>
  <c r="CC46" i="5"/>
  <c r="CM45" i="5"/>
  <c r="CJ45" i="5"/>
  <c r="CI45" i="5"/>
  <c r="CH45" i="5"/>
  <c r="CG45" i="5"/>
  <c r="CF45" i="5"/>
  <c r="CD45" i="5"/>
  <c r="CC45" i="5"/>
  <c r="CK45" i="5" s="1"/>
  <c r="CO45" i="5" s="1"/>
  <c r="CM44" i="5"/>
  <c r="CJ44" i="5"/>
  <c r="CI44" i="5"/>
  <c r="CH44" i="5"/>
  <c r="CG44" i="5"/>
  <c r="CF44" i="5"/>
  <c r="CD44" i="5"/>
  <c r="CC44" i="5"/>
  <c r="CK44" i="5" s="1"/>
  <c r="CO44" i="5" s="1"/>
  <c r="CM43" i="5"/>
  <c r="CJ43" i="5"/>
  <c r="CI43" i="5"/>
  <c r="CH43" i="5"/>
  <c r="CG43" i="5"/>
  <c r="CF43" i="5"/>
  <c r="CD43" i="5"/>
  <c r="CC43" i="5"/>
  <c r="CK43" i="5" s="1"/>
  <c r="CO43" i="5" s="1"/>
  <c r="CM42" i="5"/>
  <c r="CJ42" i="5"/>
  <c r="CI42" i="5"/>
  <c r="CH42" i="5"/>
  <c r="CG42" i="5"/>
  <c r="CF42" i="5"/>
  <c r="CD42" i="5"/>
  <c r="CC42" i="5"/>
  <c r="CK42" i="5" s="1"/>
  <c r="CO42" i="5" s="1"/>
  <c r="CM41" i="5"/>
  <c r="CQ41" i="5" s="1"/>
  <c r="CJ41" i="5"/>
  <c r="CI41" i="5"/>
  <c r="CH41" i="5"/>
  <c r="CG41" i="5"/>
  <c r="CF41" i="5"/>
  <c r="CD41" i="5"/>
  <c r="CC41" i="5"/>
  <c r="CK41" i="5" s="1"/>
  <c r="CO41" i="5" s="1"/>
  <c r="CM40" i="5"/>
  <c r="CJ40" i="5"/>
  <c r="CI40" i="5"/>
  <c r="CI35" i="5" s="1"/>
  <c r="CH40" i="5"/>
  <c r="CG40" i="5"/>
  <c r="CF40" i="5"/>
  <c r="CD40" i="5"/>
  <c r="CC40" i="5"/>
  <c r="CK40" i="5" s="1"/>
  <c r="CO40" i="5" s="1"/>
  <c r="CM39" i="5"/>
  <c r="CQ39" i="5" s="1"/>
  <c r="CJ39" i="5"/>
  <c r="CI39" i="5"/>
  <c r="CH39" i="5"/>
  <c r="CG39" i="5"/>
  <c r="CF39" i="5"/>
  <c r="CD39" i="5"/>
  <c r="CC39" i="5"/>
  <c r="CK39" i="5" s="1"/>
  <c r="CO39" i="5" s="1"/>
  <c r="CM38" i="5"/>
  <c r="CJ38" i="5"/>
  <c r="CI38" i="5"/>
  <c r="CH38" i="5"/>
  <c r="CG38" i="5"/>
  <c r="CF38" i="5"/>
  <c r="CD38" i="5"/>
  <c r="CC38" i="5"/>
  <c r="CK38" i="5" s="1"/>
  <c r="CO38" i="5" s="1"/>
  <c r="CM37" i="5"/>
  <c r="CJ37" i="5"/>
  <c r="CI37" i="5"/>
  <c r="CH37" i="5"/>
  <c r="CG37" i="5"/>
  <c r="CF37" i="5"/>
  <c r="CD37" i="5"/>
  <c r="CC37" i="5"/>
  <c r="CK37" i="5" s="1"/>
  <c r="CO37" i="5" s="1"/>
  <c r="CM36" i="5"/>
  <c r="CJ36" i="5"/>
  <c r="CI36" i="5"/>
  <c r="CH36" i="5"/>
  <c r="CH35" i="5" s="1"/>
  <c r="CG36" i="5"/>
  <c r="CF36" i="5"/>
  <c r="CD36" i="5"/>
  <c r="CD35" i="5" s="1"/>
  <c r="CC36" i="5"/>
  <c r="CC35" i="5" s="1"/>
  <c r="CP35" i="5"/>
  <c r="CJ35" i="5"/>
  <c r="CG35" i="5"/>
  <c r="CF35" i="5"/>
  <c r="CE35" i="5"/>
  <c r="CM34" i="5"/>
  <c r="CJ34" i="5"/>
  <c r="CI34" i="5"/>
  <c r="CH34" i="5"/>
  <c r="CG34" i="5"/>
  <c r="CF34" i="5"/>
  <c r="CK34" i="5" s="1"/>
  <c r="CO34" i="5" s="1"/>
  <c r="CQ34" i="5" s="1"/>
  <c r="CD34" i="5"/>
  <c r="CC34" i="5"/>
  <c r="CM33" i="5"/>
  <c r="CJ33" i="5"/>
  <c r="CI33" i="5"/>
  <c r="CH33" i="5"/>
  <c r="CG33" i="5"/>
  <c r="CF33" i="5"/>
  <c r="CK33" i="5" s="1"/>
  <c r="CO33" i="5" s="1"/>
  <c r="CQ33" i="5" s="1"/>
  <c r="CD33" i="5"/>
  <c r="CC33" i="5"/>
  <c r="CM32" i="5"/>
  <c r="CJ32" i="5"/>
  <c r="CI32" i="5"/>
  <c r="CH32" i="5"/>
  <c r="CG32" i="5"/>
  <c r="CF32" i="5"/>
  <c r="CK32" i="5" s="1"/>
  <c r="CO32" i="5" s="1"/>
  <c r="CQ32" i="5" s="1"/>
  <c r="CD32" i="5"/>
  <c r="CC32" i="5"/>
  <c r="CM31" i="5"/>
  <c r="CJ31" i="5"/>
  <c r="CI31" i="5"/>
  <c r="CH31" i="5"/>
  <c r="CG31" i="5"/>
  <c r="CF31" i="5"/>
  <c r="CK31" i="5" s="1"/>
  <c r="CO31" i="5" s="1"/>
  <c r="CQ31" i="5" s="1"/>
  <c r="CD31" i="5"/>
  <c r="CC31" i="5"/>
  <c r="CM30" i="5"/>
  <c r="CJ30" i="5"/>
  <c r="CI30" i="5"/>
  <c r="CH30" i="5"/>
  <c r="CG30" i="5"/>
  <c r="CF30" i="5"/>
  <c r="CK30" i="5" s="1"/>
  <c r="CO30" i="5" s="1"/>
  <c r="CQ30" i="5" s="1"/>
  <c r="CD30" i="5"/>
  <c r="CC30" i="5"/>
  <c r="CM29" i="5"/>
  <c r="CJ29" i="5"/>
  <c r="CI29" i="5"/>
  <c r="CH29" i="5"/>
  <c r="CG29" i="5"/>
  <c r="CF29" i="5"/>
  <c r="CK29" i="5" s="1"/>
  <c r="CO29" i="5" s="1"/>
  <c r="CQ29" i="5" s="1"/>
  <c r="CD29" i="5"/>
  <c r="CC29" i="5"/>
  <c r="CM28" i="5"/>
  <c r="CJ28" i="5"/>
  <c r="CI28" i="5"/>
  <c r="CH28" i="5"/>
  <c r="CG28" i="5"/>
  <c r="CF28" i="5"/>
  <c r="CK28" i="5" s="1"/>
  <c r="CO28" i="5" s="1"/>
  <c r="CQ28" i="5" s="1"/>
  <c r="CD28" i="5"/>
  <c r="CC28" i="5"/>
  <c r="CM27" i="5"/>
  <c r="CJ27" i="5"/>
  <c r="CJ26" i="5" s="1"/>
  <c r="CI27" i="5"/>
  <c r="CI26" i="5" s="1"/>
  <c r="CH27" i="5"/>
  <c r="CG27" i="5"/>
  <c r="CF27" i="5"/>
  <c r="CK27" i="5" s="1"/>
  <c r="CD27" i="5"/>
  <c r="CC27" i="5"/>
  <c r="CP26" i="5"/>
  <c r="CM26" i="5"/>
  <c r="CH26" i="5"/>
  <c r="CG26" i="5"/>
  <c r="CE26" i="5"/>
  <c r="CD26" i="5"/>
  <c r="CC26" i="5"/>
  <c r="CM25" i="5"/>
  <c r="CJ25" i="5"/>
  <c r="CI25" i="5"/>
  <c r="CH25" i="5"/>
  <c r="CG25" i="5"/>
  <c r="CF25" i="5"/>
  <c r="CD25" i="5"/>
  <c r="CC25" i="5"/>
  <c r="CK25" i="5" s="1"/>
  <c r="CO25" i="5" s="1"/>
  <c r="CM24" i="5"/>
  <c r="CJ24" i="5"/>
  <c r="CI24" i="5"/>
  <c r="CH24" i="5"/>
  <c r="CG24" i="5"/>
  <c r="CF24" i="5"/>
  <c r="CD24" i="5"/>
  <c r="CC24" i="5"/>
  <c r="CC9" i="5" s="1"/>
  <c r="CM23" i="5"/>
  <c r="CJ23" i="5"/>
  <c r="CI23" i="5"/>
  <c r="CH23" i="5"/>
  <c r="CG23" i="5"/>
  <c r="CF23" i="5"/>
  <c r="CD23" i="5"/>
  <c r="CC23" i="5"/>
  <c r="CK23" i="5" s="1"/>
  <c r="CO23" i="5" s="1"/>
  <c r="CM22" i="5"/>
  <c r="CJ22" i="5"/>
  <c r="CI22" i="5"/>
  <c r="CH22" i="5"/>
  <c r="CG22" i="5"/>
  <c r="CF22" i="5"/>
  <c r="CD22" i="5"/>
  <c r="CC22" i="5"/>
  <c r="CK22" i="5" s="1"/>
  <c r="CO22" i="5" s="1"/>
  <c r="CM21" i="5"/>
  <c r="CQ21" i="5" s="1"/>
  <c r="CJ21" i="5"/>
  <c r="CI21" i="5"/>
  <c r="CH21" i="5"/>
  <c r="CG21" i="5"/>
  <c r="CF21" i="5"/>
  <c r="CD21" i="5"/>
  <c r="CC21" i="5"/>
  <c r="CK21" i="5" s="1"/>
  <c r="CO21" i="5" s="1"/>
  <c r="CM20" i="5"/>
  <c r="CJ20" i="5"/>
  <c r="CI20" i="5"/>
  <c r="CH20" i="5"/>
  <c r="CG20" i="5"/>
  <c r="CF20" i="5"/>
  <c r="CD20" i="5"/>
  <c r="CC20" i="5"/>
  <c r="CK20" i="5" s="1"/>
  <c r="CO20" i="5" s="1"/>
  <c r="CM19" i="5"/>
  <c r="CQ19" i="5" s="1"/>
  <c r="CJ19" i="5"/>
  <c r="CI19" i="5"/>
  <c r="CH19" i="5"/>
  <c r="CG19" i="5"/>
  <c r="CF19" i="5"/>
  <c r="CD19" i="5"/>
  <c r="CC19" i="5"/>
  <c r="CK19" i="5" s="1"/>
  <c r="CO19" i="5" s="1"/>
  <c r="CM18" i="5"/>
  <c r="CJ18" i="5"/>
  <c r="CI18" i="5"/>
  <c r="CH18" i="5"/>
  <c r="CG18" i="5"/>
  <c r="CF18" i="5"/>
  <c r="CD18" i="5"/>
  <c r="CC18" i="5"/>
  <c r="CK18" i="5" s="1"/>
  <c r="CO18" i="5" s="1"/>
  <c r="CM17" i="5"/>
  <c r="CJ17" i="5"/>
  <c r="CI17" i="5"/>
  <c r="CH17" i="5"/>
  <c r="CG17" i="5"/>
  <c r="CF17" i="5"/>
  <c r="CD17" i="5"/>
  <c r="CC17" i="5"/>
  <c r="CK17" i="5" s="1"/>
  <c r="CO17" i="5" s="1"/>
  <c r="CM16" i="5"/>
  <c r="CJ16" i="5"/>
  <c r="CI16" i="5"/>
  <c r="CH16" i="5"/>
  <c r="CG16" i="5"/>
  <c r="CF16" i="5"/>
  <c r="CD16" i="5"/>
  <c r="CC16" i="5"/>
  <c r="CK16" i="5" s="1"/>
  <c r="CO16" i="5" s="1"/>
  <c r="CM15" i="5"/>
  <c r="CJ15" i="5"/>
  <c r="CI15" i="5"/>
  <c r="CH15" i="5"/>
  <c r="CG15" i="5"/>
  <c r="CF15" i="5"/>
  <c r="CD15" i="5"/>
  <c r="CC15" i="5"/>
  <c r="CK15" i="5" s="1"/>
  <c r="CO15" i="5" s="1"/>
  <c r="CM14" i="5"/>
  <c r="CJ14" i="5"/>
  <c r="CI14" i="5"/>
  <c r="CH14" i="5"/>
  <c r="CG14" i="5"/>
  <c r="CF14" i="5"/>
  <c r="CD14" i="5"/>
  <c r="CC14" i="5"/>
  <c r="CK14" i="5" s="1"/>
  <c r="CO14" i="5" s="1"/>
  <c r="CM13" i="5"/>
  <c r="CQ13" i="5" s="1"/>
  <c r="CJ13" i="5"/>
  <c r="CI13" i="5"/>
  <c r="CH13" i="5"/>
  <c r="CG13" i="5"/>
  <c r="CF13" i="5"/>
  <c r="CD13" i="5"/>
  <c r="CC13" i="5"/>
  <c r="CK13" i="5" s="1"/>
  <c r="CO13" i="5" s="1"/>
  <c r="CM12" i="5"/>
  <c r="CM9" i="5" s="1"/>
  <c r="CJ12" i="5"/>
  <c r="CI12" i="5"/>
  <c r="CH12" i="5"/>
  <c r="CG12" i="5"/>
  <c r="CF12" i="5"/>
  <c r="CD12" i="5"/>
  <c r="CC12" i="5"/>
  <c r="CK12" i="5" s="1"/>
  <c r="CO12" i="5" s="1"/>
  <c r="CM11" i="5"/>
  <c r="CQ11" i="5" s="1"/>
  <c r="CJ11" i="5"/>
  <c r="CI11" i="5"/>
  <c r="CH11" i="5"/>
  <c r="CG11" i="5"/>
  <c r="CF11" i="5"/>
  <c r="CD11" i="5"/>
  <c r="CD9" i="5" s="1"/>
  <c r="CC11" i="5"/>
  <c r="CK11" i="5" s="1"/>
  <c r="CO11" i="5" s="1"/>
  <c r="CM10" i="5"/>
  <c r="CK10" i="5"/>
  <c r="CO10" i="5" s="1"/>
  <c r="CJ10" i="5"/>
  <c r="CJ9" i="5" s="1"/>
  <c r="CI10" i="5"/>
  <c r="CI9" i="5" s="1"/>
  <c r="CH10" i="5"/>
  <c r="CG10" i="5"/>
  <c r="CG9" i="5" s="1"/>
  <c r="CF10" i="5"/>
  <c r="CF9" i="5" s="1"/>
  <c r="CD10" i="5"/>
  <c r="CC10" i="5"/>
  <c r="CP9" i="5"/>
  <c r="CH9" i="5"/>
  <c r="CE9" i="5"/>
  <c r="BN7" i="5"/>
  <c r="BI7" i="5"/>
  <c r="BK6" i="5"/>
  <c r="BB6" i="5"/>
  <c r="S6" i="5"/>
  <c r="A6" i="5"/>
  <c r="CQ10" i="6" l="1"/>
  <c r="CQ14" i="6"/>
  <c r="CQ12" i="6"/>
  <c r="CP17" i="6"/>
  <c r="CQ23" i="6"/>
  <c r="CQ15" i="6"/>
  <c r="CQ24" i="6"/>
  <c r="CQ25" i="6"/>
  <c r="CC17" i="6"/>
  <c r="CK17" i="6"/>
  <c r="CN17" i="6"/>
  <c r="CN26" i="6"/>
  <c r="CP22" i="6"/>
  <c r="CP26" i="6" s="1"/>
  <c r="CQ18" i="5"/>
  <c r="CQ38" i="5"/>
  <c r="CO46" i="5"/>
  <c r="CQ47" i="5"/>
  <c r="CQ46" i="5" s="1"/>
  <c r="CD86" i="5"/>
  <c r="CQ72" i="5"/>
  <c r="CQ80" i="5"/>
  <c r="CQ20" i="5"/>
  <c r="CQ40" i="5"/>
  <c r="CQ56" i="5"/>
  <c r="CQ82" i="5"/>
  <c r="CO27" i="5"/>
  <c r="CK26" i="5"/>
  <c r="CQ57" i="5"/>
  <c r="CH86" i="5"/>
  <c r="CQ75" i="5"/>
  <c r="CQ83" i="5"/>
  <c r="CQ14" i="5"/>
  <c r="CQ22" i="5"/>
  <c r="CQ42" i="5"/>
  <c r="CO63" i="5"/>
  <c r="CK62" i="5"/>
  <c r="CJ86" i="5"/>
  <c r="CI86" i="5"/>
  <c r="CQ76" i="5"/>
  <c r="CQ84" i="5"/>
  <c r="CQ15" i="5"/>
  <c r="CQ23" i="5"/>
  <c r="CQ43" i="5"/>
  <c r="CQ59" i="5"/>
  <c r="CQ77" i="5"/>
  <c r="CQ10" i="5"/>
  <c r="CQ16" i="5"/>
  <c r="CQ24" i="5"/>
  <c r="CQ44" i="5"/>
  <c r="CQ60" i="5"/>
  <c r="CQ17" i="5"/>
  <c r="CQ25" i="5"/>
  <c r="CQ37" i="5"/>
  <c r="CQ45" i="5"/>
  <c r="CQ61" i="5"/>
  <c r="CC86" i="5"/>
  <c r="CQ71" i="5"/>
  <c r="CQ79" i="5"/>
  <c r="CQ12" i="5"/>
  <c r="CF26" i="5"/>
  <c r="CF86" i="5" s="1"/>
  <c r="CK36" i="5"/>
  <c r="CK55" i="5"/>
  <c r="CK70" i="5"/>
  <c r="CK46" i="5"/>
  <c r="CG62" i="5"/>
  <c r="CG86" i="5" s="1"/>
  <c r="CK24" i="5"/>
  <c r="CO24" i="5" s="1"/>
  <c r="CO9" i="5" s="1"/>
  <c r="CM35" i="5"/>
  <c r="CM54" i="5"/>
  <c r="CM69" i="5"/>
  <c r="CM86" i="5" s="1"/>
  <c r="CK9" i="5"/>
  <c r="CQ17" i="6" l="1"/>
  <c r="CQ22" i="6"/>
  <c r="CQ26" i="6" s="1"/>
  <c r="CQ63" i="5"/>
  <c r="CQ62" i="5" s="1"/>
  <c r="CO62" i="5"/>
  <c r="CO26" i="5"/>
  <c r="CQ27" i="5"/>
  <c r="CQ26" i="5" s="1"/>
  <c r="CO70" i="5"/>
  <c r="CK69" i="5"/>
  <c r="CO55" i="5"/>
  <c r="CK54" i="5"/>
  <c r="CO36" i="5"/>
  <c r="CK35" i="5"/>
  <c r="CQ9" i="5"/>
  <c r="CO54" i="5" l="1"/>
  <c r="CQ55" i="5"/>
  <c r="CQ54" i="5" s="1"/>
  <c r="CK86" i="5"/>
  <c r="CO69" i="5"/>
  <c r="CQ70" i="5"/>
  <c r="CQ69" i="5" s="1"/>
  <c r="CQ86" i="5" s="1"/>
  <c r="CO35" i="5"/>
  <c r="CQ36" i="5"/>
  <c r="CQ35" i="5" s="1"/>
  <c r="CO86" i="5" l="1"/>
</calcChain>
</file>

<file path=xl/sharedStrings.xml><?xml version="1.0" encoding="utf-8"?>
<sst xmlns="http://schemas.openxmlformats.org/spreadsheetml/2006/main" count="411" uniqueCount="207">
  <si>
    <t>PRODUCCION POR EJECUTIVO</t>
  </si>
  <si>
    <t>hhhh</t>
  </si>
  <si>
    <t>TIENDAS / EJECUTIVO</t>
  </si>
  <si>
    <t>Meta Altas Domiciliadas</t>
  </si>
  <si>
    <t xml:space="preserve">Real Altas Domiciliadas </t>
  </si>
  <si>
    <t>Proyec. Altas Domiciliadas</t>
  </si>
  <si>
    <t xml:space="preserve">% Altas Domiciliadas </t>
  </si>
  <si>
    <t>Meta Transfer. Domiciliadas</t>
  </si>
  <si>
    <t>Real Transfer. Domiciliadas</t>
  </si>
  <si>
    <t>IP's Transfer. Domiciliadas</t>
  </si>
  <si>
    <t>Proyec. Trasnfer. Domiciliadas</t>
  </si>
  <si>
    <t xml:space="preserve">% Transfer. Domiciliadas </t>
  </si>
  <si>
    <t>Meta Q Pospago</t>
  </si>
  <si>
    <t xml:space="preserve">Real Q Pospago </t>
  </si>
  <si>
    <t>Proyec. Q Pospago</t>
  </si>
  <si>
    <t xml:space="preserve">% Q Pospago </t>
  </si>
  <si>
    <t>Meta Tarifa Basica Promedio</t>
  </si>
  <si>
    <t>% Tarifa Basica Promedio</t>
  </si>
  <si>
    <t>Meta Terminales</t>
  </si>
  <si>
    <t xml:space="preserve">Real Terminales </t>
  </si>
  <si>
    <t>Proyec. Terminales</t>
  </si>
  <si>
    <t xml:space="preserve">% Terminales </t>
  </si>
  <si>
    <t>Meta Terminales Contado</t>
  </si>
  <si>
    <t xml:space="preserve">Real Terminales Contado </t>
  </si>
  <si>
    <t>Proyec. Terminales Contado</t>
  </si>
  <si>
    <t xml:space="preserve">% Terminales Contado </t>
  </si>
  <si>
    <t>Meta Terminales PayJoy</t>
  </si>
  <si>
    <t xml:space="preserve">Real Terminales PayJoy </t>
  </si>
  <si>
    <t>Proyec. Terminales PayJoy</t>
  </si>
  <si>
    <t xml:space="preserve">% Terminales PayJoy </t>
  </si>
  <si>
    <t>Meta UPSS+</t>
  </si>
  <si>
    <t xml:space="preserve">Real UPSS+ </t>
  </si>
  <si>
    <t xml:space="preserve">Meta Terminales + UPSS+ </t>
  </si>
  <si>
    <t>Proyec. Terminales + UPSS+</t>
  </si>
  <si>
    <t xml:space="preserve">% Terminales + UPSS+ </t>
  </si>
  <si>
    <t>Meta Cambios de Plan</t>
  </si>
  <si>
    <t>Real Cambios de Plan</t>
  </si>
  <si>
    <t>Proyec. Cambios de Plan</t>
  </si>
  <si>
    <t>% Cambios de Plan</t>
  </si>
  <si>
    <t>Meta Paquetes de Llamadas Ilimitadas</t>
  </si>
  <si>
    <t>Real Paquetes de Llamadas Ilimitadas</t>
  </si>
  <si>
    <t>Proyec. Paquetes Llamadas Ilimitadas</t>
  </si>
  <si>
    <t>% Paquetes Llamadas Ilimitadas</t>
  </si>
  <si>
    <t>Meta Mplay</t>
  </si>
  <si>
    <t xml:space="preserve">Real Mplay </t>
  </si>
  <si>
    <t>Meta Futbol - Fox - Hbo - TV_Plus</t>
  </si>
  <si>
    <t>Real Futbol - Fox - Hbo - TV_Plus</t>
  </si>
  <si>
    <t>Meta Asistencia SOS</t>
  </si>
  <si>
    <t xml:space="preserve">Real Asistencia SOS </t>
  </si>
  <si>
    <t>Meta Upsell + Mplay + Futbol + Paq.Ilim + SOS</t>
  </si>
  <si>
    <t>Real Upsell + Mplay + Futbol + Paq.Ilim + SOS</t>
  </si>
  <si>
    <t>Proyec. Upsell + Mplay + Futbol + Paq.Ilim + SOS</t>
  </si>
  <si>
    <t>% Upsell + Mplay + Futbol + Paq.Ilim + SOS</t>
  </si>
  <si>
    <t>Meta Retenciones</t>
  </si>
  <si>
    <t>Retenciones Primera Linea</t>
  </si>
  <si>
    <t>Total Retenciones</t>
  </si>
  <si>
    <t>% Retenciones</t>
  </si>
  <si>
    <t>Meta Prepago</t>
  </si>
  <si>
    <t xml:space="preserve">Real Prepago </t>
  </si>
  <si>
    <t>Proyec. Prepago</t>
  </si>
  <si>
    <t>% Prepago</t>
  </si>
  <si>
    <t xml:space="preserve">Meta NPS </t>
  </si>
  <si>
    <t>Encuestas</t>
  </si>
  <si>
    <t>Prom. - Detrac.</t>
  </si>
  <si>
    <t>NPS</t>
  </si>
  <si>
    <t>% NPS</t>
  </si>
  <si>
    <t>% Cumplmiento Matriz</t>
  </si>
  <si>
    <t xml:space="preserve"> </t>
  </si>
  <si>
    <t>Real Q Pos.</t>
  </si>
  <si>
    <t xml:space="preserve">Real Planes $11,42 </t>
  </si>
  <si>
    <t>% Partic. Planes $11,42</t>
  </si>
  <si>
    <t>Cupo Planes $11,42</t>
  </si>
  <si>
    <t>% Cumpl. Planes $11,42</t>
  </si>
  <si>
    <t>Real Planes Televentas</t>
  </si>
  <si>
    <t>%Partic. Planes Televentas</t>
  </si>
  <si>
    <t>Cupo Max. Planes Televentas</t>
  </si>
  <si>
    <t>% Cumpl. Planes Televentas</t>
  </si>
  <si>
    <t>Total Lineas Descontadas</t>
  </si>
  <si>
    <t>Comisiones</t>
  </si>
  <si>
    <t xml:space="preserve"> (-) DESCUENTOS</t>
  </si>
  <si>
    <t>MALA ATENCIÓN VENTA</t>
  </si>
  <si>
    <t>Comisión
Final</t>
  </si>
  <si>
    <t>Rango</t>
  </si>
  <si>
    <t>Cruce</t>
  </si>
  <si>
    <t>Valor</t>
  </si>
  <si>
    <t>TIENDA RECREO</t>
  </si>
  <si>
    <t>ESPINOZA MARTINES LAURA XIOMARA</t>
  </si>
  <si>
    <t>1-4</t>
  </si>
  <si>
    <t>LOAYZA AGUILAR JONATHAN FABIAN</t>
  </si>
  <si>
    <t>5-9</t>
  </si>
  <si>
    <t>CRUZ MONTUFAR KATHERINE ALEJANDRA</t>
  </si>
  <si>
    <t>10-14</t>
  </si>
  <si>
    <t>15 o Mas</t>
  </si>
  <si>
    <t>SALAS PARRA MARIA JOSE</t>
  </si>
  <si>
    <t>GUEVARA MAZA CRISTIAN FABIAN</t>
  </si>
  <si>
    <t>VARGAS REYES LUIS EDUARDO</t>
  </si>
  <si>
    <t>VALLEJO VIVANCO ISRAEL BERTIN</t>
  </si>
  <si>
    <t>CHICAIZA TOAPANTA ALEX DANILO</t>
  </si>
  <si>
    <t>CONDO GARCIA NICOLAS MATIAS</t>
  </si>
  <si>
    <t>VALBUENA SANCHEZ ALBERT ANTHONY</t>
  </si>
  <si>
    <t>VINUEZA VELASCO ANGY DAYANA</t>
  </si>
  <si>
    <t>CORDOVA GAIBOR JONATHAN HERNAN</t>
  </si>
  <si>
    <t>OTERO YEPEZ ANDREA SOLEDAD</t>
  </si>
  <si>
    <t>CABEZAS LOPEZ ROBERTO ALEJANDRO</t>
  </si>
  <si>
    <t>MONTENEGRO MEJIA MARITZA ELOISA</t>
  </si>
  <si>
    <t>ORELLANA CARRERA MICHAEL ALEXANDER</t>
  </si>
  <si>
    <t>MEDINA LAPO DAYANNA CAROLINA</t>
  </si>
  <si>
    <t>CHAVEZ VASQUEZ YESSENIA KATHERINE</t>
  </si>
  <si>
    <t>LOZADA REYES BERTHA MARIBEL</t>
  </si>
  <si>
    <t>TIENDA AMERICA</t>
  </si>
  <si>
    <t>ROSERO CAICEDO JAIRO STEFANO</t>
  </si>
  <si>
    <t>SALVATIERRA GUERRA JULIAN ENRIQUE</t>
  </si>
  <si>
    <t>GRANDA ESPINOZA ANDRES SEBASTIAN</t>
  </si>
  <si>
    <t>REINO TUFINO PAULTEH KATHERINE</t>
  </si>
  <si>
    <t>AMBULUDI ROLDAN GIANELLA GRIMANEZA</t>
  </si>
  <si>
    <t>NIAMA JACOME MARIA GABRIELA</t>
  </si>
  <si>
    <t>ORTEGA RUIZ GABRIEL ANTONIO</t>
  </si>
  <si>
    <t>TIENDA CONDADO</t>
  </si>
  <si>
    <t>GUACHAMIN CAZA HUGO ADRIAN</t>
  </si>
  <si>
    <t>CASTILLO AGUIRRE EDWIN MODESTO</t>
  </si>
  <si>
    <t>ROJAS VEGA JHOSMERY MICHELE</t>
  </si>
  <si>
    <t>ROSALES MALDONADO JESSICA GABRIELA</t>
  </si>
  <si>
    <t>MELCHIADE ISAAC VALMORE</t>
  </si>
  <si>
    <t>JARAMILLO ESPINOZA KENIA KATRINA</t>
  </si>
  <si>
    <t>PADILLA MALDONADO HENRY LEOPOLDO</t>
  </si>
  <si>
    <t>LOPEZ DIAZ ANGEL ENRIQUE</t>
  </si>
  <si>
    <t>MENA COBA MARIA SOLEDAD</t>
  </si>
  <si>
    <t>TIENDA CUENCA CENTRO</t>
  </si>
  <si>
    <t>ANDRADE CONDO CHRISTIAN EDUARDO</t>
  </si>
  <si>
    <t>GONZALES ALVARRACIN PAOLA YESSENIA</t>
  </si>
  <si>
    <t>VALLEJO DELEG ROMAN NICOLAS</t>
  </si>
  <si>
    <t>CALLE CHACA JORGE VINICIO</t>
  </si>
  <si>
    <t>PATIÑO URGILES DIANA CATALINA</t>
  </si>
  <si>
    <t>LUNA JACHO ANDREA GABRIELA</t>
  </si>
  <si>
    <t>FEICAN VELEZ MARIA DEL CARMEN</t>
  </si>
  <si>
    <t>TIENDA CUENCA REMIGIO</t>
  </si>
  <si>
    <t>RODRIGUEZ QUITO JESSICA GABRIELA</t>
  </si>
  <si>
    <t>OSORIO TEJADA ANA ESTEFANIA</t>
  </si>
  <si>
    <t>PATIÑO TAPIA ANDRES SANTIAGO</t>
  </si>
  <si>
    <t>YEPEZ PALOMEQUE DIANA PATRICIA</t>
  </si>
  <si>
    <t>RAMIREZ RUBIO NELLY LILIANA</t>
  </si>
  <si>
    <t>HOYOS MARURY LOURDES ELIZABETH</t>
  </si>
  <si>
    <t>LUZARDO CENTENO BORIS PAUL</t>
  </si>
  <si>
    <t>TIENDA MACHALA</t>
  </si>
  <si>
    <t>ARROBO VICENTE YADIRA ESPERANZA</t>
  </si>
  <si>
    <t>GONZAGA YUPANGUI LIZBETH KATHERINE</t>
  </si>
  <si>
    <t>TENORIO MARIA DEL PILAR</t>
  </si>
  <si>
    <t>GALARZA PIZARRO RODRIGO IVAN</t>
  </si>
  <si>
    <t>ALICIA ROMINA GONZALEZ SANDOYA</t>
  </si>
  <si>
    <t>Total general</t>
  </si>
  <si>
    <t>PRODUCCION POR ESPECIALISTAS Y JEFES</t>
  </si>
  <si>
    <t>hhhhhhh</t>
  </si>
  <si>
    <t>ESPECIALISTA AA</t>
  </si>
  <si>
    <t>ESPECIALISTA AAA</t>
  </si>
  <si>
    <t>Valores</t>
  </si>
  <si>
    <t>TIENDA</t>
  </si>
  <si>
    <t>ESPECIALISTA</t>
  </si>
  <si>
    <t>IP's Altas Domiciliadas</t>
  </si>
  <si>
    <t>Prom. Real Cumpl. Retenciones Tienda</t>
  </si>
  <si>
    <t xml:space="preserve">% Cumplmiento Matriz </t>
  </si>
  <si>
    <t>Inicio</t>
  </si>
  <si>
    <t>1-20</t>
  </si>
  <si>
    <t>1-50</t>
  </si>
  <si>
    <t>20-30</t>
  </si>
  <si>
    <t>50-100</t>
  </si>
  <si>
    <t>JEFE DE TIENDA</t>
  </si>
  <si>
    <t>1-75</t>
  </si>
  <si>
    <t>75-150</t>
  </si>
  <si>
    <t>IP's Altas Domicialada</t>
  </si>
  <si>
    <t>IP's Pospago</t>
  </si>
  <si>
    <t xml:space="preserve">Tarifa Basica </t>
  </si>
  <si>
    <t>Prom. Real Cumpl. Retenciones Ejecutivo</t>
  </si>
  <si>
    <t>MASSA ACOSTA SHARON MICHELLE</t>
  </si>
  <si>
    <t>FIERRO ALAY PAUL FERNANDO</t>
  </si>
  <si>
    <t>PONCE THEA</t>
  </si>
  <si>
    <t>TIENDA SCALA SHOPPING</t>
  </si>
  <si>
    <t>ORTEGA  NATALIE MÉNDEZ</t>
  </si>
  <si>
    <t>VILLAVICENCIO GALLARDO OSWALDO DAVID</t>
  </si>
  <si>
    <t>YASELGA TORRES GISSEL ESTEFANIA</t>
  </si>
  <si>
    <t>ORTIZ BYRON ANDRES</t>
  </si>
  <si>
    <t>Ip's Total Pospago</t>
  </si>
  <si>
    <t>Real Tarifa Basica Promedio</t>
  </si>
  <si>
    <t>JEFE</t>
  </si>
  <si>
    <t>IP Re Liquidacion Oct 22</t>
  </si>
  <si>
    <t>IP Liquidacion de Enero</t>
  </si>
  <si>
    <t>Chargeback ReLiquidacion Oct 22</t>
  </si>
  <si>
    <t>CB Ago22 Liq Ene23</t>
  </si>
  <si>
    <t>CB Sep22 Liq Ene23</t>
  </si>
  <si>
    <t>CB Oct22 Liq Ene23</t>
  </si>
  <si>
    <t>CB Nov22 Liq Ene23</t>
  </si>
  <si>
    <t>CB Dic22 Liq Ene 23</t>
  </si>
  <si>
    <t>BRYAN ALBERTO MERA SIMBAÑA</t>
  </si>
  <si>
    <t>ANTONIO DANIEL PINCAY VILLEGAS</t>
  </si>
  <si>
    <t>GABRIELA MONCAYO</t>
  </si>
  <si>
    <t>CESAR ANTONIO HOLGUIN ROSAS</t>
  </si>
  <si>
    <t>ANDERSON JAIR BENALCAZAR VALENCIA</t>
  </si>
  <si>
    <t>DEYSI CHAPIN</t>
  </si>
  <si>
    <t>IRENE CATALINA SUAREZ CAÑAS</t>
  </si>
  <si>
    <t>PAMELA MICHELLE LLUMIQUINGA OÑA</t>
  </si>
  <si>
    <t>JHEMELIN CRISTINA NAEKAT MASHIANDA</t>
  </si>
  <si>
    <t>CUENCA CENTRO/REMIGIO/MACHALA</t>
  </si>
  <si>
    <t>ESCALA</t>
  </si>
  <si>
    <t>RECREO</t>
  </si>
  <si>
    <t>AMERICA/ CONDADO</t>
  </si>
  <si>
    <t>Mas de 31</t>
  </si>
  <si>
    <t>Mas de 101</t>
  </si>
  <si>
    <t>más de 151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</si>
</sst>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7" formatCode="&quot;$&quot;#,##0.00;&quot;$&quot;\-#,##0.00"/>
    <numFmt numFmtId="44" formatCode="_ &quot;$&quot;* #,##0.00_ ;_ &quot;$&quot;* \-#,##0.00_ ;_ &quot;$&quot;* &quot;-&quot;??_ ;_ @_ "/>
    <numFmt numFmtId="43" formatCode="_ * #,##0.00_ ;_ * \-#,##0.00_ ;_ * &quot;-&quot;??_ ;_ @_ "/>
    <numFmt numFmtId="164" formatCode="&quot;Reporte BI con fecha al: &quot;\ dd\ &quot;de&quot;\ mmmm\ &quot;del&quot;\ yyyy"/>
    <numFmt numFmtId="165" formatCode="0.0%"/>
    <numFmt numFmtId="166" formatCode="&quot;Prepago al:&quot;\ dd&quot;-&quot;mmm"/>
    <numFmt numFmtId="167" formatCode="&quot;NPS al:&quot;\ dd&quot;-&quot;mmm"/>
    <numFmt numFmtId="168" formatCode="&quot;$&quot;#,##0.00"/>
    <numFmt numFmtId="169" formatCode="_(&quot;$&quot;* #,##0.00_);_(&quot;$&quot;* \(#,##0.00\);_(&quot;$&quot;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omic Sans MS"/>
      <family val="4"/>
    </font>
    <font>
      <b/>
      <i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omic Sans MS"/>
      <family val="4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-0.249977111117893"/>
        <bgColor theme="1" tint="0.34998626667073579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double">
        <color rgb="FF002060"/>
      </left>
      <right style="double">
        <color rgb="FF002060"/>
      </right>
      <top style="double">
        <color rgb="FF002060"/>
      </top>
      <bottom style="double">
        <color rgb="FF002060"/>
      </bottom>
      <diagonal/>
    </border>
    <border>
      <left style="double">
        <color rgb="FF002060"/>
      </left>
      <right/>
      <top style="double">
        <color rgb="FF002060"/>
      </top>
      <bottom style="double">
        <color rgb="FF002060"/>
      </bottom>
      <diagonal/>
    </border>
    <border>
      <left/>
      <right style="double">
        <color rgb="FF002060"/>
      </right>
      <top style="double">
        <color rgb="FF002060"/>
      </top>
      <bottom style="double">
        <color rgb="FF002060"/>
      </bottom>
      <diagonal/>
    </border>
    <border>
      <left style="hair">
        <color theme="3"/>
      </left>
      <right style="hair">
        <color theme="3"/>
      </right>
      <top style="hair">
        <color theme="3"/>
      </top>
      <bottom style="hair">
        <color theme="3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/>
      <top/>
      <bottom style="double">
        <color rgb="FF002060"/>
      </bottom>
      <diagonal/>
    </border>
    <border>
      <left/>
      <right/>
      <top style="thin">
        <color theme="0"/>
      </top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83">
    <xf numFmtId="0" fontId="0" fillId="0" borderId="0" xfId="0"/>
    <xf numFmtId="0" fontId="4" fillId="0" borderId="0" xfId="0" applyFont="1" applyAlignment="1">
      <alignment horizontal="left" indent="1"/>
    </xf>
    <xf numFmtId="0" fontId="0" fillId="0" borderId="0" xfId="0" applyAlignment="1">
      <alignment horizontal="center"/>
    </xf>
    <xf numFmtId="164" fontId="5" fillId="0" borderId="0" xfId="0" applyNumberFormat="1" applyFont="1" applyAlignment="1">
      <alignment horizontal="left"/>
    </xf>
    <xf numFmtId="9" fontId="0" fillId="2" borderId="1" xfId="3" applyFont="1" applyFill="1" applyBorder="1" applyAlignment="1">
      <alignment horizontal="center" vertical="center"/>
    </xf>
    <xf numFmtId="9" fontId="0" fillId="0" borderId="0" xfId="3" applyFont="1" applyFill="1" applyBorder="1" applyAlignment="1">
      <alignment horizontal="center" vertical="center"/>
    </xf>
    <xf numFmtId="44" fontId="0" fillId="3" borderId="1" xfId="2" applyFont="1" applyFill="1" applyBorder="1" applyAlignment="1">
      <alignment horizontal="center" vertical="center"/>
    </xf>
    <xf numFmtId="165" fontId="0" fillId="2" borderId="1" xfId="3" applyNumberFormat="1" applyFont="1" applyFill="1" applyBorder="1" applyAlignment="1">
      <alignment horizontal="center" vertical="center"/>
    </xf>
    <xf numFmtId="0" fontId="3" fillId="0" borderId="0" xfId="0" applyFont="1"/>
    <xf numFmtId="44" fontId="0" fillId="4" borderId="0" xfId="2" applyFont="1" applyFill="1"/>
    <xf numFmtId="0" fontId="0" fillId="0" borderId="0" xfId="0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6" borderId="0" xfId="0" applyFill="1" applyAlignment="1">
      <alignment horizontal="center" vertical="center" wrapText="1"/>
    </xf>
    <xf numFmtId="0" fontId="0" fillId="7" borderId="0" xfId="0" applyFill="1" applyAlignment="1">
      <alignment horizontal="center" vertical="center" wrapText="1"/>
    </xf>
    <xf numFmtId="0" fontId="0" fillId="8" borderId="0" xfId="0" applyFill="1" applyAlignment="1">
      <alignment horizontal="center" vertical="center" wrapText="1"/>
    </xf>
    <xf numFmtId="0" fontId="0" fillId="9" borderId="0" xfId="0" applyFill="1"/>
    <xf numFmtId="0" fontId="0" fillId="10" borderId="0" xfId="0" applyFill="1" applyAlignment="1">
      <alignment horizontal="center" vertical="center" wrapText="1"/>
    </xf>
    <xf numFmtId="0" fontId="0" fillId="11" borderId="4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12" borderId="4" xfId="0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7" fontId="0" fillId="0" borderId="0" xfId="0" applyNumberFormat="1" applyAlignment="1">
      <alignment horizontal="center" vertical="center"/>
    </xf>
    <xf numFmtId="168" fontId="0" fillId="0" borderId="0" xfId="0" applyNumberFormat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13" borderId="4" xfId="0" applyFill="1" applyBorder="1" applyAlignment="1">
      <alignment horizontal="center" vertical="center"/>
    </xf>
    <xf numFmtId="169" fontId="0" fillId="13" borderId="4" xfId="2" applyNumberFormat="1" applyFont="1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4" xfId="0" applyBorder="1"/>
    <xf numFmtId="0" fontId="0" fillId="0" borderId="0" xfId="0" applyAlignment="1">
      <alignment horizontal="left" indent="1"/>
    </xf>
    <xf numFmtId="0" fontId="0" fillId="9" borderId="6" xfId="0" applyFill="1" applyBorder="1" applyAlignment="1">
      <alignment horizontal="center" vertical="center"/>
    </xf>
    <xf numFmtId="44" fontId="0" fillId="0" borderId="0" xfId="2" applyFont="1"/>
    <xf numFmtId="169" fontId="0" fillId="0" borderId="0" xfId="0" applyNumberFormat="1"/>
    <xf numFmtId="16" fontId="0" fillId="0" borderId="4" xfId="0" quotePrefix="1" applyNumberFormat="1" applyBorder="1" applyAlignment="1">
      <alignment horizontal="center"/>
    </xf>
    <xf numFmtId="169" fontId="0" fillId="0" borderId="4" xfId="4" quotePrefix="1" applyNumberFormat="1" applyFont="1" applyBorder="1" applyAlignment="1">
      <alignment horizontal="center"/>
    </xf>
    <xf numFmtId="0" fontId="0" fillId="9" borderId="7" xfId="0" applyFill="1" applyBorder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0" borderId="8" xfId="0" applyBorder="1" applyAlignment="1">
      <alignment horizontal="left"/>
    </xf>
    <xf numFmtId="1" fontId="0" fillId="0" borderId="8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5" fontId="0" fillId="0" borderId="8" xfId="0" applyNumberFormat="1" applyBorder="1" applyAlignment="1">
      <alignment horizontal="center" vertical="center"/>
    </xf>
    <xf numFmtId="7" fontId="0" fillId="0" borderId="8" xfId="0" applyNumberFormat="1" applyBorder="1" applyAlignment="1">
      <alignment horizontal="center" vertical="center"/>
    </xf>
    <xf numFmtId="168" fontId="0" fillId="0" borderId="8" xfId="0" applyNumberFormat="1" applyBorder="1" applyAlignment="1">
      <alignment horizontal="center" vertical="center"/>
    </xf>
    <xf numFmtId="10" fontId="0" fillId="0" borderId="8" xfId="0" applyNumberFormat="1" applyBorder="1" applyAlignment="1">
      <alignment horizontal="center" vertical="center"/>
    </xf>
    <xf numFmtId="9" fontId="0" fillId="0" borderId="8" xfId="0" applyNumberFormat="1" applyBorder="1" applyAlignment="1">
      <alignment horizontal="center" vertical="center"/>
    </xf>
    <xf numFmtId="0" fontId="0" fillId="9" borderId="9" xfId="0" applyFill="1" applyBorder="1" applyAlignment="1">
      <alignment horizontal="center" vertical="center"/>
    </xf>
    <xf numFmtId="0" fontId="2" fillId="14" borderId="4" xfId="0" applyFont="1" applyFill="1" applyBorder="1" applyAlignment="1">
      <alignment horizontal="center" vertical="center"/>
    </xf>
    <xf numFmtId="44" fontId="2" fillId="14" borderId="4" xfId="2" applyFont="1" applyFill="1" applyBorder="1" applyAlignment="1">
      <alignment horizontal="center" vertical="center"/>
    </xf>
    <xf numFmtId="169" fontId="2" fillId="14" borderId="4" xfId="2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2" fillId="0" borderId="4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Protection="1">
      <protection hidden="1"/>
    </xf>
    <xf numFmtId="0" fontId="2" fillId="12" borderId="4" xfId="0" applyFont="1" applyFill="1" applyBorder="1" applyAlignment="1">
      <alignment horizontal="center" vertical="center"/>
    </xf>
    <xf numFmtId="44" fontId="0" fillId="0" borderId="0" xfId="0" applyNumberFormat="1"/>
    <xf numFmtId="43" fontId="0" fillId="0" borderId="4" xfId="1" applyFont="1" applyBorder="1" applyAlignment="1">
      <alignment horizontal="center"/>
    </xf>
    <xf numFmtId="44" fontId="0" fillId="0" borderId="4" xfId="2" applyFont="1" applyBorder="1" applyAlignment="1">
      <alignment horizontal="center"/>
    </xf>
    <xf numFmtId="0" fontId="0" fillId="0" borderId="4" xfId="0" quotePrefix="1" applyBorder="1" applyAlignment="1">
      <alignment horizontal="center"/>
    </xf>
    <xf numFmtId="169" fontId="0" fillId="0" borderId="4" xfId="0" applyNumberFormat="1" applyBorder="1"/>
    <xf numFmtId="0" fontId="0" fillId="0" borderId="8" xfId="0" applyBorder="1"/>
    <xf numFmtId="166" fontId="6" fillId="3" borderId="2" xfId="2" applyNumberFormat="1" applyFont="1" applyFill="1" applyBorder="1" applyAlignment="1">
      <alignment horizontal="center" vertical="center"/>
    </xf>
    <xf numFmtId="166" fontId="6" fillId="3" borderId="3" xfId="2" applyNumberFormat="1" applyFont="1" applyFill="1" applyBorder="1" applyAlignment="1">
      <alignment horizontal="center" vertical="center"/>
    </xf>
    <xf numFmtId="167" fontId="6" fillId="3" borderId="2" xfId="2" applyNumberFormat="1" applyFont="1" applyFill="1" applyBorder="1" applyAlignment="1">
      <alignment horizontal="center" vertical="center"/>
    </xf>
    <xf numFmtId="167" fontId="6" fillId="3" borderId="3" xfId="2" applyNumberFormat="1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44" fontId="0" fillId="11" borderId="4" xfId="2" applyFont="1" applyFill="1" applyBorder="1" applyAlignment="1">
      <alignment horizontal="center" vertical="center" wrapText="1"/>
    </xf>
    <xf numFmtId="44" fontId="0" fillId="4" borderId="4" xfId="2" applyFont="1" applyFill="1" applyBorder="1" applyAlignment="1">
      <alignment horizontal="center" vertical="center" wrapText="1"/>
    </xf>
    <xf numFmtId="44" fontId="0" fillId="13" borderId="4" xfId="2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165" fontId="0" fillId="0" borderId="0" xfId="0" applyNumberFormat="1"/>
    <xf numFmtId="0" fontId="0" fillId="15" borderId="0" xfId="0" applyFill="1"/>
    <xf numFmtId="0" fontId="0" fillId="15" borderId="0" xfId="0" applyFill="1" applyAlignment="1">
      <alignment horizontal="left" indent="1"/>
    </xf>
    <xf numFmtId="2" fontId="0" fillId="0" borderId="0" xfId="0" applyNumberFormat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166" fontId="6" fillId="3" borderId="2" xfId="2" applyNumberFormat="1" applyFont="1" applyFill="1" applyBorder="1" applyAlignment="1">
      <alignment horizontal="center" vertical="center"/>
    </xf>
    <xf numFmtId="166" fontId="6" fillId="3" borderId="3" xfId="2" applyNumberFormat="1" applyFont="1" applyFill="1" applyBorder="1" applyAlignment="1">
      <alignment horizontal="center" vertical="center"/>
    </xf>
    <xf numFmtId="167" fontId="6" fillId="3" borderId="2" xfId="2" applyNumberFormat="1" applyFont="1" applyFill="1" applyBorder="1" applyAlignment="1">
      <alignment horizontal="center" vertical="center"/>
    </xf>
    <xf numFmtId="167" fontId="6" fillId="3" borderId="3" xfId="2" applyNumberFormat="1" applyFont="1" applyFill="1" applyBorder="1" applyAlignment="1">
      <alignment horizontal="center" vertical="center"/>
    </xf>
  </cellXfs>
  <cellStyles count="5">
    <cellStyle name="Millares" xfId="1" builtinId="3"/>
    <cellStyle name="Moneda" xfId="2" builtinId="4"/>
    <cellStyle name="Moneda 2" xfId="4" xr:uid="{2270BC40-AB43-4D34-B0D8-93EE843C7A24}"/>
    <cellStyle name="Normal" xfId="0" builtinId="0"/>
    <cellStyle name="Porcentaje" xfId="3" builtinId="5"/>
  </cellStyles>
  <dxfs count="505">
    <dxf>
      <numFmt numFmtId="2" formatCode="0.00"/>
    </dxf>
    <dxf>
      <fill>
        <patternFill patternType="solid">
          <fgColor indexed="64"/>
          <bgColor theme="9" tint="-0.249977111117893"/>
        </patternFill>
      </fill>
      <alignment horizontal="center" vertical="center" wrapText="1"/>
    </dxf>
    <dxf>
      <numFmt numFmtId="14" formatCode="0.00%"/>
    </dxf>
    <dxf>
      <fill>
        <patternFill patternType="solid">
          <fgColor indexed="64"/>
          <bgColor theme="1" tint="0.34998626667073579"/>
        </patternFill>
      </fill>
      <alignment horizontal="center" vertical="center" wrapText="1"/>
    </dxf>
    <dxf>
      <alignment horizontal="center" vertical="center" wrapText="1"/>
    </dxf>
    <dxf>
      <numFmt numFmtId="165" formatCode="0.0%"/>
    </dxf>
    <dxf>
      <fill>
        <patternFill patternType="solid">
          <fgColor theme="1" tint="0.34998626667073579"/>
          <bgColor theme="7" tint="-0.249977111117893"/>
        </patternFill>
      </fill>
      <alignment horizontal="center" vertical="center" wrapText="1"/>
    </dxf>
    <dxf>
      <alignment horizontal="center" vertical="center" wrapText="1"/>
    </dxf>
    <dxf>
      <numFmt numFmtId="165" formatCode="0.0%"/>
    </dxf>
    <dxf>
      <fill>
        <patternFill patternType="solid">
          <fgColor indexed="64"/>
          <bgColor theme="7" tint="-0.249977111117893"/>
        </patternFill>
      </fill>
      <alignment horizontal="center" vertical="center" wrapText="1"/>
    </dxf>
    <dxf>
      <font>
        <sz val="14"/>
      </font>
      <alignment horizontal="center" vertical="center"/>
    </dxf>
    <dxf>
      <font>
        <sz val="14"/>
      </font>
      <alignment horizontal="center" vertical="center"/>
    </dxf>
    <dxf>
      <font>
        <sz val="14"/>
      </font>
    </dxf>
    <dxf>
      <fill>
        <patternFill>
          <fgColor theme="1" tint="0.34998626667073579"/>
        </patternFill>
      </fill>
    </dxf>
    <dxf>
      <fill>
        <patternFill patternType="solid">
          <bgColor theme="7" tint="-0.249977111117893"/>
        </patternFill>
      </fill>
    </dxf>
    <dxf>
      <numFmt numFmtId="165" formatCode="0.0%"/>
    </dxf>
    <dxf>
      <fill>
        <patternFill patternType="solid">
          <fgColor indexed="64"/>
          <bgColor theme="9" tint="-0.249977111117893"/>
        </patternFill>
      </fill>
      <alignment horizontal="center" vertical="center" wrapText="1"/>
    </dxf>
    <dxf>
      <numFmt numFmtId="165" formatCode="0.0%"/>
    </dxf>
    <dxf>
      <fill>
        <patternFill patternType="solid">
          <fgColor indexed="64"/>
          <bgColor theme="7" tint="-0.249977111117893"/>
        </patternFill>
      </fill>
      <alignment horizontal="center" vertical="center" wrapText="1"/>
    </dxf>
    <dxf>
      <fill>
        <patternFill patternType="solid">
          <fgColor indexed="64"/>
          <bgColor theme="9" tint="-0.249977111117893"/>
        </patternFill>
      </fill>
      <alignment horizontal="center" vertical="center" wrapText="1"/>
    </dxf>
    <dxf>
      <numFmt numFmtId="165" formatCode="0.0%"/>
    </dxf>
    <dxf>
      <numFmt numFmtId="165" formatCode="0.0%"/>
    </dxf>
    <dxf>
      <fill>
        <patternFill patternType="solid">
          <fgColor indexed="64"/>
          <bgColor theme="7" tint="-0.249977111117893"/>
        </patternFill>
      </fill>
    </dxf>
    <dxf>
      <alignment horizontal="center"/>
    </dxf>
    <dxf>
      <alignment vertical="center"/>
    </dxf>
    <dxf>
      <alignment wrapText="1"/>
    </dxf>
    <dxf>
      <border>
        <top style="thin">
          <color theme="0"/>
        </top>
      </border>
    </dxf>
    <dxf>
      <border>
        <bottom/>
      </border>
    </dxf>
    <dxf>
      <border>
        <bottom/>
      </border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fgColor indexed="64"/>
          <bgColor theme="5" tint="-0.249977111117893"/>
        </patternFill>
      </fill>
      <alignment horizontal="center" vertical="center" wrapText="1"/>
    </dxf>
    <dxf>
      <fill>
        <patternFill patternType="solid">
          <fgColor indexed="64"/>
          <bgColor theme="5" tint="-0.249977111117893"/>
        </patternFill>
      </fill>
      <alignment horizontal="center" vertical="center" wrapText="1"/>
    </dxf>
    <dxf>
      <alignment horizontal="center"/>
    </dxf>
    <dxf>
      <alignment vertical="center"/>
    </dxf>
    <dxf>
      <alignment wrapText="1"/>
    </dxf>
    <dxf>
      <fill>
        <patternFill patternType="solid">
          <bgColor theme="5" tint="-0.249977111117893"/>
        </patternFill>
      </fill>
    </dxf>
    <dxf>
      <alignment horizontal="center"/>
    </dxf>
    <dxf>
      <alignment vertical="center"/>
    </dxf>
    <dxf>
      <alignment horizontal="center" vertical="center" wrapText="1"/>
    </dxf>
    <dxf>
      <alignment horizontal="center" vertical="center" wrapText="1"/>
    </dxf>
    <dxf>
      <numFmt numFmtId="165" formatCode="0.0%"/>
    </dxf>
    <dxf>
      <numFmt numFmtId="165" formatCode="0.0%"/>
    </dxf>
    <dxf>
      <fill>
        <patternFill patternType="solid">
          <fgColor indexed="64"/>
          <bgColor theme="9" tint="-0.249977111117893"/>
        </patternFill>
      </fill>
      <alignment horizontal="center" vertical="center" wrapText="1"/>
    </dxf>
    <dxf>
      <alignment horizontal="center" vertical="center" wrapText="1"/>
    </dxf>
    <dxf>
      <alignment horizontal="center" vertical="center" wrapText="1"/>
    </dxf>
    <dxf>
      <numFmt numFmtId="13" formatCode="0%"/>
    </dxf>
    <dxf>
      <fill>
        <patternFill patternType="solid">
          <fgColor indexed="64"/>
          <bgColor theme="9" tint="-0.249977111117893"/>
        </patternFill>
      </fill>
      <alignment horizontal="center" vertical="center" wrapText="1"/>
    </dxf>
    <dxf>
      <numFmt numFmtId="14" formatCode="0.00%"/>
    </dxf>
    <dxf>
      <numFmt numFmtId="168" formatCode="&quot;$&quot;#,##0.00"/>
    </dxf>
    <dxf>
      <numFmt numFmtId="168" formatCode="&quot;$&quot;#,##0.00"/>
    </dxf>
    <dxf>
      <numFmt numFmtId="168" formatCode="&quot;$&quot;#,##0.00"/>
    </dxf>
    <dxf>
      <fill>
        <patternFill patternType="solid">
          <fgColor indexed="64"/>
          <bgColor theme="9" tint="-0.249977111117893"/>
        </patternFill>
      </fill>
      <alignment horizontal="center" vertical="center" wrapText="1"/>
    </dxf>
    <dxf>
      <alignment horizontal="center" vertical="center" wrapText="1"/>
    </dxf>
    <dxf>
      <fill>
        <patternFill patternType="solid">
          <fgColor indexed="64"/>
          <bgColor theme="9" tint="-0.249977111117893"/>
        </patternFill>
      </fill>
      <alignment horizontal="center" vertical="center" wrapText="1"/>
    </dxf>
    <dxf>
      <fill>
        <patternFill patternType="solid">
          <fgColor indexed="64"/>
          <bgColor theme="9" tint="-0.249977111117893"/>
        </patternFill>
      </fill>
      <alignment horizontal="center" vertical="center" wrapText="1"/>
    </dxf>
    <dxf>
      <alignment horizontal="center" vertical="center" wrapText="1"/>
    </dxf>
    <dxf>
      <numFmt numFmtId="165" formatCode="0.0%"/>
    </dxf>
    <dxf>
      <fill>
        <patternFill patternType="solid">
          <fgColor indexed="64"/>
          <bgColor theme="9" tint="-0.249977111117893"/>
        </patternFill>
      </fill>
      <alignment horizontal="center" vertical="center" wrapText="1"/>
    </dxf>
    <dxf>
      <fill>
        <patternFill patternType="solid">
          <fgColor indexed="64"/>
          <bgColor theme="9" tint="-0.249977111117893"/>
        </patternFill>
      </fill>
      <alignment horizontal="center" vertical="center" wrapText="1"/>
    </dxf>
    <dxf>
      <numFmt numFmtId="165" formatCode="0.0%"/>
    </dxf>
    <dxf>
      <numFmt numFmtId="168" formatCode="&quot;$&quot;#,##0.00"/>
    </dxf>
    <dxf>
      <numFmt numFmtId="168" formatCode="&quot;$&quot;#,##0.00"/>
    </dxf>
    <dxf>
      <numFmt numFmtId="168" formatCode="&quot;$&quot;#,##0.00"/>
    </dxf>
    <dxf>
      <alignment wrapText="1"/>
    </dxf>
    <dxf>
      <alignment horizontal="center"/>
    </dxf>
    <dxf>
      <alignment vertical="center"/>
    </dxf>
    <dxf>
      <numFmt numFmtId="165" formatCode="0.0%"/>
    </dxf>
    <dxf>
      <numFmt numFmtId="168" formatCode="&quot;$&quot;#,##0.00"/>
    </dxf>
    <dxf>
      <numFmt numFmtId="168" formatCode="&quot;$&quot;#,##0.00"/>
    </dxf>
    <dxf>
      <fill>
        <patternFill patternType="solid">
          <fgColor indexed="64"/>
          <bgColor theme="9" tint="-0.249977111117893"/>
        </patternFill>
      </fill>
      <alignment horizontal="center" vertical="center" wrapText="1"/>
    </dxf>
    <dxf>
      <alignment horizontal="center" vertical="center" wrapText="1"/>
    </dxf>
    <dxf>
      <fill>
        <patternFill>
          <bgColor theme="7" tint="-0.249977111117893"/>
        </patternFill>
      </fill>
    </dxf>
    <dxf>
      <numFmt numFmtId="165" formatCode="0.0%"/>
    </dxf>
    <dxf>
      <numFmt numFmtId="165" formatCode="0.0%"/>
    </dxf>
    <dxf>
      <numFmt numFmtId="165" formatCode="0.0%"/>
    </dxf>
    <dxf>
      <alignment horizontal="center" vertical="center" wrapText="1"/>
    </dxf>
    <dxf>
      <fill>
        <patternFill patternType="solid">
          <fgColor indexed="64"/>
          <bgColor theme="9" tint="-0.249977111117893"/>
        </patternFill>
      </fill>
      <alignment horizontal="center" vertical="center" wrapText="1"/>
    </dxf>
    <dxf>
      <fill>
        <patternFill patternType="solid">
          <fgColor indexed="64"/>
          <bgColor theme="5" tint="0.39997558519241921"/>
        </patternFill>
      </fill>
      <alignment horizontal="center" vertical="center" wrapText="1"/>
    </dxf>
    <dxf>
      <numFmt numFmtId="168" formatCode="&quot;$&quot;#,##0.00"/>
    </dxf>
    <dxf>
      <numFmt numFmtId="168" formatCode="&quot;$&quot;#,##0.00"/>
    </dxf>
    <dxf>
      <numFmt numFmtId="168" formatCode="&quot;$&quot;#,##0.00"/>
    </dxf>
    <dxf>
      <numFmt numFmtId="168" formatCode="&quot;$&quot;#,##0.00"/>
    </dxf>
    <dxf>
      <numFmt numFmtId="168" formatCode="&quot;$&quot;#,##0.00"/>
    </dxf>
    <dxf>
      <numFmt numFmtId="168" formatCode="&quot;$&quot;#,##0.00"/>
    </dxf>
    <dxf>
      <numFmt numFmtId="168" formatCode="&quot;$&quot;#,##0.00"/>
    </dxf>
    <dxf>
      <numFmt numFmtId="168" formatCode="&quot;$&quot;#,##0.00"/>
    </dxf>
    <dxf>
      <numFmt numFmtId="168" formatCode="&quot;$&quot;#,##0.00"/>
    </dxf>
    <dxf>
      <fill>
        <patternFill patternType="solid">
          <fgColor indexed="64"/>
          <bgColor theme="9" tint="-0.249977111117893"/>
        </patternFill>
      </fill>
    </dxf>
    <dxf>
      <alignment wrapText="1"/>
    </dxf>
    <dxf>
      <alignment horizontal="center"/>
    </dxf>
    <dxf>
      <alignment vertical="center"/>
    </dxf>
    <dxf>
      <fill>
        <patternFill patternType="solid">
          <bgColor theme="5" tint="0.39997558519241921"/>
        </patternFill>
      </fill>
    </dxf>
    <dxf>
      <alignment wrapText="1"/>
    </dxf>
    <dxf>
      <alignment horizontal="center"/>
    </dxf>
    <dxf>
      <alignment vertical="center"/>
    </dxf>
    <dxf>
      <numFmt numFmtId="11" formatCode="&quot;$&quot;#,##0.00;&quot;$&quot;\-#,##0.00"/>
    </dxf>
    <dxf>
      <fill>
        <patternFill patternType="solid">
          <fgColor indexed="64"/>
          <bgColor theme="9" tint="-0.249977111117893"/>
        </patternFill>
      </fill>
      <alignment horizontal="center" vertical="center" wrapText="1"/>
    </dxf>
    <dxf>
      <fill>
        <patternFill patternType="solid">
          <fgColor indexed="64"/>
          <bgColor theme="9" tint="-0.249977111117893"/>
        </patternFill>
      </fill>
      <alignment horizontal="center" vertical="center" wrapText="1"/>
    </dxf>
    <dxf>
      <numFmt numFmtId="165" formatCode="0.0%"/>
    </dxf>
    <dxf>
      <border>
        <bottom style="double">
          <color rgb="FF002060"/>
        </bottom>
      </border>
    </dxf>
    <dxf>
      <border>
        <bottom style="double">
          <color rgb="FF002060"/>
        </bottom>
      </border>
    </dxf>
    <dxf>
      <numFmt numFmtId="165" formatCode="0.0%"/>
    </dxf>
    <dxf>
      <numFmt numFmtId="1" formatCode="0"/>
    </dxf>
    <dxf>
      <alignment wrapText="1"/>
    </dxf>
    <dxf>
      <alignment horizontal="center"/>
    </dxf>
    <dxf>
      <alignment vertical="center"/>
    </dxf>
    <dxf>
      <numFmt numFmtId="165" formatCode="0.0%"/>
    </dxf>
    <dxf>
      <alignment horizontal="center"/>
    </dxf>
    <dxf>
      <alignment wrapText="1"/>
    </dxf>
    <dxf>
      <alignment vertical="center"/>
    </dxf>
    <dxf>
      <fill>
        <patternFill patternType="solid">
          <bgColor theme="9" tint="-0.249977111117893"/>
        </patternFill>
      </fill>
    </dxf>
    <dxf>
      <numFmt numFmtId="1" formatCode="0"/>
    </dxf>
    <dxf>
      <numFmt numFmtId="1" formatCode="0"/>
    </dxf>
    <dxf>
      <fill>
        <patternFill patternType="solid">
          <bgColor theme="9" tint="-0.249977111117893"/>
        </patternFill>
      </fill>
    </dxf>
    <dxf>
      <alignment horizontal="center" vertical="center" wrapText="1"/>
    </dxf>
    <dxf>
      <numFmt numFmtId="165" formatCode="0.0%"/>
    </dxf>
    <dxf>
      <alignment wrapText="1"/>
    </dxf>
    <dxf>
      <alignment horizontal="center"/>
    </dxf>
    <dxf>
      <alignment vertical="center"/>
    </dxf>
    <dxf>
      <alignment horizontal="center" vertical="center" wrapText="1"/>
    </dxf>
    <dxf>
      <numFmt numFmtId="1" formatCode="0"/>
    </dxf>
    <dxf>
      <alignment horizontal="center"/>
    </dxf>
    <dxf>
      <alignment vertical="center"/>
    </dxf>
    <dxf>
      <alignment wrapText="1"/>
    </dxf>
    <dxf>
      <alignment horizontal="center"/>
    </dxf>
    <dxf>
      <alignment vertical="center"/>
    </dxf>
    <dxf>
      <numFmt numFmtId="2" formatCode="0.00"/>
    </dxf>
    <dxf>
      <fill>
        <patternFill patternType="solid">
          <fgColor indexed="64"/>
          <bgColor theme="9" tint="-0.249977111117893"/>
        </patternFill>
      </fill>
      <alignment horizontal="center" vertical="center" wrapText="1"/>
    </dxf>
    <dxf>
      <numFmt numFmtId="14" formatCode="0.00%"/>
    </dxf>
    <dxf>
      <fill>
        <patternFill patternType="solid">
          <fgColor indexed="64"/>
          <bgColor theme="1" tint="0.34998626667073579"/>
        </patternFill>
      </fill>
      <alignment horizontal="center" vertical="center" wrapText="1"/>
    </dxf>
    <dxf>
      <alignment horizontal="center" vertical="center" wrapText="1"/>
    </dxf>
    <dxf>
      <numFmt numFmtId="165" formatCode="0.0%"/>
    </dxf>
    <dxf>
      <fill>
        <patternFill patternType="solid">
          <fgColor theme="1" tint="0.34998626667073579"/>
          <bgColor theme="7" tint="-0.249977111117893"/>
        </patternFill>
      </fill>
      <alignment horizontal="center" vertical="center" wrapText="1"/>
    </dxf>
    <dxf>
      <alignment horizontal="center" vertical="center" wrapText="1"/>
    </dxf>
    <dxf>
      <numFmt numFmtId="165" formatCode="0.0%"/>
    </dxf>
    <dxf>
      <fill>
        <patternFill patternType="solid">
          <fgColor indexed="64"/>
          <bgColor theme="7" tint="-0.249977111117893"/>
        </patternFill>
      </fill>
      <alignment horizontal="center" vertical="center" wrapText="1"/>
    </dxf>
    <dxf>
      <font>
        <sz val="14"/>
      </font>
      <alignment horizontal="center" vertical="center"/>
    </dxf>
    <dxf>
      <font>
        <sz val="14"/>
      </font>
      <alignment horizontal="center" vertical="center"/>
    </dxf>
    <dxf>
      <font>
        <sz val="14"/>
      </font>
    </dxf>
    <dxf>
      <fill>
        <patternFill>
          <fgColor theme="1" tint="0.34998626667073579"/>
        </patternFill>
      </fill>
    </dxf>
    <dxf>
      <fill>
        <patternFill patternType="solid">
          <bgColor theme="7" tint="-0.249977111117893"/>
        </patternFill>
      </fill>
    </dxf>
    <dxf>
      <numFmt numFmtId="165" formatCode="0.0%"/>
    </dxf>
    <dxf>
      <fill>
        <patternFill patternType="solid">
          <fgColor indexed="64"/>
          <bgColor theme="9" tint="-0.249977111117893"/>
        </patternFill>
      </fill>
      <alignment horizontal="center" vertical="center" wrapText="1"/>
    </dxf>
    <dxf>
      <numFmt numFmtId="165" formatCode="0.0%"/>
    </dxf>
    <dxf>
      <fill>
        <patternFill patternType="solid">
          <fgColor indexed="64"/>
          <bgColor theme="7" tint="-0.249977111117893"/>
        </patternFill>
      </fill>
      <alignment horizontal="center" vertical="center" wrapText="1"/>
    </dxf>
    <dxf>
      <fill>
        <patternFill patternType="solid">
          <fgColor indexed="64"/>
          <bgColor theme="9" tint="-0.249977111117893"/>
        </patternFill>
      </fill>
      <alignment horizontal="center" vertical="center" wrapText="1"/>
    </dxf>
    <dxf>
      <numFmt numFmtId="165" formatCode="0.0%"/>
    </dxf>
    <dxf>
      <numFmt numFmtId="165" formatCode="0.0%"/>
    </dxf>
    <dxf>
      <fill>
        <patternFill patternType="solid">
          <fgColor indexed="64"/>
          <bgColor theme="7" tint="-0.249977111117893"/>
        </patternFill>
      </fill>
    </dxf>
    <dxf>
      <alignment horizontal="center"/>
    </dxf>
    <dxf>
      <alignment vertical="center"/>
    </dxf>
    <dxf>
      <alignment wrapText="1"/>
    </dxf>
    <dxf>
      <border>
        <left style="thin">
          <color theme="0"/>
        </left>
        <right style="thin">
          <color theme="0"/>
        </right>
        <top style="thin">
          <color theme="0"/>
        </top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vertical style="thin">
          <color theme="0"/>
        </vertical>
        <horizontal style="thin">
          <color theme="0"/>
        </horizontal>
      </border>
    </dxf>
    <dxf>
      <border>
        <top style="thin">
          <color theme="0"/>
        </top>
      </border>
    </dxf>
    <dxf>
      <border>
        <bottom style="thin">
          <color theme="0"/>
        </bottom>
      </border>
    </dxf>
    <dxf>
      <border>
        <bottom/>
      </border>
    </dxf>
    <dxf>
      <border>
        <bottom/>
      </border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fgColor indexed="64"/>
          <bgColor theme="5" tint="-0.249977111117893"/>
        </patternFill>
      </fill>
      <alignment horizontal="center" vertical="center" wrapText="1"/>
    </dxf>
    <dxf>
      <fill>
        <patternFill patternType="solid">
          <fgColor indexed="64"/>
          <bgColor theme="5" tint="-0.249977111117893"/>
        </patternFill>
      </fill>
      <alignment horizontal="center" vertical="center" wrapText="1"/>
    </dxf>
    <dxf>
      <alignment horizontal="center"/>
    </dxf>
    <dxf>
      <alignment vertical="center"/>
    </dxf>
    <dxf>
      <alignment wrapText="1"/>
    </dxf>
    <dxf>
      <fill>
        <patternFill patternType="solid">
          <bgColor theme="5" tint="-0.249977111117893"/>
        </patternFill>
      </fill>
    </dxf>
    <dxf>
      <alignment horizontal="center"/>
    </dxf>
    <dxf>
      <alignment vertical="center"/>
    </dxf>
    <dxf>
      <alignment horizontal="center" vertical="center" wrapText="1"/>
    </dxf>
    <dxf>
      <alignment horizontal="center" vertical="center" wrapText="1"/>
    </dxf>
    <dxf>
      <numFmt numFmtId="165" formatCode="0.0%"/>
    </dxf>
    <dxf>
      <numFmt numFmtId="165" formatCode="0.0%"/>
    </dxf>
    <dxf>
      <fill>
        <patternFill patternType="solid">
          <fgColor indexed="64"/>
          <bgColor theme="9" tint="-0.249977111117893"/>
        </patternFill>
      </fill>
      <alignment horizontal="center" vertical="center" wrapText="1"/>
    </dxf>
    <dxf>
      <alignment horizontal="center" vertical="center" wrapText="1"/>
    </dxf>
    <dxf>
      <alignment horizontal="center" vertical="center" wrapText="1"/>
    </dxf>
    <dxf>
      <numFmt numFmtId="13" formatCode="0%"/>
    </dxf>
    <dxf>
      <fill>
        <patternFill patternType="solid">
          <fgColor indexed="64"/>
          <bgColor theme="9" tint="-0.249977111117893"/>
        </patternFill>
      </fill>
      <alignment horizontal="center" vertical="center" wrapText="1"/>
    </dxf>
    <dxf>
      <numFmt numFmtId="165" formatCode="0.0%"/>
    </dxf>
    <dxf>
      <numFmt numFmtId="14" formatCode="0.00%"/>
    </dxf>
    <dxf>
      <numFmt numFmtId="168" formatCode="&quot;$&quot;#,##0.00"/>
    </dxf>
    <dxf>
      <numFmt numFmtId="168" formatCode="&quot;$&quot;#,##0.00"/>
    </dxf>
    <dxf>
      <numFmt numFmtId="168" formatCode="&quot;$&quot;#,##0.00"/>
    </dxf>
    <dxf>
      <fill>
        <patternFill patternType="solid">
          <fgColor indexed="64"/>
          <bgColor theme="9" tint="-0.249977111117893"/>
        </patternFill>
      </fill>
      <alignment horizontal="center" vertical="center" wrapText="1"/>
    </dxf>
    <dxf>
      <alignment horizontal="center" vertical="center" wrapText="1"/>
    </dxf>
    <dxf>
      <fill>
        <patternFill patternType="solid">
          <fgColor indexed="64"/>
          <bgColor theme="9" tint="-0.249977111117893"/>
        </patternFill>
      </fill>
      <alignment horizontal="center" vertical="center" wrapText="1"/>
    </dxf>
    <dxf>
      <fill>
        <patternFill patternType="solid">
          <fgColor indexed="64"/>
          <bgColor theme="9" tint="-0.249977111117893"/>
        </patternFill>
      </fill>
      <alignment horizontal="center" vertical="center" wrapText="1"/>
    </dxf>
    <dxf>
      <alignment horizontal="center" vertical="center" wrapText="1"/>
    </dxf>
    <dxf>
      <numFmt numFmtId="165" formatCode="0.0%"/>
    </dxf>
    <dxf>
      <fill>
        <patternFill patternType="solid">
          <fgColor indexed="64"/>
          <bgColor theme="9" tint="-0.249977111117893"/>
        </patternFill>
      </fill>
      <alignment horizontal="center" vertical="center" wrapText="1"/>
    </dxf>
    <dxf>
      <fill>
        <patternFill patternType="solid">
          <fgColor indexed="64"/>
          <bgColor theme="9" tint="-0.249977111117893"/>
        </patternFill>
      </fill>
      <alignment horizontal="center" vertical="center" wrapText="1"/>
    </dxf>
    <dxf>
      <numFmt numFmtId="165" formatCode="0.0%"/>
    </dxf>
    <dxf>
      <numFmt numFmtId="168" formatCode="&quot;$&quot;#,##0.00"/>
    </dxf>
    <dxf>
      <numFmt numFmtId="168" formatCode="&quot;$&quot;#,##0.00"/>
    </dxf>
    <dxf>
      <numFmt numFmtId="168" formatCode="&quot;$&quot;#,##0.00"/>
    </dxf>
    <dxf>
      <alignment wrapText="1"/>
    </dxf>
    <dxf>
      <alignment horizontal="center"/>
    </dxf>
    <dxf>
      <alignment vertical="center"/>
    </dxf>
    <dxf>
      <numFmt numFmtId="165" formatCode="0.0%"/>
    </dxf>
    <dxf>
      <numFmt numFmtId="168" formatCode="&quot;$&quot;#,##0.00"/>
    </dxf>
    <dxf>
      <numFmt numFmtId="168" formatCode="&quot;$&quot;#,##0.00"/>
    </dxf>
    <dxf>
      <fill>
        <patternFill patternType="solid">
          <fgColor indexed="64"/>
          <bgColor theme="9" tint="-0.249977111117893"/>
        </patternFill>
      </fill>
      <alignment horizontal="center" vertical="center" wrapText="1"/>
    </dxf>
    <dxf>
      <alignment horizontal="center" vertical="center" wrapText="1"/>
    </dxf>
    <dxf>
      <fill>
        <patternFill>
          <bgColor theme="7" tint="-0.249977111117893"/>
        </patternFill>
      </fill>
    </dxf>
    <dxf>
      <numFmt numFmtId="165" formatCode="0.0%"/>
    </dxf>
    <dxf>
      <numFmt numFmtId="165" formatCode="0.0%"/>
    </dxf>
    <dxf>
      <numFmt numFmtId="165" formatCode="0.0%"/>
    </dxf>
    <dxf>
      <alignment horizontal="center" vertical="center" wrapText="1"/>
    </dxf>
    <dxf>
      <fill>
        <patternFill patternType="solid">
          <fgColor indexed="64"/>
          <bgColor theme="9" tint="-0.249977111117893"/>
        </patternFill>
      </fill>
      <alignment horizontal="center" vertical="center" wrapText="1"/>
    </dxf>
    <dxf>
      <fill>
        <patternFill patternType="solid">
          <fgColor indexed="64"/>
          <bgColor theme="5" tint="0.39997558519241921"/>
        </patternFill>
      </fill>
      <alignment horizontal="center" vertical="center" wrapText="1"/>
    </dxf>
    <dxf>
      <numFmt numFmtId="168" formatCode="&quot;$&quot;#,##0.00"/>
    </dxf>
    <dxf>
      <numFmt numFmtId="168" formatCode="&quot;$&quot;#,##0.00"/>
    </dxf>
    <dxf>
      <numFmt numFmtId="168" formatCode="&quot;$&quot;#,##0.00"/>
    </dxf>
    <dxf>
      <numFmt numFmtId="168" formatCode="&quot;$&quot;#,##0.00"/>
    </dxf>
    <dxf>
      <numFmt numFmtId="168" formatCode="&quot;$&quot;#,##0.00"/>
    </dxf>
    <dxf>
      <numFmt numFmtId="168" formatCode="&quot;$&quot;#,##0.00"/>
    </dxf>
    <dxf>
      <numFmt numFmtId="168" formatCode="&quot;$&quot;#,##0.00"/>
    </dxf>
    <dxf>
      <numFmt numFmtId="168" formatCode="&quot;$&quot;#,##0.00"/>
    </dxf>
    <dxf>
      <numFmt numFmtId="168" formatCode="&quot;$&quot;#,##0.00"/>
    </dxf>
    <dxf>
      <fill>
        <patternFill patternType="solid">
          <fgColor indexed="64"/>
          <bgColor theme="9" tint="-0.249977111117893"/>
        </patternFill>
      </fill>
    </dxf>
    <dxf>
      <alignment wrapText="1"/>
    </dxf>
    <dxf>
      <alignment horizontal="center"/>
    </dxf>
    <dxf>
      <alignment vertical="center"/>
    </dxf>
    <dxf>
      <fill>
        <patternFill patternType="solid">
          <bgColor theme="5" tint="0.39997558519241921"/>
        </patternFill>
      </fill>
    </dxf>
    <dxf>
      <alignment wrapText="1"/>
    </dxf>
    <dxf>
      <alignment horizontal="center"/>
    </dxf>
    <dxf>
      <alignment vertical="center"/>
    </dxf>
    <dxf>
      <numFmt numFmtId="11" formatCode="&quot;$&quot;#,##0.00;&quot;$&quot;\-#,##0.00"/>
    </dxf>
    <dxf>
      <fill>
        <patternFill patternType="solid">
          <fgColor indexed="64"/>
          <bgColor theme="9" tint="-0.249977111117893"/>
        </patternFill>
      </fill>
      <alignment horizontal="center" vertical="center" wrapText="1"/>
    </dxf>
    <dxf>
      <fill>
        <patternFill patternType="solid">
          <fgColor indexed="64"/>
          <bgColor theme="9" tint="-0.249977111117893"/>
        </patternFill>
      </fill>
      <alignment horizontal="center" vertical="center" wrapText="1"/>
    </dxf>
    <dxf>
      <numFmt numFmtId="165" formatCode="0.0%"/>
    </dxf>
    <dxf>
      <border>
        <bottom style="double">
          <color rgb="FF002060"/>
        </bottom>
      </border>
    </dxf>
    <dxf>
      <border>
        <bottom style="double">
          <color rgb="FF002060"/>
        </bottom>
      </border>
    </dxf>
    <dxf>
      <numFmt numFmtId="165" formatCode="0.0%"/>
    </dxf>
    <dxf>
      <numFmt numFmtId="1" formatCode="0"/>
    </dxf>
    <dxf>
      <alignment wrapText="1"/>
    </dxf>
    <dxf>
      <alignment horizontal="center"/>
    </dxf>
    <dxf>
      <alignment vertical="center"/>
    </dxf>
    <dxf>
      <numFmt numFmtId="165" formatCode="0.0%"/>
    </dxf>
    <dxf>
      <alignment horizontal="center"/>
    </dxf>
    <dxf>
      <alignment wrapText="1"/>
    </dxf>
    <dxf>
      <alignment vertical="center"/>
    </dxf>
    <dxf>
      <fill>
        <patternFill patternType="solid">
          <bgColor theme="9" tint="-0.249977111117893"/>
        </patternFill>
      </fill>
    </dxf>
    <dxf>
      <numFmt numFmtId="1" formatCode="0"/>
    </dxf>
    <dxf>
      <numFmt numFmtId="1" formatCode="0"/>
    </dxf>
    <dxf>
      <fill>
        <patternFill patternType="solid">
          <bgColor theme="9" tint="-0.249977111117893"/>
        </patternFill>
      </fill>
    </dxf>
    <dxf>
      <alignment horizontal="center" vertical="center" wrapText="1"/>
    </dxf>
    <dxf>
      <numFmt numFmtId="165" formatCode="0.0%"/>
    </dxf>
    <dxf>
      <alignment wrapText="1"/>
    </dxf>
    <dxf>
      <alignment horizontal="center"/>
    </dxf>
    <dxf>
      <alignment vertical="center"/>
    </dxf>
    <dxf>
      <alignment horizontal="center" vertical="center" wrapText="1"/>
    </dxf>
    <dxf>
      <numFmt numFmtId="1" formatCode="0"/>
    </dxf>
    <dxf>
      <alignment horizontal="center"/>
    </dxf>
    <dxf>
      <alignment vertical="center"/>
    </dxf>
    <dxf>
      <alignment wrapText="1"/>
    </dxf>
    <dxf>
      <alignment horizontal="center"/>
    </dxf>
    <dxf>
      <alignment vertical="center"/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168" formatCode="&quot;$&quot;#,##0.00"/>
    </dxf>
    <dxf>
      <fill>
        <patternFill patternType="solid">
          <fgColor indexed="64"/>
          <bgColor theme="9" tint="-0.249977111117893"/>
        </patternFill>
      </fill>
      <alignment horizontal="center" vertical="center" wrapText="1"/>
    </dxf>
    <dxf>
      <fill>
        <patternFill>
          <fgColor theme="1" tint="0.34998626667073579"/>
        </patternFill>
      </fill>
    </dxf>
    <dxf>
      <fill>
        <patternFill patternType="solid">
          <bgColor theme="7" tint="-0.249977111117893"/>
        </patternFill>
      </fill>
    </dxf>
    <dxf>
      <numFmt numFmtId="165" formatCode="0.0%"/>
    </dxf>
    <dxf>
      <fill>
        <patternFill patternType="solid">
          <fgColor indexed="64"/>
          <bgColor theme="9" tint="-0.249977111117893"/>
        </patternFill>
      </fill>
      <alignment horizontal="center" vertical="center" wrapText="1"/>
    </dxf>
    <dxf>
      <numFmt numFmtId="165" formatCode="0.0%"/>
    </dxf>
    <dxf>
      <fill>
        <patternFill patternType="solid">
          <fgColor indexed="64"/>
          <bgColor theme="7" tint="-0.249977111117893"/>
        </patternFill>
      </fill>
      <alignment horizontal="center" vertical="center" wrapText="1"/>
    </dxf>
    <dxf>
      <fill>
        <patternFill patternType="solid">
          <fgColor indexed="64"/>
          <bgColor theme="9" tint="-0.249977111117893"/>
        </patternFill>
      </fill>
      <alignment horizontal="center" vertical="center" wrapText="1"/>
    </dxf>
    <dxf>
      <numFmt numFmtId="165" formatCode="0.0%"/>
    </dxf>
    <dxf>
      <numFmt numFmtId="165" formatCode="0.0%"/>
    </dxf>
    <dxf>
      <fill>
        <patternFill patternType="solid">
          <fgColor indexed="64"/>
          <bgColor theme="7" tint="-0.249977111117893"/>
        </patternFill>
      </fill>
    </dxf>
    <dxf>
      <alignment horizontal="center"/>
    </dxf>
    <dxf>
      <alignment vertical="center"/>
    </dxf>
    <dxf>
      <alignment wrapText="1"/>
    </dxf>
    <dxf>
      <border>
        <left style="thin">
          <color theme="0"/>
        </left>
        <right style="thin">
          <color theme="0"/>
        </right>
        <top style="thin">
          <color theme="0"/>
        </top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vertical style="thin">
          <color theme="0"/>
        </vertical>
        <horizontal style="thin">
          <color theme="0"/>
        </horizontal>
      </border>
    </dxf>
    <dxf>
      <border>
        <top style="thin">
          <color theme="0"/>
        </top>
      </border>
    </dxf>
    <dxf>
      <border>
        <bottom style="thin">
          <color theme="0"/>
        </bottom>
      </border>
    </dxf>
    <dxf>
      <border>
        <bottom/>
      </border>
    </dxf>
    <dxf>
      <border>
        <bottom/>
      </border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numFmt numFmtId="14" formatCode="0.00%"/>
    </dxf>
    <dxf>
      <numFmt numFmtId="165" formatCode="0.0%"/>
    </dxf>
    <dxf>
      <numFmt numFmtId="14" formatCode="0.00%"/>
    </dxf>
    <dxf>
      <fill>
        <patternFill patternType="solid">
          <bgColor theme="1" tint="0.34998626667073579"/>
        </patternFill>
      </fill>
    </dxf>
    <dxf>
      <alignment wrapText="1"/>
    </dxf>
    <dxf>
      <alignment horizontal="center"/>
    </dxf>
    <dxf>
      <alignment vertical="center"/>
    </dxf>
    <dxf>
      <fill>
        <patternFill patternType="solid">
          <fgColor indexed="64"/>
          <bgColor theme="5" tint="-0.249977111117893"/>
        </patternFill>
      </fill>
      <alignment horizontal="center" vertical="center" wrapText="1"/>
    </dxf>
    <dxf>
      <fill>
        <patternFill patternType="solid">
          <fgColor indexed="64"/>
          <bgColor theme="5" tint="-0.249977111117893"/>
        </patternFill>
      </fill>
      <alignment horizontal="center" vertical="center" wrapText="1"/>
    </dxf>
    <dxf>
      <alignment horizontal="center"/>
    </dxf>
    <dxf>
      <alignment vertical="center"/>
    </dxf>
    <dxf>
      <alignment wrapText="1"/>
    </dxf>
    <dxf>
      <fill>
        <patternFill patternType="solid">
          <bgColor theme="5" tint="-0.249977111117893"/>
        </patternFill>
      </fill>
    </dxf>
    <dxf>
      <font>
        <sz val="16"/>
      </font>
    </dxf>
    <dxf>
      <alignment horizontal="center"/>
    </dxf>
    <dxf>
      <alignment vertical="center"/>
    </dxf>
    <dxf>
      <fill>
        <patternFill patternType="solid">
          <fgColor indexed="64"/>
          <bgColor theme="7" tint="-0.249977111117893"/>
        </patternFill>
      </fill>
    </dxf>
    <dxf>
      <numFmt numFmtId="165" formatCode="0.0%"/>
    </dxf>
    <dxf>
      <numFmt numFmtId="165" formatCode="0.0%"/>
    </dxf>
    <dxf>
      <alignment horizontal="center" vertical="center" wrapText="1"/>
    </dxf>
    <dxf>
      <alignment horizontal="center" vertical="center" wrapText="1"/>
    </dxf>
    <dxf>
      <numFmt numFmtId="165" formatCode="0.0%"/>
    </dxf>
    <dxf>
      <numFmt numFmtId="165" formatCode="0.0%"/>
    </dxf>
    <dxf>
      <fill>
        <patternFill patternType="solid">
          <fgColor indexed="64"/>
          <bgColor theme="9" tint="-0.249977111117893"/>
        </patternFill>
      </fill>
      <alignment horizontal="center" vertical="center" wrapText="1"/>
    </dxf>
    <dxf>
      <numFmt numFmtId="165" formatCode="0.0%"/>
    </dxf>
    <dxf>
      <alignment horizontal="center" vertical="center" wrapText="1"/>
    </dxf>
    <dxf>
      <numFmt numFmtId="165" formatCode="0.0%"/>
    </dxf>
    <dxf>
      <fill>
        <patternFill patternType="solid">
          <fgColor indexed="64"/>
          <bgColor theme="7" tint="-0.249977111117893"/>
        </patternFill>
      </fill>
    </dxf>
    <dxf>
      <alignment horizontal="center" vertical="center" wrapText="1"/>
    </dxf>
    <dxf>
      <alignment horizontal="center" vertical="center" wrapText="1"/>
    </dxf>
    <dxf>
      <numFmt numFmtId="13" formatCode="0%"/>
    </dxf>
    <dxf>
      <fill>
        <patternFill patternType="solid">
          <fgColor indexed="64"/>
          <bgColor theme="9" tint="-0.249977111117893"/>
        </patternFill>
      </fill>
      <alignment horizontal="center" vertical="center" wrapText="1"/>
    </dxf>
    <dxf>
      <numFmt numFmtId="165" formatCode="0.0%"/>
    </dxf>
    <dxf>
      <numFmt numFmtId="14" formatCode="0.00%"/>
    </dxf>
    <dxf>
      <numFmt numFmtId="168" formatCode="&quot;$&quot;#,##0.00"/>
    </dxf>
    <dxf>
      <numFmt numFmtId="168" formatCode="&quot;$&quot;#,##0.00"/>
    </dxf>
    <dxf>
      <numFmt numFmtId="168" formatCode="&quot;$&quot;#,##0.00"/>
    </dxf>
    <dxf>
      <fill>
        <patternFill patternType="solid">
          <fgColor indexed="64"/>
          <bgColor theme="9" tint="-0.249977111117893"/>
        </patternFill>
      </fill>
      <alignment horizontal="center" vertical="center" wrapText="1"/>
    </dxf>
    <dxf>
      <alignment horizontal="center" vertical="center" wrapText="1"/>
    </dxf>
    <dxf>
      <fill>
        <patternFill patternType="solid">
          <fgColor indexed="64"/>
          <bgColor theme="9" tint="-0.249977111117893"/>
        </patternFill>
      </fill>
      <alignment horizontal="center" vertical="center" wrapText="1"/>
    </dxf>
    <dxf>
      <fill>
        <patternFill patternType="solid">
          <fgColor indexed="64"/>
          <bgColor theme="9" tint="-0.249977111117893"/>
        </patternFill>
      </fill>
      <alignment horizontal="center" vertical="center" wrapText="1"/>
    </dxf>
    <dxf>
      <alignment horizontal="center" vertical="center" wrapText="1"/>
    </dxf>
    <dxf>
      <numFmt numFmtId="165" formatCode="0.0%"/>
    </dxf>
    <dxf>
      <fill>
        <patternFill patternType="solid">
          <fgColor indexed="64"/>
          <bgColor theme="9" tint="-0.249977111117893"/>
        </patternFill>
      </fill>
      <alignment horizontal="center" vertical="center" wrapText="1"/>
    </dxf>
    <dxf>
      <fill>
        <patternFill patternType="solid">
          <fgColor indexed="64"/>
          <bgColor theme="9" tint="-0.249977111117893"/>
        </patternFill>
      </fill>
      <alignment horizontal="center" vertical="center" wrapText="1"/>
    </dxf>
    <dxf>
      <numFmt numFmtId="165" formatCode="0.0%"/>
    </dxf>
    <dxf>
      <numFmt numFmtId="168" formatCode="&quot;$&quot;#,##0.00"/>
    </dxf>
    <dxf>
      <numFmt numFmtId="168" formatCode="&quot;$&quot;#,##0.00"/>
    </dxf>
    <dxf>
      <numFmt numFmtId="168" formatCode="&quot;$&quot;#,##0.00"/>
    </dxf>
    <dxf>
      <alignment wrapText="1"/>
    </dxf>
    <dxf>
      <alignment horizontal="center"/>
    </dxf>
    <dxf>
      <alignment vertical="center"/>
    </dxf>
    <dxf>
      <numFmt numFmtId="165" formatCode="0.0%"/>
    </dxf>
    <dxf>
      <numFmt numFmtId="168" formatCode="&quot;$&quot;#,##0.00"/>
    </dxf>
    <dxf>
      <numFmt numFmtId="168" formatCode="&quot;$&quot;#,##0.00"/>
    </dxf>
    <dxf>
      <fill>
        <patternFill patternType="solid">
          <fgColor indexed="64"/>
          <bgColor theme="9" tint="-0.249977111117893"/>
        </patternFill>
      </fill>
      <alignment horizontal="center" vertical="center" wrapText="1"/>
    </dxf>
    <dxf>
      <alignment horizontal="center" vertical="center" wrapText="1"/>
    </dxf>
    <dxf>
      <fill>
        <patternFill>
          <bgColor theme="7" tint="-0.249977111117893"/>
        </patternFill>
      </fill>
    </dxf>
    <dxf>
      <numFmt numFmtId="165" formatCode="0.0%"/>
    </dxf>
    <dxf>
      <numFmt numFmtId="165" formatCode="0.0%"/>
    </dxf>
    <dxf>
      <numFmt numFmtId="165" formatCode="0.0%"/>
    </dxf>
    <dxf>
      <alignment horizontal="center" vertical="center" wrapText="1"/>
    </dxf>
    <dxf>
      <fill>
        <patternFill patternType="solid">
          <fgColor indexed="64"/>
          <bgColor theme="9" tint="-0.249977111117893"/>
        </patternFill>
      </fill>
      <alignment horizontal="center" vertical="center" wrapText="1"/>
    </dxf>
    <dxf>
      <fill>
        <patternFill patternType="solid">
          <fgColor indexed="64"/>
          <bgColor theme="5" tint="0.39997558519241921"/>
        </patternFill>
      </fill>
      <alignment horizontal="center" vertical="center" wrapText="1"/>
    </dxf>
    <dxf>
      <numFmt numFmtId="168" formatCode="&quot;$&quot;#,##0.00"/>
    </dxf>
    <dxf>
      <numFmt numFmtId="168" formatCode="&quot;$&quot;#,##0.00"/>
    </dxf>
    <dxf>
      <numFmt numFmtId="168" formatCode="&quot;$&quot;#,##0.00"/>
    </dxf>
    <dxf>
      <numFmt numFmtId="168" formatCode="&quot;$&quot;#,##0.00"/>
    </dxf>
    <dxf>
      <numFmt numFmtId="168" formatCode="&quot;$&quot;#,##0.00"/>
    </dxf>
    <dxf>
      <numFmt numFmtId="168" formatCode="&quot;$&quot;#,##0.00"/>
    </dxf>
    <dxf>
      <numFmt numFmtId="168" formatCode="&quot;$&quot;#,##0.00"/>
    </dxf>
    <dxf>
      <numFmt numFmtId="168" formatCode="&quot;$&quot;#,##0.00"/>
    </dxf>
    <dxf>
      <numFmt numFmtId="168" formatCode="&quot;$&quot;#,##0.00"/>
    </dxf>
    <dxf>
      <fill>
        <patternFill patternType="solid">
          <fgColor indexed="64"/>
          <bgColor theme="9" tint="-0.249977111117893"/>
        </patternFill>
      </fill>
    </dxf>
    <dxf>
      <alignment wrapText="1"/>
    </dxf>
    <dxf>
      <alignment horizontal="center"/>
    </dxf>
    <dxf>
      <alignment vertical="center"/>
    </dxf>
    <dxf>
      <fill>
        <patternFill patternType="solid">
          <bgColor theme="5" tint="0.39997558519241921"/>
        </patternFill>
      </fill>
    </dxf>
    <dxf>
      <alignment wrapText="1"/>
    </dxf>
    <dxf>
      <alignment horizontal="center"/>
    </dxf>
    <dxf>
      <alignment vertical="center"/>
    </dxf>
    <dxf>
      <numFmt numFmtId="11" formatCode="&quot;$&quot;#,##0.00;&quot;$&quot;\-#,##0.00"/>
    </dxf>
    <dxf>
      <fill>
        <patternFill patternType="solid">
          <fgColor indexed="64"/>
          <bgColor theme="9" tint="-0.249977111117893"/>
        </patternFill>
      </fill>
      <alignment horizontal="center" vertical="center" wrapText="1"/>
    </dxf>
    <dxf>
      <fill>
        <patternFill patternType="solid">
          <fgColor indexed="64"/>
          <bgColor theme="9" tint="-0.249977111117893"/>
        </patternFill>
      </fill>
      <alignment horizontal="center" vertical="center" wrapText="1"/>
    </dxf>
    <dxf>
      <numFmt numFmtId="165" formatCode="0.0%"/>
    </dxf>
    <dxf>
      <border>
        <bottom style="double">
          <color rgb="FF002060"/>
        </bottom>
      </border>
    </dxf>
    <dxf>
      <border>
        <bottom style="double">
          <color rgb="FF002060"/>
        </bottom>
      </border>
    </dxf>
    <dxf>
      <numFmt numFmtId="165" formatCode="0.0%"/>
    </dxf>
    <dxf>
      <numFmt numFmtId="1" formatCode="0"/>
    </dxf>
    <dxf>
      <alignment wrapText="1"/>
    </dxf>
    <dxf>
      <alignment horizontal="center"/>
    </dxf>
    <dxf>
      <alignment vertical="center"/>
    </dxf>
    <dxf>
      <numFmt numFmtId="165" formatCode="0.0%"/>
    </dxf>
    <dxf>
      <alignment horizontal="center"/>
    </dxf>
    <dxf>
      <alignment wrapText="1"/>
    </dxf>
    <dxf>
      <alignment vertical="center"/>
    </dxf>
    <dxf>
      <fill>
        <patternFill patternType="solid">
          <bgColor theme="9" tint="-0.249977111117893"/>
        </patternFill>
      </fill>
    </dxf>
    <dxf>
      <numFmt numFmtId="1" formatCode="0"/>
    </dxf>
    <dxf>
      <numFmt numFmtId="1" formatCode="0"/>
    </dxf>
    <dxf>
      <fill>
        <patternFill patternType="solid">
          <bgColor theme="9" tint="-0.249977111117893"/>
        </patternFill>
      </fill>
    </dxf>
    <dxf>
      <alignment horizontal="center" vertical="center" wrapText="1"/>
    </dxf>
    <dxf>
      <numFmt numFmtId="165" formatCode="0.0%"/>
    </dxf>
    <dxf>
      <alignment wrapText="1"/>
    </dxf>
    <dxf>
      <alignment horizontal="center"/>
    </dxf>
    <dxf>
      <alignment vertical="center"/>
    </dxf>
    <dxf>
      <alignment horizontal="center" vertical="center" wrapText="1"/>
    </dxf>
    <dxf>
      <numFmt numFmtId="1" formatCode="0"/>
    </dxf>
    <dxf>
      <font>
        <sz val="11"/>
      </font>
    </dxf>
    <dxf>
      <alignment horizontal="center"/>
    </dxf>
    <dxf>
      <alignment vertical="center"/>
    </dxf>
    <dxf>
      <alignment wrapText="1"/>
    </dxf>
    <dxf>
      <alignment horizontal="center"/>
    </dxf>
    <dxf>
      <alignment vertical="center"/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3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2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28576</xdr:rowOff>
    </xdr:from>
    <xdr:to>
      <xdr:col>0</xdr:col>
      <xdr:colOff>2759148</xdr:colOff>
      <xdr:row>2</xdr:row>
      <xdr:rowOff>129540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052E7FF-6232-4657-BD52-D2992CEB55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6"/>
          <a:ext cx="2759148" cy="48196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0</xdr:col>
      <xdr:colOff>2644140</xdr:colOff>
      <xdr:row>2</xdr:row>
      <xdr:rowOff>167640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9B2C61D-14B7-4098-942B-181F4B6C4B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2644140" cy="54863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H:\.shortcut-targets-by-id\12jcwMWub37wVdVdjpzhhPpGe07qJCST5\Movistar\2023\Tableros\02%20Tablero%20TM%20Febrero.xlsx" TargetMode="External"/><Relationship Id="rId1" Type="http://schemas.openxmlformats.org/officeDocument/2006/relationships/externalLinkPath" Target="file:///H:\.shortcut-targets-by-id\12jcwMWub37wVdVdjpzhhPpGe07qJCST5\Movistar\2023\Tableros\02%20Tablero%20TM%20Febrer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Mi%20unidad\Movistar\2022\Tableros\12%20Tablero%20TM%20Diciembr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My%20Drive\Movistar\2022\Tableros\07%20Tablero%20TM%20Julio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G:\.shortcut-targets-by-id\1FYSsbXaTn-_yy-oTQPlCrmhgF-Xhd4Nd\Contabilidad\Archivos%20Telefonica\2022\10%20Octubre\Reporte%20Re-Liq%20Oct22%20SALESLAND_ECUADOR_SAS_INDIVIDUAL.xlsm" TargetMode="External"/><Relationship Id="rId1" Type="http://schemas.openxmlformats.org/officeDocument/2006/relationships/externalLinkPath" Target="file:///H:\.shortcut-targets-by-id\1FYSsbXaTn-_yy-oTQPlCrmhgF-Xhd4Nd\Contabilidad\Archivos%20Telefonica\2022\10%20Octubre\Reporte%20Re-Liq%20Oct22%20SALESLAND_ECUADOR_SAS_INDIVIDUAL.xlsm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G:\.shortcut-targets-by-id\1FYSsbXaTn-_yy-oTQPlCrmhgF-Xhd4Nd\Contabilidad\Archivos%20Telefonica\2023\Enero\Reporte%20Liq%20Ene23%20SALESLAND_ECUADOR_SAS_INDIVIDUAL.xlsm" TargetMode="External"/><Relationship Id="rId1" Type="http://schemas.openxmlformats.org/officeDocument/2006/relationships/externalLinkPath" Target="file:///H:\.shortcut-targets-by-id\1FYSsbXaTn-_yy-oTQPlCrmhgF-Xhd4Nd\Contabilidad\Archivos%20Telefonica\2023\Enero\Reporte%20Liq%20Ene23%20SALESLAND_ECUADOR_SAS_INDIVIDUAL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gresos"/>
      <sheetName val="Resumen TM"/>
      <sheetName val="Resumen SLE"/>
      <sheetName val="Ejecutivo Movistar"/>
      <sheetName val="Especialistas y Jefes"/>
      <sheetName val="Evolutivo Diario Pospago"/>
      <sheetName val="Evolutivo Diario Terminales"/>
      <sheetName val="Evolutivo Diario Cambios Plan"/>
      <sheetName val="Evolutivo Diario Prepago"/>
      <sheetName val="Modabilidad Pospago"/>
      <sheetName val="Evolutivo Diario NCA"/>
      <sheetName val="Gestion NCA"/>
      <sheetName val="Presupuestos"/>
      <sheetName val="Personal Ppto vs Real"/>
      <sheetName val="Ppto"/>
      <sheetName val="BDD NCA"/>
      <sheetName val="BDD Ingresos"/>
      <sheetName val="BDD Cnet"/>
      <sheetName val="Hoja3"/>
      <sheetName val="Pospago"/>
      <sheetName val="Cambio de Plan"/>
      <sheetName val="Terminales"/>
      <sheetName val="Paq. Llamad. Ilim."/>
      <sheetName val="Seguros"/>
      <sheetName val="MPlay"/>
      <sheetName val="CDF-FOX-HBO"/>
      <sheetName val="Retenciones"/>
      <sheetName val="Prepago"/>
      <sheetName val="NPS"/>
      <sheetName val="Comisiones"/>
      <sheetName val="Cruces"/>
      <sheetName val="02 Tablero TM Febrer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4">
          <cell r="L4" t="str">
            <v>Portabilidad</v>
          </cell>
          <cell r="M4" t="str">
            <v>PrepagoChip</v>
          </cell>
          <cell r="N4" t="str">
            <v>MetaUpsellTM</v>
          </cell>
          <cell r="Q4" t="str">
            <v>MetaBlindaje</v>
          </cell>
          <cell r="R4" t="str">
            <v>MetaRetencion</v>
          </cell>
          <cell r="AB4" t="str">
            <v>MetaNPS</v>
          </cell>
          <cell r="AD4" t="str">
            <v>MetaPayJoy</v>
          </cell>
          <cell r="AF4" t="str">
            <v>MetaAltaDomTm</v>
          </cell>
          <cell r="AG4" t="str">
            <v>MetaTransferDomTM</v>
          </cell>
          <cell r="AH4" t="str">
            <v>MetaAltaPagoCaja</v>
          </cell>
          <cell r="AI4" t="str">
            <v>MetaTransferPagoCaja</v>
          </cell>
          <cell r="DZ4" t="str">
            <v>MetaRenovacionContado</v>
          </cell>
          <cell r="EA4" t="str">
            <v>MetaRenovacionFinanciado</v>
          </cell>
          <cell r="EB4" t="str">
            <v>MetaContratoContado</v>
          </cell>
          <cell r="EC4" t="str">
            <v>MetaContratoFinanciado</v>
          </cell>
          <cell r="ED4" t="str">
            <v>MetaPrepagoContado</v>
          </cell>
          <cell r="EE4" t="str">
            <v>MetaAccesorios</v>
          </cell>
          <cell r="EN4" t="str">
            <v>MetaPaqIlimitado</v>
          </cell>
          <cell r="EO4" t="str">
            <v>MetaUPPS</v>
          </cell>
          <cell r="EP4" t="str">
            <v>MetaSD</v>
          </cell>
          <cell r="EQ4" t="str">
            <v>MetaSOS</v>
          </cell>
          <cell r="ER4" t="str">
            <v>MetaMplay</v>
          </cell>
          <cell r="ES4" t="str">
            <v>MetaFutbol</v>
          </cell>
          <cell r="ET4" t="str">
            <v>MetaFox</v>
          </cell>
          <cell r="EU4" t="str">
            <v>MetaHBO</v>
          </cell>
        </row>
        <row r="5">
          <cell r="B5" t="str">
            <v>PRESUPUESTO FEBRERO 2023 TELEFONICA</v>
          </cell>
          <cell r="BX5">
            <v>0.3</v>
          </cell>
          <cell r="CH5">
            <v>0.3</v>
          </cell>
          <cell r="DZ5">
            <v>0.50196078431372548</v>
          </cell>
          <cell r="EA5">
            <v>0.2627450980392157</v>
          </cell>
          <cell r="EB5">
            <v>0.15294117647058825</v>
          </cell>
          <cell r="EC5">
            <v>8.2352941176470587E-2</v>
          </cell>
        </row>
        <row r="6">
          <cell r="A6" t="str">
            <v>Tienda</v>
          </cell>
          <cell r="B6" t="str">
            <v>Nombre de Plaza</v>
          </cell>
          <cell r="G6" t="str">
            <v>Altas</v>
          </cell>
          <cell r="H6" t="str">
            <v>%Part. Altas</v>
          </cell>
          <cell r="I6" t="str">
            <v>Transf.</v>
          </cell>
          <cell r="J6" t="str">
            <v>%Part. Transf.</v>
          </cell>
          <cell r="K6" t="str">
            <v>Total Pospago</v>
          </cell>
          <cell r="L6" t="str">
            <v>Portabilidad</v>
          </cell>
          <cell r="M6" t="str">
            <v>Prepago</v>
          </cell>
          <cell r="N6" t="str">
            <v>Cambios de Plan</v>
          </cell>
          <cell r="O6" t="str">
            <v>Prepago con Terminal</v>
          </cell>
          <cell r="P6" t="str">
            <v>Total Terminales (PPCT + POS +REN)</v>
          </cell>
          <cell r="Q6" t="str">
            <v>Blindaje</v>
          </cell>
          <cell r="R6" t="str">
            <v>Retenciones</v>
          </cell>
          <cell r="S6" t="str">
            <v>Paquetes Recurrentes de voz</v>
          </cell>
          <cell r="T6" t="str">
            <v>UPPS+</v>
          </cell>
          <cell r="U6" t="str">
            <v>Seguridad Digital</v>
          </cell>
          <cell r="V6" t="str">
            <v>Asistencia SOS</v>
          </cell>
          <cell r="W6" t="str">
            <v>TVI</v>
          </cell>
          <cell r="X6" t="str">
            <v>Canal del Futbol</v>
          </cell>
          <cell r="Y6" t="str">
            <v>FOX</v>
          </cell>
          <cell r="Z6" t="str">
            <v>HBO</v>
          </cell>
          <cell r="AA6" t="str">
            <v>TOTAL TV</v>
          </cell>
          <cell r="AB6" t="str">
            <v>NPS</v>
          </cell>
          <cell r="AC6" t="str">
            <v>DESCARGA APP MOVISTAR</v>
          </cell>
          <cell r="AD6" t="str">
            <v>META PAYJOY</v>
          </cell>
          <cell r="AF6" t="str">
            <v>Altas Domiciliadas</v>
          </cell>
          <cell r="AG6" t="str">
            <v>Transferencias Domiciliadas</v>
          </cell>
          <cell r="AH6" t="str">
            <v>Altas Pago en Caja</v>
          </cell>
          <cell r="AI6" t="str">
            <v>Trasnferencias Pago en Caja</v>
          </cell>
          <cell r="BX6" t="str">
            <v>Meta TM Planes $11,42</v>
          </cell>
          <cell r="CH6" t="str">
            <v>Meta TM Planes Televentas</v>
          </cell>
          <cell r="DZ6" t="str">
            <v>Renovacion Contado</v>
          </cell>
          <cell r="EA6" t="str">
            <v>Renovacion Financiado</v>
          </cell>
          <cell r="EB6" t="str">
            <v>Contrato Contado</v>
          </cell>
          <cell r="EC6" t="str">
            <v>Contrato Financiado</v>
          </cell>
          <cell r="ED6" t="str">
            <v>Prepago Contado</v>
          </cell>
          <cell r="EE6" t="str">
            <v>Accesorios</v>
          </cell>
          <cell r="EF6" t="str">
            <v>Total</v>
          </cell>
          <cell r="EN6" t="str">
            <v>PAQUETES RECURRENTES VOZ</v>
          </cell>
          <cell r="EO6" t="str">
            <v>UPSS+</v>
          </cell>
          <cell r="EP6" t="str">
            <v>Seguridad Digital</v>
          </cell>
          <cell r="EQ6" t="str">
            <v>Asistencia SOS</v>
          </cell>
          <cell r="ER6" t="str">
            <v xml:space="preserve">TVI </v>
          </cell>
          <cell r="ES6" t="str">
            <v>Canal del Fútbol</v>
          </cell>
          <cell r="ET6" t="str">
            <v>FOX</v>
          </cell>
          <cell r="EU6" t="str">
            <v>HBO</v>
          </cell>
          <cell r="EV6" t="str">
            <v>Total TV</v>
          </cell>
        </row>
        <row r="7">
          <cell r="A7" t="str">
            <v>TIENDA AMERICA</v>
          </cell>
          <cell r="B7" t="str">
            <v>AE SALESLAND PLAZA DE LAS AMERICAS</v>
          </cell>
          <cell r="G7">
            <v>110.29411764705883</v>
          </cell>
          <cell r="H7">
            <v>0.61274509803921573</v>
          </cell>
          <cell r="I7">
            <v>69.705882352941174</v>
          </cell>
          <cell r="J7">
            <v>0.38725490196078433</v>
          </cell>
          <cell r="K7">
            <v>180</v>
          </cell>
          <cell r="L7">
            <v>22</v>
          </cell>
          <cell r="M7">
            <v>35</v>
          </cell>
          <cell r="N7">
            <v>210</v>
          </cell>
          <cell r="O7">
            <v>3000</v>
          </cell>
          <cell r="P7">
            <v>30000</v>
          </cell>
          <cell r="Q7">
            <v>2.8184720387318944</v>
          </cell>
          <cell r="R7">
            <v>0.78</v>
          </cell>
          <cell r="S7">
            <v>107.68779515930522</v>
          </cell>
          <cell r="T7">
            <v>0</v>
          </cell>
          <cell r="U7">
            <v>4.3957765155304962</v>
          </cell>
          <cell r="V7">
            <v>2.6086104068297584</v>
          </cell>
          <cell r="W7">
            <v>0.36209025933406735</v>
          </cell>
          <cell r="X7">
            <v>0.86708228884535443</v>
          </cell>
          <cell r="Y7">
            <v>0</v>
          </cell>
          <cell r="Z7">
            <v>0</v>
          </cell>
          <cell r="AA7">
            <v>1.2291725481794218</v>
          </cell>
          <cell r="AB7">
            <v>0.8</v>
          </cell>
          <cell r="AC7">
            <v>29</v>
          </cell>
          <cell r="AD7">
            <v>360</v>
          </cell>
          <cell r="AF7">
            <v>88</v>
          </cell>
          <cell r="AG7">
            <v>59</v>
          </cell>
          <cell r="AH7">
            <v>22</v>
          </cell>
          <cell r="AI7">
            <v>11</v>
          </cell>
          <cell r="BX7">
            <v>54</v>
          </cell>
          <cell r="CH7">
            <v>54</v>
          </cell>
          <cell r="DZ7">
            <v>15058.823529411764</v>
          </cell>
          <cell r="EA7">
            <v>7882.3529411764712</v>
          </cell>
          <cell r="EB7">
            <v>4588.2352941176478</v>
          </cell>
          <cell r="EC7">
            <v>2470.5882352941176</v>
          </cell>
          <cell r="ED7">
            <v>3000</v>
          </cell>
          <cell r="EE7">
            <v>0</v>
          </cell>
          <cell r="EF7">
            <v>33000</v>
          </cell>
          <cell r="EN7">
            <v>35.895931719768406</v>
          </cell>
          <cell r="EO7">
            <v>0</v>
          </cell>
          <cell r="EP7">
            <v>1.5984641874656349</v>
          </cell>
          <cell r="EQ7">
            <v>0.75831697872958093</v>
          </cell>
          <cell r="ER7">
            <v>2.4155454258443454E-2</v>
          </cell>
          <cell r="ES7">
            <v>0.16207145585894475</v>
          </cell>
          <cell r="ET7">
            <v>0</v>
          </cell>
          <cell r="EU7">
            <v>0</v>
          </cell>
          <cell r="EV7">
            <v>0.18622691011738821</v>
          </cell>
        </row>
        <row r="8">
          <cell r="A8" t="str">
            <v>TIENDA CONDADO</v>
          </cell>
          <cell r="B8" t="str">
            <v>AE SALESLAND EL CONDADO</v>
          </cell>
          <cell r="G8">
            <v>147.95986622073579</v>
          </cell>
          <cell r="H8">
            <v>0.52842809364548493</v>
          </cell>
          <cell r="I8">
            <v>132.04013377926421</v>
          </cell>
          <cell r="J8">
            <v>0.47157190635451501</v>
          </cell>
          <cell r="K8">
            <v>280</v>
          </cell>
          <cell r="L8">
            <v>16</v>
          </cell>
          <cell r="M8">
            <v>61</v>
          </cell>
          <cell r="N8">
            <v>411.54825529663674</v>
          </cell>
          <cell r="O8">
            <v>10000</v>
          </cell>
          <cell r="P8">
            <v>25500</v>
          </cell>
          <cell r="Q8">
            <v>0.93949067957729837</v>
          </cell>
          <cell r="R8">
            <v>0.78</v>
          </cell>
          <cell r="S8">
            <v>107.68779515930522</v>
          </cell>
          <cell r="T8">
            <v>0</v>
          </cell>
          <cell r="U8">
            <v>63.367561620463171</v>
          </cell>
          <cell r="V8">
            <v>2.6086104068297584</v>
          </cell>
          <cell r="W8">
            <v>11.093851239386787</v>
          </cell>
          <cell r="X8">
            <v>26.565978169223655</v>
          </cell>
          <cell r="Y8">
            <v>0</v>
          </cell>
          <cell r="Z8">
            <v>0</v>
          </cell>
          <cell r="AA8">
            <v>37.659829408610442</v>
          </cell>
          <cell r="AB8">
            <v>0.8</v>
          </cell>
          <cell r="AC8">
            <v>42</v>
          </cell>
          <cell r="AD8">
            <v>1080</v>
          </cell>
          <cell r="AF8">
            <v>118</v>
          </cell>
          <cell r="AG8">
            <v>112</v>
          </cell>
          <cell r="AH8">
            <v>30</v>
          </cell>
          <cell r="AI8">
            <v>20</v>
          </cell>
          <cell r="BX8">
            <v>84</v>
          </cell>
          <cell r="CH8">
            <v>84</v>
          </cell>
          <cell r="DZ8">
            <v>12800</v>
          </cell>
          <cell r="EA8">
            <v>6700</v>
          </cell>
          <cell r="EB8">
            <v>3900.0000000000005</v>
          </cell>
          <cell r="EC8">
            <v>2100</v>
          </cell>
          <cell r="ED8">
            <v>10000</v>
          </cell>
          <cell r="EE8">
            <v>0</v>
          </cell>
          <cell r="EF8">
            <v>35500</v>
          </cell>
          <cell r="EN8">
            <v>35.895931719768406</v>
          </cell>
          <cell r="EO8">
            <v>0</v>
          </cell>
          <cell r="EP8">
            <v>23.042749680168427</v>
          </cell>
          <cell r="EQ8">
            <v>0.75831697872958093</v>
          </cell>
          <cell r="ER8">
            <v>0.74008347160685706</v>
          </cell>
          <cell r="ES8">
            <v>4.9656033961165713</v>
          </cell>
          <cell r="ET8">
            <v>0</v>
          </cell>
          <cell r="EU8">
            <v>0</v>
          </cell>
          <cell r="EV8">
            <v>5.7056868677234283</v>
          </cell>
        </row>
        <row r="9">
          <cell r="A9" t="str">
            <v>TIENDA CUENCA CENTRO</v>
          </cell>
          <cell r="B9" t="str">
            <v>AE SALESLAND CUENCA CENTRO</v>
          </cell>
          <cell r="G9">
            <v>91.161616161616152</v>
          </cell>
          <cell r="H9">
            <v>0.47979797979797972</v>
          </cell>
          <cell r="I9">
            <v>98.838383838383848</v>
          </cell>
          <cell r="J9">
            <v>0.52020202020202022</v>
          </cell>
          <cell r="K9">
            <v>190</v>
          </cell>
          <cell r="L9">
            <v>14</v>
          </cell>
          <cell r="M9">
            <v>77</v>
          </cell>
          <cell r="N9">
            <v>240</v>
          </cell>
          <cell r="O9">
            <v>5979.0268967857137</v>
          </cell>
          <cell r="P9">
            <v>17003.816894642903</v>
          </cell>
          <cell r="Q9">
            <v>3.7579627183091935</v>
          </cell>
          <cell r="R9">
            <v>0.78</v>
          </cell>
          <cell r="S9">
            <v>98.185930880542969</v>
          </cell>
          <cell r="T9">
            <v>0</v>
          </cell>
          <cell r="U9">
            <v>32.128273843362358</v>
          </cell>
          <cell r="V9">
            <v>2.6086104068297584</v>
          </cell>
          <cell r="W9">
            <v>5.4274096980053868</v>
          </cell>
          <cell r="X9">
            <v>12.996789342256731</v>
          </cell>
          <cell r="Y9">
            <v>0</v>
          </cell>
          <cell r="Z9">
            <v>0</v>
          </cell>
          <cell r="AA9">
            <v>18.424199040262117</v>
          </cell>
          <cell r="AB9">
            <v>0.8</v>
          </cell>
          <cell r="AC9">
            <v>28</v>
          </cell>
          <cell r="AD9">
            <v>2700</v>
          </cell>
          <cell r="AF9">
            <v>68</v>
          </cell>
          <cell r="AG9">
            <v>69</v>
          </cell>
          <cell r="AH9">
            <v>23</v>
          </cell>
          <cell r="AI9">
            <v>30</v>
          </cell>
          <cell r="BX9">
            <v>57</v>
          </cell>
          <cell r="CH9">
            <v>57</v>
          </cell>
          <cell r="DZ9">
            <v>8535.2492647619274</v>
          </cell>
          <cell r="EA9">
            <v>4467.6695370238222</v>
          </cell>
          <cell r="EB9">
            <v>2600.5837603571499</v>
          </cell>
          <cell r="EC9">
            <v>1400.3143325000037</v>
          </cell>
          <cell r="ED9">
            <v>5979.0268967857137</v>
          </cell>
          <cell r="EE9">
            <v>0</v>
          </cell>
          <cell r="EF9">
            <v>22982.843791428611</v>
          </cell>
          <cell r="EN9">
            <v>32.728643626847656</v>
          </cell>
          <cell r="EO9">
            <v>0</v>
          </cell>
          <cell r="EP9">
            <v>11.683008670313585</v>
          </cell>
          <cell r="EQ9">
            <v>0.75831697872958093</v>
          </cell>
          <cell r="ER9">
            <v>0.36206869232857819</v>
          </cell>
          <cell r="ES9">
            <v>2.4293064191134079</v>
          </cell>
          <cell r="ET9">
            <v>0</v>
          </cell>
          <cell r="EU9">
            <v>0</v>
          </cell>
          <cell r="EV9">
            <v>2.7913751114419862</v>
          </cell>
        </row>
        <row r="10">
          <cell r="A10" t="str">
            <v>TIENDA CUENCA REMIGIO</v>
          </cell>
          <cell r="B10" t="str">
            <v>AE SALESLAND CUENCA REMIGIO</v>
          </cell>
          <cell r="G10">
            <v>91.387283236994222</v>
          </cell>
          <cell r="H10">
            <v>0.53757225433526012</v>
          </cell>
          <cell r="I10">
            <v>78.612716763005778</v>
          </cell>
          <cell r="J10">
            <v>0.46242774566473988</v>
          </cell>
          <cell r="K10">
            <v>170</v>
          </cell>
          <cell r="L10">
            <v>20</v>
          </cell>
          <cell r="M10">
            <v>74</v>
          </cell>
          <cell r="N10">
            <v>220</v>
          </cell>
          <cell r="O10">
            <v>3500</v>
          </cell>
          <cell r="P10">
            <v>16000</v>
          </cell>
          <cell r="Q10">
            <v>3.7579627183091935</v>
          </cell>
          <cell r="R10">
            <v>0.78</v>
          </cell>
          <cell r="S10">
            <v>98.185930880542969</v>
          </cell>
          <cell r="T10">
            <v>0</v>
          </cell>
          <cell r="U10">
            <v>28.91447286602218</v>
          </cell>
          <cell r="V10">
            <v>2.6086104068297584</v>
          </cell>
          <cell r="W10">
            <v>6.5334072320043663</v>
          </cell>
          <cell r="X10">
            <v>15.645275040272653</v>
          </cell>
          <cell r="Y10">
            <v>0</v>
          </cell>
          <cell r="Z10">
            <v>0</v>
          </cell>
          <cell r="AA10">
            <v>22.178682272277019</v>
          </cell>
          <cell r="AB10">
            <v>0.8</v>
          </cell>
          <cell r="AC10">
            <v>24</v>
          </cell>
          <cell r="AD10">
            <v>1800</v>
          </cell>
          <cell r="AF10">
            <v>73</v>
          </cell>
          <cell r="AG10">
            <v>59</v>
          </cell>
          <cell r="AH10">
            <v>18</v>
          </cell>
          <cell r="AI10">
            <v>20</v>
          </cell>
          <cell r="BX10">
            <v>51</v>
          </cell>
          <cell r="CH10">
            <v>51</v>
          </cell>
          <cell r="DZ10">
            <v>8031.3725490196075</v>
          </cell>
          <cell r="EA10">
            <v>4203.9215686274511</v>
          </cell>
          <cell r="EB10">
            <v>2447.0588235294122</v>
          </cell>
          <cell r="EC10">
            <v>1317.6470588235295</v>
          </cell>
          <cell r="ED10">
            <v>3500</v>
          </cell>
          <cell r="EE10">
            <v>0</v>
          </cell>
          <cell r="EF10">
            <v>19500</v>
          </cell>
          <cell r="EN10">
            <v>32.728643626847656</v>
          </cell>
          <cell r="EO10">
            <v>0</v>
          </cell>
          <cell r="EP10">
            <v>10.514353769462611</v>
          </cell>
          <cell r="EQ10">
            <v>0.75831697872958093</v>
          </cell>
          <cell r="ER10">
            <v>0.43585104949995773</v>
          </cell>
          <cell r="ES10">
            <v>2.9243504748173184</v>
          </cell>
          <cell r="ET10">
            <v>0</v>
          </cell>
          <cell r="EU10">
            <v>0</v>
          </cell>
          <cell r="EV10">
            <v>3.3602015243172763</v>
          </cell>
        </row>
        <row r="11">
          <cell r="A11" t="str">
            <v>TIENDA RECREO</v>
          </cell>
          <cell r="B11" t="str">
            <v>AE SALESLAND RECREO</v>
          </cell>
          <cell r="G11">
            <v>243.9159292035398</v>
          </cell>
          <cell r="H11">
            <v>0.36135693215339232</v>
          </cell>
          <cell r="I11">
            <v>431.08407079646014</v>
          </cell>
          <cell r="J11">
            <v>0.63864306784660763</v>
          </cell>
          <cell r="K11">
            <v>675</v>
          </cell>
          <cell r="L11">
            <v>14</v>
          </cell>
          <cell r="M11">
            <v>193</v>
          </cell>
          <cell r="N11">
            <v>1109.3505142773697</v>
          </cell>
          <cell r="O11">
            <v>11000</v>
          </cell>
          <cell r="P11">
            <v>43500</v>
          </cell>
          <cell r="Q11">
            <v>8.4554161161956856</v>
          </cell>
          <cell r="R11">
            <v>0.78</v>
          </cell>
          <cell r="S11">
            <v>169.4966739112362</v>
          </cell>
          <cell r="T11">
            <v>0</v>
          </cell>
          <cell r="U11">
            <v>55.191447941819263</v>
          </cell>
          <cell r="V11">
            <v>2.6086104068297584</v>
          </cell>
          <cell r="W11">
            <v>8.3462201385094943</v>
          </cell>
          <cell r="X11">
            <v>19.986341732074095</v>
          </cell>
          <cell r="Y11">
            <v>0</v>
          </cell>
          <cell r="Z11">
            <v>0</v>
          </cell>
          <cell r="AA11">
            <v>28.332561870583589</v>
          </cell>
          <cell r="AB11">
            <v>0.8</v>
          </cell>
          <cell r="AC11">
            <v>95</v>
          </cell>
          <cell r="AD11">
            <v>2880</v>
          </cell>
          <cell r="AF11">
            <v>195</v>
          </cell>
          <cell r="AG11">
            <v>345</v>
          </cell>
          <cell r="AH11">
            <v>49</v>
          </cell>
          <cell r="AI11">
            <v>86</v>
          </cell>
          <cell r="BX11">
            <v>202</v>
          </cell>
          <cell r="CH11">
            <v>202</v>
          </cell>
          <cell r="DZ11">
            <v>21835.294117647059</v>
          </cell>
          <cell r="EA11">
            <v>11429.411764705883</v>
          </cell>
          <cell r="EB11">
            <v>6652.9411764705892</v>
          </cell>
          <cell r="EC11">
            <v>3582.3529411764707</v>
          </cell>
          <cell r="ED11">
            <v>11000</v>
          </cell>
          <cell r="EE11">
            <v>0</v>
          </cell>
          <cell r="EF11">
            <v>54500</v>
          </cell>
          <cell r="EN11">
            <v>56.498891303745403</v>
          </cell>
          <cell r="EO11">
            <v>0</v>
          </cell>
          <cell r="EP11">
            <v>20.069617433388824</v>
          </cell>
          <cell r="EQ11">
            <v>0.75831697872958093</v>
          </cell>
          <cell r="ER11">
            <v>0.5567858664782851</v>
          </cell>
          <cell r="ES11">
            <v>3.7357648097334759</v>
          </cell>
          <cell r="ET11">
            <v>0</v>
          </cell>
          <cell r="EU11">
            <v>0</v>
          </cell>
          <cell r="EV11">
            <v>4.2925506762117607</v>
          </cell>
        </row>
        <row r="12">
          <cell r="A12" t="str">
            <v>TIENDA SCALA SHOPPING</v>
          </cell>
          <cell r="B12" t="str">
            <v>AE SALESLAND SCALA</v>
          </cell>
          <cell r="G12">
            <v>263.44086021505376</v>
          </cell>
          <cell r="H12">
            <v>0.5268817204301075</v>
          </cell>
          <cell r="I12">
            <v>236.55913978494624</v>
          </cell>
          <cell r="J12">
            <v>0.4731182795698925</v>
          </cell>
          <cell r="K12">
            <v>500</v>
          </cell>
          <cell r="L12">
            <v>30</v>
          </cell>
          <cell r="M12">
            <v>278</v>
          </cell>
          <cell r="N12">
            <v>510</v>
          </cell>
          <cell r="O12">
            <v>12000</v>
          </cell>
          <cell r="P12">
            <v>60000</v>
          </cell>
          <cell r="Q12">
            <v>12.126801886834262</v>
          </cell>
          <cell r="R12">
            <v>0.65</v>
          </cell>
          <cell r="S12">
            <v>298.31141535649823</v>
          </cell>
          <cell r="T12">
            <v>0</v>
          </cell>
          <cell r="U12">
            <v>48.214078350976564</v>
          </cell>
          <cell r="V12">
            <v>2.3178488751796675</v>
          </cell>
          <cell r="W12">
            <v>15.849709738739341</v>
          </cell>
          <cell r="X12">
            <v>46.878441287829112</v>
          </cell>
          <cell r="AA12">
            <v>62.728151026568455</v>
          </cell>
          <cell r="AB12">
            <v>0.8</v>
          </cell>
          <cell r="AC12">
            <v>149</v>
          </cell>
          <cell r="AD12">
            <v>900</v>
          </cell>
          <cell r="AF12">
            <v>211</v>
          </cell>
          <cell r="AG12">
            <v>189</v>
          </cell>
          <cell r="AH12">
            <v>52</v>
          </cell>
          <cell r="AI12">
            <v>48</v>
          </cell>
          <cell r="DZ12">
            <v>30117.647058823528</v>
          </cell>
          <cell r="EA12">
            <v>15764.705882352942</v>
          </cell>
          <cell r="EB12">
            <v>9176.4705882352955</v>
          </cell>
          <cell r="EC12">
            <v>4941.1764705882351</v>
          </cell>
          <cell r="ED12">
            <v>12000</v>
          </cell>
          <cell r="EE12">
            <v>0</v>
          </cell>
          <cell r="EF12">
            <v>72000</v>
          </cell>
        </row>
        <row r="13">
          <cell r="A13" t="str">
            <v>TIENDA MACHALA</v>
          </cell>
          <cell r="B13" t="str">
            <v>AE SALESLAND MACHALA</v>
          </cell>
          <cell r="G13">
            <v>101.05263157894737</v>
          </cell>
          <cell r="H13">
            <v>0.63157894736842102</v>
          </cell>
          <cell r="I13">
            <v>58.94736842105263</v>
          </cell>
          <cell r="J13">
            <v>0.36842105263157893</v>
          </cell>
          <cell r="K13">
            <v>160</v>
          </cell>
          <cell r="L13">
            <v>15</v>
          </cell>
          <cell r="M13">
            <v>28</v>
          </cell>
          <cell r="N13">
            <v>220</v>
          </cell>
          <cell r="O13">
            <v>4543.5297883928579</v>
          </cell>
          <cell r="P13">
            <v>15333.203114464301</v>
          </cell>
          <cell r="Q13">
            <v>2.8184720387318944</v>
          </cell>
          <cell r="R13">
            <v>0.76</v>
          </cell>
          <cell r="S13">
            <v>98.185930880542969</v>
          </cell>
          <cell r="T13">
            <v>0</v>
          </cell>
          <cell r="U13">
            <v>64.217474648681517</v>
          </cell>
          <cell r="V13">
            <v>1.3043052034148792</v>
          </cell>
          <cell r="W13">
            <v>6.9025922870815721</v>
          </cell>
          <cell r="X13">
            <v>16.529346937574104</v>
          </cell>
          <cell r="Y13">
            <v>0</v>
          </cell>
          <cell r="Z13">
            <v>0</v>
          </cell>
          <cell r="AA13">
            <v>23.431939224655675</v>
          </cell>
          <cell r="AB13">
            <v>0.8</v>
          </cell>
          <cell r="AC13">
            <v>24</v>
          </cell>
          <cell r="AD13">
            <v>3960</v>
          </cell>
          <cell r="AF13">
            <v>71</v>
          </cell>
          <cell r="AG13">
            <v>44</v>
          </cell>
          <cell r="AH13">
            <v>30</v>
          </cell>
          <cell r="AI13">
            <v>15</v>
          </cell>
          <cell r="BX13">
            <v>48</v>
          </cell>
          <cell r="CH13">
            <v>48</v>
          </cell>
          <cell r="DZ13">
            <v>7696.666661378159</v>
          </cell>
          <cell r="EA13">
            <v>4028.7239555651299</v>
          </cell>
          <cell r="EB13">
            <v>2345.0781233886578</v>
          </cell>
          <cell r="EC13">
            <v>1262.7343741323541</v>
          </cell>
          <cell r="ED13">
            <v>4543.5297883928579</v>
          </cell>
          <cell r="EE13">
            <v>0</v>
          </cell>
          <cell r="EF13">
            <v>19876.732902857158</v>
          </cell>
          <cell r="EN13">
            <v>32.728643626847656</v>
          </cell>
          <cell r="EO13">
            <v>0</v>
          </cell>
          <cell r="EP13">
            <v>23.351808963156916</v>
          </cell>
          <cell r="EQ13">
            <v>0.37915848936479046</v>
          </cell>
          <cell r="ER13">
            <v>0.46047980567588875</v>
          </cell>
          <cell r="ES13">
            <v>3.0895975584250666</v>
          </cell>
          <cell r="ET13">
            <v>0</v>
          </cell>
          <cell r="EU13">
            <v>0</v>
          </cell>
          <cell r="EV13">
            <v>3.5500773641009555</v>
          </cell>
        </row>
        <row r="14">
          <cell r="B14" t="str">
            <v>TOTALES</v>
          </cell>
          <cell r="G14">
            <v>1049.212304263946</v>
          </cell>
          <cell r="H14">
            <v>0.48687345905519536</v>
          </cell>
          <cell r="I14">
            <v>1105.787695736054</v>
          </cell>
          <cell r="J14">
            <v>0.5131265409448047</v>
          </cell>
          <cell r="K14">
            <v>2155</v>
          </cell>
          <cell r="L14">
            <v>131</v>
          </cell>
          <cell r="M14">
            <v>746</v>
          </cell>
          <cell r="N14">
            <v>2920.8987695740066</v>
          </cell>
          <cell r="O14">
            <v>50022.55668517857</v>
          </cell>
          <cell r="P14">
            <v>207337.02000910719</v>
          </cell>
          <cell r="Q14">
            <v>34.674578196689424</v>
          </cell>
          <cell r="R14">
            <v>0.75857142857142867</v>
          </cell>
          <cell r="S14">
            <v>977.74147222797376</v>
          </cell>
          <cell r="T14">
            <v>0</v>
          </cell>
          <cell r="U14">
            <v>296.42908578685552</v>
          </cell>
          <cell r="V14">
            <v>16.665206112743338</v>
          </cell>
          <cell r="W14">
            <v>54.515280593061021</v>
          </cell>
          <cell r="X14">
            <v>139.4692547980757</v>
          </cell>
          <cell r="Y14">
            <v>0</v>
          </cell>
          <cell r="Z14">
            <v>0</v>
          </cell>
          <cell r="AA14">
            <v>193.98453539113672</v>
          </cell>
          <cell r="AB14">
            <v>0.79999999999999993</v>
          </cell>
          <cell r="AC14">
            <v>391</v>
          </cell>
          <cell r="AD14">
            <v>13680</v>
          </cell>
          <cell r="AF14">
            <v>824</v>
          </cell>
          <cell r="AG14">
            <v>877</v>
          </cell>
          <cell r="AH14">
            <v>224</v>
          </cell>
          <cell r="AI14">
            <v>230</v>
          </cell>
          <cell r="BX14">
            <v>496</v>
          </cell>
          <cell r="CH14">
            <v>496</v>
          </cell>
          <cell r="DZ14">
            <v>104075.05318104204</v>
          </cell>
          <cell r="EA14">
            <v>54476.785649451704</v>
          </cell>
          <cell r="EB14">
            <v>31710.367766098752</v>
          </cell>
          <cell r="EC14">
            <v>17074.813412514708</v>
          </cell>
          <cell r="ED14">
            <v>50022.55668517857</v>
          </cell>
          <cell r="EE14">
            <v>0</v>
          </cell>
          <cell r="EF14">
            <v>257359.57669428576</v>
          </cell>
        </row>
        <row r="16">
          <cell r="L16" t="str">
            <v>Portabilidad</v>
          </cell>
          <cell r="M16" t="str">
            <v>PrepagoChip</v>
          </cell>
          <cell r="N16" t="str">
            <v>MetaUpsellTM</v>
          </cell>
          <cell r="Q16" t="str">
            <v>MetaBlindaje</v>
          </cell>
          <cell r="R16" t="str">
            <v>MetaRetencion</v>
          </cell>
          <cell r="AB16" t="str">
            <v>MetaNPS</v>
          </cell>
          <cell r="AF16" t="str">
            <v>MetaAltaDomTm</v>
          </cell>
          <cell r="AG16" t="str">
            <v>MetaTransferDomTM</v>
          </cell>
          <cell r="AH16" t="str">
            <v>MetaAltaPagoCaja</v>
          </cell>
          <cell r="AI16" t="str">
            <v>MetaTransferPagoCaja</v>
          </cell>
          <cell r="AR16" t="str">
            <v>MetaQPOS</v>
          </cell>
          <cell r="BE16" t="str">
            <v>MetaTB</v>
          </cell>
          <cell r="BG16" t="str">
            <v>MetaAltaDom</v>
          </cell>
          <cell r="BH16" t="str">
            <v>MetaTransferDom</v>
          </cell>
          <cell r="BZ16" t="str">
            <v>Max11,42</v>
          </cell>
          <cell r="CJ16" t="str">
            <v>MaxTele</v>
          </cell>
          <cell r="CR16" t="str">
            <v>MetaCambioPlan</v>
          </cell>
          <cell r="CX16" t="str">
            <v>MetaPrepago</v>
          </cell>
          <cell r="DE16" t="str">
            <v>MetaTerminales</v>
          </cell>
          <cell r="DK16" t="str">
            <v>MetaTerminalesContado</v>
          </cell>
          <cell r="DT16" t="str">
            <v>MetaPayJoy</v>
          </cell>
          <cell r="DZ16" t="str">
            <v>MetaRenovacionContado</v>
          </cell>
          <cell r="EA16" t="str">
            <v>MetaRenovacionFinanciado</v>
          </cell>
          <cell r="EB16" t="str">
            <v>MetaContratoContado</v>
          </cell>
          <cell r="EC16" t="str">
            <v>MetaContratoFinanciado</v>
          </cell>
          <cell r="ED16" t="str">
            <v>MetaPrepagoContado</v>
          </cell>
          <cell r="EE16" t="str">
            <v>MetaAccesorios</v>
          </cell>
          <cell r="EH16" t="str">
            <v>MetaAPP</v>
          </cell>
          <cell r="EK16" t="str">
            <v>MetaGestion</v>
          </cell>
          <cell r="EN16" t="str">
            <v>MetaPaqIlimitado</v>
          </cell>
          <cell r="EO16" t="str">
            <v>MetaUPPS</v>
          </cell>
          <cell r="EP16" t="str">
            <v>MetaSD</v>
          </cell>
          <cell r="EQ16" t="str">
            <v>MetaSOS</v>
          </cell>
          <cell r="ER16" t="str">
            <v>MetaMplay</v>
          </cell>
          <cell r="ES16" t="str">
            <v>MetaFutbol</v>
          </cell>
          <cell r="ET16" t="str">
            <v>MetaFox</v>
          </cell>
          <cell r="EU16" t="str">
            <v>MetaHBO</v>
          </cell>
        </row>
        <row r="17">
          <cell r="B17" t="str">
            <v>PRESUPUESTO FEBRERO 2023 SALESLAND</v>
          </cell>
          <cell r="CV17">
            <v>311.81058980363622</v>
          </cell>
          <cell r="DB17">
            <v>132</v>
          </cell>
        </row>
        <row r="18">
          <cell r="L18">
            <v>5</v>
          </cell>
          <cell r="P18">
            <v>283095.53436371434</v>
          </cell>
          <cell r="S18">
            <v>3</v>
          </cell>
          <cell r="T18">
            <v>4.99</v>
          </cell>
          <cell r="U18">
            <v>2.75</v>
          </cell>
          <cell r="V18">
            <v>3.44</v>
          </cell>
          <cell r="W18">
            <v>14.99</v>
          </cell>
          <cell r="X18">
            <v>5.35</v>
          </cell>
          <cell r="Y18">
            <v>11.5</v>
          </cell>
          <cell r="Z18">
            <v>11.5</v>
          </cell>
          <cell r="AM18">
            <v>0.76666666666666672</v>
          </cell>
          <cell r="AN18">
            <v>0.5</v>
          </cell>
          <cell r="AO18">
            <v>0.7</v>
          </cell>
          <cell r="AR18" t="str">
            <v>Baja Q Total Pospago</v>
          </cell>
          <cell r="BG18" t="str">
            <v>Meta Ejecutivo Antiguo</v>
          </cell>
          <cell r="BK18" t="str">
            <v>Meta Ejecutivo 7D Vacaciones</v>
          </cell>
          <cell r="BO18" t="str">
            <v>Meta Ejecutivo 15D Vacaciones</v>
          </cell>
          <cell r="BS18" t="str">
            <v>Meta Ejecutivo Nuevo</v>
          </cell>
          <cell r="DK18">
            <v>0.4</v>
          </cell>
          <cell r="DZ18">
            <v>0.14000000000000001</v>
          </cell>
          <cell r="EA18">
            <v>0.08</v>
          </cell>
          <cell r="EB18">
            <v>7.0000000000000007E-2</v>
          </cell>
          <cell r="EC18">
            <v>0.04</v>
          </cell>
          <cell r="ED18">
            <v>0.06</v>
          </cell>
          <cell r="EE18">
            <v>0.06</v>
          </cell>
        </row>
        <row r="19">
          <cell r="A19" t="str">
            <v>Tienda</v>
          </cell>
          <cell r="B19" t="str">
            <v>Nombre de Plaza</v>
          </cell>
          <cell r="C19" t="str">
            <v>% Altas</v>
          </cell>
          <cell r="D19" t="str">
            <v>%Transf.</v>
          </cell>
          <cell r="E19" t="str">
            <v>%Altas Domiciliadas</v>
          </cell>
          <cell r="F19" t="str">
            <v>%Transf. Domiciliadas</v>
          </cell>
          <cell r="G19" t="str">
            <v>Altas</v>
          </cell>
          <cell r="H19" t="str">
            <v>Altas Domiciliadas</v>
          </cell>
          <cell r="I19" t="str">
            <v>Transferencias</v>
          </cell>
          <cell r="J19" t="str">
            <v>Transferencias Domiciliadas</v>
          </cell>
          <cell r="K19" t="str">
            <v>Total Pospago</v>
          </cell>
          <cell r="L19" t="str">
            <v>Portabilidad</v>
          </cell>
          <cell r="M19" t="str">
            <v>Prepago</v>
          </cell>
          <cell r="N19" t="str">
            <v>Cambios de Plan</v>
          </cell>
          <cell r="O19" t="str">
            <v>Prepago con Terminal</v>
          </cell>
          <cell r="P19" t="str">
            <v>Total Terminales (PPCT + POS +REN)</v>
          </cell>
          <cell r="Q19" t="str">
            <v>Blindaje</v>
          </cell>
          <cell r="R19" t="str">
            <v>Retenciones</v>
          </cell>
          <cell r="S19" t="str">
            <v>Paquetes Recurrentes de voz</v>
          </cell>
          <cell r="T19" t="str">
            <v>UPPS+</v>
          </cell>
          <cell r="U19" t="str">
            <v>Seguridad Digital</v>
          </cell>
          <cell r="V19" t="str">
            <v>Asistencia SOS</v>
          </cell>
          <cell r="W19" t="str">
            <v>TVI</v>
          </cell>
          <cell r="X19" t="str">
            <v>Canal del Futbol</v>
          </cell>
          <cell r="Y19" t="str">
            <v>FOX</v>
          </cell>
          <cell r="Z19" t="str">
            <v>HBO</v>
          </cell>
          <cell r="AA19" t="str">
            <v>TOTAL TV</v>
          </cell>
          <cell r="AB19" t="str">
            <v>NPS</v>
          </cell>
          <cell r="AC19" t="str">
            <v>DESCARGA APP MOVISTAR</v>
          </cell>
          <cell r="AD19" t="str">
            <v>META PAYJOY</v>
          </cell>
          <cell r="AF19" t="str">
            <v>Altas Domiciliadas</v>
          </cell>
          <cell r="AG19" t="str">
            <v>Transferencias Domiciliadas</v>
          </cell>
          <cell r="AH19" t="str">
            <v>Altas Pago en Caja</v>
          </cell>
          <cell r="AI19" t="str">
            <v>Trasnferencias Pago en Caja</v>
          </cell>
          <cell r="AK19" t="str">
            <v>Ejecutivos Tiendas</v>
          </cell>
          <cell r="AL19" t="str">
            <v>Ejecutivo sin Vacaciones</v>
          </cell>
          <cell r="AM19" t="str">
            <v>Ejecutivo 7 Dias Vacaciones</v>
          </cell>
          <cell r="AN19" t="str">
            <v>Ejecutivo 15 Dias Vacaciones</v>
          </cell>
          <cell r="AO19" t="str">
            <v>Ejecutivo Nuevo</v>
          </cell>
          <cell r="AQ19" t="str">
            <v>Ppto Ejecutivo Tienda</v>
          </cell>
          <cell r="AR19" t="str">
            <v>Ppto Ejecutivo Sin Vacaciones</v>
          </cell>
          <cell r="AS19" t="str">
            <v>Ppto Ejecutivo 7D Vacaciones</v>
          </cell>
          <cell r="AT19" t="str">
            <v>Ppto Ejecutivo 15D Vacaciones</v>
          </cell>
          <cell r="AU19" t="str">
            <v>Ppto Ejecutivo Nuevo</v>
          </cell>
          <cell r="AW19" t="str">
            <v>Baja Ejecutivos Q Total Pospago</v>
          </cell>
          <cell r="AY19" t="str">
            <v>Baja Ejecutivos Altas Dom.</v>
          </cell>
          <cell r="AZ19" t="str">
            <v>Baja Ejecutivos Transf. Dom.</v>
          </cell>
          <cell r="BA19" t="str">
            <v>% Altas Domiciliadas</v>
          </cell>
          <cell r="BB19" t="str">
            <v>% Transf. Domiciliadas</v>
          </cell>
          <cell r="BC19" t="str">
            <v>% Domiciliado</v>
          </cell>
          <cell r="BE19" t="str">
            <v>Tarifa Basica</v>
          </cell>
          <cell r="BG19" t="str">
            <v>Altas Domiciliadas</v>
          </cell>
          <cell r="BH19" t="str">
            <v>Transferencias Domiciliadas</v>
          </cell>
          <cell r="BI19" t="str">
            <v>Total Domiciliados</v>
          </cell>
          <cell r="BK19" t="str">
            <v>Altas Domiciliadas</v>
          </cell>
          <cell r="BL19" t="str">
            <v>Transferencias Domiciliadas</v>
          </cell>
          <cell r="BM19" t="str">
            <v>Total Domiciliados</v>
          </cell>
          <cell r="BO19" t="str">
            <v>Altas Domiciliadas</v>
          </cell>
          <cell r="BP19" t="str">
            <v>Transferencias Domiciliadas</v>
          </cell>
          <cell r="BQ19" t="str">
            <v>Total Domiciliados</v>
          </cell>
          <cell r="BS19" t="str">
            <v>Altas Domiciliadas</v>
          </cell>
          <cell r="BT19" t="str">
            <v>Transferencias Domiciliadas</v>
          </cell>
          <cell r="BU19" t="str">
            <v>Total Domiciliados</v>
          </cell>
          <cell r="BX19" t="str">
            <v>Cupo SLE Planes  11,42 Tienda</v>
          </cell>
          <cell r="BY19" t="str">
            <v>Cupo SLE Planes 11,42 Ejecutivo Tienda</v>
          </cell>
          <cell r="BZ19" t="str">
            <v>Cupo Final SLE Planes 11,42 Ejecutivo Sin Vac.</v>
          </cell>
          <cell r="CA19" t="str">
            <v>Cupo Final SLE Planes 11,42 Ejecutivo 7D Vac.</v>
          </cell>
          <cell r="CB19" t="str">
            <v>Cupo Final SLE Planes 11,42 Ejecutivo 15D Vac.</v>
          </cell>
          <cell r="CC19" t="str">
            <v>Cupo Final SLE Planes 11,42 Ejecutivo Nuevo</v>
          </cell>
          <cell r="CD19" t="str">
            <v>Cupo Final SLE Planes  11,42 Tienda</v>
          </cell>
          <cell r="CE19" t="str">
            <v>Cupo Final Plan  11,42 Hibrido</v>
          </cell>
          <cell r="CF19" t="str">
            <v>Cupo Final Total 11,42</v>
          </cell>
          <cell r="CH19" t="str">
            <v>Cupo  SLE Planes Televentas</v>
          </cell>
          <cell r="CI19" t="str">
            <v>Cupo SLE Planes Tele Ejecutivo</v>
          </cell>
          <cell r="CJ19" t="str">
            <v>Cupo Final SLE Planes Tele Ejecutivo</v>
          </cell>
          <cell r="CK19" t="str">
            <v>Cupo Final SLE Planes Tele Ejecutivo 7D Vac.</v>
          </cell>
          <cell r="CL19" t="str">
            <v>Cupo Final SLE Planes Tele Ejecutivo 15D Vac.</v>
          </cell>
          <cell r="CM19" t="str">
            <v>Cupo Final SLE Planes Tele Ejecutivo Nuevo</v>
          </cell>
          <cell r="CN19" t="str">
            <v>Cupo Final SLE Planes Tele Tienda</v>
          </cell>
          <cell r="CO19" t="str">
            <v>Cupo Final Plan Televenta Hibrido</v>
          </cell>
          <cell r="CP19" t="str">
            <v>Cupo Final Total Televentas</v>
          </cell>
          <cell r="CR19" t="str">
            <v>Cambio de Plan Ejecutivo Antiguo</v>
          </cell>
          <cell r="CS19" t="str">
            <v>Cambio de Plan Ejecutivo 7D Vac.</v>
          </cell>
          <cell r="CT19" t="str">
            <v>Cambio de Plan Ejecutivo 15D Vac.</v>
          </cell>
          <cell r="CU19" t="str">
            <v>Cambio de Plan Ejecutivo Nuevo</v>
          </cell>
          <cell r="CV19" t="str">
            <v>Total Cambio de Plan</v>
          </cell>
          <cell r="CX19" t="str">
            <v>Meta Final SLE Prepago Ejecutivo Antiguo</v>
          </cell>
          <cell r="CY19" t="str">
            <v>Meta Final SLE Prepago Ejecutivo 7 dias</v>
          </cell>
          <cell r="CZ19" t="str">
            <v>Meta Final SLE Prepago Ejecutivo 15 dias</v>
          </cell>
          <cell r="DA19" t="str">
            <v>Meta Final SLE Prepago Ejecutivo Nuevo</v>
          </cell>
          <cell r="DB19" t="str">
            <v>Meta Final SLE Prepago</v>
          </cell>
          <cell r="DD19" t="str">
            <v>Meta SLE Terminales Ejecutivo Unitario</v>
          </cell>
          <cell r="DE19" t="str">
            <v>Meta Final SLE Terminales Ejecutivo Antiguo</v>
          </cell>
          <cell r="DF19" t="str">
            <v>Meta Final SLE Terminales Ejecutivo 7D Vac.</v>
          </cell>
          <cell r="DG19" t="str">
            <v>Meta Final SLE Terminales Ejecutivo 15D Vac.</v>
          </cell>
          <cell r="DH19" t="str">
            <v>Meta Final SLE Terminales Ejecutivo Nuevo</v>
          </cell>
          <cell r="DI19" t="str">
            <v>Meta Final SLE Terminales</v>
          </cell>
          <cell r="DK19" t="str">
            <v>Meta Final SLE Term. Contado Ejecutivo Antiguo</v>
          </cell>
          <cell r="DL19" t="str">
            <v>Meta Final SLE Term. Contado Ejecutivo 7D Vac.</v>
          </cell>
          <cell r="DM19" t="str">
            <v>Meta Final SLE Term. Contado Ejecutivo 15D Vac.</v>
          </cell>
          <cell r="DN19" t="str">
            <v>Meta Final SLE Term. Contado Ejecutivo Nuevo</v>
          </cell>
          <cell r="DO19" t="str">
            <v>Meta Final SLE Term. Contado</v>
          </cell>
          <cell r="DQ19" t="str">
            <v>Meta PayJoy</v>
          </cell>
          <cell r="DR19" t="str">
            <v>%Part. PayJoy</v>
          </cell>
          <cell r="DS19" t="str">
            <v>Meta PayJoy SLE</v>
          </cell>
          <cell r="DT19" t="str">
            <v>Meta Final SLE PayJoy Ejecutivo Antiguo</v>
          </cell>
          <cell r="DU19" t="str">
            <v>Meta Final SLE PayJoy Ejecutivo 7 dias</v>
          </cell>
          <cell r="DV19" t="str">
            <v>Meta Final SLE PayJoy Ejecutivo 15 dias</v>
          </cell>
          <cell r="DW19" t="str">
            <v>Meta Final SLE PayJoy Ejecutivo Nuevo</v>
          </cell>
          <cell r="DX19" t="str">
            <v>Meta Final SLE PayJoy</v>
          </cell>
          <cell r="DZ19" t="str">
            <v>Renovacion Contado</v>
          </cell>
          <cell r="EA19" t="str">
            <v>Renovacion Financiado</v>
          </cell>
          <cell r="EB19" t="str">
            <v>Contrato Contado</v>
          </cell>
          <cell r="EC19" t="str">
            <v>Contrato Financiado</v>
          </cell>
          <cell r="ED19" t="str">
            <v>Prepago Contado</v>
          </cell>
          <cell r="EE19" t="str">
            <v>Accesorios</v>
          </cell>
          <cell r="EF19" t="str">
            <v>Total</v>
          </cell>
          <cell r="EH19" t="str">
            <v>DESCARGA APP MOVI UNITARIO</v>
          </cell>
          <cell r="EI19" t="str">
            <v>Meta Final Descarga APP</v>
          </cell>
          <cell r="EK19" t="str">
            <v>META GESTION PARQUE</v>
          </cell>
          <cell r="EL19" t="str">
            <v>Meta Final Gestion Parque</v>
          </cell>
          <cell r="EN19" t="str">
            <v>PAQUETES RECURRENTES VOZ</v>
          </cell>
          <cell r="EO19" t="str">
            <v>UPSS+</v>
          </cell>
          <cell r="EP19" t="str">
            <v>Seguridad Digital</v>
          </cell>
          <cell r="EQ19" t="str">
            <v>Asistencia SOS</v>
          </cell>
          <cell r="ER19" t="str">
            <v xml:space="preserve">TVI </v>
          </cell>
          <cell r="ES19" t="str">
            <v>Canal del Fútbol</v>
          </cell>
          <cell r="ET19" t="str">
            <v>FOX</v>
          </cell>
          <cell r="EU19" t="str">
            <v>HBO</v>
          </cell>
          <cell r="EV19" t="str">
            <v>Total TV</v>
          </cell>
        </row>
        <row r="20">
          <cell r="A20" t="str">
            <v>TIENDA AMERICA</v>
          </cell>
          <cell r="B20" t="str">
            <v>AE SALESLAND PLAZA DE LAS AMERICAS</v>
          </cell>
          <cell r="C20">
            <v>0.7</v>
          </cell>
          <cell r="D20">
            <v>0.3</v>
          </cell>
          <cell r="E20">
            <v>0.8</v>
          </cell>
          <cell r="F20">
            <v>0.85</v>
          </cell>
          <cell r="G20">
            <v>139</v>
          </cell>
          <cell r="H20">
            <v>112</v>
          </cell>
          <cell r="I20">
            <v>60</v>
          </cell>
          <cell r="J20">
            <v>51</v>
          </cell>
          <cell r="K20">
            <v>198.00000000000003</v>
          </cell>
          <cell r="L20">
            <v>25</v>
          </cell>
          <cell r="M20">
            <v>38.5</v>
          </cell>
          <cell r="N20">
            <v>231</v>
          </cell>
          <cell r="O20">
            <v>3300</v>
          </cell>
          <cell r="P20">
            <v>33000</v>
          </cell>
          <cell r="Q20">
            <v>2.8184720387318944</v>
          </cell>
          <cell r="R20">
            <v>0.78</v>
          </cell>
          <cell r="S20">
            <v>120</v>
          </cell>
          <cell r="T20">
            <v>49.900000000000006</v>
          </cell>
          <cell r="U20">
            <v>13.75</v>
          </cell>
          <cell r="V20">
            <v>17.2</v>
          </cell>
          <cell r="W20">
            <v>74.95</v>
          </cell>
          <cell r="X20">
            <v>26.75</v>
          </cell>
          <cell r="Y20">
            <v>0</v>
          </cell>
          <cell r="Z20">
            <v>0</v>
          </cell>
          <cell r="AA20">
            <v>101.7</v>
          </cell>
          <cell r="AB20">
            <v>0.8</v>
          </cell>
          <cell r="AC20">
            <v>29</v>
          </cell>
          <cell r="AD20">
            <v>2541.0000000000005</v>
          </cell>
          <cell r="AF20">
            <v>112</v>
          </cell>
          <cell r="AG20">
            <v>51</v>
          </cell>
          <cell r="AH20">
            <v>27</v>
          </cell>
          <cell r="AI20">
            <v>10</v>
          </cell>
          <cell r="AK20">
            <v>5</v>
          </cell>
          <cell r="AL20">
            <v>5</v>
          </cell>
          <cell r="AM20">
            <v>0</v>
          </cell>
          <cell r="AN20">
            <v>0</v>
          </cell>
          <cell r="AO20">
            <v>0</v>
          </cell>
          <cell r="AQ20">
            <v>40</v>
          </cell>
          <cell r="AR20">
            <v>40</v>
          </cell>
          <cell r="AS20">
            <v>31</v>
          </cell>
          <cell r="AT20">
            <v>20</v>
          </cell>
          <cell r="AU20">
            <v>28</v>
          </cell>
          <cell r="AW20">
            <v>200</v>
          </cell>
          <cell r="AY20">
            <v>112</v>
          </cell>
          <cell r="AZ20">
            <v>51</v>
          </cell>
          <cell r="BA20">
            <v>0.55999999999999994</v>
          </cell>
          <cell r="BB20">
            <v>0.255</v>
          </cell>
          <cell r="BC20">
            <v>0.81499999999999995</v>
          </cell>
          <cell r="BE20">
            <v>15.5</v>
          </cell>
          <cell r="BG20">
            <v>22.4</v>
          </cell>
          <cell r="BH20">
            <v>10.199999999999999</v>
          </cell>
          <cell r="BI20">
            <v>32.599999999999994</v>
          </cell>
          <cell r="BK20">
            <v>0</v>
          </cell>
          <cell r="BL20">
            <v>0</v>
          </cell>
          <cell r="BM20">
            <v>0</v>
          </cell>
          <cell r="BO20">
            <v>0</v>
          </cell>
          <cell r="BP20">
            <v>0</v>
          </cell>
          <cell r="BQ20">
            <v>0</v>
          </cell>
          <cell r="BS20">
            <v>0</v>
          </cell>
          <cell r="BT20">
            <v>0</v>
          </cell>
          <cell r="BU20">
            <v>0</v>
          </cell>
          <cell r="BX20">
            <v>30</v>
          </cell>
          <cell r="BY20">
            <v>6</v>
          </cell>
          <cell r="BZ20">
            <v>6</v>
          </cell>
          <cell r="CA20">
            <v>5</v>
          </cell>
          <cell r="CB20">
            <v>3</v>
          </cell>
          <cell r="CC20">
            <v>5</v>
          </cell>
          <cell r="CD20">
            <v>30</v>
          </cell>
          <cell r="CE20">
            <v>4</v>
          </cell>
          <cell r="CF20">
            <v>34</v>
          </cell>
          <cell r="CH20">
            <v>30</v>
          </cell>
          <cell r="CI20">
            <v>6</v>
          </cell>
          <cell r="CJ20">
            <v>6</v>
          </cell>
          <cell r="CK20">
            <v>5</v>
          </cell>
          <cell r="CL20">
            <v>3</v>
          </cell>
          <cell r="CM20">
            <v>5</v>
          </cell>
          <cell r="CN20">
            <v>30</v>
          </cell>
          <cell r="CO20">
            <v>4</v>
          </cell>
          <cell r="CP20">
            <v>34</v>
          </cell>
          <cell r="CR20">
            <v>46.2</v>
          </cell>
          <cell r="CS20">
            <v>0</v>
          </cell>
          <cell r="CT20">
            <v>0</v>
          </cell>
          <cell r="CU20">
            <v>0</v>
          </cell>
          <cell r="CV20">
            <v>231</v>
          </cell>
          <cell r="CX20">
            <v>8</v>
          </cell>
          <cell r="CY20">
            <v>0</v>
          </cell>
          <cell r="CZ20">
            <v>0</v>
          </cell>
          <cell r="DA20">
            <v>0</v>
          </cell>
          <cell r="DB20">
            <v>40</v>
          </cell>
          <cell r="DD20">
            <v>7260</v>
          </cell>
          <cell r="DE20">
            <v>7260</v>
          </cell>
          <cell r="DF20">
            <v>0</v>
          </cell>
          <cell r="DG20">
            <v>0</v>
          </cell>
          <cell r="DH20">
            <v>0</v>
          </cell>
          <cell r="DI20">
            <v>36300</v>
          </cell>
          <cell r="DK20">
            <v>2904</v>
          </cell>
          <cell r="DL20">
            <v>0</v>
          </cell>
          <cell r="DM20">
            <v>0</v>
          </cell>
          <cell r="DN20">
            <v>0</v>
          </cell>
          <cell r="DO20">
            <v>14520</v>
          </cell>
          <cell r="DQ20">
            <v>360</v>
          </cell>
          <cell r="DR20">
            <v>7.0000000000000007E-2</v>
          </cell>
          <cell r="DS20">
            <v>2541.0000000000005</v>
          </cell>
          <cell r="DT20">
            <v>508.2000000000001</v>
          </cell>
          <cell r="DU20">
            <v>0</v>
          </cell>
          <cell r="DV20">
            <v>0</v>
          </cell>
          <cell r="DW20">
            <v>0</v>
          </cell>
          <cell r="DX20">
            <v>2541.0000000000005</v>
          </cell>
          <cell r="DZ20">
            <v>16564.705882352941</v>
          </cell>
          <cell r="EA20">
            <v>8670.5882352941171</v>
          </cell>
          <cell r="EB20">
            <v>5047.0588235294117</v>
          </cell>
          <cell r="EC20">
            <v>2717.6470588235293</v>
          </cell>
          <cell r="ED20">
            <v>3300</v>
          </cell>
          <cell r="EE20">
            <v>0</v>
          </cell>
          <cell r="EF20">
            <v>36300</v>
          </cell>
          <cell r="EH20">
            <v>6</v>
          </cell>
          <cell r="EI20">
            <v>30</v>
          </cell>
          <cell r="EK20">
            <v>0</v>
          </cell>
          <cell r="EL20">
            <v>0</v>
          </cell>
          <cell r="EN20">
            <v>8</v>
          </cell>
          <cell r="EO20">
            <v>2</v>
          </cell>
          <cell r="EP20">
            <v>1</v>
          </cell>
          <cell r="EQ20">
            <v>1</v>
          </cell>
          <cell r="ER20">
            <v>1</v>
          </cell>
          <cell r="ES20">
            <v>1</v>
          </cell>
          <cell r="ET20">
            <v>0</v>
          </cell>
          <cell r="EU20">
            <v>0</v>
          </cell>
          <cell r="EV20">
            <v>2</v>
          </cell>
        </row>
        <row r="21">
          <cell r="A21" t="str">
            <v>TIENDA CONDADO</v>
          </cell>
          <cell r="B21" t="str">
            <v>AE SALESLAND EL CONDADO</v>
          </cell>
          <cell r="C21">
            <v>0.6</v>
          </cell>
          <cell r="D21">
            <v>0.4</v>
          </cell>
          <cell r="E21">
            <v>0.8</v>
          </cell>
          <cell r="F21">
            <v>0.85</v>
          </cell>
          <cell r="G21">
            <v>185</v>
          </cell>
          <cell r="H21">
            <v>148</v>
          </cell>
          <cell r="I21">
            <v>124</v>
          </cell>
          <cell r="J21">
            <v>106</v>
          </cell>
          <cell r="K21">
            <v>308</v>
          </cell>
          <cell r="L21">
            <v>25</v>
          </cell>
          <cell r="M21">
            <v>67.099999999999994</v>
          </cell>
          <cell r="N21">
            <v>452.70308082630044</v>
          </cell>
          <cell r="O21">
            <v>11000</v>
          </cell>
          <cell r="P21">
            <v>28050</v>
          </cell>
          <cell r="Q21">
            <v>0.93949067957729837</v>
          </cell>
          <cell r="R21">
            <v>0.78</v>
          </cell>
          <cell r="S21">
            <v>120</v>
          </cell>
          <cell r="T21">
            <v>74.850000000000009</v>
          </cell>
          <cell r="U21">
            <v>68.75</v>
          </cell>
          <cell r="V21">
            <v>17.2</v>
          </cell>
          <cell r="W21">
            <v>74.95</v>
          </cell>
          <cell r="X21">
            <v>26.75</v>
          </cell>
          <cell r="Y21">
            <v>0</v>
          </cell>
          <cell r="Z21">
            <v>0</v>
          </cell>
          <cell r="AA21">
            <v>101.7</v>
          </cell>
          <cell r="AB21">
            <v>0.8</v>
          </cell>
          <cell r="AC21">
            <v>42</v>
          </cell>
          <cell r="AD21">
            <v>7419.5</v>
          </cell>
          <cell r="AF21">
            <v>149</v>
          </cell>
          <cell r="AG21">
            <v>105</v>
          </cell>
          <cell r="AH21">
            <v>36</v>
          </cell>
          <cell r="AI21">
            <v>19</v>
          </cell>
          <cell r="AK21">
            <v>5</v>
          </cell>
          <cell r="AL21">
            <v>5</v>
          </cell>
          <cell r="AM21">
            <v>0</v>
          </cell>
          <cell r="AN21">
            <v>0</v>
          </cell>
          <cell r="AO21">
            <v>0</v>
          </cell>
          <cell r="AQ21">
            <v>62</v>
          </cell>
          <cell r="AR21">
            <v>62</v>
          </cell>
          <cell r="AS21">
            <v>48</v>
          </cell>
          <cell r="AT21">
            <v>31</v>
          </cell>
          <cell r="AU21">
            <v>43</v>
          </cell>
          <cell r="AW21">
            <v>310</v>
          </cell>
          <cell r="AY21">
            <v>149</v>
          </cell>
          <cell r="AZ21">
            <v>105</v>
          </cell>
          <cell r="BA21">
            <v>0.48</v>
          </cell>
          <cell r="BB21">
            <v>0.34</v>
          </cell>
          <cell r="BC21">
            <v>0.82000000000000006</v>
          </cell>
          <cell r="BE21">
            <v>15.5</v>
          </cell>
          <cell r="BG21">
            <v>29.759999999999998</v>
          </cell>
          <cell r="BH21">
            <v>21.080000000000002</v>
          </cell>
          <cell r="BI21">
            <v>50.84</v>
          </cell>
          <cell r="BK21">
            <v>0</v>
          </cell>
          <cell r="BL21">
            <v>0</v>
          </cell>
          <cell r="BM21">
            <v>0</v>
          </cell>
          <cell r="BO21">
            <v>0</v>
          </cell>
          <cell r="BP21">
            <v>0</v>
          </cell>
          <cell r="BQ21">
            <v>0</v>
          </cell>
          <cell r="BS21">
            <v>0</v>
          </cell>
          <cell r="BT21">
            <v>0</v>
          </cell>
          <cell r="BU21">
            <v>0</v>
          </cell>
          <cell r="BX21">
            <v>30</v>
          </cell>
          <cell r="BY21">
            <v>6</v>
          </cell>
          <cell r="BZ21">
            <v>6</v>
          </cell>
          <cell r="CA21">
            <v>5</v>
          </cell>
          <cell r="CB21">
            <v>3</v>
          </cell>
          <cell r="CC21">
            <v>5</v>
          </cell>
          <cell r="CD21">
            <v>30</v>
          </cell>
          <cell r="CE21">
            <v>8</v>
          </cell>
          <cell r="CF21">
            <v>38</v>
          </cell>
          <cell r="CH21">
            <v>30</v>
          </cell>
          <cell r="CI21">
            <v>6</v>
          </cell>
          <cell r="CJ21">
            <v>6</v>
          </cell>
          <cell r="CK21">
            <v>5</v>
          </cell>
          <cell r="CL21">
            <v>3</v>
          </cell>
          <cell r="CM21">
            <v>5</v>
          </cell>
          <cell r="CN21">
            <v>30</v>
          </cell>
          <cell r="CO21">
            <v>8</v>
          </cell>
          <cell r="CP21">
            <v>38</v>
          </cell>
          <cell r="CR21">
            <v>90.54061616526009</v>
          </cell>
          <cell r="CS21">
            <v>0</v>
          </cell>
          <cell r="CT21">
            <v>0</v>
          </cell>
          <cell r="CU21">
            <v>0</v>
          </cell>
          <cell r="CV21">
            <v>452.70308082630044</v>
          </cell>
          <cell r="CX21">
            <v>13</v>
          </cell>
          <cell r="CY21">
            <v>0</v>
          </cell>
          <cell r="CZ21">
            <v>0</v>
          </cell>
          <cell r="DA21">
            <v>0</v>
          </cell>
          <cell r="DB21">
            <v>65</v>
          </cell>
          <cell r="DD21">
            <v>7810</v>
          </cell>
          <cell r="DE21">
            <v>7810</v>
          </cell>
          <cell r="DF21">
            <v>0</v>
          </cell>
          <cell r="DG21">
            <v>0</v>
          </cell>
          <cell r="DH21">
            <v>0</v>
          </cell>
          <cell r="DI21">
            <v>39050</v>
          </cell>
          <cell r="DK21">
            <v>3124</v>
          </cell>
          <cell r="DL21">
            <v>0</v>
          </cell>
          <cell r="DM21">
            <v>0</v>
          </cell>
          <cell r="DN21">
            <v>0</v>
          </cell>
          <cell r="DO21">
            <v>15620</v>
          </cell>
          <cell r="DQ21">
            <v>1080</v>
          </cell>
          <cell r="DR21">
            <v>0.19</v>
          </cell>
          <cell r="DS21">
            <v>7419.5</v>
          </cell>
          <cell r="DT21">
            <v>1483.9</v>
          </cell>
          <cell r="DU21">
            <v>0</v>
          </cell>
          <cell r="DV21">
            <v>0</v>
          </cell>
          <cell r="DW21">
            <v>0</v>
          </cell>
          <cell r="DX21">
            <v>7419.5</v>
          </cell>
          <cell r="DZ21">
            <v>14080</v>
          </cell>
          <cell r="EA21">
            <v>7370</v>
          </cell>
          <cell r="EB21">
            <v>4290</v>
          </cell>
          <cell r="EC21">
            <v>2310</v>
          </cell>
          <cell r="ED21">
            <v>11000</v>
          </cell>
          <cell r="EE21">
            <v>0</v>
          </cell>
          <cell r="EF21">
            <v>39050</v>
          </cell>
          <cell r="EH21">
            <v>8</v>
          </cell>
          <cell r="EI21">
            <v>40</v>
          </cell>
          <cell r="EK21">
            <v>0</v>
          </cell>
          <cell r="EL21">
            <v>0</v>
          </cell>
          <cell r="EN21">
            <v>8</v>
          </cell>
          <cell r="EO21">
            <v>3.0000000000000004</v>
          </cell>
          <cell r="EP21">
            <v>5</v>
          </cell>
          <cell r="EQ21">
            <v>1</v>
          </cell>
          <cell r="ER21">
            <v>1</v>
          </cell>
          <cell r="ES21">
            <v>1</v>
          </cell>
          <cell r="ET21">
            <v>0</v>
          </cell>
          <cell r="EU21">
            <v>0</v>
          </cell>
          <cell r="EV21">
            <v>2</v>
          </cell>
        </row>
        <row r="22">
          <cell r="A22" t="str">
            <v>TIENDA CUENCA CENTRO</v>
          </cell>
          <cell r="B22" t="str">
            <v>AE SALESLAND CUENCA CENTRO</v>
          </cell>
          <cell r="C22">
            <v>0.55000000000000004</v>
          </cell>
          <cell r="D22">
            <v>0.45</v>
          </cell>
          <cell r="E22">
            <v>0.75</v>
          </cell>
          <cell r="F22">
            <v>0.7</v>
          </cell>
          <cell r="G22">
            <v>115</v>
          </cell>
          <cell r="H22">
            <v>87</v>
          </cell>
          <cell r="I22">
            <v>95</v>
          </cell>
          <cell r="J22">
            <v>67</v>
          </cell>
          <cell r="K22">
            <v>209.00000000000003</v>
          </cell>
          <cell r="L22">
            <v>30</v>
          </cell>
          <cell r="M22">
            <v>84.7</v>
          </cell>
          <cell r="N22">
            <v>264</v>
          </cell>
          <cell r="O22">
            <v>6576.9295864642854</v>
          </cell>
          <cell r="P22">
            <v>18704.198584107195</v>
          </cell>
          <cell r="Q22">
            <v>3.7579627183091935</v>
          </cell>
          <cell r="R22">
            <v>0.78</v>
          </cell>
          <cell r="S22">
            <v>108</v>
          </cell>
          <cell r="T22">
            <v>59.88</v>
          </cell>
          <cell r="U22">
            <v>66</v>
          </cell>
          <cell r="V22">
            <v>20.64</v>
          </cell>
          <cell r="W22">
            <v>89.94</v>
          </cell>
          <cell r="X22">
            <v>32.099999999999994</v>
          </cell>
          <cell r="Y22">
            <v>0</v>
          </cell>
          <cell r="Z22">
            <v>0</v>
          </cell>
          <cell r="AA22">
            <v>122.03999999999999</v>
          </cell>
          <cell r="AB22">
            <v>0.8</v>
          </cell>
          <cell r="AC22">
            <v>28</v>
          </cell>
          <cell r="AD22">
            <v>7584.338451171443</v>
          </cell>
          <cell r="AF22">
            <v>87</v>
          </cell>
          <cell r="AG22">
            <v>66</v>
          </cell>
          <cell r="AH22">
            <v>28</v>
          </cell>
          <cell r="AI22">
            <v>30</v>
          </cell>
          <cell r="AK22">
            <v>6</v>
          </cell>
          <cell r="AL22">
            <v>6</v>
          </cell>
          <cell r="AM22">
            <v>0</v>
          </cell>
          <cell r="AN22">
            <v>0</v>
          </cell>
          <cell r="AO22">
            <v>0</v>
          </cell>
          <cell r="AQ22">
            <v>35</v>
          </cell>
          <cell r="AR22">
            <v>35</v>
          </cell>
          <cell r="AS22">
            <v>27</v>
          </cell>
          <cell r="AT22">
            <v>18</v>
          </cell>
          <cell r="AU22">
            <v>25</v>
          </cell>
          <cell r="AW22">
            <v>210</v>
          </cell>
          <cell r="AY22">
            <v>87</v>
          </cell>
          <cell r="AZ22">
            <v>66</v>
          </cell>
          <cell r="BA22">
            <v>0.41250000000000003</v>
          </cell>
          <cell r="BB22">
            <v>0.315</v>
          </cell>
          <cell r="BC22">
            <v>0.72750000000000004</v>
          </cell>
          <cell r="BE22">
            <v>15.5</v>
          </cell>
          <cell r="BG22">
            <v>14.437500000000002</v>
          </cell>
          <cell r="BH22">
            <v>11.025</v>
          </cell>
          <cell r="BI22">
            <v>25.462500000000002</v>
          </cell>
          <cell r="BK22">
            <v>0</v>
          </cell>
          <cell r="BL22">
            <v>0</v>
          </cell>
          <cell r="BM22">
            <v>0</v>
          </cell>
          <cell r="BO22">
            <v>0</v>
          </cell>
          <cell r="BP22">
            <v>0</v>
          </cell>
          <cell r="BQ22">
            <v>0</v>
          </cell>
          <cell r="BS22">
            <v>0</v>
          </cell>
          <cell r="BT22">
            <v>0</v>
          </cell>
          <cell r="BU22">
            <v>0</v>
          </cell>
          <cell r="BX22">
            <v>30</v>
          </cell>
          <cell r="BY22">
            <v>5</v>
          </cell>
          <cell r="BZ22">
            <v>5</v>
          </cell>
          <cell r="CA22">
            <v>4</v>
          </cell>
          <cell r="CB22">
            <v>3</v>
          </cell>
          <cell r="CC22">
            <v>4</v>
          </cell>
          <cell r="CD22">
            <v>30</v>
          </cell>
          <cell r="CE22">
            <v>0</v>
          </cell>
          <cell r="CF22">
            <v>30</v>
          </cell>
          <cell r="CH22">
            <v>30</v>
          </cell>
          <cell r="CI22">
            <v>5</v>
          </cell>
          <cell r="CJ22">
            <v>5</v>
          </cell>
          <cell r="CK22">
            <v>4</v>
          </cell>
          <cell r="CL22">
            <v>3</v>
          </cell>
          <cell r="CM22">
            <v>4</v>
          </cell>
          <cell r="CN22">
            <v>30</v>
          </cell>
          <cell r="CO22">
            <v>0</v>
          </cell>
          <cell r="CP22">
            <v>30</v>
          </cell>
          <cell r="CR22">
            <v>44</v>
          </cell>
          <cell r="CS22">
            <v>0</v>
          </cell>
          <cell r="CT22">
            <v>0</v>
          </cell>
          <cell r="CU22">
            <v>0</v>
          </cell>
          <cell r="CV22">
            <v>264</v>
          </cell>
          <cell r="CX22">
            <v>14</v>
          </cell>
          <cell r="CY22">
            <v>0</v>
          </cell>
          <cell r="CZ22">
            <v>0</v>
          </cell>
          <cell r="DA22">
            <v>0</v>
          </cell>
          <cell r="DB22">
            <v>84</v>
          </cell>
          <cell r="DD22">
            <v>4213.5213617619129</v>
          </cell>
          <cell r="DE22">
            <v>4213.5213617619129</v>
          </cell>
          <cell r="DF22">
            <v>0</v>
          </cell>
          <cell r="DG22">
            <v>0</v>
          </cell>
          <cell r="DH22">
            <v>0</v>
          </cell>
          <cell r="DI22">
            <v>25281.128170571479</v>
          </cell>
          <cell r="DK22">
            <v>1685.4085447047653</v>
          </cell>
          <cell r="DL22">
            <v>0</v>
          </cell>
          <cell r="DM22">
            <v>0</v>
          </cell>
          <cell r="DN22">
            <v>0</v>
          </cell>
          <cell r="DO22">
            <v>10112.451268228593</v>
          </cell>
          <cell r="DQ22">
            <v>2700</v>
          </cell>
          <cell r="DR22">
            <v>0.3</v>
          </cell>
          <cell r="DS22">
            <v>7584.338451171443</v>
          </cell>
          <cell r="DT22">
            <v>1264.0564085285739</v>
          </cell>
          <cell r="DU22">
            <v>0</v>
          </cell>
          <cell r="DV22">
            <v>0</v>
          </cell>
          <cell r="DW22">
            <v>0</v>
          </cell>
          <cell r="DX22">
            <v>7584.338451171443</v>
          </cell>
          <cell r="DZ22">
            <v>9388.7741912381207</v>
          </cell>
          <cell r="EA22">
            <v>4914.4364907262043</v>
          </cell>
          <cell r="EB22">
            <v>2860.6421363928653</v>
          </cell>
          <cell r="EC22">
            <v>1540.3457657500041</v>
          </cell>
          <cell r="ED22">
            <v>6576.9295864642854</v>
          </cell>
          <cell r="EE22">
            <v>0</v>
          </cell>
          <cell r="EF22">
            <v>25281.128170571479</v>
          </cell>
          <cell r="EH22">
            <v>5</v>
          </cell>
          <cell r="EI22">
            <v>30</v>
          </cell>
          <cell r="EK22">
            <v>0</v>
          </cell>
          <cell r="EL22">
            <v>0</v>
          </cell>
          <cell r="EN22">
            <v>6</v>
          </cell>
          <cell r="EO22">
            <v>2</v>
          </cell>
          <cell r="EP22">
            <v>4</v>
          </cell>
          <cell r="EQ22">
            <v>1</v>
          </cell>
          <cell r="ER22">
            <v>1</v>
          </cell>
          <cell r="ES22">
            <v>0.99999999999999989</v>
          </cell>
          <cell r="ET22">
            <v>0</v>
          </cell>
          <cell r="EU22">
            <v>0</v>
          </cell>
          <cell r="EV22">
            <v>2</v>
          </cell>
        </row>
        <row r="23">
          <cell r="A23" t="str">
            <v>TIENDA CUENCA REMIGIO</v>
          </cell>
          <cell r="B23" t="str">
            <v>AE SALESLAND CUENCA REMIGIO</v>
          </cell>
          <cell r="C23">
            <v>0.55000000000000004</v>
          </cell>
          <cell r="D23">
            <v>0.45</v>
          </cell>
          <cell r="E23">
            <v>0.8</v>
          </cell>
          <cell r="F23">
            <v>0.75</v>
          </cell>
          <cell r="G23">
            <v>103</v>
          </cell>
          <cell r="H23">
            <v>83</v>
          </cell>
          <cell r="I23">
            <v>85</v>
          </cell>
          <cell r="J23">
            <v>64</v>
          </cell>
          <cell r="K23">
            <v>187.00000000000003</v>
          </cell>
          <cell r="L23">
            <v>25</v>
          </cell>
          <cell r="M23">
            <v>81.400000000000006</v>
          </cell>
          <cell r="N23">
            <v>242</v>
          </cell>
          <cell r="O23">
            <v>3850</v>
          </cell>
          <cell r="P23">
            <v>17600</v>
          </cell>
          <cell r="Q23">
            <v>3.7579627183091935</v>
          </cell>
          <cell r="R23">
            <v>0.78</v>
          </cell>
          <cell r="S23">
            <v>105</v>
          </cell>
          <cell r="T23">
            <v>49.900000000000006</v>
          </cell>
          <cell r="U23">
            <v>55</v>
          </cell>
          <cell r="V23">
            <v>17.2</v>
          </cell>
          <cell r="W23">
            <v>74.95</v>
          </cell>
          <cell r="X23">
            <v>26.75</v>
          </cell>
          <cell r="Y23">
            <v>0</v>
          </cell>
          <cell r="Z23">
            <v>0</v>
          </cell>
          <cell r="AA23">
            <v>101.7</v>
          </cell>
          <cell r="AB23">
            <v>0.8</v>
          </cell>
          <cell r="AC23">
            <v>24</v>
          </cell>
          <cell r="AD23">
            <v>5362.5</v>
          </cell>
          <cell r="AF23">
            <v>81</v>
          </cell>
          <cell r="AG23">
            <v>62</v>
          </cell>
          <cell r="AH23">
            <v>22</v>
          </cell>
          <cell r="AI23">
            <v>23</v>
          </cell>
          <cell r="AK23">
            <v>5</v>
          </cell>
          <cell r="AL23">
            <v>5</v>
          </cell>
          <cell r="AM23">
            <v>0</v>
          </cell>
          <cell r="AN23">
            <v>0</v>
          </cell>
          <cell r="AO23">
            <v>0</v>
          </cell>
          <cell r="AQ23">
            <v>38</v>
          </cell>
          <cell r="AR23">
            <v>37</v>
          </cell>
          <cell r="AS23">
            <v>29</v>
          </cell>
          <cell r="AT23">
            <v>19</v>
          </cell>
          <cell r="AU23">
            <v>27</v>
          </cell>
          <cell r="AW23">
            <v>185</v>
          </cell>
          <cell r="AY23">
            <v>81</v>
          </cell>
          <cell r="AZ23">
            <v>62</v>
          </cell>
          <cell r="BA23">
            <v>0.44000000000000006</v>
          </cell>
          <cell r="BB23">
            <v>0.33750000000000002</v>
          </cell>
          <cell r="BC23">
            <v>0.77750000000000008</v>
          </cell>
          <cell r="BE23">
            <v>15.5</v>
          </cell>
          <cell r="BG23">
            <v>16.28</v>
          </cell>
          <cell r="BH23">
            <v>12.487500000000001</v>
          </cell>
          <cell r="BI23">
            <v>28.767500000000002</v>
          </cell>
          <cell r="BK23">
            <v>0</v>
          </cell>
          <cell r="BL23">
            <v>0</v>
          </cell>
          <cell r="BM23">
            <v>0</v>
          </cell>
          <cell r="BO23">
            <v>0</v>
          </cell>
          <cell r="BP23">
            <v>0</v>
          </cell>
          <cell r="BQ23">
            <v>0</v>
          </cell>
          <cell r="BS23">
            <v>0</v>
          </cell>
          <cell r="BT23">
            <v>0</v>
          </cell>
          <cell r="BU23">
            <v>0</v>
          </cell>
          <cell r="BX23">
            <v>30</v>
          </cell>
          <cell r="BY23">
            <v>6</v>
          </cell>
          <cell r="BZ23">
            <v>6</v>
          </cell>
          <cell r="CA23">
            <v>5</v>
          </cell>
          <cell r="CB23">
            <v>3</v>
          </cell>
          <cell r="CC23">
            <v>5</v>
          </cell>
          <cell r="CD23">
            <v>30</v>
          </cell>
          <cell r="CE23">
            <v>0</v>
          </cell>
          <cell r="CF23">
            <v>30</v>
          </cell>
          <cell r="CH23">
            <v>30</v>
          </cell>
          <cell r="CI23">
            <v>6</v>
          </cell>
          <cell r="CJ23">
            <v>6</v>
          </cell>
          <cell r="CK23">
            <v>5</v>
          </cell>
          <cell r="CL23">
            <v>3</v>
          </cell>
          <cell r="CM23">
            <v>5</v>
          </cell>
          <cell r="CN23">
            <v>30</v>
          </cell>
          <cell r="CO23">
            <v>0</v>
          </cell>
          <cell r="CP23">
            <v>30</v>
          </cell>
          <cell r="CR23">
            <v>48.4</v>
          </cell>
          <cell r="CS23">
            <v>0</v>
          </cell>
          <cell r="CT23">
            <v>0</v>
          </cell>
          <cell r="CU23">
            <v>0</v>
          </cell>
          <cell r="CV23">
            <v>242</v>
          </cell>
          <cell r="CX23">
            <v>16</v>
          </cell>
          <cell r="CY23">
            <v>0</v>
          </cell>
          <cell r="CZ23">
            <v>0</v>
          </cell>
          <cell r="DA23">
            <v>0</v>
          </cell>
          <cell r="DB23">
            <v>80</v>
          </cell>
          <cell r="DD23">
            <v>4290</v>
          </cell>
          <cell r="DE23">
            <v>4290</v>
          </cell>
          <cell r="DF23">
            <v>0</v>
          </cell>
          <cell r="DG23">
            <v>0</v>
          </cell>
          <cell r="DH23">
            <v>0</v>
          </cell>
          <cell r="DI23">
            <v>21450</v>
          </cell>
          <cell r="DK23">
            <v>1716</v>
          </cell>
          <cell r="DL23">
            <v>0</v>
          </cell>
          <cell r="DM23">
            <v>0</v>
          </cell>
          <cell r="DN23">
            <v>0</v>
          </cell>
          <cell r="DO23">
            <v>8580</v>
          </cell>
          <cell r="DQ23">
            <v>1800</v>
          </cell>
          <cell r="DR23">
            <v>0.25</v>
          </cell>
          <cell r="DS23">
            <v>5362.5</v>
          </cell>
          <cell r="DT23">
            <v>1072.5</v>
          </cell>
          <cell r="DU23">
            <v>0</v>
          </cell>
          <cell r="DV23">
            <v>0</v>
          </cell>
          <cell r="DW23">
            <v>0</v>
          </cell>
          <cell r="DX23">
            <v>5362.5</v>
          </cell>
          <cell r="DZ23">
            <v>8834.5098039215682</v>
          </cell>
          <cell r="EA23">
            <v>4624.3137254901967</v>
          </cell>
          <cell r="EB23">
            <v>2691.7647058823532</v>
          </cell>
          <cell r="EC23">
            <v>1449.4117647058824</v>
          </cell>
          <cell r="ED23">
            <v>3850</v>
          </cell>
          <cell r="EE23">
            <v>0</v>
          </cell>
          <cell r="EF23">
            <v>21450</v>
          </cell>
          <cell r="EH23">
            <v>5</v>
          </cell>
          <cell r="EI23">
            <v>25</v>
          </cell>
          <cell r="EK23">
            <v>0</v>
          </cell>
          <cell r="EL23">
            <v>0</v>
          </cell>
          <cell r="EN23">
            <v>7</v>
          </cell>
          <cell r="EO23">
            <v>2</v>
          </cell>
          <cell r="EP23">
            <v>4</v>
          </cell>
          <cell r="EQ23">
            <v>1</v>
          </cell>
          <cell r="ER23">
            <v>1</v>
          </cell>
          <cell r="ES23">
            <v>1</v>
          </cell>
          <cell r="ET23">
            <v>0</v>
          </cell>
          <cell r="EU23">
            <v>0</v>
          </cell>
          <cell r="EV23">
            <v>2</v>
          </cell>
        </row>
        <row r="24">
          <cell r="A24" t="str">
            <v>TIENDA RECREO</v>
          </cell>
          <cell r="B24" t="str">
            <v>AE SALESLAND RECREO</v>
          </cell>
          <cell r="C24">
            <v>0.5</v>
          </cell>
          <cell r="D24">
            <v>0.5</v>
          </cell>
          <cell r="E24">
            <v>0.8</v>
          </cell>
          <cell r="F24">
            <v>0.8</v>
          </cell>
          <cell r="G24">
            <v>372</v>
          </cell>
          <cell r="H24">
            <v>298</v>
          </cell>
          <cell r="I24">
            <v>372</v>
          </cell>
          <cell r="J24">
            <v>298</v>
          </cell>
          <cell r="K24">
            <v>742.50000000000011</v>
          </cell>
          <cell r="L24">
            <v>60</v>
          </cell>
          <cell r="M24">
            <v>212.3</v>
          </cell>
          <cell r="N24">
            <v>1220.2855657051066</v>
          </cell>
          <cell r="O24">
            <v>12100</v>
          </cell>
          <cell r="P24">
            <v>47850</v>
          </cell>
          <cell r="Q24">
            <v>8.4554161161956856</v>
          </cell>
          <cell r="R24">
            <v>0.78</v>
          </cell>
          <cell r="S24">
            <v>180</v>
          </cell>
          <cell r="T24">
            <v>119.76</v>
          </cell>
          <cell r="U24">
            <v>66</v>
          </cell>
          <cell r="V24">
            <v>41.28</v>
          </cell>
          <cell r="W24">
            <v>179.88</v>
          </cell>
          <cell r="X24">
            <v>64.199999999999989</v>
          </cell>
          <cell r="Y24">
            <v>0</v>
          </cell>
          <cell r="Z24">
            <v>0</v>
          </cell>
          <cell r="AA24">
            <v>244.07999999999998</v>
          </cell>
          <cell r="AB24">
            <v>0.8</v>
          </cell>
          <cell r="AC24">
            <v>95</v>
          </cell>
          <cell r="AD24">
            <v>8393</v>
          </cell>
          <cell r="AF24">
            <v>296</v>
          </cell>
          <cell r="AG24">
            <v>296</v>
          </cell>
          <cell r="AH24">
            <v>76</v>
          </cell>
          <cell r="AI24">
            <v>81</v>
          </cell>
          <cell r="AK24">
            <v>12</v>
          </cell>
          <cell r="AL24">
            <v>11</v>
          </cell>
          <cell r="AM24">
            <v>1</v>
          </cell>
          <cell r="AN24">
            <v>0</v>
          </cell>
          <cell r="AO24">
            <v>0</v>
          </cell>
          <cell r="AQ24">
            <v>62</v>
          </cell>
          <cell r="AR24">
            <v>63</v>
          </cell>
          <cell r="AS24">
            <v>48</v>
          </cell>
          <cell r="AT24">
            <v>31</v>
          </cell>
          <cell r="AU24">
            <v>43</v>
          </cell>
          <cell r="AW24">
            <v>741</v>
          </cell>
          <cell r="AY24">
            <v>296</v>
          </cell>
          <cell r="AZ24">
            <v>296</v>
          </cell>
          <cell r="BA24">
            <v>0.4</v>
          </cell>
          <cell r="BB24">
            <v>0.4</v>
          </cell>
          <cell r="BC24">
            <v>0.8</v>
          </cell>
          <cell r="BE24">
            <v>15.5</v>
          </cell>
          <cell r="BG24">
            <v>25.200000000000003</v>
          </cell>
          <cell r="BH24">
            <v>25.200000000000003</v>
          </cell>
          <cell r="BI24">
            <v>50.400000000000006</v>
          </cell>
          <cell r="BK24">
            <v>19.200000000000003</v>
          </cell>
          <cell r="BL24">
            <v>19.200000000000003</v>
          </cell>
          <cell r="BM24">
            <v>38.400000000000006</v>
          </cell>
          <cell r="BO24">
            <v>0</v>
          </cell>
          <cell r="BP24">
            <v>0</v>
          </cell>
          <cell r="BQ24">
            <v>0</v>
          </cell>
          <cell r="BS24">
            <v>0</v>
          </cell>
          <cell r="BT24">
            <v>0</v>
          </cell>
          <cell r="BU24">
            <v>0</v>
          </cell>
          <cell r="BX24">
            <v>60</v>
          </cell>
          <cell r="BY24">
            <v>5</v>
          </cell>
          <cell r="BZ24">
            <v>6</v>
          </cell>
          <cell r="CA24">
            <v>4</v>
          </cell>
          <cell r="CB24">
            <v>3</v>
          </cell>
          <cell r="CC24">
            <v>4</v>
          </cell>
          <cell r="CD24">
            <v>70</v>
          </cell>
          <cell r="CE24">
            <v>8</v>
          </cell>
          <cell r="CF24">
            <v>78</v>
          </cell>
          <cell r="CH24">
            <v>60</v>
          </cell>
          <cell r="CI24">
            <v>5</v>
          </cell>
          <cell r="CJ24">
            <v>6</v>
          </cell>
          <cell r="CK24">
            <v>4</v>
          </cell>
          <cell r="CL24">
            <v>3</v>
          </cell>
          <cell r="CM24">
            <v>4</v>
          </cell>
          <cell r="CN24">
            <v>70</v>
          </cell>
          <cell r="CO24">
            <v>8</v>
          </cell>
          <cell r="CP24">
            <v>78</v>
          </cell>
          <cell r="CR24">
            <v>103.70698858683625</v>
          </cell>
          <cell r="CS24">
            <v>79.508691249907798</v>
          </cell>
          <cell r="CT24">
            <v>0</v>
          </cell>
          <cell r="CU24">
            <v>0</v>
          </cell>
          <cell r="CV24">
            <v>1220.2855657051064</v>
          </cell>
          <cell r="CX24">
            <v>18</v>
          </cell>
          <cell r="CY24">
            <v>14</v>
          </cell>
          <cell r="CZ24">
            <v>0</v>
          </cell>
          <cell r="DA24">
            <v>0</v>
          </cell>
          <cell r="DB24">
            <v>212</v>
          </cell>
          <cell r="DD24">
            <v>5094.9008498583562</v>
          </cell>
          <cell r="DE24">
            <v>5094.9008498583562</v>
          </cell>
          <cell r="DF24">
            <v>3906.0906515580732</v>
          </cell>
          <cell r="DG24">
            <v>0</v>
          </cell>
          <cell r="DH24">
            <v>0</v>
          </cell>
          <cell r="DI24">
            <v>59949.999999999993</v>
          </cell>
          <cell r="DK24">
            <v>2037.9603399433427</v>
          </cell>
          <cell r="DL24">
            <v>1562.4362606232294</v>
          </cell>
          <cell r="DM24">
            <v>0</v>
          </cell>
          <cell r="DN24">
            <v>0</v>
          </cell>
          <cell r="DO24">
            <v>23980</v>
          </cell>
          <cell r="DQ24">
            <v>2880</v>
          </cell>
          <cell r="DR24">
            <v>0.14000000000000001</v>
          </cell>
          <cell r="DS24">
            <v>8393</v>
          </cell>
          <cell r="DT24">
            <v>713.28611898016993</v>
          </cell>
          <cell r="DU24">
            <v>546.8526912181303</v>
          </cell>
          <cell r="DV24">
            <v>0</v>
          </cell>
          <cell r="DW24">
            <v>0</v>
          </cell>
          <cell r="DX24">
            <v>8393</v>
          </cell>
          <cell r="DZ24">
            <v>24018.823529411766</v>
          </cell>
          <cell r="EA24">
            <v>12572.35294117647</v>
          </cell>
          <cell r="EB24">
            <v>7318.2352941176478</v>
          </cell>
          <cell r="EC24">
            <v>3940.5882352941176</v>
          </cell>
          <cell r="ED24">
            <v>12100</v>
          </cell>
          <cell r="EE24">
            <v>0</v>
          </cell>
          <cell r="EF24">
            <v>59950.000000000007</v>
          </cell>
          <cell r="EH24">
            <v>8</v>
          </cell>
          <cell r="EI24">
            <v>96</v>
          </cell>
          <cell r="EK24">
            <v>0</v>
          </cell>
          <cell r="EL24">
            <v>0</v>
          </cell>
          <cell r="EN24">
            <v>5</v>
          </cell>
          <cell r="EO24">
            <v>2</v>
          </cell>
          <cell r="EP24">
            <v>2</v>
          </cell>
          <cell r="EQ24">
            <v>1</v>
          </cell>
          <cell r="ER24">
            <v>1</v>
          </cell>
          <cell r="ES24">
            <v>0.99999999999999989</v>
          </cell>
          <cell r="ET24">
            <v>0</v>
          </cell>
          <cell r="EU24">
            <v>0</v>
          </cell>
          <cell r="EV24">
            <v>2</v>
          </cell>
        </row>
        <row r="25">
          <cell r="A25" t="str">
            <v>TIENDA SCALA SHOPPING</v>
          </cell>
          <cell r="B25" t="str">
            <v>AE SALESLAND SCALA</v>
          </cell>
          <cell r="C25">
            <v>0.5</v>
          </cell>
          <cell r="D25">
            <v>0.5</v>
          </cell>
          <cell r="E25">
            <v>0.8</v>
          </cell>
          <cell r="F25">
            <v>0.8</v>
          </cell>
          <cell r="G25">
            <v>275</v>
          </cell>
          <cell r="H25">
            <v>220</v>
          </cell>
          <cell r="I25">
            <v>275</v>
          </cell>
          <cell r="J25">
            <v>220</v>
          </cell>
          <cell r="K25">
            <v>550</v>
          </cell>
          <cell r="L25">
            <v>70</v>
          </cell>
          <cell r="M25">
            <v>305.8</v>
          </cell>
          <cell r="N25">
            <v>561</v>
          </cell>
          <cell r="O25">
            <v>13200</v>
          </cell>
          <cell r="P25">
            <v>66000</v>
          </cell>
          <cell r="Q25">
            <v>12.126801886834262</v>
          </cell>
          <cell r="R25">
            <v>0.65</v>
          </cell>
          <cell r="S25">
            <v>210</v>
          </cell>
          <cell r="T25">
            <v>139.72</v>
          </cell>
          <cell r="U25">
            <v>77</v>
          </cell>
          <cell r="V25">
            <v>48.16</v>
          </cell>
          <cell r="W25">
            <v>209.86</v>
          </cell>
          <cell r="X25">
            <v>74.899999999999991</v>
          </cell>
          <cell r="Y25">
            <v>0</v>
          </cell>
          <cell r="Z25">
            <v>0</v>
          </cell>
          <cell r="AA25">
            <v>284.76</v>
          </cell>
          <cell r="AB25">
            <v>0.8</v>
          </cell>
          <cell r="AC25">
            <v>149</v>
          </cell>
          <cell r="AD25">
            <v>3990.229007633588</v>
          </cell>
          <cell r="AF25">
            <v>220</v>
          </cell>
          <cell r="AG25">
            <v>220</v>
          </cell>
          <cell r="AH25">
            <v>57</v>
          </cell>
          <cell r="AI25">
            <v>57</v>
          </cell>
          <cell r="AK25">
            <v>14</v>
          </cell>
          <cell r="AL25">
            <v>11.1</v>
          </cell>
          <cell r="AM25">
            <v>0</v>
          </cell>
          <cell r="AN25">
            <v>0</v>
          </cell>
          <cell r="AO25">
            <v>3</v>
          </cell>
          <cell r="AQ25">
            <v>40</v>
          </cell>
          <cell r="AR25">
            <v>42</v>
          </cell>
          <cell r="AS25">
            <v>31</v>
          </cell>
          <cell r="AT25">
            <v>20</v>
          </cell>
          <cell r="AU25">
            <v>28</v>
          </cell>
          <cell r="AW25">
            <v>550.20000000000005</v>
          </cell>
          <cell r="AY25">
            <v>220</v>
          </cell>
          <cell r="AZ25">
            <v>220</v>
          </cell>
          <cell r="BA25">
            <v>0.4</v>
          </cell>
          <cell r="BB25">
            <v>0.4</v>
          </cell>
          <cell r="BC25">
            <v>0.8</v>
          </cell>
          <cell r="BE25">
            <v>15.5</v>
          </cell>
          <cell r="BG25">
            <v>16.8</v>
          </cell>
          <cell r="BH25">
            <v>16.8</v>
          </cell>
          <cell r="BI25">
            <v>33.6</v>
          </cell>
          <cell r="BK25">
            <v>0</v>
          </cell>
          <cell r="BL25">
            <v>0</v>
          </cell>
          <cell r="BM25">
            <v>0</v>
          </cell>
          <cell r="BO25">
            <v>0</v>
          </cell>
          <cell r="BP25">
            <v>0</v>
          </cell>
          <cell r="BQ25">
            <v>0</v>
          </cell>
          <cell r="BS25">
            <v>11.200000000000001</v>
          </cell>
          <cell r="BT25">
            <v>11.200000000000001</v>
          </cell>
          <cell r="BU25">
            <v>22.400000000000002</v>
          </cell>
          <cell r="BX25">
            <v>60</v>
          </cell>
          <cell r="BY25">
            <v>5</v>
          </cell>
          <cell r="BZ25">
            <v>5</v>
          </cell>
          <cell r="CA25">
            <v>4</v>
          </cell>
          <cell r="CB25">
            <v>3</v>
          </cell>
          <cell r="CC25">
            <v>4</v>
          </cell>
          <cell r="CD25">
            <v>67.5</v>
          </cell>
          <cell r="CE25">
            <v>8</v>
          </cell>
          <cell r="CF25">
            <v>75.5</v>
          </cell>
          <cell r="CH25">
            <v>60</v>
          </cell>
          <cell r="CI25">
            <v>5</v>
          </cell>
          <cell r="CJ25">
            <v>5</v>
          </cell>
          <cell r="CK25">
            <v>4</v>
          </cell>
          <cell r="CL25">
            <v>3</v>
          </cell>
          <cell r="CM25">
            <v>4</v>
          </cell>
          <cell r="CN25">
            <v>67.5</v>
          </cell>
          <cell r="CO25">
            <v>8</v>
          </cell>
          <cell r="CP25">
            <v>75.5</v>
          </cell>
          <cell r="CR25">
            <v>42.824427480916029</v>
          </cell>
          <cell r="CS25">
            <v>0</v>
          </cell>
          <cell r="CT25">
            <v>0</v>
          </cell>
          <cell r="CU25">
            <v>29.977099236641219</v>
          </cell>
          <cell r="CV25">
            <v>565.28244274809151</v>
          </cell>
          <cell r="CX25">
            <v>23</v>
          </cell>
          <cell r="CY25">
            <v>0</v>
          </cell>
          <cell r="CZ25">
            <v>0</v>
          </cell>
          <cell r="DA25">
            <v>16</v>
          </cell>
          <cell r="DB25">
            <v>303.29999999999995</v>
          </cell>
          <cell r="DD25">
            <v>6045.8015267175579</v>
          </cell>
          <cell r="DE25">
            <v>6045.8015267175579</v>
          </cell>
          <cell r="DF25">
            <v>0</v>
          </cell>
          <cell r="DG25">
            <v>0</v>
          </cell>
          <cell r="DH25">
            <v>4232.06106870229</v>
          </cell>
          <cell r="DI25">
            <v>79804.580152671755</v>
          </cell>
          <cell r="DK25">
            <v>2418.3206106870234</v>
          </cell>
          <cell r="DL25">
            <v>0</v>
          </cell>
          <cell r="DM25">
            <v>0</v>
          </cell>
          <cell r="DN25">
            <v>1692.824427480916</v>
          </cell>
          <cell r="DO25">
            <v>31921.832061068704</v>
          </cell>
          <cell r="DQ25">
            <v>900</v>
          </cell>
          <cell r="DR25">
            <v>0.05</v>
          </cell>
          <cell r="DS25">
            <v>3990.229007633588</v>
          </cell>
          <cell r="DT25">
            <v>304.59763417050289</v>
          </cell>
          <cell r="DU25">
            <v>0</v>
          </cell>
          <cell r="DV25">
            <v>0</v>
          </cell>
          <cell r="DW25">
            <v>213.21834391935201</v>
          </cell>
          <cell r="DX25">
            <v>4020.688771050638</v>
          </cell>
          <cell r="DZ25">
            <v>33129.411764705881</v>
          </cell>
          <cell r="EA25">
            <v>17341.176470588234</v>
          </cell>
          <cell r="EB25">
            <v>10094.117647058823</v>
          </cell>
          <cell r="EC25">
            <v>5435.2941176470586</v>
          </cell>
          <cell r="ED25">
            <v>13200</v>
          </cell>
          <cell r="EE25">
            <v>0</v>
          </cell>
          <cell r="EF25">
            <v>79200</v>
          </cell>
          <cell r="EH25">
            <v>11</v>
          </cell>
          <cell r="EI25">
            <v>154</v>
          </cell>
          <cell r="EK25">
            <v>0</v>
          </cell>
          <cell r="EL25">
            <v>0</v>
          </cell>
          <cell r="EN25">
            <v>5</v>
          </cell>
          <cell r="EO25">
            <v>2</v>
          </cell>
          <cell r="EP25">
            <v>2</v>
          </cell>
          <cell r="EQ25">
            <v>1</v>
          </cell>
          <cell r="ER25">
            <v>1</v>
          </cell>
          <cell r="ES25">
            <v>1</v>
          </cell>
          <cell r="ET25">
            <v>0</v>
          </cell>
          <cell r="EU25">
            <v>0</v>
          </cell>
          <cell r="EV25">
            <v>2</v>
          </cell>
        </row>
        <row r="26">
          <cell r="A26" t="str">
            <v>TIENDA MACHALA</v>
          </cell>
          <cell r="B26" t="str">
            <v>AE SALESLAND MACHALA</v>
          </cell>
          <cell r="C26">
            <v>0.8</v>
          </cell>
          <cell r="D26">
            <v>0.2</v>
          </cell>
          <cell r="E26">
            <v>0.7</v>
          </cell>
          <cell r="F26">
            <v>0.75</v>
          </cell>
          <cell r="G26">
            <v>141</v>
          </cell>
          <cell r="H26">
            <v>99</v>
          </cell>
          <cell r="I26">
            <v>36</v>
          </cell>
          <cell r="J26">
            <v>27</v>
          </cell>
          <cell r="K26">
            <v>176</v>
          </cell>
          <cell r="L26">
            <v>20</v>
          </cell>
          <cell r="M26">
            <v>30.8</v>
          </cell>
          <cell r="N26">
            <v>242</v>
          </cell>
          <cell r="O26">
            <v>4997.882767232144</v>
          </cell>
          <cell r="P26">
            <v>16866.523425910731</v>
          </cell>
          <cell r="Q26">
            <v>2.8184720387318944</v>
          </cell>
          <cell r="R26">
            <v>0.76</v>
          </cell>
          <cell r="S26">
            <v>108</v>
          </cell>
          <cell r="T26">
            <v>39.92</v>
          </cell>
          <cell r="U26">
            <v>55</v>
          </cell>
          <cell r="V26">
            <v>13.76</v>
          </cell>
          <cell r="W26">
            <v>59.96</v>
          </cell>
          <cell r="X26">
            <v>21.4</v>
          </cell>
          <cell r="Y26">
            <v>0</v>
          </cell>
          <cell r="Z26">
            <v>0</v>
          </cell>
          <cell r="AA26">
            <v>81.36</v>
          </cell>
          <cell r="AB26">
            <v>0.8</v>
          </cell>
          <cell r="AC26">
            <v>24</v>
          </cell>
          <cell r="AD26">
            <v>13118.643715885724</v>
          </cell>
          <cell r="AF26">
            <v>98</v>
          </cell>
          <cell r="AG26">
            <v>26</v>
          </cell>
          <cell r="AH26">
            <v>43</v>
          </cell>
          <cell r="AI26">
            <v>10</v>
          </cell>
          <cell r="AK26">
            <v>4</v>
          </cell>
          <cell r="AL26">
            <v>3</v>
          </cell>
          <cell r="AM26">
            <v>0</v>
          </cell>
          <cell r="AN26">
            <v>0</v>
          </cell>
          <cell r="AO26">
            <v>1</v>
          </cell>
          <cell r="AQ26">
            <v>44</v>
          </cell>
          <cell r="AR26">
            <v>48</v>
          </cell>
          <cell r="AS26">
            <v>34</v>
          </cell>
          <cell r="AT26">
            <v>22</v>
          </cell>
          <cell r="AU26">
            <v>31</v>
          </cell>
          <cell r="AW26">
            <v>175</v>
          </cell>
          <cell r="AY26">
            <v>98</v>
          </cell>
          <cell r="AZ26">
            <v>26</v>
          </cell>
          <cell r="BA26">
            <v>0.55999999999999994</v>
          </cell>
          <cell r="BB26">
            <v>0.15000000000000002</v>
          </cell>
          <cell r="BC26">
            <v>0.71</v>
          </cell>
          <cell r="BE26">
            <v>15.5</v>
          </cell>
          <cell r="BG26">
            <v>26.879999999999995</v>
          </cell>
          <cell r="BH26">
            <v>7.2000000000000011</v>
          </cell>
          <cell r="BI26">
            <v>34.08</v>
          </cell>
          <cell r="BK26">
            <v>0</v>
          </cell>
          <cell r="BL26">
            <v>0</v>
          </cell>
          <cell r="BM26">
            <v>0</v>
          </cell>
          <cell r="BO26">
            <v>0</v>
          </cell>
          <cell r="BP26">
            <v>0</v>
          </cell>
          <cell r="BQ26">
            <v>0</v>
          </cell>
          <cell r="BS26">
            <v>17.36</v>
          </cell>
          <cell r="BT26">
            <v>4.6500000000000004</v>
          </cell>
          <cell r="BU26">
            <v>22.009999999999998</v>
          </cell>
          <cell r="BX26">
            <v>30</v>
          </cell>
          <cell r="BY26">
            <v>8</v>
          </cell>
          <cell r="BZ26">
            <v>8</v>
          </cell>
          <cell r="CA26">
            <v>7</v>
          </cell>
          <cell r="CB26">
            <v>4</v>
          </cell>
          <cell r="CC26">
            <v>6</v>
          </cell>
          <cell r="CD26">
            <v>30</v>
          </cell>
          <cell r="CE26">
            <v>4</v>
          </cell>
          <cell r="CF26">
            <v>34</v>
          </cell>
          <cell r="CH26">
            <v>30</v>
          </cell>
          <cell r="CI26">
            <v>8</v>
          </cell>
          <cell r="CJ26">
            <v>8</v>
          </cell>
          <cell r="CK26">
            <v>7</v>
          </cell>
          <cell r="CL26">
            <v>4</v>
          </cell>
          <cell r="CM26">
            <v>6</v>
          </cell>
          <cell r="CN26">
            <v>30</v>
          </cell>
          <cell r="CO26">
            <v>4</v>
          </cell>
          <cell r="CP26">
            <v>34</v>
          </cell>
          <cell r="CR26">
            <v>65.405405405405403</v>
          </cell>
          <cell r="CS26">
            <v>0</v>
          </cell>
          <cell r="CT26">
            <v>0</v>
          </cell>
          <cell r="CU26">
            <v>45.783783783783782</v>
          </cell>
          <cell r="CV26">
            <v>241.99999999999997</v>
          </cell>
          <cell r="CX26">
            <v>8</v>
          </cell>
          <cell r="CY26">
            <v>0</v>
          </cell>
          <cell r="CZ26">
            <v>0</v>
          </cell>
          <cell r="DA26">
            <v>6</v>
          </cell>
          <cell r="DB26">
            <v>30</v>
          </cell>
          <cell r="DD26">
            <v>5909.2989711196951</v>
          </cell>
          <cell r="DE26">
            <v>5909.2989711196951</v>
          </cell>
          <cell r="DF26">
            <v>0</v>
          </cell>
          <cell r="DG26">
            <v>0</v>
          </cell>
          <cell r="DH26">
            <v>4136.509279783786</v>
          </cell>
          <cell r="DI26">
            <v>21864.406193142873</v>
          </cell>
          <cell r="DK26">
            <v>2363.7195884478783</v>
          </cell>
          <cell r="DL26">
            <v>0</v>
          </cell>
          <cell r="DM26">
            <v>0</v>
          </cell>
          <cell r="DN26">
            <v>1654.6037119135144</v>
          </cell>
          <cell r="DO26">
            <v>8745.7624772571489</v>
          </cell>
          <cell r="DQ26">
            <v>3960</v>
          </cell>
          <cell r="DR26">
            <v>0.6</v>
          </cell>
          <cell r="DS26">
            <v>13118.643715885724</v>
          </cell>
          <cell r="DT26">
            <v>3545.5793826718173</v>
          </cell>
          <cell r="DU26">
            <v>0</v>
          </cell>
          <cell r="DV26">
            <v>0</v>
          </cell>
          <cell r="DW26">
            <v>2481.9055678702721</v>
          </cell>
          <cell r="DX26">
            <v>13118.643715885722</v>
          </cell>
          <cell r="DZ26">
            <v>8466.3333275159748</v>
          </cell>
          <cell r="EA26">
            <v>4431.5963511216432</v>
          </cell>
          <cell r="EB26">
            <v>2579.585935727524</v>
          </cell>
          <cell r="EC26">
            <v>1389.0078115455897</v>
          </cell>
          <cell r="ED26">
            <v>4997.882767232144</v>
          </cell>
          <cell r="EE26">
            <v>0</v>
          </cell>
          <cell r="EF26">
            <v>21864.406193142873</v>
          </cell>
          <cell r="EH26">
            <v>6</v>
          </cell>
          <cell r="EI26">
            <v>24</v>
          </cell>
          <cell r="EK26">
            <v>0</v>
          </cell>
          <cell r="EL26">
            <v>0</v>
          </cell>
          <cell r="EN26">
            <v>9</v>
          </cell>
          <cell r="EO26">
            <v>2</v>
          </cell>
          <cell r="EP26">
            <v>5</v>
          </cell>
          <cell r="EQ26">
            <v>1</v>
          </cell>
          <cell r="ER26">
            <v>1</v>
          </cell>
          <cell r="ES26">
            <v>1</v>
          </cell>
          <cell r="ET26">
            <v>0</v>
          </cell>
          <cell r="EU26">
            <v>0</v>
          </cell>
          <cell r="EV26">
            <v>2</v>
          </cell>
        </row>
        <row r="27">
          <cell r="B27" t="str">
            <v>TOTALES</v>
          </cell>
          <cell r="C27">
            <v>0.6</v>
          </cell>
          <cell r="D27">
            <v>0.39999999999999997</v>
          </cell>
          <cell r="E27">
            <v>0.77857142857142858</v>
          </cell>
          <cell r="F27">
            <v>0.7857142857142857</v>
          </cell>
          <cell r="G27">
            <v>1330</v>
          </cell>
          <cell r="H27">
            <v>1047</v>
          </cell>
          <cell r="I27">
            <v>1047</v>
          </cell>
          <cell r="J27">
            <v>833</v>
          </cell>
          <cell r="K27">
            <v>2370.5</v>
          </cell>
          <cell r="L27">
            <v>255</v>
          </cell>
          <cell r="M27">
            <v>820.6</v>
          </cell>
          <cell r="N27">
            <v>3212.9886465314071</v>
          </cell>
          <cell r="O27">
            <v>55024.812353696427</v>
          </cell>
          <cell r="P27">
            <v>228070.72201001793</v>
          </cell>
          <cell r="Q27">
            <v>34.674578196689424</v>
          </cell>
          <cell r="R27">
            <v>0.75857142857142867</v>
          </cell>
          <cell r="S27">
            <v>951</v>
          </cell>
          <cell r="T27">
            <v>533.92999999999995</v>
          </cell>
          <cell r="U27">
            <v>401.5</v>
          </cell>
          <cell r="V27">
            <v>175.44</v>
          </cell>
          <cell r="W27">
            <v>764.49</v>
          </cell>
          <cell r="X27">
            <v>272.84999999999997</v>
          </cell>
          <cell r="Y27">
            <v>0</v>
          </cell>
          <cell r="Z27">
            <v>0</v>
          </cell>
          <cell r="AA27">
            <v>1037.3399999999999</v>
          </cell>
          <cell r="AB27">
            <v>0.79999999999999993</v>
          </cell>
          <cell r="AC27">
            <v>391</v>
          </cell>
          <cell r="AD27">
            <v>48409.211174690754</v>
          </cell>
          <cell r="AF27">
            <v>1043</v>
          </cell>
          <cell r="AG27">
            <v>826</v>
          </cell>
          <cell r="AH27">
            <v>289</v>
          </cell>
          <cell r="AI27">
            <v>230</v>
          </cell>
          <cell r="AK27">
            <v>51</v>
          </cell>
          <cell r="AL27">
            <v>46.1</v>
          </cell>
          <cell r="AM27">
            <v>1</v>
          </cell>
          <cell r="AN27">
            <v>0</v>
          </cell>
          <cell r="AO27">
            <v>4</v>
          </cell>
          <cell r="AQ27">
            <v>47</v>
          </cell>
          <cell r="AR27">
            <v>48</v>
          </cell>
          <cell r="AS27">
            <v>37</v>
          </cell>
          <cell r="AT27">
            <v>24</v>
          </cell>
          <cell r="AU27">
            <v>33</v>
          </cell>
          <cell r="AW27">
            <v>2371.1999999999998</v>
          </cell>
          <cell r="AY27">
            <v>1043</v>
          </cell>
          <cell r="AZ27">
            <v>826</v>
          </cell>
          <cell r="BA27">
            <v>0.43986167341430504</v>
          </cell>
          <cell r="BB27">
            <v>0.34834682860998656</v>
          </cell>
          <cell r="BC27">
            <v>0.7882085020242916</v>
          </cell>
          <cell r="BE27">
            <v>15.5</v>
          </cell>
          <cell r="BX27">
            <v>270</v>
          </cell>
          <cell r="BY27">
            <v>41</v>
          </cell>
          <cell r="BZ27">
            <v>42</v>
          </cell>
          <cell r="CA27">
            <v>34</v>
          </cell>
          <cell r="CB27">
            <v>22</v>
          </cell>
          <cell r="CC27">
            <v>33</v>
          </cell>
          <cell r="CD27">
            <v>287.5</v>
          </cell>
          <cell r="CE27">
            <v>32</v>
          </cell>
          <cell r="CF27">
            <v>319.5</v>
          </cell>
          <cell r="CH27">
            <v>270</v>
          </cell>
          <cell r="CI27">
            <v>41</v>
          </cell>
          <cell r="CJ27">
            <v>42</v>
          </cell>
          <cell r="CK27">
            <v>34</v>
          </cell>
          <cell r="CL27">
            <v>22</v>
          </cell>
          <cell r="CM27">
            <v>33</v>
          </cell>
          <cell r="CN27">
            <v>287.5</v>
          </cell>
          <cell r="CO27">
            <v>32</v>
          </cell>
          <cell r="CP27">
            <v>319.5</v>
          </cell>
          <cell r="CV27">
            <v>3217.271089279498</v>
          </cell>
          <cell r="DB27">
            <v>814.3</v>
          </cell>
          <cell r="DI27">
            <v>283700.11451638606</v>
          </cell>
          <cell r="DO27">
            <v>113480.04580655444</v>
          </cell>
          <cell r="DQ27">
            <v>13680</v>
          </cell>
          <cell r="DS27">
            <v>48409.211174690754</v>
          </cell>
          <cell r="DX27">
            <v>48439.670938107804</v>
          </cell>
          <cell r="DZ27">
            <v>114482.55849914625</v>
          </cell>
          <cell r="EA27">
            <v>59924.464214396867</v>
          </cell>
          <cell r="EB27">
            <v>34881.404542708631</v>
          </cell>
          <cell r="EC27">
            <v>18782.294753766182</v>
          </cell>
          <cell r="ED27">
            <v>55024.812353696427</v>
          </cell>
          <cell r="EE27">
            <v>0</v>
          </cell>
          <cell r="EF27">
            <v>283095.5343637144</v>
          </cell>
          <cell r="EI27">
            <v>399</v>
          </cell>
          <cell r="EL27">
            <v>0</v>
          </cell>
        </row>
      </sheetData>
      <sheetData sheetId="15"/>
      <sheetData sheetId="16"/>
      <sheetData sheetId="17">
        <row r="1">
          <cell r="CQ1" t="str">
            <v>IDENTIFICACION</v>
          </cell>
          <cell r="CR1" t="str">
            <v>EJECUTIVO</v>
          </cell>
          <cell r="CS1" t="str">
            <v>CONDICION</v>
          </cell>
        </row>
        <row r="2">
          <cell r="CQ2">
            <v>12856760</v>
          </cell>
          <cell r="CR2" t="str">
            <v>BRYAN ALBERTO MERA SIMBAÑA</v>
          </cell>
          <cell r="CS2" t="str">
            <v>EJECUTIVO HIBRIDO</v>
          </cell>
        </row>
        <row r="3">
          <cell r="CQ3">
            <v>12857762</v>
          </cell>
          <cell r="CR3" t="str">
            <v>CESAR ANTONIO HOLGUIN ROSAS</v>
          </cell>
          <cell r="CS3" t="str">
            <v>EJECUTIVO HIBRIDO</v>
          </cell>
        </row>
        <row r="4">
          <cell r="CQ4">
            <v>12857764</v>
          </cell>
          <cell r="CR4" t="str">
            <v>ANTONIO DANIEL PINCAY VILLEGAS</v>
          </cell>
          <cell r="CS4" t="str">
            <v>EJECUTIVO HIBRIDO</v>
          </cell>
        </row>
        <row r="5">
          <cell r="CQ5">
            <v>12856758</v>
          </cell>
          <cell r="CR5" t="str">
            <v>ANDERSON JAIR BENALCAZAR VALENCIA</v>
          </cell>
          <cell r="CS5" t="str">
            <v>EJECUTIVO HIBRIDO</v>
          </cell>
        </row>
        <row r="6">
          <cell r="CQ6">
            <v>12853352</v>
          </cell>
          <cell r="CR6" t="str">
            <v>ALICIA ROMINA GONZALEZ SANDOYA</v>
          </cell>
          <cell r="CS6" t="str">
            <v>EJECUTIVO HIBRIDO</v>
          </cell>
        </row>
        <row r="7">
          <cell r="CQ7">
            <v>12844186</v>
          </cell>
          <cell r="CR7" t="str">
            <v>ROBERTO ALEJANDRO CABEZAS LÓPEZ</v>
          </cell>
          <cell r="CS7" t="str">
            <v>EJECUTIVO HIBRIDO</v>
          </cell>
        </row>
        <row r="8">
          <cell r="CQ8">
            <v>12839426</v>
          </cell>
          <cell r="CR8" t="str">
            <v>OTERO YEPEZ ANDREA SOLEDAD</v>
          </cell>
          <cell r="CS8" t="str">
            <v>EJECUTIVO HIBRIDO</v>
          </cell>
        </row>
      </sheetData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>
        <row r="3">
          <cell r="AP3" t="str">
            <v>TIENDA</v>
          </cell>
          <cell r="AQ3" t="str">
            <v>EJECUTIVO</v>
          </cell>
          <cell r="AR3" t="str">
            <v>NAE</v>
          </cell>
          <cell r="AS3" t="str">
            <v>01</v>
          </cell>
          <cell r="AT3" t="str">
            <v>02</v>
          </cell>
          <cell r="AU3" t="str">
            <v>03</v>
          </cell>
          <cell r="AV3" t="str">
            <v>04</v>
          </cell>
          <cell r="AW3" t="str">
            <v>05</v>
          </cell>
          <cell r="AX3" t="str">
            <v>06</v>
          </cell>
          <cell r="AY3" t="str">
            <v>07</v>
          </cell>
          <cell r="AZ3" t="str">
            <v>08</v>
          </cell>
          <cell r="BA3" t="str">
            <v>09</v>
          </cell>
          <cell r="BB3" t="str">
            <v>10</v>
          </cell>
          <cell r="BC3" t="str">
            <v>11</v>
          </cell>
          <cell r="BD3" t="str">
            <v>12</v>
          </cell>
          <cell r="BE3" t="str">
            <v>13</v>
          </cell>
          <cell r="BF3" t="str">
            <v>14</v>
          </cell>
          <cell r="BG3" t="str">
            <v>15</v>
          </cell>
          <cell r="BH3" t="str">
            <v>16</v>
          </cell>
          <cell r="BI3" t="str">
            <v>17</v>
          </cell>
          <cell r="BJ3" t="str">
            <v>18</v>
          </cell>
          <cell r="BK3" t="str">
            <v>19</v>
          </cell>
          <cell r="BL3" t="str">
            <v>20</v>
          </cell>
          <cell r="BM3" t="str">
            <v>21</v>
          </cell>
          <cell r="BN3" t="str">
            <v>22</v>
          </cell>
          <cell r="BO3" t="str">
            <v>23</v>
          </cell>
          <cell r="BP3" t="str">
            <v>24</v>
          </cell>
          <cell r="BQ3" t="str">
            <v>25</v>
          </cell>
          <cell r="BR3" t="str">
            <v>26</v>
          </cell>
          <cell r="BS3" t="str">
            <v>27</v>
          </cell>
          <cell r="BT3" t="str">
            <v>28</v>
          </cell>
          <cell r="BY3" t="str">
            <v>TOTAL</v>
          </cell>
        </row>
        <row r="4">
          <cell r="AP4" t="str">
            <v>TIENDA AMERICA</v>
          </cell>
          <cell r="AQ4" t="str">
            <v>ORTEGA RUIZ GABRIEL ANTONIO</v>
          </cell>
          <cell r="AR4" t="str">
            <v>NAE108906</v>
          </cell>
          <cell r="AS4">
            <v>1</v>
          </cell>
          <cell r="AT4">
            <v>1</v>
          </cell>
          <cell r="BN4">
            <v>1</v>
          </cell>
          <cell r="BY4">
            <v>1</v>
          </cell>
        </row>
        <row r="5">
          <cell r="AQ5" t="str">
            <v>ROSERO CAICEDO JAIRO STEFANO</v>
          </cell>
          <cell r="AR5" t="str">
            <v>NAE108907</v>
          </cell>
          <cell r="BS5">
            <v>1</v>
          </cell>
          <cell r="BT5">
            <v>1</v>
          </cell>
          <cell r="BY5">
            <v>1</v>
          </cell>
        </row>
        <row r="6">
          <cell r="AQ6" t="str">
            <v>SALVATIERRA GUERRA JULIAN ENRIQUE</v>
          </cell>
          <cell r="AR6" t="str">
            <v>NAE107916</v>
          </cell>
          <cell r="BG6">
            <v>1</v>
          </cell>
          <cell r="BT6">
            <v>1</v>
          </cell>
          <cell r="BY6">
            <v>1</v>
          </cell>
        </row>
        <row r="7">
          <cell r="AQ7" t="str">
            <v>REINO TUFINO PAULTEH KATHERINE</v>
          </cell>
          <cell r="AR7" t="str">
            <v>NAE110246</v>
          </cell>
          <cell r="BP7">
            <v>1</v>
          </cell>
          <cell r="BT7">
            <v>1</v>
          </cell>
          <cell r="BY7">
            <v>1</v>
          </cell>
        </row>
        <row r="8">
          <cell r="AQ8" t="str">
            <v>GRANDA ESPINOZA ANDRES SEBASTIAN</v>
          </cell>
          <cell r="AR8" t="str">
            <v>NAE110142</v>
          </cell>
          <cell r="BE8">
            <v>1</v>
          </cell>
          <cell r="BF8">
            <v>1</v>
          </cell>
          <cell r="BY8">
            <v>1</v>
          </cell>
        </row>
        <row r="9">
          <cell r="AP9" t="str">
            <v>Total TIENDA AMERICA</v>
          </cell>
          <cell r="AS9">
            <v>1</v>
          </cell>
          <cell r="AT9">
            <v>1</v>
          </cell>
          <cell r="BE9">
            <v>1</v>
          </cell>
          <cell r="BF9">
            <v>1</v>
          </cell>
          <cell r="BG9">
            <v>1</v>
          </cell>
          <cell r="BN9">
            <v>1</v>
          </cell>
          <cell r="BP9">
            <v>1</v>
          </cell>
          <cell r="BS9">
            <v>1</v>
          </cell>
          <cell r="BT9">
            <v>1</v>
          </cell>
          <cell r="BY9">
            <v>1</v>
          </cell>
        </row>
        <row r="10">
          <cell r="AP10" t="str">
            <v>TIENDA CONDADO</v>
          </cell>
          <cell r="AQ10" t="str">
            <v>CASTILLO AGUIRRE EDWIN MODESTO</v>
          </cell>
          <cell r="AR10" t="str">
            <v>NAE104116</v>
          </cell>
          <cell r="AY10">
            <v>1</v>
          </cell>
          <cell r="AZ10">
            <v>1</v>
          </cell>
          <cell r="BD10">
            <v>1</v>
          </cell>
          <cell r="BE10">
            <v>1</v>
          </cell>
          <cell r="BF10">
            <v>1</v>
          </cell>
          <cell r="BG10">
            <v>1</v>
          </cell>
          <cell r="BJ10">
            <v>1</v>
          </cell>
          <cell r="BK10">
            <v>1</v>
          </cell>
          <cell r="BL10">
            <v>1</v>
          </cell>
          <cell r="BN10">
            <v>1</v>
          </cell>
          <cell r="BP10">
            <v>1</v>
          </cell>
          <cell r="BQ10">
            <v>1</v>
          </cell>
          <cell r="BR10">
            <v>1</v>
          </cell>
          <cell r="BY10">
            <v>1</v>
          </cell>
        </row>
        <row r="11">
          <cell r="AQ11" t="str">
            <v>GUACHAMIN CAZA HUGO ADRIAN</v>
          </cell>
          <cell r="AR11" t="str">
            <v>NAE108624</v>
          </cell>
          <cell r="AT11">
            <v>1</v>
          </cell>
          <cell r="BP11">
            <v>1</v>
          </cell>
          <cell r="BT11">
            <v>0.5</v>
          </cell>
          <cell r="BY11">
            <v>0.83333333333333337</v>
          </cell>
        </row>
        <row r="12">
          <cell r="AQ12" t="str">
            <v>MELCHIADE ISAAC VALMORE</v>
          </cell>
          <cell r="AR12" t="str">
            <v>NAE105912</v>
          </cell>
          <cell r="AT12">
            <v>1</v>
          </cell>
          <cell r="AU12">
            <v>1</v>
          </cell>
          <cell r="AV12">
            <v>1</v>
          </cell>
          <cell r="AW12">
            <v>1</v>
          </cell>
          <cell r="AX12">
            <v>1</v>
          </cell>
          <cell r="AY12">
            <v>1</v>
          </cell>
          <cell r="BE12">
            <v>1</v>
          </cell>
          <cell r="BY12">
            <v>1</v>
          </cell>
        </row>
        <row r="13">
          <cell r="AQ13" t="str">
            <v>ROJAS VEGA JHOSMERY MICHELE</v>
          </cell>
          <cell r="AR13" t="str">
            <v>NAE105910</v>
          </cell>
          <cell r="AS13">
            <v>1</v>
          </cell>
          <cell r="AV13">
            <v>1</v>
          </cell>
          <cell r="AZ13">
            <v>1</v>
          </cell>
          <cell r="BA13">
            <v>1</v>
          </cell>
          <cell r="BC13">
            <v>1</v>
          </cell>
          <cell r="BE13">
            <v>1</v>
          </cell>
          <cell r="BO13">
            <v>1</v>
          </cell>
          <cell r="BY13">
            <v>1</v>
          </cell>
        </row>
        <row r="14">
          <cell r="AQ14" t="str">
            <v>ROSALES MALDONADO JESSICA GABRIELA</v>
          </cell>
          <cell r="AR14" t="str">
            <v>NAE104113</v>
          </cell>
          <cell r="AV14">
            <v>1</v>
          </cell>
          <cell r="BG14">
            <v>1</v>
          </cell>
          <cell r="BK14">
            <v>1</v>
          </cell>
          <cell r="BY14">
            <v>1</v>
          </cell>
        </row>
        <row r="15">
          <cell r="AP15" t="str">
            <v>Total TIENDA CONDADO</v>
          </cell>
          <cell r="AS15">
            <v>1</v>
          </cell>
          <cell r="AT15">
            <v>1</v>
          </cell>
          <cell r="AU15">
            <v>1</v>
          </cell>
          <cell r="AV15">
            <v>1</v>
          </cell>
          <cell r="AW15">
            <v>1</v>
          </cell>
          <cell r="AX15">
            <v>1</v>
          </cell>
          <cell r="AY15">
            <v>1</v>
          </cell>
          <cell r="AZ15">
            <v>1</v>
          </cell>
          <cell r="BA15">
            <v>1</v>
          </cell>
          <cell r="BC15">
            <v>1</v>
          </cell>
          <cell r="BD15">
            <v>1</v>
          </cell>
          <cell r="BE15">
            <v>1</v>
          </cell>
          <cell r="BF15">
            <v>1</v>
          </cell>
          <cell r="BG15">
            <v>1</v>
          </cell>
          <cell r="BJ15">
            <v>1</v>
          </cell>
          <cell r="BK15">
            <v>1</v>
          </cell>
          <cell r="BL15">
            <v>1</v>
          </cell>
          <cell r="BN15">
            <v>1</v>
          </cell>
          <cell r="BO15">
            <v>1</v>
          </cell>
          <cell r="BP15">
            <v>1</v>
          </cell>
          <cell r="BQ15">
            <v>1</v>
          </cell>
          <cell r="BR15">
            <v>1</v>
          </cell>
          <cell r="BT15">
            <v>0.5</v>
          </cell>
          <cell r="BY15">
            <v>0.97826086956521741</v>
          </cell>
        </row>
        <row r="16">
          <cell r="AP16" t="str">
            <v>TIENDA CUENCA CENTRO</v>
          </cell>
          <cell r="AQ16" t="str">
            <v>ANDRADE CONDO CHRISTIAN EDUARDO</v>
          </cell>
          <cell r="AR16" t="str">
            <v>NAE108007</v>
          </cell>
          <cell r="AX16">
            <v>1</v>
          </cell>
          <cell r="BN16">
            <v>1</v>
          </cell>
          <cell r="BO16">
            <v>1</v>
          </cell>
          <cell r="BP16">
            <v>1</v>
          </cell>
          <cell r="BS16">
            <v>1</v>
          </cell>
          <cell r="BY16">
            <v>1</v>
          </cell>
        </row>
        <row r="17">
          <cell r="AQ17" t="str">
            <v>CALLE CHACA JORGE VINICIO</v>
          </cell>
          <cell r="AR17" t="str">
            <v>NAE104152</v>
          </cell>
          <cell r="AT17">
            <v>1</v>
          </cell>
          <cell r="AX17">
            <v>1</v>
          </cell>
          <cell r="BA17">
            <v>1</v>
          </cell>
          <cell r="BE17">
            <v>1</v>
          </cell>
          <cell r="BF17">
            <v>1</v>
          </cell>
          <cell r="BI17">
            <v>1</v>
          </cell>
          <cell r="BM17">
            <v>1</v>
          </cell>
          <cell r="BN17">
            <v>1</v>
          </cell>
          <cell r="BP17">
            <v>1</v>
          </cell>
          <cell r="BS17">
            <v>0</v>
          </cell>
          <cell r="BT17">
            <v>0</v>
          </cell>
          <cell r="BY17">
            <v>0.81818181818181823</v>
          </cell>
        </row>
        <row r="18">
          <cell r="AQ18" t="str">
            <v>GONZALES ALVARRACIN PAOLA YESSENIA</v>
          </cell>
          <cell r="AR18" t="str">
            <v>NAE108702</v>
          </cell>
          <cell r="AS18">
            <v>1</v>
          </cell>
          <cell r="AT18">
            <v>1</v>
          </cell>
          <cell r="AU18">
            <v>1</v>
          </cell>
          <cell r="AV18">
            <v>1</v>
          </cell>
          <cell r="AX18">
            <v>1</v>
          </cell>
          <cell r="AY18">
            <v>1</v>
          </cell>
          <cell r="BE18">
            <v>1</v>
          </cell>
          <cell r="BG18">
            <v>1</v>
          </cell>
          <cell r="BH18">
            <v>1</v>
          </cell>
          <cell r="BI18">
            <v>1</v>
          </cell>
          <cell r="BN18">
            <v>1</v>
          </cell>
          <cell r="BO18">
            <v>1</v>
          </cell>
          <cell r="BP18">
            <v>1</v>
          </cell>
          <cell r="BQ18">
            <v>1</v>
          </cell>
          <cell r="BS18">
            <v>1</v>
          </cell>
          <cell r="BT18">
            <v>1</v>
          </cell>
          <cell r="BY18">
            <v>1</v>
          </cell>
        </row>
        <row r="19">
          <cell r="AQ19" t="str">
            <v>PATIÑO URGILES DIANA CATALINA</v>
          </cell>
          <cell r="AR19" t="str">
            <v>NAE104868</v>
          </cell>
          <cell r="AY19">
            <v>1</v>
          </cell>
          <cell r="AZ19">
            <v>1</v>
          </cell>
          <cell r="BM19">
            <v>1</v>
          </cell>
          <cell r="BY19">
            <v>1</v>
          </cell>
        </row>
        <row r="20">
          <cell r="AQ20" t="str">
            <v>VALLEJO DELEG ROMAN NICOLAS</v>
          </cell>
          <cell r="AR20" t="str">
            <v>NAE104140</v>
          </cell>
          <cell r="AS20">
            <v>1</v>
          </cell>
          <cell r="AT20">
            <v>1</v>
          </cell>
          <cell r="AU20">
            <v>1</v>
          </cell>
          <cell r="AV20">
            <v>1</v>
          </cell>
          <cell r="AX20">
            <v>0.75</v>
          </cell>
          <cell r="AY20">
            <v>1</v>
          </cell>
          <cell r="AZ20">
            <v>0</v>
          </cell>
          <cell r="BA20">
            <v>1</v>
          </cell>
          <cell r="BB20">
            <v>1</v>
          </cell>
          <cell r="BE20">
            <v>1</v>
          </cell>
          <cell r="BF20">
            <v>1</v>
          </cell>
          <cell r="BG20">
            <v>1</v>
          </cell>
          <cell r="BH20">
            <v>1</v>
          </cell>
          <cell r="BI20">
            <v>1</v>
          </cell>
          <cell r="BN20">
            <v>0.8</v>
          </cell>
          <cell r="BO20">
            <v>1</v>
          </cell>
          <cell r="BP20">
            <v>1</v>
          </cell>
          <cell r="BS20">
            <v>1</v>
          </cell>
          <cell r="BT20">
            <v>1</v>
          </cell>
          <cell r="BY20">
            <v>0.92368421052631577</v>
          </cell>
        </row>
        <row r="21">
          <cell r="AQ21" t="str">
            <v>LUNA JACHO ANDREA GABRIELA</v>
          </cell>
          <cell r="AR21" t="str">
            <v>NAE110295</v>
          </cell>
          <cell r="AS21">
            <v>1</v>
          </cell>
          <cell r="AV21">
            <v>1</v>
          </cell>
          <cell r="AX21">
            <v>1</v>
          </cell>
          <cell r="AY21">
            <v>1</v>
          </cell>
          <cell r="AZ21">
            <v>0.5</v>
          </cell>
          <cell r="BA21">
            <v>1</v>
          </cell>
          <cell r="BB21">
            <v>1</v>
          </cell>
          <cell r="BE21">
            <v>1</v>
          </cell>
          <cell r="BG21">
            <v>1</v>
          </cell>
          <cell r="BH21">
            <v>1</v>
          </cell>
          <cell r="BN21">
            <v>1</v>
          </cell>
          <cell r="BO21">
            <v>1</v>
          </cell>
          <cell r="BP21">
            <v>1</v>
          </cell>
          <cell r="BT21">
            <v>1</v>
          </cell>
          <cell r="BY21">
            <v>0.9642857142857143</v>
          </cell>
        </row>
        <row r="22">
          <cell r="AP22" t="str">
            <v>Total TIENDA CUENCA CENTRO</v>
          </cell>
          <cell r="AS22">
            <v>1</v>
          </cell>
          <cell r="AT22">
            <v>1</v>
          </cell>
          <cell r="AU22">
            <v>1</v>
          </cell>
          <cell r="AV22">
            <v>1</v>
          </cell>
          <cell r="AX22">
            <v>0.88888888888888884</v>
          </cell>
          <cell r="AY22">
            <v>1</v>
          </cell>
          <cell r="AZ22">
            <v>0.5</v>
          </cell>
          <cell r="BA22">
            <v>1</v>
          </cell>
          <cell r="BB22">
            <v>1</v>
          </cell>
          <cell r="BE22">
            <v>1</v>
          </cell>
          <cell r="BF22">
            <v>1</v>
          </cell>
          <cell r="BG22">
            <v>1</v>
          </cell>
          <cell r="BH22">
            <v>1</v>
          </cell>
          <cell r="BI22">
            <v>1</v>
          </cell>
          <cell r="BM22">
            <v>1</v>
          </cell>
          <cell r="BN22">
            <v>0.92307692307692313</v>
          </cell>
          <cell r="BO22">
            <v>1</v>
          </cell>
          <cell r="BP22">
            <v>1</v>
          </cell>
          <cell r="BQ22">
            <v>1</v>
          </cell>
          <cell r="BS22">
            <v>0.83333333333333337</v>
          </cell>
          <cell r="BT22">
            <v>0.8571428571428571</v>
          </cell>
          <cell r="BY22">
            <v>0.95249723821152388</v>
          </cell>
        </row>
        <row r="23">
          <cell r="AP23" t="str">
            <v>TIENDA CUENCA REMIGIO</v>
          </cell>
          <cell r="AQ23" t="str">
            <v>OSORIO TEJADA ANA ESTEFANIA</v>
          </cell>
          <cell r="AR23" t="str">
            <v>NAE107674</v>
          </cell>
          <cell r="AS23">
            <v>1</v>
          </cell>
          <cell r="AT23">
            <v>0.5</v>
          </cell>
          <cell r="AU23">
            <v>1</v>
          </cell>
          <cell r="AY23">
            <v>0</v>
          </cell>
          <cell r="AZ23">
            <v>1</v>
          </cell>
          <cell r="BA23">
            <v>1</v>
          </cell>
          <cell r="BE23">
            <v>1</v>
          </cell>
          <cell r="BG23">
            <v>1</v>
          </cell>
          <cell r="BH23">
            <v>1</v>
          </cell>
          <cell r="BI23">
            <v>1</v>
          </cell>
          <cell r="BN23">
            <v>0.66666666666666663</v>
          </cell>
          <cell r="BO23">
            <v>0.75</v>
          </cell>
          <cell r="BP23">
            <v>0.66666666666666663</v>
          </cell>
          <cell r="BQ23">
            <v>0.66666666666666663</v>
          </cell>
          <cell r="BS23">
            <v>1</v>
          </cell>
          <cell r="BT23">
            <v>0.83333333333333337</v>
          </cell>
          <cell r="BY23">
            <v>0.81770833333333326</v>
          </cell>
        </row>
        <row r="24">
          <cell r="AQ24" t="str">
            <v>PATIÑO TAPIA ANDRES SANTIAGO</v>
          </cell>
          <cell r="AR24" t="str">
            <v>NAE107589</v>
          </cell>
          <cell r="AS24">
            <v>1</v>
          </cell>
          <cell r="AT24">
            <v>1</v>
          </cell>
          <cell r="AU24">
            <v>1</v>
          </cell>
          <cell r="AY24">
            <v>1</v>
          </cell>
          <cell r="BA24">
            <v>1</v>
          </cell>
          <cell r="BB24">
            <v>1</v>
          </cell>
          <cell r="BC24">
            <v>1</v>
          </cell>
          <cell r="BE24">
            <v>1</v>
          </cell>
          <cell r="BF24">
            <v>1</v>
          </cell>
          <cell r="BG24">
            <v>1</v>
          </cell>
          <cell r="BJ24">
            <v>1</v>
          </cell>
          <cell r="BN24">
            <v>1</v>
          </cell>
          <cell r="BO24">
            <v>1</v>
          </cell>
          <cell r="BP24">
            <v>1</v>
          </cell>
          <cell r="BT24">
            <v>1</v>
          </cell>
          <cell r="BY24">
            <v>1</v>
          </cell>
        </row>
        <row r="25">
          <cell r="AQ25" t="str">
            <v>RAMIREZ RUBIO NELLY LILIANA</v>
          </cell>
          <cell r="AR25" t="str">
            <v>NAE108606</v>
          </cell>
          <cell r="AS25">
            <v>1</v>
          </cell>
          <cell r="AU25">
            <v>1</v>
          </cell>
          <cell r="AX25">
            <v>1</v>
          </cell>
          <cell r="AY25">
            <v>1</v>
          </cell>
          <cell r="BB25">
            <v>1</v>
          </cell>
          <cell r="BE25">
            <v>1</v>
          </cell>
          <cell r="BG25">
            <v>1</v>
          </cell>
          <cell r="BP25">
            <v>1</v>
          </cell>
          <cell r="BQ25">
            <v>1</v>
          </cell>
          <cell r="BY25">
            <v>1</v>
          </cell>
        </row>
        <row r="26">
          <cell r="AQ26" t="str">
            <v>RODRIGUEZ QUITO JESSICA GABRIELA</v>
          </cell>
          <cell r="AR26" t="str">
            <v>NAE107367</v>
          </cell>
          <cell r="AX26">
            <v>1</v>
          </cell>
          <cell r="BQ26">
            <v>1</v>
          </cell>
          <cell r="BS26">
            <v>1</v>
          </cell>
          <cell r="BY26">
            <v>1</v>
          </cell>
        </row>
        <row r="27">
          <cell r="AQ27" t="str">
            <v>YEPEZ PALOMEQUE DIANA PATRICIA</v>
          </cell>
          <cell r="AR27" t="str">
            <v>NAE105623</v>
          </cell>
          <cell r="AS27">
            <v>1</v>
          </cell>
          <cell r="AU27">
            <v>0</v>
          </cell>
          <cell r="AX27">
            <v>0</v>
          </cell>
          <cell r="AY27">
            <v>0</v>
          </cell>
          <cell r="BA27">
            <v>1</v>
          </cell>
          <cell r="BB27">
            <v>1</v>
          </cell>
          <cell r="BG27">
            <v>1</v>
          </cell>
          <cell r="BH27">
            <v>1</v>
          </cell>
          <cell r="BJ27">
            <v>1</v>
          </cell>
          <cell r="BO27">
            <v>1</v>
          </cell>
          <cell r="BP27">
            <v>1</v>
          </cell>
          <cell r="BS27">
            <v>1</v>
          </cell>
          <cell r="BT27">
            <v>0</v>
          </cell>
          <cell r="BY27">
            <v>0.69230769230769229</v>
          </cell>
        </row>
        <row r="28">
          <cell r="AQ28" t="str">
            <v>LUZARDO CENTENO BORIS PAUL</v>
          </cell>
          <cell r="AR28" t="str">
            <v>NAE104153</v>
          </cell>
          <cell r="AS28">
            <v>1</v>
          </cell>
          <cell r="BN28">
            <v>0</v>
          </cell>
          <cell r="BP28">
            <v>0</v>
          </cell>
          <cell r="BY28">
            <v>0.33333333333333331</v>
          </cell>
        </row>
        <row r="29">
          <cell r="AP29" t="str">
            <v>Total TIENDA CUENCA REMIGIO</v>
          </cell>
          <cell r="AS29">
            <v>1</v>
          </cell>
          <cell r="AT29">
            <v>0.66666666666666663</v>
          </cell>
          <cell r="AU29">
            <v>0.8571428571428571</v>
          </cell>
          <cell r="AX29">
            <v>0.83333333333333337</v>
          </cell>
          <cell r="AY29">
            <v>0.66666666666666663</v>
          </cell>
          <cell r="AZ29">
            <v>1</v>
          </cell>
          <cell r="BA29">
            <v>1</v>
          </cell>
          <cell r="BB29">
            <v>1</v>
          </cell>
          <cell r="BC29">
            <v>1</v>
          </cell>
          <cell r="BE29">
            <v>1</v>
          </cell>
          <cell r="BF29">
            <v>1</v>
          </cell>
          <cell r="BG29">
            <v>1</v>
          </cell>
          <cell r="BH29">
            <v>1</v>
          </cell>
          <cell r="BI29">
            <v>1</v>
          </cell>
          <cell r="BJ29">
            <v>1</v>
          </cell>
          <cell r="BN29">
            <v>0.7142857142857143</v>
          </cell>
          <cell r="BO29">
            <v>0.88888888888888884</v>
          </cell>
          <cell r="BP29">
            <v>0.75</v>
          </cell>
          <cell r="BQ29">
            <v>0.92307692307692313</v>
          </cell>
          <cell r="BS29">
            <v>1</v>
          </cell>
          <cell r="BT29">
            <v>0.75</v>
          </cell>
          <cell r="BY29">
            <v>0.90714576428862137</v>
          </cell>
        </row>
        <row r="30">
          <cell r="AP30" t="str">
            <v>TIENDA MACHALA</v>
          </cell>
          <cell r="AQ30" t="str">
            <v>ARROBO VICENTE YADIRA ESPERANZA</v>
          </cell>
          <cell r="AR30" t="str">
            <v>NAE107726</v>
          </cell>
          <cell r="AS30">
            <v>1</v>
          </cell>
          <cell r="AT30">
            <v>1</v>
          </cell>
          <cell r="AU30">
            <v>0.83333333333333337</v>
          </cell>
          <cell r="AX30">
            <v>1</v>
          </cell>
          <cell r="AY30">
            <v>1</v>
          </cell>
          <cell r="AZ30">
            <v>1</v>
          </cell>
          <cell r="BA30">
            <v>1</v>
          </cell>
          <cell r="BB30">
            <v>1</v>
          </cell>
          <cell r="BC30">
            <v>1</v>
          </cell>
          <cell r="BD30">
            <v>1</v>
          </cell>
          <cell r="BE30">
            <v>0.91666666666666663</v>
          </cell>
          <cell r="BF30">
            <v>1</v>
          </cell>
          <cell r="BG30">
            <v>0.8</v>
          </cell>
          <cell r="BH30">
            <v>0.875</v>
          </cell>
          <cell r="BI30">
            <v>0.875</v>
          </cell>
          <cell r="BJ30">
            <v>0.66666666666666663</v>
          </cell>
          <cell r="BN30">
            <v>0.8571428571428571</v>
          </cell>
          <cell r="BO30">
            <v>0</v>
          </cell>
          <cell r="BP30">
            <v>0.5</v>
          </cell>
          <cell r="BS30">
            <v>1</v>
          </cell>
          <cell r="BT30">
            <v>1</v>
          </cell>
          <cell r="BY30">
            <v>0.87256235827664397</v>
          </cell>
        </row>
        <row r="31">
          <cell r="AQ31" t="str">
            <v>GONZAGA YUPANGUI LIZBETH KATHERINE</v>
          </cell>
          <cell r="AR31" t="str">
            <v>NAE107725</v>
          </cell>
          <cell r="AS31">
            <v>1</v>
          </cell>
          <cell r="AT31">
            <v>1</v>
          </cell>
          <cell r="AU31">
            <v>1</v>
          </cell>
          <cell r="AV31">
            <v>0.5</v>
          </cell>
          <cell r="AX31">
            <v>1</v>
          </cell>
          <cell r="AY31">
            <v>1</v>
          </cell>
          <cell r="AZ31">
            <v>1</v>
          </cell>
          <cell r="BA31">
            <v>1</v>
          </cell>
          <cell r="BB31">
            <v>1</v>
          </cell>
          <cell r="BE31">
            <v>1</v>
          </cell>
          <cell r="BG31">
            <v>1</v>
          </cell>
          <cell r="BH31">
            <v>0.8571428571428571</v>
          </cell>
          <cell r="BI31">
            <v>1</v>
          </cell>
          <cell r="BJ31">
            <v>1</v>
          </cell>
          <cell r="BN31">
            <v>1</v>
          </cell>
          <cell r="BO31">
            <v>0.75</v>
          </cell>
          <cell r="BP31">
            <v>0.83333333333333337</v>
          </cell>
          <cell r="BS31">
            <v>0.66666666666666663</v>
          </cell>
          <cell r="BT31">
            <v>0.66666666666666663</v>
          </cell>
          <cell r="BY31">
            <v>0.90914786967418559</v>
          </cell>
        </row>
        <row r="32">
          <cell r="AQ32" t="str">
            <v>TENORIO MARIA DEL PILAR</v>
          </cell>
          <cell r="AR32" t="str">
            <v>NAE106956</v>
          </cell>
          <cell r="AS32">
            <v>1</v>
          </cell>
          <cell r="AV32">
            <v>1</v>
          </cell>
          <cell r="AX32">
            <v>1</v>
          </cell>
          <cell r="AZ32">
            <v>1</v>
          </cell>
          <cell r="BA32">
            <v>1</v>
          </cell>
          <cell r="BB32">
            <v>1</v>
          </cell>
          <cell r="BE32">
            <v>1</v>
          </cell>
          <cell r="BF32">
            <v>1</v>
          </cell>
          <cell r="BG32">
            <v>1</v>
          </cell>
          <cell r="BH32">
            <v>0.75</v>
          </cell>
          <cell r="BN32">
            <v>0.66666666666666663</v>
          </cell>
          <cell r="BO32">
            <v>1</v>
          </cell>
          <cell r="BP32">
            <v>1</v>
          </cell>
          <cell r="BS32">
            <v>1</v>
          </cell>
          <cell r="BT32">
            <v>1</v>
          </cell>
          <cell r="BY32">
            <v>0.96111111111111103</v>
          </cell>
        </row>
        <row r="33">
          <cell r="AQ33" t="str">
            <v>ALICIA ROMINA GONZALEZ SANDOYA</v>
          </cell>
          <cell r="AR33" t="str">
            <v>NAE110544</v>
          </cell>
          <cell r="AX33">
            <v>1</v>
          </cell>
          <cell r="AY33">
            <v>0</v>
          </cell>
          <cell r="BE33">
            <v>1</v>
          </cell>
          <cell r="BF33">
            <v>1</v>
          </cell>
          <cell r="BG33">
            <v>1</v>
          </cell>
          <cell r="BH33">
            <v>0</v>
          </cell>
          <cell r="BI33">
            <v>1</v>
          </cell>
          <cell r="BN33">
            <v>1</v>
          </cell>
          <cell r="BO33">
            <v>1</v>
          </cell>
          <cell r="BP33">
            <v>1</v>
          </cell>
          <cell r="BQ33">
            <v>1</v>
          </cell>
          <cell r="BS33">
            <v>0.5</v>
          </cell>
          <cell r="BT33">
            <v>1</v>
          </cell>
          <cell r="BY33">
            <v>0.80769230769230771</v>
          </cell>
        </row>
        <row r="34">
          <cell r="AQ34" t="str">
            <v>DEYSI CHAPIN</v>
          </cell>
          <cell r="AR34" t="str">
            <v>NAE110856</v>
          </cell>
          <cell r="AU34">
            <v>1</v>
          </cell>
          <cell r="BE34">
            <v>1</v>
          </cell>
          <cell r="BN34">
            <v>1</v>
          </cell>
          <cell r="BO34">
            <v>1</v>
          </cell>
          <cell r="BP34">
            <v>0.66666666666666663</v>
          </cell>
          <cell r="BS34">
            <v>0</v>
          </cell>
          <cell r="BT34">
            <v>0</v>
          </cell>
          <cell r="BY34">
            <v>0.66666666666666674</v>
          </cell>
        </row>
        <row r="35">
          <cell r="AP35" t="str">
            <v>Total TIENDA MACHALA</v>
          </cell>
          <cell r="AS35">
            <v>1</v>
          </cell>
          <cell r="AT35">
            <v>1</v>
          </cell>
          <cell r="AU35">
            <v>0.93333333333333335</v>
          </cell>
          <cell r="AV35">
            <v>0.66666666666666663</v>
          </cell>
          <cell r="AX35">
            <v>1</v>
          </cell>
          <cell r="AY35">
            <v>0.8</v>
          </cell>
          <cell r="AZ35">
            <v>1</v>
          </cell>
          <cell r="BA35">
            <v>1</v>
          </cell>
          <cell r="BB35">
            <v>1</v>
          </cell>
          <cell r="BC35">
            <v>1</v>
          </cell>
          <cell r="BD35">
            <v>1</v>
          </cell>
          <cell r="BE35">
            <v>0.96666666666666667</v>
          </cell>
          <cell r="BF35">
            <v>1</v>
          </cell>
          <cell r="BG35">
            <v>0.88888888888888884</v>
          </cell>
          <cell r="BH35">
            <v>0.8</v>
          </cell>
          <cell r="BI35">
            <v>0.9375</v>
          </cell>
          <cell r="BJ35">
            <v>0.75</v>
          </cell>
          <cell r="BN35">
            <v>0.875</v>
          </cell>
          <cell r="BO35">
            <v>0.72727272727272729</v>
          </cell>
          <cell r="BP35">
            <v>0.85</v>
          </cell>
          <cell r="BQ35">
            <v>1</v>
          </cell>
          <cell r="BS35">
            <v>0.86956521739130432</v>
          </cell>
          <cell r="BT35">
            <v>0.84615384615384615</v>
          </cell>
          <cell r="BY35">
            <v>0.9091759715814538</v>
          </cell>
        </row>
        <row r="36">
          <cell r="AP36" t="str">
            <v>TIENDA RECREO</v>
          </cell>
          <cell r="AQ36" t="str">
            <v>AMBULUDI ROLDAN GIANELLA GRIMANEZA</v>
          </cell>
          <cell r="AR36" t="str">
            <v>NAE109092</v>
          </cell>
          <cell r="AS36">
            <v>1</v>
          </cell>
          <cell r="BB36">
            <v>1</v>
          </cell>
          <cell r="BY36">
            <v>1</v>
          </cell>
        </row>
        <row r="37">
          <cell r="AQ37" t="str">
            <v>CHICAIZA TOAPANTA ALEX DANILO</v>
          </cell>
          <cell r="AR37" t="str">
            <v>NAE104139</v>
          </cell>
          <cell r="AU37">
            <v>1</v>
          </cell>
          <cell r="AV37">
            <v>1</v>
          </cell>
          <cell r="BA37">
            <v>0.5</v>
          </cell>
          <cell r="BB37">
            <v>1</v>
          </cell>
          <cell r="BC37">
            <v>1</v>
          </cell>
          <cell r="BD37">
            <v>1</v>
          </cell>
          <cell r="BE37">
            <v>1</v>
          </cell>
          <cell r="BK37">
            <v>1</v>
          </cell>
          <cell r="BM37">
            <v>1</v>
          </cell>
          <cell r="BO37">
            <v>1</v>
          </cell>
          <cell r="BQ37">
            <v>1</v>
          </cell>
          <cell r="BT37">
            <v>1</v>
          </cell>
          <cell r="BY37">
            <v>0.95833333333333337</v>
          </cell>
        </row>
        <row r="38">
          <cell r="AQ38" t="str">
            <v>ESPINOZA MARTINES LAURA XIOMARA</v>
          </cell>
          <cell r="AR38" t="str">
            <v>NAE108058</v>
          </cell>
          <cell r="BL38">
            <v>1</v>
          </cell>
          <cell r="BT38">
            <v>1</v>
          </cell>
          <cell r="BY38">
            <v>1</v>
          </cell>
        </row>
        <row r="39">
          <cell r="AQ39" t="str">
            <v>OTERO YEPEZ ANDREA SOLEDAD</v>
          </cell>
          <cell r="AR39" t="str">
            <v>NAE107987</v>
          </cell>
          <cell r="BH39">
            <v>1</v>
          </cell>
          <cell r="BY39">
            <v>1</v>
          </cell>
        </row>
        <row r="40">
          <cell r="AQ40" t="str">
            <v>VALLEJO VIVANCO ISRAEL BERTIN</v>
          </cell>
          <cell r="AR40" t="str">
            <v>NAE108682</v>
          </cell>
          <cell r="BH40">
            <v>1</v>
          </cell>
          <cell r="BY40">
            <v>1</v>
          </cell>
        </row>
        <row r="41">
          <cell r="AQ41" t="str">
            <v>CRUZ MONTUFAR KATHERINE ALEJANDRA</v>
          </cell>
          <cell r="AR41" t="str">
            <v>NAE109193</v>
          </cell>
          <cell r="AU41">
            <v>1</v>
          </cell>
          <cell r="AY41">
            <v>1</v>
          </cell>
          <cell r="BC41">
            <v>1</v>
          </cell>
          <cell r="BY41">
            <v>1</v>
          </cell>
        </row>
        <row r="42">
          <cell r="AQ42" t="str">
            <v>VARGAS REYES LUIS EDUARDO</v>
          </cell>
          <cell r="AR42" t="str">
            <v>NAE109426</v>
          </cell>
          <cell r="AV42">
            <v>1</v>
          </cell>
          <cell r="BA42">
            <v>1</v>
          </cell>
          <cell r="BY42">
            <v>1</v>
          </cell>
        </row>
        <row r="43">
          <cell r="AQ43" t="str">
            <v>CONDO GARCIA NICOLAS MATIAS</v>
          </cell>
          <cell r="AR43" t="str">
            <v>NAE109815</v>
          </cell>
          <cell r="AZ43">
            <v>1</v>
          </cell>
          <cell r="BI43">
            <v>1</v>
          </cell>
          <cell r="BO43">
            <v>1</v>
          </cell>
          <cell r="BQ43">
            <v>1</v>
          </cell>
          <cell r="BY43">
            <v>1</v>
          </cell>
        </row>
        <row r="44">
          <cell r="AQ44" t="str">
            <v>VALBUENA SANCHEZ ALBERT ANTHONY</v>
          </cell>
          <cell r="AR44" t="str">
            <v>NAE109816</v>
          </cell>
          <cell r="BC44">
            <v>1</v>
          </cell>
          <cell r="BR44">
            <v>1</v>
          </cell>
          <cell r="BY44">
            <v>1</v>
          </cell>
        </row>
        <row r="45">
          <cell r="AQ45" t="str">
            <v>CORDOVA GAIBOR JONATHAN HERNAN</v>
          </cell>
          <cell r="AR45" t="str">
            <v>NAE109935</v>
          </cell>
          <cell r="BH45">
            <v>1</v>
          </cell>
          <cell r="BY45">
            <v>1</v>
          </cell>
        </row>
        <row r="46">
          <cell r="AQ46" t="str">
            <v>FIERRO ALAY PAUL FERNANDO</v>
          </cell>
          <cell r="AR46" t="str">
            <v>NAE110674</v>
          </cell>
          <cell r="AS46">
            <v>1</v>
          </cell>
          <cell r="AY46">
            <v>1</v>
          </cell>
          <cell r="BB46">
            <v>1</v>
          </cell>
          <cell r="BG46">
            <v>1</v>
          </cell>
          <cell r="BY46">
            <v>1</v>
          </cell>
        </row>
        <row r="47">
          <cell r="AQ47" t="str">
            <v>CHAVEZ VASQUEZ YESSENIA KATHERINE</v>
          </cell>
          <cell r="AR47" t="str">
            <v>NAE110467</v>
          </cell>
          <cell r="BY47">
            <v>0</v>
          </cell>
        </row>
        <row r="48">
          <cell r="AQ48" t="str">
            <v>PONCE THEA</v>
          </cell>
          <cell r="AR48" t="str">
            <v>NAE110735</v>
          </cell>
          <cell r="AT48">
            <v>1</v>
          </cell>
          <cell r="BH48">
            <v>1</v>
          </cell>
          <cell r="BQ48">
            <v>1</v>
          </cell>
          <cell r="BY48">
            <v>1</v>
          </cell>
        </row>
        <row r="49">
          <cell r="AQ49" t="str">
            <v>MASSA ACOSTA SHARON MICHELLE</v>
          </cell>
          <cell r="AR49" t="str">
            <v>NAE110676</v>
          </cell>
          <cell r="BO49">
            <v>1</v>
          </cell>
          <cell r="BS49">
            <v>1</v>
          </cell>
          <cell r="BT49">
            <v>1</v>
          </cell>
          <cell r="BY49">
            <v>1</v>
          </cell>
        </row>
        <row r="50">
          <cell r="AP50" t="str">
            <v>Total TIENDA RECREO</v>
          </cell>
          <cell r="AS50">
            <v>1</v>
          </cell>
          <cell r="AT50">
            <v>1</v>
          </cell>
          <cell r="AU50">
            <v>1</v>
          </cell>
          <cell r="AV50">
            <v>1</v>
          </cell>
          <cell r="AY50">
            <v>1</v>
          </cell>
          <cell r="AZ50">
            <v>1</v>
          </cell>
          <cell r="BA50">
            <v>0.66666666666666663</v>
          </cell>
          <cell r="BB50">
            <v>1</v>
          </cell>
          <cell r="BC50">
            <v>1</v>
          </cell>
          <cell r="BD50">
            <v>1</v>
          </cell>
          <cell r="BE50">
            <v>1</v>
          </cell>
          <cell r="BG50">
            <v>1</v>
          </cell>
          <cell r="BH50">
            <v>1</v>
          </cell>
          <cell r="BI50">
            <v>1</v>
          </cell>
          <cell r="BK50">
            <v>1</v>
          </cell>
          <cell r="BL50">
            <v>1</v>
          </cell>
          <cell r="BM50">
            <v>1</v>
          </cell>
          <cell r="BO50">
            <v>1</v>
          </cell>
          <cell r="BQ50">
            <v>1</v>
          </cell>
          <cell r="BR50">
            <v>1</v>
          </cell>
          <cell r="BS50">
            <v>1</v>
          </cell>
          <cell r="BT50">
            <v>1</v>
          </cell>
          <cell r="BY50">
            <v>0.98484848484848486</v>
          </cell>
        </row>
        <row r="51">
          <cell r="AP51" t="str">
            <v>TIENDA SCALA SHOPPING</v>
          </cell>
          <cell r="AQ51" t="str">
            <v>GUEVARA MAZA CRISTIAN FABIAN</v>
          </cell>
          <cell r="AR51" t="str">
            <v>NAE104739</v>
          </cell>
          <cell r="AX51">
            <v>1</v>
          </cell>
          <cell r="BF51">
            <v>1</v>
          </cell>
          <cell r="BJ51">
            <v>1</v>
          </cell>
          <cell r="BY51">
            <v>1</v>
          </cell>
        </row>
        <row r="52">
          <cell r="AQ52" t="str">
            <v>SALAS PARRA MARIA JOSE</v>
          </cell>
          <cell r="AR52" t="str">
            <v>NAE104118</v>
          </cell>
          <cell r="AV52">
            <v>1</v>
          </cell>
          <cell r="BB52">
            <v>1</v>
          </cell>
          <cell r="BI52">
            <v>1</v>
          </cell>
          <cell r="BQ52">
            <v>1</v>
          </cell>
          <cell r="BS52">
            <v>1</v>
          </cell>
          <cell r="BY52">
            <v>1</v>
          </cell>
        </row>
        <row r="53">
          <cell r="AQ53" t="str">
            <v>VINUEZA VELASCO ANGY DAYANA</v>
          </cell>
          <cell r="AR53" t="str">
            <v>NAE109814</v>
          </cell>
          <cell r="AT53">
            <v>1</v>
          </cell>
          <cell r="AU53">
            <v>1</v>
          </cell>
          <cell r="AW53">
            <v>1</v>
          </cell>
          <cell r="BB53">
            <v>1</v>
          </cell>
          <cell r="BK53">
            <v>1</v>
          </cell>
          <cell r="BN53">
            <v>1</v>
          </cell>
          <cell r="BS53">
            <v>1</v>
          </cell>
          <cell r="BY53">
            <v>1</v>
          </cell>
        </row>
        <row r="54">
          <cell r="AQ54" t="str">
            <v>LOZADA REYES BERTHA MARIBEL</v>
          </cell>
          <cell r="AR54" t="str">
            <v>NAE110469</v>
          </cell>
          <cell r="AS54">
            <v>1</v>
          </cell>
          <cell r="AW54">
            <v>1</v>
          </cell>
          <cell r="AX54">
            <v>1</v>
          </cell>
          <cell r="BC54">
            <v>1</v>
          </cell>
          <cell r="BI54">
            <v>1</v>
          </cell>
          <cell r="BN54">
            <v>1</v>
          </cell>
          <cell r="BQ54">
            <v>1</v>
          </cell>
          <cell r="BS54">
            <v>1</v>
          </cell>
          <cell r="BT54">
            <v>1</v>
          </cell>
          <cell r="BY54">
            <v>1</v>
          </cell>
        </row>
        <row r="55">
          <cell r="AQ55" t="str">
            <v>ORTEGA  NATALIE MÉNDEZ</v>
          </cell>
          <cell r="AR55" t="str">
            <v>NAE110470</v>
          </cell>
          <cell r="AU55">
            <v>1</v>
          </cell>
          <cell r="AV55">
            <v>1</v>
          </cell>
          <cell r="AW55">
            <v>1</v>
          </cell>
          <cell r="AX55">
            <v>1</v>
          </cell>
          <cell r="BC55">
            <v>1</v>
          </cell>
          <cell r="BD55">
            <v>1</v>
          </cell>
          <cell r="BE55">
            <v>1</v>
          </cell>
          <cell r="BG55">
            <v>1</v>
          </cell>
          <cell r="BH55">
            <v>1</v>
          </cell>
          <cell r="BM55">
            <v>1</v>
          </cell>
          <cell r="BN55">
            <v>1</v>
          </cell>
          <cell r="BO55">
            <v>1</v>
          </cell>
          <cell r="BQ55">
            <v>1</v>
          </cell>
          <cell r="BY55">
            <v>1</v>
          </cell>
        </row>
        <row r="56">
          <cell r="AQ56" t="str">
            <v>MEDINA LAPO DAYANNA CAROLINA</v>
          </cell>
          <cell r="AR56" t="str">
            <v>NAE110468</v>
          </cell>
          <cell r="AT56">
            <v>1</v>
          </cell>
          <cell r="AU56">
            <v>1</v>
          </cell>
          <cell r="AV56">
            <v>1</v>
          </cell>
          <cell r="BH56">
            <v>1</v>
          </cell>
          <cell r="BO56">
            <v>1</v>
          </cell>
          <cell r="BY56">
            <v>1</v>
          </cell>
        </row>
        <row r="57">
          <cell r="AQ57" t="str">
            <v>ORELLANA CARRERA MICHAEL ALEXANDER</v>
          </cell>
          <cell r="AR57" t="str">
            <v>NAE110429</v>
          </cell>
          <cell r="BT57">
            <v>1</v>
          </cell>
          <cell r="BY57">
            <v>1</v>
          </cell>
        </row>
        <row r="58">
          <cell r="AQ58" t="str">
            <v>YASELGA TORRES GISSEL ESTEFANIA</v>
          </cell>
          <cell r="AR58" t="str">
            <v>NAE110719</v>
          </cell>
          <cell r="BC58">
            <v>1</v>
          </cell>
          <cell r="BD58">
            <v>1</v>
          </cell>
          <cell r="BE58">
            <v>1</v>
          </cell>
          <cell r="BH58">
            <v>1</v>
          </cell>
          <cell r="BI58">
            <v>1</v>
          </cell>
          <cell r="BJ58">
            <v>1</v>
          </cell>
          <cell r="BO58">
            <v>1</v>
          </cell>
          <cell r="BP58">
            <v>1</v>
          </cell>
          <cell r="BQ58">
            <v>1</v>
          </cell>
          <cell r="BT58">
            <v>1</v>
          </cell>
          <cell r="BY58">
            <v>1</v>
          </cell>
        </row>
        <row r="59">
          <cell r="AQ59" t="str">
            <v>JHEMELIN CRISTINA NAEKAT MASHIANDA</v>
          </cell>
          <cell r="AR59" t="str">
            <v>NAE110870</v>
          </cell>
          <cell r="AS59">
            <v>1</v>
          </cell>
          <cell r="AY59">
            <v>1</v>
          </cell>
          <cell r="BT59">
            <v>1</v>
          </cell>
          <cell r="BY59">
            <v>1</v>
          </cell>
        </row>
        <row r="60">
          <cell r="AQ60" t="str">
            <v>IRENE CATALINA SUAREZ CAÑAS</v>
          </cell>
          <cell r="AR60" t="str">
            <v>NAE110868</v>
          </cell>
          <cell r="BA60">
            <v>1</v>
          </cell>
          <cell r="BT60">
            <v>1</v>
          </cell>
          <cell r="BY60">
            <v>1</v>
          </cell>
        </row>
        <row r="61">
          <cell r="AQ61" t="str">
            <v>ORTIZ BYRON ANDRES</v>
          </cell>
          <cell r="AR61" t="str">
            <v>NAE110697</v>
          </cell>
          <cell r="BA61">
            <v>1</v>
          </cell>
          <cell r="BM61">
            <v>1</v>
          </cell>
          <cell r="BN61">
            <v>1</v>
          </cell>
          <cell r="BR61">
            <v>1</v>
          </cell>
          <cell r="BY61">
            <v>1</v>
          </cell>
        </row>
        <row r="62">
          <cell r="AQ62" t="str">
            <v>VILLAVICENCIO GALLARDO OSWALDO DAVID</v>
          </cell>
          <cell r="AR62" t="str">
            <v>NAE110673</v>
          </cell>
          <cell r="BT62">
            <v>1</v>
          </cell>
          <cell r="BY62">
            <v>1</v>
          </cell>
        </row>
        <row r="63">
          <cell r="AP63" t="str">
            <v>Total TIENDA SCALA SHOPPING</v>
          </cell>
          <cell r="AS63">
            <v>1</v>
          </cell>
          <cell r="AT63">
            <v>1</v>
          </cell>
          <cell r="AU63">
            <v>1</v>
          </cell>
          <cell r="AV63">
            <v>1</v>
          </cell>
          <cell r="AW63">
            <v>1</v>
          </cell>
          <cell r="AX63">
            <v>1</v>
          </cell>
          <cell r="AY63">
            <v>1</v>
          </cell>
          <cell r="BA63">
            <v>1</v>
          </cell>
          <cell r="BB63">
            <v>1</v>
          </cell>
          <cell r="BC63">
            <v>1</v>
          </cell>
          <cell r="BD63">
            <v>1</v>
          </cell>
          <cell r="BE63">
            <v>1</v>
          </cell>
          <cell r="BF63">
            <v>1</v>
          </cell>
          <cell r="BG63">
            <v>1</v>
          </cell>
          <cell r="BH63">
            <v>1</v>
          </cell>
          <cell r="BI63">
            <v>1</v>
          </cell>
          <cell r="BJ63">
            <v>1</v>
          </cell>
          <cell r="BK63">
            <v>1</v>
          </cell>
          <cell r="BM63">
            <v>1</v>
          </cell>
          <cell r="BN63">
            <v>1</v>
          </cell>
          <cell r="BO63">
            <v>1</v>
          </cell>
          <cell r="BP63">
            <v>1</v>
          </cell>
          <cell r="BQ63">
            <v>1</v>
          </cell>
          <cell r="BR63">
            <v>1</v>
          </cell>
          <cell r="BS63">
            <v>1</v>
          </cell>
          <cell r="BT63">
            <v>1</v>
          </cell>
          <cell r="BY63">
            <v>1</v>
          </cell>
        </row>
      </sheetData>
      <sheetData sheetId="27"/>
      <sheetData sheetId="28"/>
      <sheetData sheetId="29"/>
      <sheetData sheetId="30"/>
      <sheetData sheetId="3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gresos"/>
      <sheetName val="Resumen TM"/>
      <sheetName val="Resumen SLE"/>
      <sheetName val="Hoja1"/>
      <sheetName val="Ejecutivo Movistar"/>
      <sheetName val="Especialistas y Jefes"/>
      <sheetName val="Evolutivo Diario Pospago"/>
      <sheetName val="Evolutivo Diario Terminales"/>
      <sheetName val="Evolutivo Diario Cambios Plan"/>
      <sheetName val="Evolutivo Diario Prepago"/>
      <sheetName val="Modabilidad Pospago"/>
      <sheetName val="Evolutivo Diario NCA"/>
      <sheetName val="Gestion NCA"/>
      <sheetName val="Presupuestos"/>
      <sheetName val="Personal Ppto vs Real"/>
      <sheetName val="BDD Cnet"/>
      <sheetName val="Ppto"/>
      <sheetName val="BDD NCA"/>
      <sheetName val="BDD Ingresos"/>
      <sheetName val="Hoja2"/>
      <sheetName val="Pospago"/>
      <sheetName val="Cambio de Plan"/>
      <sheetName val="Hoja3"/>
      <sheetName val="Terminales"/>
      <sheetName val="Paq. Llamad. Ilim."/>
      <sheetName val="Seguros"/>
      <sheetName val="MPlay"/>
      <sheetName val="CDF-FOX-HBO"/>
      <sheetName val="Retenciones"/>
      <sheetName val="Prepago"/>
      <sheetName val="NPS"/>
      <sheetName val="Comisiones"/>
      <sheetName val="Cruces"/>
      <sheetName val="12 Tablero TM Diciembr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>
        <row r="1">
          <cell r="CQ1" t="str">
            <v>IDENTIFICACION</v>
          </cell>
          <cell r="CR1" t="str">
            <v>EJECUTIVO</v>
          </cell>
          <cell r="CS1" t="str">
            <v>CONDICION</v>
          </cell>
        </row>
        <row r="2">
          <cell r="CQ2">
            <v>12845294</v>
          </cell>
          <cell r="CR2" t="str">
            <v>GIANELLA AMBULUDI ROLDÁN</v>
          </cell>
          <cell r="CS2" t="str">
            <v>EJECUTIVO HIBRIDO</v>
          </cell>
        </row>
        <row r="3">
          <cell r="CQ3">
            <v>12845706</v>
          </cell>
          <cell r="CR3" t="str">
            <v>Kenia Katrina Jaramillo Espinoza</v>
          </cell>
          <cell r="CS3" t="str">
            <v>EJECUTIVO HIBRIDO</v>
          </cell>
        </row>
        <row r="4">
          <cell r="CQ4">
            <v>12853352</v>
          </cell>
          <cell r="CR4" t="str">
            <v>ALICIA ROMINA GONZALEZ SANDOYA</v>
          </cell>
          <cell r="CS4" t="str">
            <v>EJECUTIVO HIBRIDO</v>
          </cell>
        </row>
        <row r="5">
          <cell r="CQ5">
            <v>12851608</v>
          </cell>
          <cell r="CR5" t="str">
            <v>REINO TUFIÑO PAULETH KATHERINE</v>
          </cell>
          <cell r="CS5" t="str">
            <v>EJECUTIVO HIBRIDO</v>
          </cell>
        </row>
        <row r="6">
          <cell r="CQ6">
            <v>12851610</v>
          </cell>
          <cell r="CS6" t="str">
            <v>EJECUTIVO HIBRIDO</v>
          </cell>
        </row>
        <row r="7">
          <cell r="CQ7">
            <v>12844186</v>
          </cell>
          <cell r="CR7" t="str">
            <v>ROBERTO ALEJANDRO CABEZAS LÓPEZ</v>
          </cell>
          <cell r="CS7" t="str">
            <v>EJECUTIVO HIBRIDO</v>
          </cell>
        </row>
        <row r="8">
          <cell r="CQ8">
            <v>12839426</v>
          </cell>
          <cell r="CR8" t="str">
            <v>OTERO YEPEZ ANDREA SOLEDAD</v>
          </cell>
          <cell r="CS8" t="str">
            <v>EJECUTIVO HIBRIDO</v>
          </cell>
        </row>
      </sheetData>
      <sheetData sheetId="16">
        <row r="4">
          <cell r="M4" t="str">
            <v>PrepagoChip</v>
          </cell>
          <cell r="N4" t="str">
            <v>MetaUpsellTM</v>
          </cell>
          <cell r="Q4" t="str">
            <v>MetaBlindaje</v>
          </cell>
          <cell r="R4" t="str">
            <v>MetaRetencion</v>
          </cell>
          <cell r="AB4" t="str">
            <v>MetaNPS</v>
          </cell>
          <cell r="AD4" t="str">
            <v>MetaPayJoy</v>
          </cell>
          <cell r="AF4" t="str">
            <v>MetaAltaDomTm</v>
          </cell>
          <cell r="AG4" t="str">
            <v>MetaTransferDomTM</v>
          </cell>
          <cell r="AH4" t="str">
            <v>MetaAltaPagoCaja</v>
          </cell>
          <cell r="AI4" t="str">
            <v>MetaTransferPagoCaja</v>
          </cell>
          <cell r="EZ4" t="str">
            <v>MetaRenovacionContado</v>
          </cell>
          <cell r="FA4" t="str">
            <v>MetaRenovacionFinanciado</v>
          </cell>
          <cell r="FB4" t="str">
            <v>MetaContratoContado</v>
          </cell>
          <cell r="FC4" t="str">
            <v>MetaContratoFinanciado</v>
          </cell>
          <cell r="FD4" t="str">
            <v>MetaPrepagoContado</v>
          </cell>
          <cell r="FE4" t="str">
            <v>MetaAccesorios</v>
          </cell>
          <cell r="FN4" t="str">
            <v>MetaPaqIlimitado</v>
          </cell>
          <cell r="FO4" t="str">
            <v>MetaUPPS</v>
          </cell>
          <cell r="FP4" t="str">
            <v>MetaSD</v>
          </cell>
          <cell r="FQ4" t="str">
            <v>MetaSOS</v>
          </cell>
          <cell r="FR4" t="str">
            <v>MetaMplay</v>
          </cell>
          <cell r="FS4" t="str">
            <v>MetaFutbol</v>
          </cell>
          <cell r="FT4" t="str">
            <v>MetaFox</v>
          </cell>
          <cell r="FU4" t="str">
            <v>MetaHBO</v>
          </cell>
        </row>
        <row r="5">
          <cell r="B5" t="str">
            <v>PRESUPUESTO DICIEMBRE 2022 TELEFONICA</v>
          </cell>
          <cell r="CJ5">
            <v>0.3</v>
          </cell>
          <cell r="CV5">
            <v>0.3</v>
          </cell>
          <cell r="EZ5">
            <v>0.50196078431372548</v>
          </cell>
          <cell r="FA5">
            <v>0.2627450980392157</v>
          </cell>
          <cell r="FB5">
            <v>0.15294117647058825</v>
          </cell>
          <cell r="FC5">
            <v>8.2352941176470587E-2</v>
          </cell>
        </row>
        <row r="6">
          <cell r="A6" t="str">
            <v>Tienda</v>
          </cell>
          <cell r="B6" t="str">
            <v>Nombre de Plaza</v>
          </cell>
          <cell r="G6" t="str">
            <v>Altas</v>
          </cell>
          <cell r="H6" t="str">
            <v>%Part. Altas</v>
          </cell>
          <cell r="I6" t="str">
            <v>Transf.</v>
          </cell>
          <cell r="J6" t="str">
            <v>%Part. Transf.</v>
          </cell>
          <cell r="K6" t="str">
            <v>Total Pospago</v>
          </cell>
          <cell r="L6" t="str">
            <v>Portabilidad</v>
          </cell>
          <cell r="M6" t="str">
            <v>Prepago</v>
          </cell>
          <cell r="N6" t="str">
            <v>Cambios de Plan</v>
          </cell>
          <cell r="O6" t="str">
            <v>Prepago con Terminal</v>
          </cell>
          <cell r="P6" t="str">
            <v>Total Terminales (PPCT + POS +REN)</v>
          </cell>
          <cell r="Q6" t="str">
            <v>Blindaje</v>
          </cell>
          <cell r="R6" t="str">
            <v>Retenciones</v>
          </cell>
          <cell r="S6" t="str">
            <v>Paquetes Recurrentes de voz</v>
          </cell>
          <cell r="T6" t="str">
            <v>UPPS+</v>
          </cell>
          <cell r="U6" t="str">
            <v>Seguridad Digital</v>
          </cell>
          <cell r="V6" t="str">
            <v>Asistencia SOS</v>
          </cell>
          <cell r="W6" t="str">
            <v>TVI</v>
          </cell>
          <cell r="X6" t="str">
            <v>Canal del Futbol</v>
          </cell>
          <cell r="Y6" t="str">
            <v>FOX</v>
          </cell>
          <cell r="Z6" t="str">
            <v>HBO</v>
          </cell>
          <cell r="AA6" t="str">
            <v>TOTAL TV</v>
          </cell>
          <cell r="AB6" t="str">
            <v>NPS</v>
          </cell>
          <cell r="AC6" t="str">
            <v>DESCARGA APP MOVISTAR</v>
          </cell>
          <cell r="AD6" t="str">
            <v>META PAYJOY</v>
          </cell>
          <cell r="AF6" t="str">
            <v>Altas Domiciliadas</v>
          </cell>
          <cell r="AG6" t="str">
            <v>Transferencias Domiciliadas</v>
          </cell>
          <cell r="AH6" t="str">
            <v>Altas Pago en Caja</v>
          </cell>
          <cell r="AI6" t="str">
            <v>Trasnferencias Pago en Caja</v>
          </cell>
          <cell r="CJ6" t="str">
            <v>Meta TM Planes $11,42</v>
          </cell>
          <cell r="CV6" t="str">
            <v>Meta TM Planes Televentas</v>
          </cell>
          <cell r="EZ6" t="str">
            <v>Renovacion Contado</v>
          </cell>
          <cell r="FA6" t="str">
            <v>Renovacion Financiado</v>
          </cell>
          <cell r="FB6" t="str">
            <v>Contrato Contado</v>
          </cell>
          <cell r="FC6" t="str">
            <v>Contrato Financiado</v>
          </cell>
          <cell r="FD6" t="str">
            <v>Prepago Contado</v>
          </cell>
          <cell r="FE6" t="str">
            <v>Accesorios</v>
          </cell>
          <cell r="FF6" t="str">
            <v>Total</v>
          </cell>
          <cell r="FN6" t="str">
            <v>PAQUETES RECURRENTES VOZ</v>
          </cell>
          <cell r="FO6" t="str">
            <v>UPSS+</v>
          </cell>
          <cell r="FP6" t="str">
            <v>Seguridad Digital</v>
          </cell>
          <cell r="FQ6" t="str">
            <v>Asistencia SOS</v>
          </cell>
          <cell r="FR6" t="str">
            <v xml:space="preserve">TVI </v>
          </cell>
          <cell r="FS6" t="str">
            <v>Canal del Fútbol</v>
          </cell>
          <cell r="FT6" t="str">
            <v>FOX</v>
          </cell>
          <cell r="FU6" t="str">
            <v>HBO</v>
          </cell>
          <cell r="FV6" t="str">
            <v>Total TV</v>
          </cell>
        </row>
        <row r="7">
          <cell r="A7" t="str">
            <v>TIENDA AMERICA</v>
          </cell>
          <cell r="B7" t="str">
            <v>AE SALESLAND PLAZA DE LAS AMERICAS</v>
          </cell>
          <cell r="G7">
            <v>129.22330097087377</v>
          </cell>
          <cell r="H7">
            <v>0.58737864077669899</v>
          </cell>
          <cell r="I7">
            <v>90.776699029126206</v>
          </cell>
          <cell r="J7">
            <v>0.41262135922330101</v>
          </cell>
          <cell r="K7">
            <v>219.99999999999997</v>
          </cell>
          <cell r="L7">
            <v>16</v>
          </cell>
          <cell r="M7">
            <v>58</v>
          </cell>
          <cell r="N7">
            <v>245</v>
          </cell>
          <cell r="O7">
            <v>0</v>
          </cell>
          <cell r="P7">
            <v>34078.661359326979</v>
          </cell>
          <cell r="Q7">
            <v>34078.661359326979</v>
          </cell>
          <cell r="R7">
            <v>0.78</v>
          </cell>
          <cell r="S7">
            <v>74.556694854417742</v>
          </cell>
          <cell r="T7">
            <v>3.9644683098835167</v>
          </cell>
          <cell r="U7">
            <v>4.6294001775103544</v>
          </cell>
          <cell r="V7">
            <v>2.7312991401591575</v>
          </cell>
          <cell r="W7">
            <v>0.15287321340362553</v>
          </cell>
          <cell r="X7">
            <v>0.23723075555434608</v>
          </cell>
          <cell r="Y7">
            <v>0</v>
          </cell>
          <cell r="Z7">
            <v>0</v>
          </cell>
          <cell r="AA7">
            <v>0.39010396895797161</v>
          </cell>
          <cell r="AB7">
            <v>0.8</v>
          </cell>
          <cell r="AC7">
            <v>33</v>
          </cell>
          <cell r="AD7">
            <v>360</v>
          </cell>
          <cell r="AF7">
            <v>103</v>
          </cell>
          <cell r="AG7">
            <v>77</v>
          </cell>
          <cell r="AH7">
            <v>26</v>
          </cell>
          <cell r="AI7">
            <v>14</v>
          </cell>
          <cell r="CJ7">
            <v>66</v>
          </cell>
          <cell r="CV7">
            <v>66</v>
          </cell>
          <cell r="EZ7">
            <v>17106.151584289622</v>
          </cell>
          <cell r="FA7">
            <v>8954.0012199015982</v>
          </cell>
          <cell r="FB7">
            <v>5212.0305608382441</v>
          </cell>
          <cell r="FC7">
            <v>2806.477994297516</v>
          </cell>
          <cell r="FD7">
            <v>0</v>
          </cell>
          <cell r="FE7">
            <v>0</v>
          </cell>
          <cell r="FF7">
            <v>34078.661359326979</v>
          </cell>
          <cell r="FN7">
            <v>24.852231618139246</v>
          </cell>
          <cell r="FO7">
            <v>0.79448262723116569</v>
          </cell>
          <cell r="FP7">
            <v>1.6834182463674017</v>
          </cell>
          <cell r="FQ7">
            <v>0.79398230818580162</v>
          </cell>
          <cell r="FR7">
            <v>1.0198346457880288E-2</v>
          </cell>
          <cell r="FS7">
            <v>4.4342197299877775E-2</v>
          </cell>
          <cell r="FT7">
            <v>0</v>
          </cell>
          <cell r="FU7">
            <v>0</v>
          </cell>
          <cell r="FV7">
            <v>5.4540543757758062E-2</v>
          </cell>
        </row>
        <row r="8">
          <cell r="A8" t="str">
            <v>TIENDA CONDADO</v>
          </cell>
          <cell r="B8" t="str">
            <v>AE SALESLAND EL CONDADO</v>
          </cell>
          <cell r="G8">
            <v>170.73786407767</v>
          </cell>
          <cell r="H8">
            <v>0.5173874669020303</v>
          </cell>
          <cell r="I8">
            <v>159.26213592233</v>
          </cell>
          <cell r="J8">
            <v>0.4826125330979697</v>
          </cell>
          <cell r="K8">
            <v>330</v>
          </cell>
          <cell r="L8">
            <v>27</v>
          </cell>
          <cell r="M8">
            <v>103.50516910338219</v>
          </cell>
          <cell r="N8">
            <v>463</v>
          </cell>
          <cell r="O8">
            <v>9806.0529693307362</v>
          </cell>
          <cell r="P8">
            <v>39474.284102896301</v>
          </cell>
          <cell r="Q8">
            <v>49280.337072227034</v>
          </cell>
          <cell r="R8">
            <v>0.78</v>
          </cell>
          <cell r="S8">
            <v>74.556694854417742</v>
          </cell>
          <cell r="T8">
            <v>57.150014117266707</v>
          </cell>
          <cell r="U8">
            <v>66.735376554685402</v>
          </cell>
          <cell r="V8">
            <v>2.7312991401591575</v>
          </cell>
          <cell r="W8">
            <v>4.6837843445607641</v>
          </cell>
          <cell r="X8">
            <v>7.2683609781922467</v>
          </cell>
          <cell r="Y8">
            <v>0</v>
          </cell>
          <cell r="Z8">
            <v>0</v>
          </cell>
          <cell r="AA8">
            <v>11.952145322753012</v>
          </cell>
          <cell r="AB8">
            <v>0.8</v>
          </cell>
          <cell r="AC8">
            <v>43</v>
          </cell>
          <cell r="AD8">
            <v>2880</v>
          </cell>
          <cell r="AF8">
            <v>137</v>
          </cell>
          <cell r="AG8">
            <v>135</v>
          </cell>
          <cell r="AH8">
            <v>34</v>
          </cell>
          <cell r="AI8">
            <v>24</v>
          </cell>
          <cell r="CJ8">
            <v>99</v>
          </cell>
          <cell r="CV8">
            <v>99</v>
          </cell>
          <cell r="EZ8">
            <v>19814.542608512653</v>
          </cell>
          <cell r="FA8">
            <v>10371.674646643341</v>
          </cell>
          <cell r="FB8">
            <v>6037.2434510311996</v>
          </cell>
          <cell r="FC8">
            <v>3250.8233967091073</v>
          </cell>
          <cell r="FD8">
            <v>9806.0529693307362</v>
          </cell>
          <cell r="FE8">
            <v>0</v>
          </cell>
          <cell r="FF8">
            <v>49280.337072227034</v>
          </cell>
          <cell r="FN8">
            <v>24.852231618139246</v>
          </cell>
          <cell r="FO8">
            <v>11.45290864073481</v>
          </cell>
          <cell r="FP8">
            <v>24.267409656249239</v>
          </cell>
          <cell r="FQ8">
            <v>0.79398230818580162</v>
          </cell>
          <cell r="FR8">
            <v>0.31246059670185217</v>
          </cell>
          <cell r="FS8">
            <v>1.3585721454564947</v>
          </cell>
          <cell r="FT8">
            <v>0</v>
          </cell>
          <cell r="FU8">
            <v>0</v>
          </cell>
          <cell r="FV8">
            <v>1.6710327421583469</v>
          </cell>
        </row>
        <row r="9">
          <cell r="A9" t="str">
            <v>TIENDA CUENCA CENTRO</v>
          </cell>
          <cell r="B9" t="str">
            <v>AE SALESLAND CUENCA CENTRO</v>
          </cell>
          <cell r="G9">
            <v>105.1131221719457</v>
          </cell>
          <cell r="H9">
            <v>0.45701357466063347</v>
          </cell>
          <cell r="I9">
            <v>124.8868778280543</v>
          </cell>
          <cell r="J9">
            <v>0.54298642533936647</v>
          </cell>
          <cell r="K9">
            <v>230</v>
          </cell>
          <cell r="L9">
            <v>16</v>
          </cell>
          <cell r="M9">
            <v>130.28294020932964</v>
          </cell>
          <cell r="N9">
            <v>280</v>
          </cell>
          <cell r="O9">
            <v>8457.0028340254175</v>
          </cell>
          <cell r="P9">
            <v>22619.835793435723</v>
          </cell>
          <cell r="Q9">
            <v>31076.83862746114</v>
          </cell>
          <cell r="R9">
            <v>0.78</v>
          </cell>
          <cell r="S9">
            <v>67.978162955498505</v>
          </cell>
          <cell r="T9">
            <v>28.975886979981734</v>
          </cell>
          <cell r="U9">
            <v>33.835804915940592</v>
          </cell>
          <cell r="V9">
            <v>2.7312991401591575</v>
          </cell>
          <cell r="W9">
            <v>2.2914329772858961</v>
          </cell>
          <cell r="X9">
            <v>3.5558772161636649</v>
          </cell>
          <cell r="Y9">
            <v>0</v>
          </cell>
          <cell r="Z9">
            <v>0</v>
          </cell>
          <cell r="AA9">
            <v>5.8473101934495606</v>
          </cell>
          <cell r="AB9">
            <v>0.8</v>
          </cell>
          <cell r="AC9">
            <v>27</v>
          </cell>
          <cell r="AD9">
            <v>7200</v>
          </cell>
          <cell r="AF9">
            <v>79</v>
          </cell>
          <cell r="AG9">
            <v>87</v>
          </cell>
          <cell r="AH9">
            <v>26</v>
          </cell>
          <cell r="AI9">
            <v>38</v>
          </cell>
          <cell r="CJ9">
            <v>69</v>
          </cell>
          <cell r="CV9">
            <v>69</v>
          </cell>
          <cell r="EZ9">
            <v>11354.270515920676</v>
          </cell>
          <cell r="FA9">
            <v>5943.2509731772298</v>
          </cell>
          <cell r="FB9">
            <v>3459.5042978195816</v>
          </cell>
          <cell r="FC9">
            <v>1862.8100065182359</v>
          </cell>
          <cell r="FD9">
            <v>8457.0028340254175</v>
          </cell>
          <cell r="FE9">
            <v>0</v>
          </cell>
          <cell r="FF9">
            <v>31076.83862746114</v>
          </cell>
          <cell r="FN9">
            <v>22.659387651832834</v>
          </cell>
          <cell r="FO9">
            <v>5.8067909779522511</v>
          </cell>
          <cell r="FP9">
            <v>12.303929060342034</v>
          </cell>
          <cell r="FQ9">
            <v>0.79398230818580162</v>
          </cell>
          <cell r="FR9">
            <v>0.15286410789098706</v>
          </cell>
          <cell r="FS9">
            <v>0.6646499469464795</v>
          </cell>
          <cell r="FT9">
            <v>0</v>
          </cell>
          <cell r="FU9">
            <v>0</v>
          </cell>
          <cell r="FV9">
            <v>0.81751405483746653</v>
          </cell>
        </row>
        <row r="10">
          <cell r="A10" t="str">
            <v>TIENDA CUENCA REMIGIO</v>
          </cell>
          <cell r="B10" t="str">
            <v>AE SALESLAND CUENCA REMIGIO</v>
          </cell>
          <cell r="G10">
            <v>102.64550264550265</v>
          </cell>
          <cell r="H10">
            <v>0.51322751322751325</v>
          </cell>
          <cell r="I10">
            <v>97.354497354497354</v>
          </cell>
          <cell r="J10">
            <v>0.48677248677248675</v>
          </cell>
          <cell r="K10">
            <v>200</v>
          </cell>
          <cell r="L10">
            <v>21</v>
          </cell>
          <cell r="M10">
            <v>125</v>
          </cell>
          <cell r="N10">
            <v>200</v>
          </cell>
          <cell r="O10">
            <v>4797.2676561459275</v>
          </cell>
          <cell r="P10">
            <v>23453.058205470428</v>
          </cell>
          <cell r="Q10">
            <v>28250.325861616355</v>
          </cell>
          <cell r="R10">
            <v>0.78</v>
          </cell>
          <cell r="S10">
            <v>67.978162955498505</v>
          </cell>
          <cell r="T10">
            <v>26.077420216732236</v>
          </cell>
          <cell r="U10">
            <v>30.451199087501191</v>
          </cell>
          <cell r="V10">
            <v>2.7312991401591575</v>
          </cell>
          <cell r="W10">
            <v>2.7583811833764593</v>
          </cell>
          <cell r="X10">
            <v>4.2804938659304037</v>
          </cell>
          <cell r="Y10">
            <v>0</v>
          </cell>
          <cell r="Z10">
            <v>0</v>
          </cell>
          <cell r="AA10">
            <v>7.0388750493068635</v>
          </cell>
          <cell r="AB10">
            <v>0.8</v>
          </cell>
          <cell r="AC10">
            <v>30</v>
          </cell>
          <cell r="AD10">
            <v>2880</v>
          </cell>
          <cell r="AF10">
            <v>82</v>
          </cell>
          <cell r="AG10">
            <v>73</v>
          </cell>
          <cell r="AH10">
            <v>21</v>
          </cell>
          <cell r="AI10">
            <v>24</v>
          </cell>
          <cell r="CJ10">
            <v>60</v>
          </cell>
          <cell r="CV10">
            <v>60</v>
          </cell>
          <cell r="EZ10">
            <v>11772.515491373391</v>
          </cell>
          <cell r="FA10">
            <v>6162.17607751576</v>
          </cell>
          <cell r="FB10">
            <v>3586.9383137778304</v>
          </cell>
          <cell r="FC10">
            <v>1931.4283228034469</v>
          </cell>
          <cell r="FD10">
            <v>4797.2676561459275</v>
          </cell>
          <cell r="FE10">
            <v>0</v>
          </cell>
          <cell r="FF10">
            <v>28250.325861616358</v>
          </cell>
          <cell r="FN10">
            <v>22.659387651832834</v>
          </cell>
          <cell r="FO10">
            <v>5.2259359151768008</v>
          </cell>
          <cell r="FP10">
            <v>11.073163304545888</v>
          </cell>
          <cell r="FQ10">
            <v>0.79398230818580162</v>
          </cell>
          <cell r="FR10">
            <v>0.18401475539536086</v>
          </cell>
          <cell r="FS10">
            <v>0.80009231138886061</v>
          </cell>
          <cell r="FT10">
            <v>0</v>
          </cell>
          <cell r="FU10">
            <v>0</v>
          </cell>
          <cell r="FV10">
            <v>0.98410706678422144</v>
          </cell>
        </row>
        <row r="11">
          <cell r="A11" t="str">
            <v>TIENDA RECREO</v>
          </cell>
          <cell r="B11" t="str">
            <v>AE SALESLAND RECREO</v>
          </cell>
          <cell r="G11">
            <v>305.53424657534248</v>
          </cell>
          <cell r="H11">
            <v>0.37260273972602742</v>
          </cell>
          <cell r="I11">
            <v>514.46575342465746</v>
          </cell>
          <cell r="J11">
            <v>0.62739726027397247</v>
          </cell>
          <cell r="K11">
            <v>820</v>
          </cell>
          <cell r="L11">
            <v>18</v>
          </cell>
          <cell r="M11">
            <v>325</v>
          </cell>
          <cell r="N11">
            <v>1126</v>
          </cell>
          <cell r="O11">
            <v>8069.5920902649541</v>
          </cell>
          <cell r="P11">
            <v>58679.984592148932</v>
          </cell>
          <cell r="Q11">
            <v>66749.576682413885</v>
          </cell>
          <cell r="R11">
            <v>0.78</v>
          </cell>
          <cell r="S11">
            <v>117.34952672161589</v>
          </cell>
          <cell r="T11">
            <v>49.776130694743095</v>
          </cell>
          <cell r="U11">
            <v>58.124724493205193</v>
          </cell>
          <cell r="V11">
            <v>2.7312991401591575</v>
          </cell>
          <cell r="W11">
            <v>3.5237443136265942</v>
          </cell>
          <cell r="X11">
            <v>5.4681949001416266</v>
          </cell>
          <cell r="Y11">
            <v>0</v>
          </cell>
          <cell r="Z11">
            <v>0</v>
          </cell>
          <cell r="AA11">
            <v>8.9919392137682213</v>
          </cell>
          <cell r="AB11">
            <v>0.8</v>
          </cell>
          <cell r="AC11">
            <v>21</v>
          </cell>
          <cell r="AD11">
            <v>5400</v>
          </cell>
          <cell r="AF11">
            <v>244</v>
          </cell>
          <cell r="AG11">
            <v>412</v>
          </cell>
          <cell r="AH11">
            <v>62</v>
          </cell>
          <cell r="AI11">
            <v>102</v>
          </cell>
          <cell r="CJ11">
            <v>246</v>
          </cell>
          <cell r="CV11">
            <v>246</v>
          </cell>
          <cell r="EZ11">
            <v>29455.051089392404</v>
          </cell>
          <cell r="FA11">
            <v>15417.878304603837</v>
          </cell>
          <cell r="FB11">
            <v>8974.5858787992493</v>
          </cell>
          <cell r="FC11">
            <v>4832.4693193534413</v>
          </cell>
          <cell r="FD11">
            <v>8069.5920902649541</v>
          </cell>
          <cell r="FE11">
            <v>0</v>
          </cell>
          <cell r="FF11">
            <v>66749.576682413885</v>
          </cell>
          <cell r="FN11">
            <v>39.116508907205294</v>
          </cell>
          <cell r="FO11">
            <v>9.9751764919324835</v>
          </cell>
          <cell r="FP11">
            <v>21.136263452074616</v>
          </cell>
          <cell r="FQ11">
            <v>0.79398230818580162</v>
          </cell>
          <cell r="FR11">
            <v>0.23507300291037986</v>
          </cell>
          <cell r="FS11">
            <v>1.0220925046993696</v>
          </cell>
          <cell r="FT11">
            <v>0</v>
          </cell>
          <cell r="FU11">
            <v>0</v>
          </cell>
          <cell r="FV11">
            <v>1.2571655076097494</v>
          </cell>
        </row>
        <row r="12">
          <cell r="A12" t="str">
            <v>TIENDA MACHALA</v>
          </cell>
          <cell r="B12" t="str">
            <v>AE SALESLAND MACHALA</v>
          </cell>
          <cell r="G12">
            <v>122.37288135593219</v>
          </cell>
          <cell r="H12">
            <v>0.64406779661016944</v>
          </cell>
          <cell r="I12">
            <v>67.627118644067792</v>
          </cell>
          <cell r="J12">
            <v>0.3559322033898305</v>
          </cell>
          <cell r="K12">
            <v>190</v>
          </cell>
          <cell r="L12">
            <v>15</v>
          </cell>
          <cell r="M12">
            <v>46.355180542498559</v>
          </cell>
          <cell r="N12">
            <v>170</v>
          </cell>
          <cell r="O12">
            <v>6619.043546313168</v>
          </cell>
          <cell r="P12">
            <v>19430.13533024404</v>
          </cell>
          <cell r="Q12">
            <v>26049.178876557209</v>
          </cell>
          <cell r="R12">
            <v>0.78</v>
          </cell>
          <cell r="S12">
            <v>67.978162955498505</v>
          </cell>
          <cell r="T12">
            <v>57.916534720537669</v>
          </cell>
          <cell r="U12">
            <v>67.630460167285193</v>
          </cell>
          <cell r="V12">
            <v>1.3656495700795788</v>
          </cell>
          <cell r="W12">
            <v>2.914249794186496</v>
          </cell>
          <cell r="X12">
            <v>4.5</v>
          </cell>
          <cell r="Y12">
            <v>0</v>
          </cell>
          <cell r="Z12">
            <v>0</v>
          </cell>
          <cell r="AA12">
            <v>7.414249794186496</v>
          </cell>
          <cell r="AB12">
            <v>0.8</v>
          </cell>
          <cell r="AC12">
            <v>16</v>
          </cell>
          <cell r="AD12">
            <v>9000</v>
          </cell>
          <cell r="AF12">
            <v>86</v>
          </cell>
          <cell r="AG12">
            <v>51</v>
          </cell>
          <cell r="AH12">
            <v>36</v>
          </cell>
          <cell r="AI12">
            <v>17</v>
          </cell>
          <cell r="CJ12">
            <v>57</v>
          </cell>
          <cell r="CV12">
            <v>57</v>
          </cell>
          <cell r="EZ12">
            <v>9753.1659696911265</v>
          </cell>
          <cell r="FA12">
            <v>5105.172812260199</v>
          </cell>
          <cell r="FB12">
            <v>2971.6677563902654</v>
          </cell>
          <cell r="FC12">
            <v>1600.1287919024503</v>
          </cell>
          <cell r="FD12">
            <v>6619.043546313168</v>
          </cell>
          <cell r="FE12">
            <v>0</v>
          </cell>
          <cell r="FF12">
            <v>26049.178876557213</v>
          </cell>
          <cell r="FN12">
            <v>22.659387651832834</v>
          </cell>
          <cell r="FO12">
            <v>11.606519984075685</v>
          </cell>
          <cell r="FP12">
            <v>24.592894606285526</v>
          </cell>
          <cell r="FQ12">
            <v>0.39699115409290081</v>
          </cell>
          <cell r="FR12">
            <v>0.19441292823125389</v>
          </cell>
          <cell r="FS12">
            <v>0.8411214953271029</v>
          </cell>
          <cell r="FT12">
            <v>0</v>
          </cell>
          <cell r="FU12">
            <v>0</v>
          </cell>
          <cell r="FV12">
            <v>1.0355344235583568</v>
          </cell>
        </row>
        <row r="13">
          <cell r="B13" t="str">
            <v>TOTALES</v>
          </cell>
          <cell r="G13">
            <v>935.62691779726686</v>
          </cell>
          <cell r="H13">
            <v>0.47016428030013407</v>
          </cell>
          <cell r="I13">
            <v>1054.3730822027333</v>
          </cell>
          <cell r="J13">
            <v>0.52983571969986598</v>
          </cell>
          <cell r="K13">
            <v>1990</v>
          </cell>
          <cell r="L13">
            <v>113</v>
          </cell>
          <cell r="M13">
            <v>788.14328985521047</v>
          </cell>
          <cell r="N13">
            <v>2484</v>
          </cell>
          <cell r="O13">
            <v>37748.959096080202</v>
          </cell>
          <cell r="P13">
            <v>197735.95938352239</v>
          </cell>
          <cell r="Q13">
            <v>235484.91847960261</v>
          </cell>
          <cell r="R13">
            <v>0.78000000000000014</v>
          </cell>
          <cell r="S13">
            <v>470.39740529694689</v>
          </cell>
          <cell r="T13">
            <v>223.86045503914497</v>
          </cell>
          <cell r="U13">
            <v>261.40696539612793</v>
          </cell>
          <cell r="V13">
            <v>15.022145270875367</v>
          </cell>
          <cell r="W13">
            <v>16.324465826439834</v>
          </cell>
          <cell r="X13">
            <v>25.310157715982289</v>
          </cell>
          <cell r="Y13">
            <v>0</v>
          </cell>
          <cell r="Z13">
            <v>0</v>
          </cell>
          <cell r="AA13">
            <v>41.634623542422126</v>
          </cell>
          <cell r="AB13">
            <v>0.79999999999999993</v>
          </cell>
          <cell r="AC13">
            <v>170</v>
          </cell>
          <cell r="AD13">
            <v>27720</v>
          </cell>
          <cell r="AF13">
            <v>731</v>
          </cell>
          <cell r="AG13">
            <v>835</v>
          </cell>
          <cell r="AH13">
            <v>205</v>
          </cell>
          <cell r="AI13">
            <v>219</v>
          </cell>
          <cell r="CJ13">
            <v>597</v>
          </cell>
          <cell r="CV13">
            <v>597</v>
          </cell>
          <cell r="EZ13">
            <v>99255.697259179869</v>
          </cell>
          <cell r="FA13">
            <v>51954.154034101964</v>
          </cell>
          <cell r="FB13">
            <v>30241.970258656369</v>
          </cell>
          <cell r="FC13">
            <v>16284.137831584198</v>
          </cell>
          <cell r="FD13">
            <v>37748.959096080202</v>
          </cell>
          <cell r="FE13">
            <v>0</v>
          </cell>
          <cell r="FF13">
            <v>235484.91847960261</v>
          </cell>
        </row>
        <row r="15">
          <cell r="M15" t="str">
            <v>PrepagoChip</v>
          </cell>
          <cell r="N15" t="str">
            <v>MetaUpsellTM</v>
          </cell>
          <cell r="Q15" t="str">
            <v>MetaBlindaje</v>
          </cell>
          <cell r="R15" t="str">
            <v>MetaRetencion</v>
          </cell>
          <cell r="AB15" t="str">
            <v>MetaNPS</v>
          </cell>
          <cell r="AF15" t="str">
            <v>MetaAltaDomTm</v>
          </cell>
          <cell r="AG15" t="str">
            <v>MetaTransferDomTM</v>
          </cell>
          <cell r="AH15" t="str">
            <v>MetaAltaPagoCaja</v>
          </cell>
          <cell r="AI15" t="str">
            <v>MetaTransferPagoCaja</v>
          </cell>
          <cell r="AT15" t="str">
            <v>MetaQPOS</v>
          </cell>
          <cell r="BI15" t="str">
            <v>MetaTB</v>
          </cell>
          <cell r="BK15" t="str">
            <v>MetaAltaDom</v>
          </cell>
          <cell r="BL15" t="str">
            <v>MetaTransferDom</v>
          </cell>
          <cell r="CL15" t="str">
            <v>Max11,42</v>
          </cell>
          <cell r="CX15" t="str">
            <v>MaxTele</v>
          </cell>
          <cell r="DH15" t="str">
            <v>MetaCambioPlan</v>
          </cell>
          <cell r="DP15" t="str">
            <v>MetaPrepago</v>
          </cell>
          <cell r="DY15" t="str">
            <v>MetaTerminales</v>
          </cell>
          <cell r="EG15" t="str">
            <v>MetaTerminalesContado</v>
          </cell>
          <cell r="ER15" t="str">
            <v>MetaPayJoy</v>
          </cell>
          <cell r="EZ15" t="str">
            <v>MetaRenovacionContado</v>
          </cell>
          <cell r="FA15" t="str">
            <v>MetaRenovacionFinanciado</v>
          </cell>
          <cell r="FB15" t="str">
            <v>MetaContratoContado</v>
          </cell>
          <cell r="FC15" t="str">
            <v>MetaContratoFinanciado</v>
          </cell>
          <cell r="FD15" t="str">
            <v>MetaPrepagoContado</v>
          </cell>
          <cell r="FE15" t="str">
            <v>MetaAccesorios</v>
          </cell>
          <cell r="FH15" t="str">
            <v>MetaAPP</v>
          </cell>
          <cell r="FK15" t="str">
            <v>MetaGestion</v>
          </cell>
          <cell r="FN15" t="str">
            <v>MetaPaqIlimitado</v>
          </cell>
          <cell r="FO15" t="str">
            <v>MetaUPPS</v>
          </cell>
          <cell r="FP15" t="str">
            <v>MetaSD</v>
          </cell>
          <cell r="FQ15" t="str">
            <v>MetaSOS</v>
          </cell>
          <cell r="FR15" t="str">
            <v>MetaMplay</v>
          </cell>
          <cell r="FS15" t="str">
            <v>MetaFutbol</v>
          </cell>
          <cell r="FT15" t="str">
            <v>MetaFox</v>
          </cell>
          <cell r="FU15" t="str">
            <v>MetaHBO</v>
          </cell>
        </row>
        <row r="16">
          <cell r="B16" t="str">
            <v>PRESUPUESTO DICIEMBRE 2022 SALESLAND</v>
          </cell>
        </row>
        <row r="17">
          <cell r="P17">
            <v>259033.41032756286</v>
          </cell>
          <cell r="S17">
            <v>3</v>
          </cell>
          <cell r="T17">
            <v>4.99</v>
          </cell>
          <cell r="U17">
            <v>2.75</v>
          </cell>
          <cell r="V17">
            <v>3.44</v>
          </cell>
          <cell r="W17">
            <v>14.99</v>
          </cell>
          <cell r="X17">
            <v>5.35</v>
          </cell>
          <cell r="Y17">
            <v>11.5</v>
          </cell>
          <cell r="Z17">
            <v>11.5</v>
          </cell>
          <cell r="AM17">
            <v>0.76666666666666672</v>
          </cell>
          <cell r="AN17">
            <v>0.5</v>
          </cell>
          <cell r="AO17">
            <v>0.8</v>
          </cell>
          <cell r="AP17">
            <v>0.5</v>
          </cell>
          <cell r="AQ17">
            <v>0.6</v>
          </cell>
          <cell r="AT17" t="str">
            <v>Baja Q Total Pospago</v>
          </cell>
          <cell r="BK17" t="str">
            <v>Meta Ejecutivo Antiguo</v>
          </cell>
          <cell r="BO17" t="str">
            <v>Meta Ejecutivo 7D Vacaciones</v>
          </cell>
          <cell r="BS17" t="str">
            <v>Meta Ejecutivo 15D Vacaciones</v>
          </cell>
          <cell r="BW17" t="str">
            <v>Meta Ejecutivo Escala</v>
          </cell>
          <cell r="CA17" t="str">
            <v>Meta Ejecutivo Escala Nuevo</v>
          </cell>
          <cell r="CE17" t="str">
            <v>Meta Ejecutivo Nuevo</v>
          </cell>
          <cell r="EG17">
            <v>0.4</v>
          </cell>
          <cell r="EZ17">
            <v>0.14000000000000001</v>
          </cell>
          <cell r="FA17">
            <v>0.08</v>
          </cell>
          <cell r="FB17">
            <v>7.0000000000000007E-2</v>
          </cell>
          <cell r="FC17">
            <v>0.04</v>
          </cell>
          <cell r="FD17">
            <v>0.06</v>
          </cell>
          <cell r="FE17">
            <v>0.06</v>
          </cell>
        </row>
        <row r="18">
          <cell r="A18" t="str">
            <v>Tienda</v>
          </cell>
          <cell r="B18" t="str">
            <v>Nombre de Plaza</v>
          </cell>
          <cell r="C18" t="str">
            <v>% Altas</v>
          </cell>
          <cell r="D18" t="str">
            <v>%Transf.</v>
          </cell>
          <cell r="E18" t="str">
            <v>%Altas Domiciliadas</v>
          </cell>
          <cell r="F18" t="str">
            <v>%Transf. Domiciliadas</v>
          </cell>
          <cell r="G18" t="str">
            <v>Altas</v>
          </cell>
          <cell r="H18" t="str">
            <v>Altas Domiciliadas</v>
          </cell>
          <cell r="I18" t="str">
            <v>Transferencias</v>
          </cell>
          <cell r="J18" t="str">
            <v>Transferencias Domiciliadas</v>
          </cell>
          <cell r="K18" t="str">
            <v>Total Pospago</v>
          </cell>
          <cell r="L18" t="str">
            <v>Portabilidad</v>
          </cell>
          <cell r="M18" t="str">
            <v>Prepago</v>
          </cell>
          <cell r="N18" t="str">
            <v>Cambios de Plan</v>
          </cell>
          <cell r="O18" t="str">
            <v>Prepago con Terminal</v>
          </cell>
          <cell r="P18" t="str">
            <v>Total Terminales (PPCT + POS +REN)</v>
          </cell>
          <cell r="Q18" t="str">
            <v>Blindaje</v>
          </cell>
          <cell r="R18" t="str">
            <v>Retenciones</v>
          </cell>
          <cell r="S18" t="str">
            <v>Paquetes Recurrentes de voz</v>
          </cell>
          <cell r="T18" t="str">
            <v>UPPS+</v>
          </cell>
          <cell r="U18" t="str">
            <v>Seguridad Digital</v>
          </cell>
          <cell r="V18" t="str">
            <v>Asistencia SOS</v>
          </cell>
          <cell r="W18" t="str">
            <v>TVI</v>
          </cell>
          <cell r="X18" t="str">
            <v>Canal del Futbol</v>
          </cell>
          <cell r="Y18" t="str">
            <v>FOX</v>
          </cell>
          <cell r="Z18" t="str">
            <v>HBO</v>
          </cell>
          <cell r="AA18" t="str">
            <v>TOTAL TV</v>
          </cell>
          <cell r="AB18" t="str">
            <v>NPS</v>
          </cell>
          <cell r="AC18" t="str">
            <v>DESCARGA APP MOVISTAR</v>
          </cell>
          <cell r="AD18" t="str">
            <v>META PAYJOY</v>
          </cell>
          <cell r="AF18" t="str">
            <v>Altas Domiciliadas</v>
          </cell>
          <cell r="AG18" t="str">
            <v>Transferencias Domiciliadas</v>
          </cell>
          <cell r="AH18" t="str">
            <v>Altas Pago en Caja</v>
          </cell>
          <cell r="AI18" t="str">
            <v>Trasnferencias Pago en Caja</v>
          </cell>
          <cell r="AK18" t="str">
            <v>Ejecutivos Tiendas</v>
          </cell>
          <cell r="AL18" t="str">
            <v>Ejecutivo sin Vacaciones</v>
          </cell>
          <cell r="AM18" t="str">
            <v>Ejecutivo 7 Dias Vacaciones</v>
          </cell>
          <cell r="AN18" t="str">
            <v>Ejecutivo 15 Dias Vacaciones</v>
          </cell>
          <cell r="AO18" t="str">
            <v>Ejecutivo Antiguo Tienda Scala</v>
          </cell>
          <cell r="AP18" t="str">
            <v>Ejecutivo Nuevo Tienda Scala</v>
          </cell>
          <cell r="AQ18" t="str">
            <v>Ejecutivo Nuevo Tienda Recreo</v>
          </cell>
          <cell r="AS18" t="str">
            <v>Ppto Ejecutivo Tienda</v>
          </cell>
          <cell r="AT18" t="str">
            <v>Ppto Ejecutivo Sin Vacaciones</v>
          </cell>
          <cell r="AU18" t="str">
            <v>Ppto Ejecutivo 7D Vacaciones</v>
          </cell>
          <cell r="AV18" t="str">
            <v>Ppto Ejecutivo 15D Vacaciones</v>
          </cell>
          <cell r="AW18" t="str">
            <v>Ejecutivo Antiguo Tienda Scala</v>
          </cell>
          <cell r="AX18" t="str">
            <v>Ejecutivo Nuevo Tienda Scala</v>
          </cell>
          <cell r="AY18" t="str">
            <v>Ejecutivo Nuevo Tienda Recreo</v>
          </cell>
          <cell r="BA18" t="str">
            <v>Baja Ejecutivos Q Total Pospago</v>
          </cell>
          <cell r="BC18" t="str">
            <v>Baja Ejecutivos Altas Dom.</v>
          </cell>
          <cell r="BD18" t="str">
            <v>Baja Ejecutivos Transf. Dom.</v>
          </cell>
          <cell r="BE18" t="str">
            <v>% Altas Domiciliadas</v>
          </cell>
          <cell r="BF18" t="str">
            <v>% Transf. Domiciliadas</v>
          </cell>
          <cell r="BG18" t="str">
            <v>% Domiciliado</v>
          </cell>
          <cell r="BI18" t="str">
            <v>Tarifa Basica</v>
          </cell>
          <cell r="BK18" t="str">
            <v>Altas Domiciliadas</v>
          </cell>
          <cell r="BL18" t="str">
            <v>Transferencias Domiciliadas</v>
          </cell>
          <cell r="BM18" t="str">
            <v>Total Domiciliados</v>
          </cell>
          <cell r="BO18" t="str">
            <v>Altas Domiciliadas</v>
          </cell>
          <cell r="BP18" t="str">
            <v>Transferencias Domiciliadas</v>
          </cell>
          <cell r="BQ18" t="str">
            <v>Total Domiciliados</v>
          </cell>
          <cell r="BS18" t="str">
            <v>Altas Domiciliadas</v>
          </cell>
          <cell r="BT18" t="str">
            <v>Transferencias Domiciliadas</v>
          </cell>
          <cell r="BU18" t="str">
            <v>Total Domiciliados</v>
          </cell>
          <cell r="BW18" t="str">
            <v>Altas Domiciliadas</v>
          </cell>
          <cell r="BX18" t="str">
            <v>Transferencias Domiciliadas</v>
          </cell>
          <cell r="BY18" t="str">
            <v>Total Domiciliados</v>
          </cell>
          <cell r="CA18" t="str">
            <v>Altas Domiciliadas</v>
          </cell>
          <cell r="CB18" t="str">
            <v>Transferencias Domiciliadas</v>
          </cell>
          <cell r="CC18" t="str">
            <v>Total Domiciliados</v>
          </cell>
          <cell r="CE18" t="str">
            <v>Altas Domiciliadas</v>
          </cell>
          <cell r="CF18" t="str">
            <v>Transferencias Domiciliadas</v>
          </cell>
          <cell r="CG18" t="str">
            <v>Total Domiciliados</v>
          </cell>
          <cell r="CJ18" t="str">
            <v>Cupo SLE Planes  11,42 Tienda</v>
          </cell>
          <cell r="CK18" t="str">
            <v>Cupo SLE Planes 11,42 Ejecutivo Tienda</v>
          </cell>
          <cell r="CL18" t="str">
            <v>Cupo Final SLE Planes 11,42 Ejecutivo Sin Vac.</v>
          </cell>
          <cell r="CM18" t="str">
            <v>Cupo Final SLE Planes 11,42 Ejecutivo 7D Vac.</v>
          </cell>
          <cell r="CN18" t="str">
            <v>Cupo Final SLE Planes 11,42 Ejecutivo 15D Vac.</v>
          </cell>
          <cell r="CO18" t="str">
            <v>Cupo Final SLE Planes 11,42 Ejecutivo Antig. Scala</v>
          </cell>
          <cell r="CP18" t="str">
            <v>Cupo Final SLE Planes 11,42 Ejecutivo Nuevo Scala</v>
          </cell>
          <cell r="CQ18" t="str">
            <v>Cupo Final SLE Planes 11,42 Ejecutivo Nuevo</v>
          </cell>
          <cell r="CR18" t="str">
            <v>Cupo Final SLE Planes  11,42 Tienda</v>
          </cell>
          <cell r="CS18" t="str">
            <v>Cupo Final Plan  11,42 Hibrido</v>
          </cell>
          <cell r="CT18" t="str">
            <v>Cupo Final Total 11,42</v>
          </cell>
          <cell r="CV18" t="str">
            <v>Cupo  SLE Planes Televentas</v>
          </cell>
          <cell r="CW18" t="str">
            <v>Cupo SLE Planes Tele Ejecutivo</v>
          </cell>
          <cell r="CX18" t="str">
            <v>Cupo Final SLE Planes Tele Ejecutivo</v>
          </cell>
          <cell r="CY18" t="str">
            <v>Cupo Final SLE Planes Tele Ejecutivo 7D Vac.</v>
          </cell>
          <cell r="CZ18" t="str">
            <v>Cupo Final SLE Planes Tele Ejecutivo 15D Vac.</v>
          </cell>
          <cell r="DA18" t="str">
            <v>Cupo Final SLE Planes Tele Ejecutivo Antig. Scala</v>
          </cell>
          <cell r="DB18" t="str">
            <v>Cupo Final SLE Planes Tele Ejecutivo Nuevo Scala</v>
          </cell>
          <cell r="DC18" t="str">
            <v>Cupo Final SLE Planes Tele Ejecutivo Nuevo</v>
          </cell>
          <cell r="DD18" t="str">
            <v>Cupo Final SLE Planes Tele Tienda</v>
          </cell>
          <cell r="DE18" t="str">
            <v>Cupo Final Plan Televenta Hibrido</v>
          </cell>
          <cell r="DF18" t="str">
            <v>Cupo Final Total Televentas</v>
          </cell>
          <cell r="DH18" t="str">
            <v>Cambio de Plan Ejecutivo Antiguo</v>
          </cell>
          <cell r="DI18" t="str">
            <v>Cambio de Plan Ejecutivo 7D Vac.</v>
          </cell>
          <cell r="DJ18" t="str">
            <v>Cambio de Plan Ejecutivo 15D Vac.</v>
          </cell>
          <cell r="DK18" t="str">
            <v>Cambio de Plan Ejecutivo Antig. Scala</v>
          </cell>
          <cell r="DL18" t="str">
            <v>Cambio de Plan Ejecutivo Nuevo Scala</v>
          </cell>
          <cell r="DM18" t="str">
            <v>Cambio de Plan Ejecutivo Nuevo</v>
          </cell>
          <cell r="DN18" t="str">
            <v>Total Cambio de Plan</v>
          </cell>
          <cell r="DP18" t="str">
            <v>Meta Final SLE Prepago Ejecutivo Antiguo</v>
          </cell>
          <cell r="DQ18" t="str">
            <v>Meta Final SLE Prepago Ejecutivo 7 dias</v>
          </cell>
          <cell r="DR18" t="str">
            <v>Meta Final SLE Prepago Ejecutivo 15 dias</v>
          </cell>
          <cell r="DS18" t="str">
            <v>Meta Final SLE Prepago Ejecutivo Antig. Scala</v>
          </cell>
          <cell r="DT18" t="str">
            <v>Meta Final SLE Prepago Ejecutivo Nuevo Scala</v>
          </cell>
          <cell r="DU18" t="str">
            <v>Meta Final SLE Prepago Ejecutivo Nuevo</v>
          </cell>
          <cell r="DV18" t="str">
            <v>Meta Final SLE Prepago</v>
          </cell>
          <cell r="DX18" t="str">
            <v>Meta SLE Terminales Ejecutivo Unitario</v>
          </cell>
          <cell r="DY18" t="str">
            <v>Meta Final SLE Terminales Ejecutivo Antiguo</v>
          </cell>
          <cell r="DZ18" t="str">
            <v>Meta Final SLE Terminales Ejecutivo 7D Vac.</v>
          </cell>
          <cell r="EA18" t="str">
            <v>Meta Final SLE Terminales Ejecutivo 15D Vac.</v>
          </cell>
          <cell r="EB18" t="str">
            <v>Meta Final SLE Terminales Ejecutivo Antig. Scala</v>
          </cell>
          <cell r="EC18" t="str">
            <v>Meta Final SLE Terminales Ejecutivo Nuevo Scala</v>
          </cell>
          <cell r="ED18" t="str">
            <v>Meta Final SLE Terminales Ejecutivo Nuevo</v>
          </cell>
          <cell r="EE18" t="str">
            <v>Meta Final SLE Terminales</v>
          </cell>
          <cell r="EG18" t="str">
            <v>Meta Final SLE Term. Contado Ejecutivo Antiguo</v>
          </cell>
          <cell r="EH18" t="str">
            <v>Meta Final SLE Term. Contado Ejecutivo 7D Vac.</v>
          </cell>
          <cell r="EI18" t="str">
            <v>Meta Final SLE Term. Contado Ejecutivo 15D Vac.</v>
          </cell>
          <cell r="EJ18" t="str">
            <v>Meta Final SLE Term. Contado Ejecutivo Antig. Scala</v>
          </cell>
          <cell r="EK18" t="str">
            <v>Meta Final SLE Term. Contado Ejecutivo Nuevo Scala</v>
          </cell>
          <cell r="EL18" t="str">
            <v>Meta Final SLE Term. Contado Ejecutivo Nuevo</v>
          </cell>
          <cell r="EM18" t="str">
            <v>Meta Final SLE Term. Contado</v>
          </cell>
          <cell r="EO18" t="str">
            <v>Meta PayJoy</v>
          </cell>
          <cell r="EP18" t="str">
            <v>%Part. PayJoy</v>
          </cell>
          <cell r="EQ18" t="str">
            <v>Meta PayJoy SLE</v>
          </cell>
          <cell r="ER18" t="str">
            <v>Meta Final SLE PayJoy Ejecutivo Antiguo</v>
          </cell>
          <cell r="ES18" t="str">
            <v>Meta Final SLE PayJoy Ejecutivo 7 dias</v>
          </cell>
          <cell r="ET18" t="str">
            <v>Meta Final SLE PayJoy Ejecutivo 15 dias</v>
          </cell>
          <cell r="EU18" t="str">
            <v>Meta Final SLE PayJoy Ejecutivo Antig. Scala</v>
          </cell>
          <cell r="EV18" t="str">
            <v>Meta Final SLE PayJoy Ejecutivo Nuevo Scala</v>
          </cell>
          <cell r="EW18" t="str">
            <v>Meta Final SLE PayJoy Ejecutivo Nuevo</v>
          </cell>
          <cell r="EX18" t="str">
            <v>Meta Final SLE PayJoy</v>
          </cell>
          <cell r="EZ18" t="str">
            <v>Renovacion Contado</v>
          </cell>
          <cell r="FA18" t="str">
            <v>Renovacion Financiado</v>
          </cell>
          <cell r="FB18" t="str">
            <v>Contrato Contado</v>
          </cell>
          <cell r="FC18" t="str">
            <v>Contrato Financiado</v>
          </cell>
          <cell r="FD18" t="str">
            <v>Prepago Contado</v>
          </cell>
          <cell r="FE18" t="str">
            <v>Accesorios</v>
          </cell>
          <cell r="FF18" t="str">
            <v>Total</v>
          </cell>
          <cell r="FH18" t="str">
            <v>DESCARGA APP MOVI UNITARIO</v>
          </cell>
          <cell r="FI18" t="str">
            <v>Meta Final Descarga APP</v>
          </cell>
          <cell r="FK18" t="str">
            <v>META GESTION PARQUE</v>
          </cell>
          <cell r="FL18" t="str">
            <v>Meta Final Gestion Parque</v>
          </cell>
          <cell r="FN18" t="str">
            <v>PAQUETES RECURRENTES VOZ</v>
          </cell>
          <cell r="FO18" t="str">
            <v>UPSS+</v>
          </cell>
          <cell r="FP18" t="str">
            <v>Seguridad Digital</v>
          </cell>
          <cell r="FQ18" t="str">
            <v>Asistencia SOS</v>
          </cell>
          <cell r="FR18" t="str">
            <v xml:space="preserve">TVI </v>
          </cell>
          <cell r="FS18" t="str">
            <v>Canal del Fútbol</v>
          </cell>
          <cell r="FT18" t="str">
            <v>FOX</v>
          </cell>
          <cell r="FU18" t="str">
            <v>HBO</v>
          </cell>
          <cell r="FV18" t="str">
            <v>Total TV</v>
          </cell>
        </row>
        <row r="19">
          <cell r="A19" t="str">
            <v>TIENDA AMERICA</v>
          </cell>
          <cell r="B19" t="str">
            <v>AE SALESLAND PLAZA DE LAS AMERICAS</v>
          </cell>
          <cell r="C19">
            <v>0.7</v>
          </cell>
          <cell r="D19">
            <v>0.3</v>
          </cell>
          <cell r="E19">
            <v>0.8</v>
          </cell>
          <cell r="F19">
            <v>0.85</v>
          </cell>
          <cell r="G19">
            <v>170</v>
          </cell>
          <cell r="H19">
            <v>136</v>
          </cell>
          <cell r="I19">
            <v>73</v>
          </cell>
          <cell r="J19">
            <v>63</v>
          </cell>
          <cell r="K19">
            <v>242</v>
          </cell>
          <cell r="L19">
            <v>20</v>
          </cell>
          <cell r="M19">
            <v>62.64</v>
          </cell>
          <cell r="N19">
            <v>269.5</v>
          </cell>
          <cell r="O19">
            <v>0</v>
          </cell>
          <cell r="P19">
            <v>37486.527495259681</v>
          </cell>
          <cell r="Q19">
            <v>37486.527495259681</v>
          </cell>
          <cell r="R19">
            <v>0.78</v>
          </cell>
          <cell r="S19">
            <v>90</v>
          </cell>
          <cell r="T19">
            <v>49.900000000000006</v>
          </cell>
          <cell r="U19">
            <v>13.75</v>
          </cell>
          <cell r="V19">
            <v>17.2</v>
          </cell>
          <cell r="W19">
            <v>74.95</v>
          </cell>
          <cell r="X19">
            <v>26.75</v>
          </cell>
          <cell r="Y19">
            <v>0</v>
          </cell>
          <cell r="Z19">
            <v>0</v>
          </cell>
          <cell r="AA19">
            <v>101.7</v>
          </cell>
          <cell r="AB19">
            <v>0.8</v>
          </cell>
          <cell r="AC19">
            <v>33</v>
          </cell>
          <cell r="AD19">
            <v>2624.056924668178</v>
          </cell>
          <cell r="AF19">
            <v>134</v>
          </cell>
          <cell r="AG19">
            <v>61</v>
          </cell>
          <cell r="AH19">
            <v>36</v>
          </cell>
          <cell r="AI19">
            <v>12</v>
          </cell>
          <cell r="AK19">
            <v>5</v>
          </cell>
          <cell r="AL19">
            <v>5</v>
          </cell>
          <cell r="AM19">
            <v>0</v>
          </cell>
          <cell r="AN19">
            <v>0</v>
          </cell>
          <cell r="AO19">
            <v>0</v>
          </cell>
          <cell r="AP19">
            <v>0</v>
          </cell>
          <cell r="AQ19">
            <v>0</v>
          </cell>
          <cell r="AS19">
            <v>49</v>
          </cell>
          <cell r="AT19">
            <v>48</v>
          </cell>
          <cell r="AU19">
            <v>38</v>
          </cell>
          <cell r="AV19">
            <v>25</v>
          </cell>
          <cell r="AW19">
            <v>39</v>
          </cell>
          <cell r="AX19">
            <v>25</v>
          </cell>
          <cell r="AY19">
            <v>29</v>
          </cell>
          <cell r="BA19">
            <v>240</v>
          </cell>
          <cell r="BC19">
            <v>134</v>
          </cell>
          <cell r="BD19">
            <v>61</v>
          </cell>
          <cell r="BE19">
            <v>0.55999999999999994</v>
          </cell>
          <cell r="BF19">
            <v>0.255</v>
          </cell>
          <cell r="BG19">
            <v>0.81499999999999995</v>
          </cell>
          <cell r="BI19">
            <v>15.5</v>
          </cell>
          <cell r="BK19">
            <v>26.879999999999995</v>
          </cell>
          <cell r="BL19">
            <v>12.24</v>
          </cell>
          <cell r="BM19">
            <v>39.119999999999997</v>
          </cell>
          <cell r="BO19">
            <v>0</v>
          </cell>
          <cell r="BP19">
            <v>0</v>
          </cell>
          <cell r="BQ19">
            <v>0</v>
          </cell>
          <cell r="BS19">
            <v>0</v>
          </cell>
          <cell r="BT19">
            <v>0</v>
          </cell>
          <cell r="BU19">
            <v>0</v>
          </cell>
          <cell r="BW19">
            <v>0</v>
          </cell>
          <cell r="BX19">
            <v>0</v>
          </cell>
          <cell r="BY19">
            <v>0</v>
          </cell>
          <cell r="CA19">
            <v>0</v>
          </cell>
          <cell r="CB19">
            <v>0</v>
          </cell>
          <cell r="CC19">
            <v>0</v>
          </cell>
          <cell r="CE19">
            <v>0</v>
          </cell>
          <cell r="CF19">
            <v>0</v>
          </cell>
          <cell r="CG19">
            <v>0</v>
          </cell>
          <cell r="CJ19">
            <v>30</v>
          </cell>
          <cell r="CK19">
            <v>6</v>
          </cell>
          <cell r="CL19">
            <v>6</v>
          </cell>
          <cell r="CM19">
            <v>5</v>
          </cell>
          <cell r="CN19">
            <v>3</v>
          </cell>
          <cell r="CO19">
            <v>5</v>
          </cell>
          <cell r="CP19">
            <v>3</v>
          </cell>
          <cell r="CQ19">
            <v>4</v>
          </cell>
          <cell r="CR19">
            <v>30</v>
          </cell>
          <cell r="CS19">
            <v>8</v>
          </cell>
          <cell r="CT19">
            <v>38</v>
          </cell>
          <cell r="CV19">
            <v>30</v>
          </cell>
          <cell r="CW19">
            <v>6</v>
          </cell>
          <cell r="CX19">
            <v>6</v>
          </cell>
          <cell r="CY19">
            <v>5</v>
          </cell>
          <cell r="CZ19">
            <v>3</v>
          </cell>
          <cell r="DA19">
            <v>5</v>
          </cell>
          <cell r="DB19">
            <v>3</v>
          </cell>
          <cell r="DC19">
            <v>4</v>
          </cell>
          <cell r="DD19">
            <v>30</v>
          </cell>
          <cell r="DE19">
            <v>8</v>
          </cell>
          <cell r="DF19">
            <v>38</v>
          </cell>
          <cell r="DH19">
            <v>53.9</v>
          </cell>
          <cell r="DI19">
            <v>0</v>
          </cell>
          <cell r="DJ19">
            <v>0</v>
          </cell>
          <cell r="DK19">
            <v>0</v>
          </cell>
          <cell r="DL19">
            <v>0</v>
          </cell>
          <cell r="DM19">
            <v>0</v>
          </cell>
          <cell r="DN19">
            <v>269.5</v>
          </cell>
          <cell r="DP19">
            <v>13</v>
          </cell>
          <cell r="DQ19">
            <v>0</v>
          </cell>
          <cell r="DR19">
            <v>0</v>
          </cell>
          <cell r="DS19">
            <v>0</v>
          </cell>
          <cell r="DT19">
            <v>0</v>
          </cell>
          <cell r="DU19">
            <v>0</v>
          </cell>
          <cell r="DV19">
            <v>65</v>
          </cell>
          <cell r="DX19">
            <v>7497.3054990519358</v>
          </cell>
          <cell r="DY19">
            <v>7497.3054990519358</v>
          </cell>
          <cell r="DZ19">
            <v>0</v>
          </cell>
          <cell r="EA19">
            <v>0</v>
          </cell>
          <cell r="EB19">
            <v>0</v>
          </cell>
          <cell r="EC19">
            <v>0</v>
          </cell>
          <cell r="ED19">
            <v>0</v>
          </cell>
          <cell r="EE19">
            <v>37486.527495259681</v>
          </cell>
          <cell r="EG19">
            <v>2998.9221996207743</v>
          </cell>
          <cell r="EH19">
            <v>0</v>
          </cell>
          <cell r="EI19">
            <v>0</v>
          </cell>
          <cell r="EJ19">
            <v>0</v>
          </cell>
          <cell r="EK19">
            <v>0</v>
          </cell>
          <cell r="EL19">
            <v>0</v>
          </cell>
          <cell r="EM19">
            <v>14994.610998103873</v>
          </cell>
          <cell r="EO19">
            <v>360</v>
          </cell>
          <cell r="EP19">
            <v>7.0000000000000007E-2</v>
          </cell>
          <cell r="EQ19">
            <v>2624.056924668178</v>
          </cell>
          <cell r="ER19">
            <v>524.81138493363562</v>
          </cell>
          <cell r="ES19">
            <v>0</v>
          </cell>
          <cell r="ET19">
            <v>0</v>
          </cell>
          <cell r="EU19">
            <v>0</v>
          </cell>
          <cell r="EV19">
            <v>0</v>
          </cell>
          <cell r="EW19">
            <v>0</v>
          </cell>
          <cell r="EX19">
            <v>2624.056924668178</v>
          </cell>
          <cell r="EZ19">
            <v>18816.766742718584</v>
          </cell>
          <cell r="FA19">
            <v>9849.4013418917602</v>
          </cell>
          <cell r="FB19">
            <v>5733.2336169220689</v>
          </cell>
          <cell r="FC19">
            <v>3087.1257937272676</v>
          </cell>
          <cell r="FD19">
            <v>0</v>
          </cell>
          <cell r="FE19">
            <v>0</v>
          </cell>
          <cell r="FF19">
            <v>37486.527495259681</v>
          </cell>
          <cell r="FH19">
            <v>7</v>
          </cell>
          <cell r="FI19">
            <v>35</v>
          </cell>
          <cell r="FK19">
            <v>0</v>
          </cell>
          <cell r="FL19">
            <v>0</v>
          </cell>
          <cell r="FN19">
            <v>6</v>
          </cell>
          <cell r="FO19">
            <v>2</v>
          </cell>
          <cell r="FP19">
            <v>1</v>
          </cell>
          <cell r="FQ19">
            <v>1</v>
          </cell>
          <cell r="FR19">
            <v>1</v>
          </cell>
          <cell r="FS19">
            <v>1</v>
          </cell>
          <cell r="FT19">
            <v>0</v>
          </cell>
          <cell r="FU19">
            <v>0</v>
          </cell>
          <cell r="FV19">
            <v>2</v>
          </cell>
        </row>
        <row r="20">
          <cell r="A20" t="str">
            <v>TIENDA CONDADO</v>
          </cell>
          <cell r="B20" t="str">
            <v>AE SALESLAND EL CONDADO</v>
          </cell>
          <cell r="C20">
            <v>0.6</v>
          </cell>
          <cell r="D20">
            <v>0.4</v>
          </cell>
          <cell r="E20">
            <v>0.8</v>
          </cell>
          <cell r="F20">
            <v>0.85</v>
          </cell>
          <cell r="G20">
            <v>218</v>
          </cell>
          <cell r="H20">
            <v>175</v>
          </cell>
          <cell r="I20">
            <v>146</v>
          </cell>
          <cell r="J20">
            <v>125</v>
          </cell>
          <cell r="K20">
            <v>363.00000000000006</v>
          </cell>
          <cell r="L20">
            <v>20</v>
          </cell>
          <cell r="M20">
            <v>111.78558263165276</v>
          </cell>
          <cell r="N20">
            <v>509.30000000000007</v>
          </cell>
          <cell r="O20">
            <v>10786.65826626381</v>
          </cell>
          <cell r="P20">
            <v>43421.712513185928</v>
          </cell>
          <cell r="Q20">
            <v>54208.370779449739</v>
          </cell>
          <cell r="R20">
            <v>0.78</v>
          </cell>
          <cell r="S20">
            <v>90</v>
          </cell>
          <cell r="T20">
            <v>74.850000000000009</v>
          </cell>
          <cell r="U20">
            <v>68.75</v>
          </cell>
          <cell r="V20">
            <v>17.2</v>
          </cell>
          <cell r="W20">
            <v>74.95</v>
          </cell>
          <cell r="X20">
            <v>26.75</v>
          </cell>
          <cell r="Y20">
            <v>0</v>
          </cell>
          <cell r="Z20">
            <v>0</v>
          </cell>
          <cell r="AA20">
            <v>101.7</v>
          </cell>
          <cell r="AB20">
            <v>0.8</v>
          </cell>
          <cell r="AC20">
            <v>43</v>
          </cell>
          <cell r="AD20">
            <v>10299.590448095452</v>
          </cell>
          <cell r="AF20">
            <v>146</v>
          </cell>
          <cell r="AG20">
            <v>104</v>
          </cell>
          <cell r="AH20">
            <v>34</v>
          </cell>
          <cell r="AI20">
            <v>45</v>
          </cell>
          <cell r="AK20">
            <v>5</v>
          </cell>
          <cell r="AL20">
            <v>5</v>
          </cell>
          <cell r="AM20">
            <v>0</v>
          </cell>
          <cell r="AN20">
            <v>0</v>
          </cell>
          <cell r="AO20">
            <v>0</v>
          </cell>
          <cell r="AP20">
            <v>0</v>
          </cell>
          <cell r="AQ20">
            <v>0</v>
          </cell>
          <cell r="AS20">
            <v>61</v>
          </cell>
          <cell r="AT20">
            <v>61</v>
          </cell>
          <cell r="AU20">
            <v>47</v>
          </cell>
          <cell r="AV20">
            <v>31</v>
          </cell>
          <cell r="AW20">
            <v>49</v>
          </cell>
          <cell r="AX20">
            <v>31</v>
          </cell>
          <cell r="AY20">
            <v>37</v>
          </cell>
          <cell r="BA20">
            <v>305</v>
          </cell>
          <cell r="BC20">
            <v>146</v>
          </cell>
          <cell r="BD20">
            <v>104</v>
          </cell>
          <cell r="BE20">
            <v>0.48</v>
          </cell>
          <cell r="BF20">
            <v>0.34</v>
          </cell>
          <cell r="BG20">
            <v>0.82000000000000006</v>
          </cell>
          <cell r="BI20">
            <v>15.5</v>
          </cell>
          <cell r="BK20">
            <v>29.279999999999998</v>
          </cell>
          <cell r="BL20">
            <v>20.740000000000002</v>
          </cell>
          <cell r="BM20">
            <v>50.019999999999996</v>
          </cell>
          <cell r="BO20">
            <v>0</v>
          </cell>
          <cell r="BP20">
            <v>0</v>
          </cell>
          <cell r="BQ20">
            <v>0</v>
          </cell>
          <cell r="BS20">
            <v>0</v>
          </cell>
          <cell r="BT20">
            <v>0</v>
          </cell>
          <cell r="BU20">
            <v>0</v>
          </cell>
          <cell r="BW20">
            <v>0</v>
          </cell>
          <cell r="BX20">
            <v>0</v>
          </cell>
          <cell r="BY20">
            <v>0</v>
          </cell>
          <cell r="CA20">
            <v>0</v>
          </cell>
          <cell r="CB20">
            <v>0</v>
          </cell>
          <cell r="CC20">
            <v>0</v>
          </cell>
          <cell r="CE20">
            <v>0</v>
          </cell>
          <cell r="CF20">
            <v>0</v>
          </cell>
          <cell r="CG20">
            <v>0</v>
          </cell>
          <cell r="CJ20">
            <v>30</v>
          </cell>
          <cell r="CK20">
            <v>6</v>
          </cell>
          <cell r="CL20">
            <v>6</v>
          </cell>
          <cell r="CM20">
            <v>5</v>
          </cell>
          <cell r="CN20">
            <v>3</v>
          </cell>
          <cell r="CO20">
            <v>5</v>
          </cell>
          <cell r="CP20">
            <v>3</v>
          </cell>
          <cell r="CQ20">
            <v>4</v>
          </cell>
          <cell r="CR20">
            <v>30</v>
          </cell>
          <cell r="CS20">
            <v>8</v>
          </cell>
          <cell r="CT20">
            <v>38</v>
          </cell>
          <cell r="CV20">
            <v>30</v>
          </cell>
          <cell r="CW20">
            <v>6</v>
          </cell>
          <cell r="CX20">
            <v>6</v>
          </cell>
          <cell r="CY20">
            <v>5</v>
          </cell>
          <cell r="CZ20">
            <v>3</v>
          </cell>
          <cell r="DA20">
            <v>5</v>
          </cell>
          <cell r="DB20">
            <v>3</v>
          </cell>
          <cell r="DC20">
            <v>4</v>
          </cell>
          <cell r="DD20">
            <v>30</v>
          </cell>
          <cell r="DE20">
            <v>8</v>
          </cell>
          <cell r="DF20">
            <v>38</v>
          </cell>
          <cell r="DH20">
            <v>101.86000000000001</v>
          </cell>
          <cell r="DI20">
            <v>0</v>
          </cell>
          <cell r="DJ20">
            <v>0</v>
          </cell>
          <cell r="DK20">
            <v>0</v>
          </cell>
          <cell r="DL20">
            <v>0</v>
          </cell>
          <cell r="DM20">
            <v>0</v>
          </cell>
          <cell r="DN20">
            <v>509.30000000000007</v>
          </cell>
          <cell r="DP20">
            <v>22</v>
          </cell>
          <cell r="DQ20">
            <v>0</v>
          </cell>
          <cell r="DR20">
            <v>0</v>
          </cell>
          <cell r="DS20">
            <v>0</v>
          </cell>
          <cell r="DT20">
            <v>0</v>
          </cell>
          <cell r="DU20">
            <v>0</v>
          </cell>
          <cell r="DV20">
            <v>110</v>
          </cell>
          <cell r="DX20">
            <v>10841.674155889948</v>
          </cell>
          <cell r="DY20">
            <v>10841.674155889948</v>
          </cell>
          <cell r="DZ20">
            <v>0</v>
          </cell>
          <cell r="EA20">
            <v>0</v>
          </cell>
          <cell r="EB20">
            <v>0</v>
          </cell>
          <cell r="EC20">
            <v>0</v>
          </cell>
          <cell r="ED20">
            <v>0</v>
          </cell>
          <cell r="EE20">
            <v>54208.370779449746</v>
          </cell>
          <cell r="EG20">
            <v>4336.6696623559792</v>
          </cell>
          <cell r="EH20">
            <v>0</v>
          </cell>
          <cell r="EI20">
            <v>0</v>
          </cell>
          <cell r="EJ20">
            <v>0</v>
          </cell>
          <cell r="EK20">
            <v>0</v>
          </cell>
          <cell r="EL20">
            <v>0</v>
          </cell>
          <cell r="EM20">
            <v>21683.348311779901</v>
          </cell>
          <cell r="EO20">
            <v>2880</v>
          </cell>
          <cell r="EP20">
            <v>0.19</v>
          </cell>
          <cell r="EQ20">
            <v>10299.590448095452</v>
          </cell>
          <cell r="ER20">
            <v>2059.9180896190906</v>
          </cell>
          <cell r="ES20">
            <v>0</v>
          </cell>
          <cell r="ET20">
            <v>0</v>
          </cell>
          <cell r="EU20">
            <v>0</v>
          </cell>
          <cell r="EV20">
            <v>0</v>
          </cell>
          <cell r="EW20">
            <v>0</v>
          </cell>
          <cell r="EX20">
            <v>10299.590448095452</v>
          </cell>
          <cell r="EZ20">
            <v>21795.996869363917</v>
          </cell>
          <cell r="FA20">
            <v>11408.842111307677</v>
          </cell>
          <cell r="FB20">
            <v>6640.9677961343186</v>
          </cell>
          <cell r="FC20">
            <v>3575.9057363800175</v>
          </cell>
          <cell r="FD20">
            <v>10786.65826626381</v>
          </cell>
          <cell r="FE20">
            <v>0</v>
          </cell>
          <cell r="FF20">
            <v>54208.370779449739</v>
          </cell>
          <cell r="FH20">
            <v>9</v>
          </cell>
          <cell r="FI20">
            <v>45</v>
          </cell>
          <cell r="FK20">
            <v>0</v>
          </cell>
          <cell r="FL20">
            <v>0</v>
          </cell>
          <cell r="FN20">
            <v>6</v>
          </cell>
          <cell r="FO20">
            <v>3.0000000000000004</v>
          </cell>
          <cell r="FP20">
            <v>5</v>
          </cell>
          <cell r="FQ20">
            <v>1</v>
          </cell>
          <cell r="FR20">
            <v>1</v>
          </cell>
          <cell r="FS20">
            <v>1</v>
          </cell>
          <cell r="FT20">
            <v>0</v>
          </cell>
          <cell r="FU20">
            <v>0</v>
          </cell>
          <cell r="FV20">
            <v>2</v>
          </cell>
        </row>
        <row r="21">
          <cell r="A21" t="str">
            <v>TIENDA CUENCA CENTRO</v>
          </cell>
          <cell r="B21" t="str">
            <v>AE SALESLAND CUENCA CENTRO</v>
          </cell>
          <cell r="C21">
            <v>0.55000000000000004</v>
          </cell>
          <cell r="D21">
            <v>0.45</v>
          </cell>
          <cell r="E21">
            <v>0.75</v>
          </cell>
          <cell r="F21">
            <v>0.7</v>
          </cell>
          <cell r="G21">
            <v>140</v>
          </cell>
          <cell r="H21">
            <v>105</v>
          </cell>
          <cell r="I21">
            <v>114</v>
          </cell>
          <cell r="J21">
            <v>80</v>
          </cell>
          <cell r="K21">
            <v>253.00000000000003</v>
          </cell>
          <cell r="L21">
            <v>24</v>
          </cell>
          <cell r="M21">
            <v>140.705575426076</v>
          </cell>
          <cell r="N21">
            <v>308</v>
          </cell>
          <cell r="O21">
            <v>9302.70311742796</v>
          </cell>
          <cell r="P21">
            <v>24881.819372779297</v>
          </cell>
          <cell r="Q21">
            <v>34184.522490207259</v>
          </cell>
          <cell r="R21">
            <v>0.78</v>
          </cell>
          <cell r="S21">
            <v>90</v>
          </cell>
          <cell r="T21">
            <v>59.88</v>
          </cell>
          <cell r="U21">
            <v>66</v>
          </cell>
          <cell r="V21">
            <v>20.64</v>
          </cell>
          <cell r="W21">
            <v>89.94</v>
          </cell>
          <cell r="X21">
            <v>32.099999999999994</v>
          </cell>
          <cell r="Y21">
            <v>0</v>
          </cell>
          <cell r="Z21">
            <v>0</v>
          </cell>
          <cell r="AA21">
            <v>122.03999999999999</v>
          </cell>
          <cell r="AB21">
            <v>0.8</v>
          </cell>
          <cell r="AC21">
            <v>27</v>
          </cell>
          <cell r="AD21">
            <v>10255.356747062177</v>
          </cell>
          <cell r="AF21">
            <v>104</v>
          </cell>
          <cell r="AG21">
            <v>79</v>
          </cell>
          <cell r="AH21">
            <v>36</v>
          </cell>
          <cell r="AI21">
            <v>30</v>
          </cell>
          <cell r="AK21">
            <v>6</v>
          </cell>
          <cell r="AL21">
            <v>5</v>
          </cell>
          <cell r="AM21">
            <v>0</v>
          </cell>
          <cell r="AN21">
            <v>1</v>
          </cell>
          <cell r="AO21">
            <v>0</v>
          </cell>
          <cell r="AP21">
            <v>0</v>
          </cell>
          <cell r="AQ21">
            <v>0</v>
          </cell>
          <cell r="AS21">
            <v>43</v>
          </cell>
          <cell r="AT21">
            <v>46</v>
          </cell>
          <cell r="AU21">
            <v>33</v>
          </cell>
          <cell r="AV21">
            <v>22</v>
          </cell>
          <cell r="AW21">
            <v>34</v>
          </cell>
          <cell r="AX21">
            <v>22</v>
          </cell>
          <cell r="AY21">
            <v>26</v>
          </cell>
          <cell r="BA21">
            <v>252</v>
          </cell>
          <cell r="BC21">
            <v>104</v>
          </cell>
          <cell r="BD21">
            <v>79</v>
          </cell>
          <cell r="BE21">
            <v>0.41250000000000003</v>
          </cell>
          <cell r="BF21">
            <v>0.315</v>
          </cell>
          <cell r="BG21">
            <v>0.72750000000000004</v>
          </cell>
          <cell r="BI21">
            <v>15.5</v>
          </cell>
          <cell r="BK21">
            <v>18.975000000000001</v>
          </cell>
          <cell r="BL21">
            <v>14.49</v>
          </cell>
          <cell r="BM21">
            <v>33.465000000000003</v>
          </cell>
          <cell r="BO21">
            <v>0</v>
          </cell>
          <cell r="BP21">
            <v>0</v>
          </cell>
          <cell r="BQ21">
            <v>0</v>
          </cell>
          <cell r="BS21">
            <v>9.0750000000000011</v>
          </cell>
          <cell r="BT21">
            <v>6.93</v>
          </cell>
          <cell r="BU21">
            <v>16.005000000000003</v>
          </cell>
          <cell r="BW21">
            <v>0</v>
          </cell>
          <cell r="BX21">
            <v>0</v>
          </cell>
          <cell r="BY21">
            <v>0</v>
          </cell>
          <cell r="CA21">
            <v>0</v>
          </cell>
          <cell r="CB21">
            <v>0</v>
          </cell>
          <cell r="CC21">
            <v>0</v>
          </cell>
          <cell r="CE21">
            <v>0</v>
          </cell>
          <cell r="CF21">
            <v>0</v>
          </cell>
          <cell r="CG21">
            <v>0</v>
          </cell>
          <cell r="CJ21">
            <v>30</v>
          </cell>
          <cell r="CK21">
            <v>5</v>
          </cell>
          <cell r="CL21">
            <v>6</v>
          </cell>
          <cell r="CM21">
            <v>4</v>
          </cell>
          <cell r="CN21">
            <v>3</v>
          </cell>
          <cell r="CO21">
            <v>4</v>
          </cell>
          <cell r="CP21">
            <v>3</v>
          </cell>
          <cell r="CQ21">
            <v>3</v>
          </cell>
          <cell r="CR21">
            <v>33</v>
          </cell>
          <cell r="CS21">
            <v>0</v>
          </cell>
          <cell r="CT21">
            <v>33</v>
          </cell>
          <cell r="CV21">
            <v>30</v>
          </cell>
          <cell r="CW21">
            <v>5</v>
          </cell>
          <cell r="CX21">
            <v>6</v>
          </cell>
          <cell r="CY21">
            <v>4</v>
          </cell>
          <cell r="CZ21">
            <v>3</v>
          </cell>
          <cell r="DA21">
            <v>4</v>
          </cell>
          <cell r="DB21">
            <v>3</v>
          </cell>
          <cell r="DC21">
            <v>3</v>
          </cell>
          <cell r="DD21">
            <v>33</v>
          </cell>
          <cell r="DE21">
            <v>0</v>
          </cell>
          <cell r="DF21">
            <v>33</v>
          </cell>
          <cell r="DH21">
            <v>56</v>
          </cell>
          <cell r="DI21">
            <v>0</v>
          </cell>
          <cell r="DJ21">
            <v>28</v>
          </cell>
          <cell r="DK21">
            <v>0</v>
          </cell>
          <cell r="DL21">
            <v>0</v>
          </cell>
          <cell r="DM21">
            <v>0</v>
          </cell>
          <cell r="DN21">
            <v>308</v>
          </cell>
          <cell r="DP21">
            <v>26</v>
          </cell>
          <cell r="DQ21">
            <v>0</v>
          </cell>
          <cell r="DR21">
            <v>13</v>
          </cell>
          <cell r="DS21">
            <v>0</v>
          </cell>
          <cell r="DT21">
            <v>0</v>
          </cell>
          <cell r="DU21">
            <v>0</v>
          </cell>
          <cell r="DV21">
            <v>143</v>
          </cell>
          <cell r="DX21">
            <v>6215.3677254922286</v>
          </cell>
          <cell r="DY21">
            <v>6215.3677254922286</v>
          </cell>
          <cell r="DZ21">
            <v>0</v>
          </cell>
          <cell r="EA21">
            <v>3107.6838627461143</v>
          </cell>
          <cell r="EB21">
            <v>0</v>
          </cell>
          <cell r="EC21">
            <v>0</v>
          </cell>
          <cell r="ED21">
            <v>0</v>
          </cell>
          <cell r="EE21">
            <v>34184.522490207259</v>
          </cell>
          <cell r="EG21">
            <v>2486.1470901968914</v>
          </cell>
          <cell r="EH21">
            <v>0</v>
          </cell>
          <cell r="EI21">
            <v>1243.0735450984457</v>
          </cell>
          <cell r="EJ21">
            <v>0</v>
          </cell>
          <cell r="EK21">
            <v>0</v>
          </cell>
          <cell r="EL21">
            <v>0</v>
          </cell>
          <cell r="EM21">
            <v>13673.808996082904</v>
          </cell>
          <cell r="EO21">
            <v>7200</v>
          </cell>
          <cell r="EP21">
            <v>0.3</v>
          </cell>
          <cell r="EQ21">
            <v>10255.356747062177</v>
          </cell>
          <cell r="ER21">
            <v>1864.6103176476684</v>
          </cell>
          <cell r="ES21">
            <v>0</v>
          </cell>
          <cell r="ET21">
            <v>932.30515882383418</v>
          </cell>
          <cell r="EU21">
            <v>0</v>
          </cell>
          <cell r="EV21">
            <v>0</v>
          </cell>
          <cell r="EW21">
            <v>0</v>
          </cell>
          <cell r="EX21">
            <v>10255.356747062177</v>
          </cell>
          <cell r="EZ21">
            <v>12489.697567512745</v>
          </cell>
          <cell r="FA21">
            <v>6537.5760704949525</v>
          </cell>
          <cell r="FB21">
            <v>3805.4547276015396</v>
          </cell>
          <cell r="FC21">
            <v>2049.0910071700596</v>
          </cell>
          <cell r="FD21">
            <v>9302.70311742796</v>
          </cell>
          <cell r="FE21">
            <v>0</v>
          </cell>
          <cell r="FF21">
            <v>34184.522490207259</v>
          </cell>
          <cell r="FH21">
            <v>5</v>
          </cell>
          <cell r="FI21">
            <v>30</v>
          </cell>
          <cell r="FK21">
            <v>0</v>
          </cell>
          <cell r="FL21">
            <v>0</v>
          </cell>
          <cell r="FN21">
            <v>5</v>
          </cell>
          <cell r="FO21">
            <v>2</v>
          </cell>
          <cell r="FP21">
            <v>4</v>
          </cell>
          <cell r="FQ21">
            <v>1</v>
          </cell>
          <cell r="FR21">
            <v>1</v>
          </cell>
          <cell r="FS21">
            <v>0.99999999999999989</v>
          </cell>
          <cell r="FT21">
            <v>0</v>
          </cell>
          <cell r="FU21">
            <v>0</v>
          </cell>
          <cell r="FV21">
            <v>2</v>
          </cell>
        </row>
        <row r="22">
          <cell r="A22" t="str">
            <v>TIENDA CUENCA REMIGIO</v>
          </cell>
          <cell r="B22" t="str">
            <v>AE SALESLAND CUENCA REMIGIO</v>
          </cell>
          <cell r="C22">
            <v>0.55000000000000004</v>
          </cell>
          <cell r="D22">
            <v>0.45</v>
          </cell>
          <cell r="E22">
            <v>0.8</v>
          </cell>
          <cell r="F22">
            <v>0.75</v>
          </cell>
          <cell r="G22">
            <v>121</v>
          </cell>
          <cell r="H22">
            <v>97</v>
          </cell>
          <cell r="I22">
            <v>99</v>
          </cell>
          <cell r="J22">
            <v>75</v>
          </cell>
          <cell r="K22">
            <v>220.00000000000003</v>
          </cell>
          <cell r="L22">
            <v>20</v>
          </cell>
          <cell r="M22">
            <v>135</v>
          </cell>
          <cell r="N22">
            <v>220.00000000000003</v>
          </cell>
          <cell r="O22">
            <v>5276.9944217605207</v>
          </cell>
          <cell r="P22">
            <v>25798.364026017472</v>
          </cell>
          <cell r="Q22">
            <v>31075.358447777995</v>
          </cell>
          <cell r="R22">
            <v>0.78</v>
          </cell>
          <cell r="S22">
            <v>90</v>
          </cell>
          <cell r="T22">
            <v>49.900000000000006</v>
          </cell>
          <cell r="U22">
            <v>55</v>
          </cell>
          <cell r="V22">
            <v>17.2</v>
          </cell>
          <cell r="W22">
            <v>74.95</v>
          </cell>
          <cell r="X22">
            <v>26.75</v>
          </cell>
          <cell r="Y22">
            <v>0</v>
          </cell>
          <cell r="Z22">
            <v>0</v>
          </cell>
          <cell r="AA22">
            <v>101.7</v>
          </cell>
          <cell r="AB22">
            <v>0.8</v>
          </cell>
          <cell r="AC22">
            <v>30</v>
          </cell>
          <cell r="AD22">
            <v>7768.8396119444988</v>
          </cell>
          <cell r="AF22">
            <v>97</v>
          </cell>
          <cell r="AG22">
            <v>74</v>
          </cell>
          <cell r="AH22">
            <v>24</v>
          </cell>
          <cell r="AI22">
            <v>26</v>
          </cell>
          <cell r="AK22">
            <v>5</v>
          </cell>
          <cell r="AL22">
            <v>5</v>
          </cell>
          <cell r="AM22">
            <v>0</v>
          </cell>
          <cell r="AN22">
            <v>0</v>
          </cell>
          <cell r="AO22">
            <v>0</v>
          </cell>
          <cell r="AP22">
            <v>0</v>
          </cell>
          <cell r="AQ22">
            <v>0</v>
          </cell>
          <cell r="AS22">
            <v>44</v>
          </cell>
          <cell r="AT22">
            <v>44</v>
          </cell>
          <cell r="AU22">
            <v>34</v>
          </cell>
          <cell r="AV22">
            <v>22</v>
          </cell>
          <cell r="AW22">
            <v>35</v>
          </cell>
          <cell r="AX22">
            <v>22</v>
          </cell>
          <cell r="AY22">
            <v>26</v>
          </cell>
          <cell r="BA22">
            <v>220</v>
          </cell>
          <cell r="BC22">
            <v>97</v>
          </cell>
          <cell r="BD22">
            <v>74</v>
          </cell>
          <cell r="BE22">
            <v>0.44000000000000006</v>
          </cell>
          <cell r="BF22">
            <v>0.33750000000000002</v>
          </cell>
          <cell r="BG22">
            <v>0.77750000000000008</v>
          </cell>
          <cell r="BI22">
            <v>15.5</v>
          </cell>
          <cell r="BK22">
            <v>19.360000000000003</v>
          </cell>
          <cell r="BL22">
            <v>14.850000000000001</v>
          </cell>
          <cell r="BM22">
            <v>34.210000000000008</v>
          </cell>
          <cell r="BO22">
            <v>0</v>
          </cell>
          <cell r="BP22">
            <v>0</v>
          </cell>
          <cell r="BQ22">
            <v>0</v>
          </cell>
          <cell r="BS22">
            <v>0</v>
          </cell>
          <cell r="BT22">
            <v>0</v>
          </cell>
          <cell r="BU22">
            <v>0</v>
          </cell>
          <cell r="BW22">
            <v>0</v>
          </cell>
          <cell r="BX22">
            <v>0</v>
          </cell>
          <cell r="BY22">
            <v>0</v>
          </cell>
          <cell r="CA22">
            <v>0</v>
          </cell>
          <cell r="CB22">
            <v>0</v>
          </cell>
          <cell r="CC22">
            <v>0</v>
          </cell>
          <cell r="CE22">
            <v>0</v>
          </cell>
          <cell r="CF22">
            <v>0</v>
          </cell>
          <cell r="CG22">
            <v>0</v>
          </cell>
          <cell r="CJ22">
            <v>30</v>
          </cell>
          <cell r="CK22">
            <v>6</v>
          </cell>
          <cell r="CL22">
            <v>6</v>
          </cell>
          <cell r="CM22">
            <v>5</v>
          </cell>
          <cell r="CN22">
            <v>3</v>
          </cell>
          <cell r="CO22">
            <v>5</v>
          </cell>
          <cell r="CP22">
            <v>3</v>
          </cell>
          <cell r="CQ22">
            <v>4</v>
          </cell>
          <cell r="CR22">
            <v>30</v>
          </cell>
          <cell r="CS22">
            <v>0</v>
          </cell>
          <cell r="CT22">
            <v>30</v>
          </cell>
          <cell r="CV22">
            <v>30</v>
          </cell>
          <cell r="CW22">
            <v>6</v>
          </cell>
          <cell r="CX22">
            <v>6</v>
          </cell>
          <cell r="CY22">
            <v>5</v>
          </cell>
          <cell r="CZ22">
            <v>3</v>
          </cell>
          <cell r="DA22">
            <v>5</v>
          </cell>
          <cell r="DB22">
            <v>3</v>
          </cell>
          <cell r="DC22">
            <v>4</v>
          </cell>
          <cell r="DD22">
            <v>30</v>
          </cell>
          <cell r="DE22">
            <v>0</v>
          </cell>
          <cell r="DF22">
            <v>30</v>
          </cell>
          <cell r="DH22">
            <v>44.000000000000007</v>
          </cell>
          <cell r="DI22">
            <v>0</v>
          </cell>
          <cell r="DJ22">
            <v>0</v>
          </cell>
          <cell r="DK22">
            <v>0</v>
          </cell>
          <cell r="DL22">
            <v>0</v>
          </cell>
          <cell r="DM22">
            <v>0</v>
          </cell>
          <cell r="DN22">
            <v>220.00000000000003</v>
          </cell>
          <cell r="DP22">
            <v>27</v>
          </cell>
          <cell r="DQ22">
            <v>0</v>
          </cell>
          <cell r="DR22">
            <v>0</v>
          </cell>
          <cell r="DS22">
            <v>0</v>
          </cell>
          <cell r="DT22">
            <v>0</v>
          </cell>
          <cell r="DU22">
            <v>0</v>
          </cell>
          <cell r="DV22">
            <v>135</v>
          </cell>
          <cell r="DX22">
            <v>6215.0716895555988</v>
          </cell>
          <cell r="DY22">
            <v>6215.0716895555988</v>
          </cell>
          <cell r="DZ22">
            <v>0</v>
          </cell>
          <cell r="EA22">
            <v>0</v>
          </cell>
          <cell r="EB22">
            <v>0</v>
          </cell>
          <cell r="EC22">
            <v>0</v>
          </cell>
          <cell r="ED22">
            <v>0</v>
          </cell>
          <cell r="EE22">
            <v>31075.358447777995</v>
          </cell>
          <cell r="EG22">
            <v>2486.0286758222396</v>
          </cell>
          <cell r="EH22">
            <v>0</v>
          </cell>
          <cell r="EI22">
            <v>0</v>
          </cell>
          <cell r="EJ22">
            <v>0</v>
          </cell>
          <cell r="EK22">
            <v>0</v>
          </cell>
          <cell r="EL22">
            <v>0</v>
          </cell>
          <cell r="EM22">
            <v>12430.143379111199</v>
          </cell>
          <cell r="EO22">
            <v>2880</v>
          </cell>
          <cell r="EP22">
            <v>0.25</v>
          </cell>
          <cell r="EQ22">
            <v>7768.8396119444988</v>
          </cell>
          <cell r="ER22">
            <v>1553.7679223888997</v>
          </cell>
          <cell r="ES22">
            <v>0</v>
          </cell>
          <cell r="ET22">
            <v>0</v>
          </cell>
          <cell r="EU22">
            <v>0</v>
          </cell>
          <cell r="EV22">
            <v>0</v>
          </cell>
          <cell r="EW22">
            <v>0</v>
          </cell>
          <cell r="EX22">
            <v>7768.8396119444988</v>
          </cell>
          <cell r="EZ22">
            <v>12949.767040510731</v>
          </cell>
          <cell r="FA22">
            <v>6778.393685267336</v>
          </cell>
          <cell r="FB22">
            <v>3945.6321451556137</v>
          </cell>
          <cell r="FC22">
            <v>2124.5711550837918</v>
          </cell>
          <cell r="FD22">
            <v>5276.9944217605207</v>
          </cell>
          <cell r="FE22">
            <v>0</v>
          </cell>
          <cell r="FF22">
            <v>31075.358447777995</v>
          </cell>
          <cell r="FH22">
            <v>6</v>
          </cell>
          <cell r="FI22">
            <v>30</v>
          </cell>
          <cell r="FK22">
            <v>0</v>
          </cell>
          <cell r="FL22">
            <v>0</v>
          </cell>
          <cell r="FN22">
            <v>6</v>
          </cell>
          <cell r="FO22">
            <v>2</v>
          </cell>
          <cell r="FP22">
            <v>4</v>
          </cell>
          <cell r="FQ22">
            <v>1</v>
          </cell>
          <cell r="FR22">
            <v>1</v>
          </cell>
          <cell r="FS22">
            <v>1</v>
          </cell>
          <cell r="FT22">
            <v>0</v>
          </cell>
          <cell r="FU22">
            <v>0</v>
          </cell>
          <cell r="FV22">
            <v>2</v>
          </cell>
        </row>
        <row r="23">
          <cell r="A23" t="str">
            <v>TIENDA RECREO</v>
          </cell>
          <cell r="B23" t="str">
            <v>AE SALESLAND RECREO</v>
          </cell>
          <cell r="C23">
            <v>0.5</v>
          </cell>
          <cell r="D23">
            <v>0.5</v>
          </cell>
          <cell r="E23">
            <v>0.8</v>
          </cell>
          <cell r="F23">
            <v>0.8</v>
          </cell>
          <cell r="G23">
            <v>451</v>
          </cell>
          <cell r="H23">
            <v>361</v>
          </cell>
          <cell r="I23">
            <v>451</v>
          </cell>
          <cell r="J23">
            <v>361</v>
          </cell>
          <cell r="K23">
            <v>902.00000000000011</v>
          </cell>
          <cell r="L23">
            <v>48</v>
          </cell>
          <cell r="M23">
            <v>351</v>
          </cell>
          <cell r="N23">
            <v>1546.1600000000003</v>
          </cell>
          <cell r="O23">
            <v>8876.5512992914501</v>
          </cell>
          <cell r="P23">
            <v>64547.98305136383</v>
          </cell>
          <cell r="Q23">
            <v>73424.534350655274</v>
          </cell>
          <cell r="R23">
            <v>0.78</v>
          </cell>
          <cell r="S23">
            <v>270</v>
          </cell>
          <cell r="T23">
            <v>179.64000000000001</v>
          </cell>
          <cell r="U23">
            <v>99</v>
          </cell>
          <cell r="V23">
            <v>61.92</v>
          </cell>
          <cell r="W23">
            <v>269.82</v>
          </cell>
          <cell r="X23">
            <v>96.3</v>
          </cell>
          <cell r="Y23">
            <v>0</v>
          </cell>
          <cell r="Z23">
            <v>0</v>
          </cell>
          <cell r="AA23">
            <v>366.12</v>
          </cell>
          <cell r="AB23">
            <v>0.8</v>
          </cell>
          <cell r="AC23">
            <v>21</v>
          </cell>
          <cell r="AD23">
            <v>10279.434809091739</v>
          </cell>
          <cell r="AF23">
            <v>359</v>
          </cell>
          <cell r="AG23">
            <v>359</v>
          </cell>
          <cell r="AH23">
            <v>92</v>
          </cell>
          <cell r="AI23">
            <v>93</v>
          </cell>
          <cell r="AK23">
            <v>18</v>
          </cell>
          <cell r="AL23">
            <v>10</v>
          </cell>
          <cell r="AM23">
            <v>0</v>
          </cell>
          <cell r="AN23">
            <v>0</v>
          </cell>
          <cell r="AO23">
            <v>2</v>
          </cell>
          <cell r="AP23">
            <v>4</v>
          </cell>
          <cell r="AQ23">
            <v>2</v>
          </cell>
          <cell r="AS23">
            <v>51</v>
          </cell>
          <cell r="AT23">
            <v>65</v>
          </cell>
          <cell r="AU23">
            <v>39</v>
          </cell>
          <cell r="AV23">
            <v>26</v>
          </cell>
          <cell r="AW23">
            <v>41</v>
          </cell>
          <cell r="AX23">
            <v>26</v>
          </cell>
          <cell r="AY23">
            <v>31</v>
          </cell>
          <cell r="BA23">
            <v>898</v>
          </cell>
          <cell r="BC23">
            <v>359</v>
          </cell>
          <cell r="BD23">
            <v>359</v>
          </cell>
          <cell r="BE23">
            <v>0.4</v>
          </cell>
          <cell r="BF23">
            <v>0.4</v>
          </cell>
          <cell r="BG23">
            <v>0.8</v>
          </cell>
          <cell r="BI23">
            <v>15.5</v>
          </cell>
          <cell r="BK23">
            <v>26</v>
          </cell>
          <cell r="BL23">
            <v>26</v>
          </cell>
          <cell r="BM23">
            <v>52</v>
          </cell>
          <cell r="BO23">
            <v>0</v>
          </cell>
          <cell r="BP23">
            <v>0</v>
          </cell>
          <cell r="BQ23">
            <v>0</v>
          </cell>
          <cell r="BS23">
            <v>0</v>
          </cell>
          <cell r="BT23">
            <v>0</v>
          </cell>
          <cell r="BU23">
            <v>0</v>
          </cell>
          <cell r="BW23">
            <v>16.400000000000002</v>
          </cell>
          <cell r="BX23">
            <v>16.400000000000002</v>
          </cell>
          <cell r="BY23">
            <v>32.800000000000004</v>
          </cell>
          <cell r="CA23">
            <v>10.4</v>
          </cell>
          <cell r="CB23">
            <v>10.4</v>
          </cell>
          <cell r="CC23">
            <v>20.8</v>
          </cell>
          <cell r="CE23">
            <v>12.4</v>
          </cell>
          <cell r="CF23">
            <v>12.4</v>
          </cell>
          <cell r="CG23">
            <v>24.8</v>
          </cell>
          <cell r="CJ23">
            <v>60</v>
          </cell>
          <cell r="CK23">
            <v>4</v>
          </cell>
          <cell r="CL23">
            <v>6</v>
          </cell>
          <cell r="CM23">
            <v>4</v>
          </cell>
          <cell r="CN23">
            <v>2</v>
          </cell>
          <cell r="CO23">
            <v>4</v>
          </cell>
          <cell r="CP23">
            <v>2</v>
          </cell>
          <cell r="CQ23">
            <v>3</v>
          </cell>
          <cell r="CR23">
            <v>82</v>
          </cell>
          <cell r="CS23">
            <v>8</v>
          </cell>
          <cell r="CT23">
            <v>90</v>
          </cell>
          <cell r="CV23">
            <v>60</v>
          </cell>
          <cell r="CW23">
            <v>4</v>
          </cell>
          <cell r="CX23">
            <v>6</v>
          </cell>
          <cell r="CY23">
            <v>4</v>
          </cell>
          <cell r="CZ23">
            <v>2</v>
          </cell>
          <cell r="DA23">
            <v>4</v>
          </cell>
          <cell r="DB23">
            <v>2</v>
          </cell>
          <cell r="DC23">
            <v>3</v>
          </cell>
          <cell r="DD23">
            <v>82</v>
          </cell>
          <cell r="DE23">
            <v>8</v>
          </cell>
          <cell r="DF23">
            <v>90</v>
          </cell>
          <cell r="DH23">
            <v>104.4702702702703</v>
          </cell>
          <cell r="DI23">
            <v>0</v>
          </cell>
          <cell r="DJ23">
            <v>0</v>
          </cell>
          <cell r="DK23">
            <v>40</v>
          </cell>
          <cell r="DL23">
            <v>40</v>
          </cell>
          <cell r="DM23">
            <v>62.682162162162179</v>
          </cell>
          <cell r="DN23">
            <v>1410.0670270270273</v>
          </cell>
          <cell r="DP23">
            <v>24</v>
          </cell>
          <cell r="DQ23">
            <v>0</v>
          </cell>
          <cell r="DR23">
            <v>0</v>
          </cell>
          <cell r="DS23">
            <v>19</v>
          </cell>
          <cell r="DT23">
            <v>12</v>
          </cell>
          <cell r="DU23">
            <v>14</v>
          </cell>
          <cell r="DV23">
            <v>354</v>
          </cell>
          <cell r="DX23">
            <v>4961.1171858550861</v>
          </cell>
          <cell r="DY23">
            <v>4961.1171858550861</v>
          </cell>
          <cell r="DZ23">
            <v>0</v>
          </cell>
          <cell r="EA23">
            <v>0</v>
          </cell>
          <cell r="EB23">
            <v>3968.8937486840691</v>
          </cell>
          <cell r="EC23">
            <v>2480.558592927543</v>
          </cell>
          <cell r="ED23">
            <v>2976.6703115130517</v>
          </cell>
          <cell r="EE23">
            <v>73424.534350655274</v>
          </cell>
          <cell r="EG23">
            <v>1984.4468743420346</v>
          </cell>
          <cell r="EH23">
            <v>0</v>
          </cell>
          <cell r="EI23">
            <v>0</v>
          </cell>
          <cell r="EJ23">
            <v>1587.5574994736278</v>
          </cell>
          <cell r="EK23">
            <v>992.22343717101728</v>
          </cell>
          <cell r="EL23">
            <v>1190.6681246052208</v>
          </cell>
          <cell r="EM23">
            <v>29369.813740262111</v>
          </cell>
          <cell r="EO23">
            <v>5400</v>
          </cell>
          <cell r="EP23">
            <v>0.14000000000000001</v>
          </cell>
          <cell r="EQ23">
            <v>10279.434809091739</v>
          </cell>
          <cell r="ER23">
            <v>694.5564060197122</v>
          </cell>
          <cell r="ES23">
            <v>0</v>
          </cell>
          <cell r="ET23">
            <v>0</v>
          </cell>
          <cell r="EU23">
            <v>555.6451248157698</v>
          </cell>
          <cell r="EV23">
            <v>347.2782030098561</v>
          </cell>
          <cell r="EW23">
            <v>416.7338436118273</v>
          </cell>
          <cell r="EX23">
            <v>10279.434809091741</v>
          </cell>
          <cell r="EZ23">
            <v>32400.556198331647</v>
          </cell>
          <cell r="FA23">
            <v>16959.666135064224</v>
          </cell>
          <cell r="FB23">
            <v>9872.0444666791755</v>
          </cell>
          <cell r="FC23">
            <v>5315.7162512887862</v>
          </cell>
          <cell r="FD23">
            <v>8876.5512992914501</v>
          </cell>
          <cell r="FE23">
            <v>0</v>
          </cell>
          <cell r="FF23">
            <v>73424.534350655274</v>
          </cell>
          <cell r="FH23">
            <v>1</v>
          </cell>
          <cell r="FI23">
            <v>18</v>
          </cell>
          <cell r="FK23">
            <v>0</v>
          </cell>
          <cell r="FL23">
            <v>0</v>
          </cell>
          <cell r="FN23">
            <v>5</v>
          </cell>
          <cell r="FO23">
            <v>2</v>
          </cell>
          <cell r="FP23">
            <v>2</v>
          </cell>
          <cell r="FQ23">
            <v>1</v>
          </cell>
          <cell r="FR23">
            <v>1</v>
          </cell>
          <cell r="FS23">
            <v>1</v>
          </cell>
          <cell r="FT23">
            <v>0</v>
          </cell>
          <cell r="FU23">
            <v>0</v>
          </cell>
          <cell r="FV23">
            <v>2</v>
          </cell>
        </row>
        <row r="24">
          <cell r="A24" t="str">
            <v>TIENDA MACHALA</v>
          </cell>
          <cell r="B24" t="str">
            <v>AE SALESLAND MACHALA</v>
          </cell>
          <cell r="C24">
            <v>0.8</v>
          </cell>
          <cell r="D24">
            <v>0.2</v>
          </cell>
          <cell r="E24">
            <v>0.7</v>
          </cell>
          <cell r="F24">
            <v>0.75</v>
          </cell>
          <cell r="G24">
            <v>168</v>
          </cell>
          <cell r="H24">
            <v>118</v>
          </cell>
          <cell r="I24">
            <v>42</v>
          </cell>
          <cell r="J24">
            <v>32</v>
          </cell>
          <cell r="K24">
            <v>209.00000000000003</v>
          </cell>
          <cell r="L24">
            <v>16</v>
          </cell>
          <cell r="M24">
            <v>50.06359498589844</v>
          </cell>
          <cell r="N24">
            <v>187.00000000000003</v>
          </cell>
          <cell r="O24">
            <v>7280.9479009444849</v>
          </cell>
          <cell r="P24">
            <v>21373.148863268445</v>
          </cell>
          <cell r="Q24">
            <v>28654.096764212929</v>
          </cell>
          <cell r="R24">
            <v>0.78</v>
          </cell>
          <cell r="S24">
            <v>84</v>
          </cell>
          <cell r="T24">
            <v>39.92</v>
          </cell>
          <cell r="U24">
            <v>55</v>
          </cell>
          <cell r="V24">
            <v>13.76</v>
          </cell>
          <cell r="W24">
            <v>59.96</v>
          </cell>
          <cell r="X24">
            <v>21.4</v>
          </cell>
          <cell r="Y24">
            <v>0</v>
          </cell>
          <cell r="Z24">
            <v>0</v>
          </cell>
          <cell r="AA24">
            <v>81.36</v>
          </cell>
          <cell r="AB24">
            <v>0.8</v>
          </cell>
          <cell r="AC24">
            <v>16</v>
          </cell>
          <cell r="AD24">
            <v>17192.458058527758</v>
          </cell>
          <cell r="AF24">
            <v>116</v>
          </cell>
          <cell r="AG24">
            <v>31</v>
          </cell>
          <cell r="AH24">
            <v>51</v>
          </cell>
          <cell r="AI24">
            <v>11</v>
          </cell>
          <cell r="AK24">
            <v>4</v>
          </cell>
          <cell r="AL24">
            <v>4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S24">
            <v>53</v>
          </cell>
          <cell r="AT24">
            <v>52</v>
          </cell>
          <cell r="AU24">
            <v>41</v>
          </cell>
          <cell r="AV24">
            <v>27</v>
          </cell>
          <cell r="AW24">
            <v>42</v>
          </cell>
          <cell r="AX24">
            <v>27</v>
          </cell>
          <cell r="AY24">
            <v>32</v>
          </cell>
          <cell r="BA24">
            <v>208</v>
          </cell>
          <cell r="BC24">
            <v>116</v>
          </cell>
          <cell r="BD24">
            <v>31</v>
          </cell>
          <cell r="BE24">
            <v>0.55999999999999994</v>
          </cell>
          <cell r="BF24">
            <v>0.15000000000000002</v>
          </cell>
          <cell r="BG24">
            <v>0.71</v>
          </cell>
          <cell r="BI24">
            <v>15.5</v>
          </cell>
          <cell r="BK24">
            <v>29.119999999999997</v>
          </cell>
          <cell r="BL24">
            <v>7.8000000000000007</v>
          </cell>
          <cell r="BM24">
            <v>36.92</v>
          </cell>
          <cell r="BO24">
            <v>0</v>
          </cell>
          <cell r="BP24">
            <v>0</v>
          </cell>
          <cell r="BQ24">
            <v>0</v>
          </cell>
          <cell r="BS24">
            <v>0</v>
          </cell>
          <cell r="BT24">
            <v>0</v>
          </cell>
          <cell r="BU24">
            <v>0</v>
          </cell>
          <cell r="BW24">
            <v>0</v>
          </cell>
          <cell r="BX24">
            <v>0</v>
          </cell>
          <cell r="BY24">
            <v>0</v>
          </cell>
          <cell r="CA24">
            <v>0</v>
          </cell>
          <cell r="CB24">
            <v>0</v>
          </cell>
          <cell r="CC24">
            <v>0</v>
          </cell>
          <cell r="CE24">
            <v>0</v>
          </cell>
          <cell r="CF24">
            <v>0</v>
          </cell>
          <cell r="CG24">
            <v>0</v>
          </cell>
          <cell r="CJ24">
            <v>30</v>
          </cell>
          <cell r="CK24">
            <v>8</v>
          </cell>
          <cell r="CL24">
            <v>8</v>
          </cell>
          <cell r="CM24">
            <v>7</v>
          </cell>
          <cell r="CN24">
            <v>4</v>
          </cell>
          <cell r="CO24">
            <v>7</v>
          </cell>
          <cell r="CP24">
            <v>4</v>
          </cell>
          <cell r="CQ24">
            <v>5</v>
          </cell>
          <cell r="CR24">
            <v>32</v>
          </cell>
          <cell r="CS24">
            <v>4</v>
          </cell>
          <cell r="CT24">
            <v>36</v>
          </cell>
          <cell r="CV24">
            <v>30</v>
          </cell>
          <cell r="CW24">
            <v>8</v>
          </cell>
          <cell r="CX24">
            <v>8</v>
          </cell>
          <cell r="CY24">
            <v>7</v>
          </cell>
          <cell r="CZ24">
            <v>4</v>
          </cell>
          <cell r="DA24">
            <v>7</v>
          </cell>
          <cell r="DB24">
            <v>4</v>
          </cell>
          <cell r="DC24">
            <v>5</v>
          </cell>
          <cell r="DD24">
            <v>32</v>
          </cell>
          <cell r="DE24">
            <v>4</v>
          </cell>
          <cell r="DF24">
            <v>36</v>
          </cell>
          <cell r="DH24">
            <v>46.750000000000007</v>
          </cell>
          <cell r="DI24">
            <v>0</v>
          </cell>
          <cell r="DJ24">
            <v>0</v>
          </cell>
          <cell r="DK24">
            <v>0</v>
          </cell>
          <cell r="DL24">
            <v>0</v>
          </cell>
          <cell r="DM24">
            <v>0</v>
          </cell>
          <cell r="DN24">
            <v>187.00000000000003</v>
          </cell>
          <cell r="DP24">
            <v>13</v>
          </cell>
          <cell r="DQ24">
            <v>0</v>
          </cell>
          <cell r="DR24">
            <v>0</v>
          </cell>
          <cell r="DS24">
            <v>0</v>
          </cell>
          <cell r="DT24">
            <v>0</v>
          </cell>
          <cell r="DU24">
            <v>0</v>
          </cell>
          <cell r="DV24">
            <v>52</v>
          </cell>
          <cell r="DX24">
            <v>7163.5241910532322</v>
          </cell>
          <cell r="DY24">
            <v>7163.5241910532322</v>
          </cell>
          <cell r="DZ24">
            <v>0</v>
          </cell>
          <cell r="EA24">
            <v>0</v>
          </cell>
          <cell r="EB24">
            <v>0</v>
          </cell>
          <cell r="EC24">
            <v>0</v>
          </cell>
          <cell r="ED24">
            <v>0</v>
          </cell>
          <cell r="EE24">
            <v>28654.096764212929</v>
          </cell>
          <cell r="EG24">
            <v>2865.4096764212932</v>
          </cell>
          <cell r="EH24">
            <v>0</v>
          </cell>
          <cell r="EI24">
            <v>0</v>
          </cell>
          <cell r="EJ24">
            <v>0</v>
          </cell>
          <cell r="EK24">
            <v>0</v>
          </cell>
          <cell r="EL24">
            <v>0</v>
          </cell>
          <cell r="EM24">
            <v>11461.638705685173</v>
          </cell>
          <cell r="EO24">
            <v>9000</v>
          </cell>
          <cell r="EP24">
            <v>0.6</v>
          </cell>
          <cell r="EQ24">
            <v>17192.458058527758</v>
          </cell>
          <cell r="ER24">
            <v>4298.1145146319395</v>
          </cell>
          <cell r="ES24">
            <v>0</v>
          </cell>
          <cell r="ET24">
            <v>0</v>
          </cell>
          <cell r="EU24">
            <v>0</v>
          </cell>
          <cell r="EV24">
            <v>0</v>
          </cell>
          <cell r="EW24">
            <v>0</v>
          </cell>
          <cell r="EX24">
            <v>17192.458058527758</v>
          </cell>
          <cell r="EZ24">
            <v>10728.482566660239</v>
          </cell>
          <cell r="FA24">
            <v>5615.6900934862188</v>
          </cell>
          <cell r="FB24">
            <v>3268.8345320292919</v>
          </cell>
          <cell r="FC24">
            <v>1760.1416710926953</v>
          </cell>
          <cell r="FD24">
            <v>7280.9479009444849</v>
          </cell>
          <cell r="FE24">
            <v>0</v>
          </cell>
          <cell r="FF24">
            <v>28654.096764212929</v>
          </cell>
          <cell r="FH24">
            <v>4</v>
          </cell>
          <cell r="FI24">
            <v>16</v>
          </cell>
          <cell r="FK24">
            <v>0</v>
          </cell>
          <cell r="FL24">
            <v>0</v>
          </cell>
          <cell r="FN24">
            <v>7</v>
          </cell>
          <cell r="FO24">
            <v>2</v>
          </cell>
          <cell r="FP24">
            <v>5</v>
          </cell>
          <cell r="FQ24">
            <v>1</v>
          </cell>
          <cell r="FR24">
            <v>1</v>
          </cell>
          <cell r="FS24">
            <v>1</v>
          </cell>
          <cell r="FT24">
            <v>0</v>
          </cell>
          <cell r="FU24">
            <v>0</v>
          </cell>
          <cell r="FV24">
            <v>2</v>
          </cell>
        </row>
        <row r="25">
          <cell r="B25" t="str">
            <v>TOTALES</v>
          </cell>
          <cell r="C25">
            <v>0.6166666666666667</v>
          </cell>
          <cell r="D25">
            <v>0.3833333333333333</v>
          </cell>
          <cell r="E25">
            <v>0.77500000000000002</v>
          </cell>
          <cell r="F25">
            <v>0.78333333333333333</v>
          </cell>
          <cell r="G25">
            <v>1268</v>
          </cell>
          <cell r="H25">
            <v>992</v>
          </cell>
          <cell r="I25">
            <v>925</v>
          </cell>
          <cell r="J25">
            <v>736</v>
          </cell>
          <cell r="K25">
            <v>2189</v>
          </cell>
          <cell r="L25">
            <v>148</v>
          </cell>
          <cell r="M25">
            <v>851.1947530436272</v>
          </cell>
          <cell r="N25">
            <v>3039.9600000000005</v>
          </cell>
          <cell r="O25">
            <v>41523.85500568823</v>
          </cell>
          <cell r="P25">
            <v>217509.55532187462</v>
          </cell>
          <cell r="Q25">
            <v>259033.41032756289</v>
          </cell>
          <cell r="R25">
            <v>0.78000000000000014</v>
          </cell>
          <cell r="S25">
            <v>714</v>
          </cell>
          <cell r="T25">
            <v>454.09000000000009</v>
          </cell>
          <cell r="U25">
            <v>357.5</v>
          </cell>
          <cell r="V25">
            <v>147.91999999999999</v>
          </cell>
          <cell r="W25">
            <v>644.57000000000005</v>
          </cell>
          <cell r="X25">
            <v>230.04999999999998</v>
          </cell>
          <cell r="Y25">
            <v>0</v>
          </cell>
          <cell r="Z25">
            <v>0</v>
          </cell>
          <cell r="AA25">
            <v>874.62</v>
          </cell>
          <cell r="AB25">
            <v>0.79999999999999993</v>
          </cell>
          <cell r="AC25">
            <v>170</v>
          </cell>
          <cell r="AD25">
            <v>58419.736599389798</v>
          </cell>
          <cell r="AF25">
            <v>956</v>
          </cell>
          <cell r="AG25">
            <v>708</v>
          </cell>
          <cell r="AH25">
            <v>273</v>
          </cell>
          <cell r="AI25">
            <v>217</v>
          </cell>
          <cell r="AK25">
            <v>43</v>
          </cell>
          <cell r="AL25">
            <v>34</v>
          </cell>
          <cell r="AM25">
            <v>0</v>
          </cell>
          <cell r="AN25">
            <v>1</v>
          </cell>
          <cell r="AO25">
            <v>2</v>
          </cell>
          <cell r="AP25">
            <v>4</v>
          </cell>
          <cell r="AQ25">
            <v>2</v>
          </cell>
          <cell r="AS25">
            <v>51</v>
          </cell>
          <cell r="AT25">
            <v>62</v>
          </cell>
          <cell r="AU25">
            <v>40</v>
          </cell>
          <cell r="AV25">
            <v>26</v>
          </cell>
          <cell r="AW25">
            <v>41</v>
          </cell>
          <cell r="AX25">
            <v>26</v>
          </cell>
          <cell r="AY25">
            <v>31</v>
          </cell>
          <cell r="BA25">
            <v>2123</v>
          </cell>
          <cell r="BC25">
            <v>956</v>
          </cell>
          <cell r="BD25">
            <v>708</v>
          </cell>
          <cell r="BE25">
            <v>0.45030617051342442</v>
          </cell>
          <cell r="BF25">
            <v>0.33349034385303816</v>
          </cell>
          <cell r="BG25">
            <v>0.78379651436646258</v>
          </cell>
          <cell r="BI25">
            <v>15.5</v>
          </cell>
          <cell r="CJ25">
            <v>210</v>
          </cell>
          <cell r="CK25">
            <v>35</v>
          </cell>
          <cell r="CL25">
            <v>38</v>
          </cell>
          <cell r="CM25">
            <v>30</v>
          </cell>
          <cell r="CN25">
            <v>18</v>
          </cell>
          <cell r="CO25">
            <v>30</v>
          </cell>
          <cell r="CP25">
            <v>18</v>
          </cell>
          <cell r="CQ25">
            <v>23</v>
          </cell>
          <cell r="CR25">
            <v>237</v>
          </cell>
          <cell r="CS25">
            <v>28</v>
          </cell>
          <cell r="CT25">
            <v>265</v>
          </cell>
          <cell r="CV25">
            <v>210</v>
          </cell>
          <cell r="CW25">
            <v>35</v>
          </cell>
          <cell r="CX25">
            <v>38</v>
          </cell>
          <cell r="CY25">
            <v>30</v>
          </cell>
          <cell r="CZ25">
            <v>18</v>
          </cell>
          <cell r="DA25">
            <v>30</v>
          </cell>
          <cell r="DB25">
            <v>18</v>
          </cell>
          <cell r="DC25">
            <v>23</v>
          </cell>
          <cell r="DD25">
            <v>237</v>
          </cell>
          <cell r="DE25">
            <v>28</v>
          </cell>
          <cell r="DF25">
            <v>265</v>
          </cell>
          <cell r="DN25">
            <v>2903.8670270270277</v>
          </cell>
          <cell r="DV25">
            <v>859</v>
          </cell>
          <cell r="EE25">
            <v>259033.41032756289</v>
          </cell>
          <cell r="EM25">
            <v>103613.36413102516</v>
          </cell>
          <cell r="EO25">
            <v>27720</v>
          </cell>
          <cell r="EQ25">
            <v>58419.736599389798</v>
          </cell>
          <cell r="EX25">
            <v>58419.736599389798</v>
          </cell>
          <cell r="EZ25">
            <v>109181.26698509787</v>
          </cell>
          <cell r="FA25">
            <v>57149.569437512167</v>
          </cell>
          <cell r="FB25">
            <v>33266.167284522009</v>
          </cell>
          <cell r="FC25">
            <v>17912.551614742617</v>
          </cell>
          <cell r="FD25">
            <v>41523.85500568823</v>
          </cell>
          <cell r="FE25">
            <v>0</v>
          </cell>
          <cell r="FF25">
            <v>259033.41032756289</v>
          </cell>
          <cell r="FI25">
            <v>174</v>
          </cell>
          <cell r="FL25">
            <v>0</v>
          </cell>
        </row>
      </sheetData>
      <sheetData sheetId="17" refreshError="1"/>
      <sheetData sheetId="18" refreshError="1"/>
      <sheetData sheetId="19" refreshError="1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>
        <row r="3">
          <cell r="AP3" t="str">
            <v>TIENDA</v>
          </cell>
          <cell r="AQ3" t="str">
            <v>EJECUTIVO</v>
          </cell>
          <cell r="AR3" t="str">
            <v>NAE</v>
          </cell>
          <cell r="AS3" t="str">
            <v>01</v>
          </cell>
          <cell r="AT3" t="str">
            <v>02</v>
          </cell>
          <cell r="AU3" t="str">
            <v>03</v>
          </cell>
          <cell r="AV3" t="str">
            <v>04</v>
          </cell>
          <cell r="AW3" t="str">
            <v>05</v>
          </cell>
          <cell r="AX3" t="str">
            <v>06</v>
          </cell>
          <cell r="AY3" t="str">
            <v>07</v>
          </cell>
          <cell r="AZ3" t="str">
            <v>08</v>
          </cell>
          <cell r="BA3" t="str">
            <v>09</v>
          </cell>
          <cell r="BB3" t="str">
            <v>10</v>
          </cell>
          <cell r="BC3" t="str">
            <v>11</v>
          </cell>
          <cell r="BD3" t="str">
            <v>12</v>
          </cell>
          <cell r="BE3" t="str">
            <v>13</v>
          </cell>
          <cell r="BF3" t="str">
            <v>14</v>
          </cell>
          <cell r="BG3" t="str">
            <v>15</v>
          </cell>
          <cell r="BH3" t="str">
            <v>16</v>
          </cell>
          <cell r="BI3" t="str">
            <v>17</v>
          </cell>
          <cell r="BJ3" t="str">
            <v>18</v>
          </cell>
          <cell r="BK3" t="str">
            <v>19</v>
          </cell>
          <cell r="BL3" t="str">
            <v>20</v>
          </cell>
          <cell r="BM3" t="str">
            <v>21</v>
          </cell>
          <cell r="BN3" t="str">
            <v>22</v>
          </cell>
          <cell r="BO3" t="str">
            <v>23</v>
          </cell>
          <cell r="BP3" t="str">
            <v>24</v>
          </cell>
          <cell r="BQ3" t="str">
            <v>25</v>
          </cell>
          <cell r="BR3" t="str">
            <v>26</v>
          </cell>
          <cell r="BS3" t="str">
            <v>27</v>
          </cell>
          <cell r="BT3" t="str">
            <v>28</v>
          </cell>
          <cell r="BU3" t="str">
            <v>29</v>
          </cell>
          <cell r="BV3" t="str">
            <v>30</v>
          </cell>
          <cell r="BW3" t="str">
            <v>31</v>
          </cell>
          <cell r="BY3" t="str">
            <v>TOTAL</v>
          </cell>
        </row>
        <row r="4">
          <cell r="AP4" t="str">
            <v>TIENDA AMERICA</v>
          </cell>
          <cell r="AQ4" t="str">
            <v>AMBULUDI ROLDAN GIANELLA GRIMANEZA</v>
          </cell>
          <cell r="AR4" t="str">
            <v>NAE109092</v>
          </cell>
          <cell r="BN4">
            <v>1</v>
          </cell>
          <cell r="BY4">
            <v>1</v>
          </cell>
        </row>
        <row r="5">
          <cell r="AQ5" t="str">
            <v>CEVALLOS PONCE DIANA CAROLINA</v>
          </cell>
          <cell r="AR5" t="str">
            <v>NAE104187</v>
          </cell>
          <cell r="AZ5">
            <v>1</v>
          </cell>
          <cell r="BD5">
            <v>1</v>
          </cell>
          <cell r="BF5">
            <v>1</v>
          </cell>
          <cell r="BL5">
            <v>1</v>
          </cell>
          <cell r="BN5">
            <v>0</v>
          </cell>
          <cell r="BT5">
            <v>1</v>
          </cell>
          <cell r="BY5">
            <v>0.83333333333333337</v>
          </cell>
        </row>
        <row r="6">
          <cell r="AQ6" t="str">
            <v>ORTEGA RUIZ GABRIEL ANTONIO</v>
          </cell>
          <cell r="AR6" t="str">
            <v>NAE108906</v>
          </cell>
          <cell r="AS6">
            <v>1</v>
          </cell>
          <cell r="BE6">
            <v>1</v>
          </cell>
          <cell r="BN6">
            <v>1</v>
          </cell>
          <cell r="BY6">
            <v>1</v>
          </cell>
        </row>
        <row r="7">
          <cell r="AQ7" t="str">
            <v>ROSERO CAICEDO JAIRO STEFANO</v>
          </cell>
          <cell r="AR7" t="str">
            <v>NAE108907</v>
          </cell>
          <cell r="AX7">
            <v>1</v>
          </cell>
          <cell r="BH7">
            <v>1</v>
          </cell>
          <cell r="BL7">
            <v>1</v>
          </cell>
          <cell r="BM7">
            <v>1</v>
          </cell>
          <cell r="BN7">
            <v>1</v>
          </cell>
          <cell r="BO7">
            <v>1</v>
          </cell>
          <cell r="BS7">
            <v>1</v>
          </cell>
          <cell r="BT7">
            <v>1</v>
          </cell>
          <cell r="BU7">
            <v>1</v>
          </cell>
          <cell r="BY7">
            <v>1</v>
          </cell>
        </row>
        <row r="8">
          <cell r="AQ8" t="str">
            <v>SALVATIERRA GUERRA JULIAN ENRIQUE</v>
          </cell>
          <cell r="AR8" t="str">
            <v>NAE107916</v>
          </cell>
          <cell r="BF8">
            <v>1</v>
          </cell>
          <cell r="BS8">
            <v>1</v>
          </cell>
          <cell r="BW8">
            <v>1</v>
          </cell>
          <cell r="BY8">
            <v>1</v>
          </cell>
        </row>
        <row r="9">
          <cell r="AQ9" t="str">
            <v>GRANDA ESPINOZA ANDRES SEBASTIAN</v>
          </cell>
          <cell r="AR9" t="str">
            <v>NAE110142</v>
          </cell>
          <cell r="BU9">
            <v>1</v>
          </cell>
          <cell r="BV9">
            <v>1</v>
          </cell>
          <cell r="BY9">
            <v>1</v>
          </cell>
        </row>
        <row r="10">
          <cell r="AP10" t="str">
            <v>Total TIENDA AMERICA</v>
          </cell>
          <cell r="AS10">
            <v>1</v>
          </cell>
          <cell r="AX10">
            <v>1</v>
          </cell>
          <cell r="AZ10">
            <v>1</v>
          </cell>
          <cell r="BD10">
            <v>1</v>
          </cell>
          <cell r="BE10">
            <v>1</v>
          </cell>
          <cell r="BF10">
            <v>1</v>
          </cell>
          <cell r="BH10">
            <v>1</v>
          </cell>
          <cell r="BL10">
            <v>1</v>
          </cell>
          <cell r="BM10">
            <v>1</v>
          </cell>
          <cell r="BN10">
            <v>0.75</v>
          </cell>
          <cell r="BO10">
            <v>1</v>
          </cell>
          <cell r="BS10">
            <v>1</v>
          </cell>
          <cell r="BT10">
            <v>1</v>
          </cell>
          <cell r="BU10">
            <v>1</v>
          </cell>
          <cell r="BV10">
            <v>1</v>
          </cell>
          <cell r="BW10">
            <v>1</v>
          </cell>
          <cell r="BY10">
            <v>0.984375</v>
          </cell>
        </row>
        <row r="11">
          <cell r="AP11" t="str">
            <v>TIENDA CONDADO</v>
          </cell>
          <cell r="AQ11" t="str">
            <v>CASTILLO AGUIRRE EDWIN MODESTO</v>
          </cell>
          <cell r="AR11" t="str">
            <v>NAE104116</v>
          </cell>
          <cell r="AS11">
            <v>1</v>
          </cell>
          <cell r="AT11">
            <v>1</v>
          </cell>
          <cell r="AW11">
            <v>1</v>
          </cell>
          <cell r="AX11">
            <v>1</v>
          </cell>
          <cell r="BC11">
            <v>1</v>
          </cell>
          <cell r="BD11">
            <v>1</v>
          </cell>
          <cell r="BE11">
            <v>1</v>
          </cell>
          <cell r="BG11">
            <v>1</v>
          </cell>
          <cell r="BK11">
            <v>1</v>
          </cell>
          <cell r="BL11">
            <v>1</v>
          </cell>
          <cell r="BM11">
            <v>1</v>
          </cell>
          <cell r="BN11">
            <v>1</v>
          </cell>
          <cell r="BO11">
            <v>1</v>
          </cell>
          <cell r="BW11">
            <v>1</v>
          </cell>
          <cell r="BY11">
            <v>1</v>
          </cell>
        </row>
        <row r="12">
          <cell r="AQ12" t="str">
            <v>GUACHAMIN CAZA HUGO ADRIAN</v>
          </cell>
          <cell r="AR12" t="str">
            <v>NAE108624</v>
          </cell>
          <cell r="AU12">
            <v>1</v>
          </cell>
          <cell r="AW12">
            <v>1</v>
          </cell>
          <cell r="AX12">
            <v>1</v>
          </cell>
          <cell r="AY12">
            <v>1</v>
          </cell>
          <cell r="BB12">
            <v>1</v>
          </cell>
          <cell r="BD12">
            <v>1</v>
          </cell>
          <cell r="BE12">
            <v>1</v>
          </cell>
          <cell r="BG12">
            <v>1</v>
          </cell>
          <cell r="BL12">
            <v>1</v>
          </cell>
          <cell r="BY12">
            <v>1</v>
          </cell>
        </row>
        <row r="13">
          <cell r="AQ13" t="str">
            <v>MELCHIADE ISAAC VALMORE</v>
          </cell>
          <cell r="AR13" t="str">
            <v>NAE105912</v>
          </cell>
          <cell r="BE13">
            <v>1</v>
          </cell>
          <cell r="BF13">
            <v>1</v>
          </cell>
          <cell r="BI13">
            <v>1</v>
          </cell>
          <cell r="BJ13">
            <v>1</v>
          </cell>
          <cell r="BK13">
            <v>1</v>
          </cell>
          <cell r="BL13">
            <v>1</v>
          </cell>
          <cell r="BY13">
            <v>1</v>
          </cell>
        </row>
        <row r="14">
          <cell r="AQ14" t="str">
            <v>ROJAS VEGA JHOSMERY MICHELE</v>
          </cell>
          <cell r="AR14" t="str">
            <v>NAE105910</v>
          </cell>
          <cell r="BK14">
            <v>1</v>
          </cell>
          <cell r="BS14">
            <v>1</v>
          </cell>
          <cell r="BT14">
            <v>1</v>
          </cell>
          <cell r="BV14">
            <v>1</v>
          </cell>
          <cell r="BY14">
            <v>1</v>
          </cell>
        </row>
        <row r="15">
          <cell r="AQ15" t="str">
            <v>ROSALES MALDONADO JESSICA GABRIELA</v>
          </cell>
          <cell r="AR15" t="str">
            <v>NAE104113</v>
          </cell>
          <cell r="AV15">
            <v>1</v>
          </cell>
          <cell r="BA15">
            <v>1</v>
          </cell>
          <cell r="BD15">
            <v>1</v>
          </cell>
          <cell r="BI15">
            <v>1</v>
          </cell>
          <cell r="BY15">
            <v>1</v>
          </cell>
        </row>
        <row r="16">
          <cell r="AQ16" t="str">
            <v>JARAMILLO ESPINOZA KENIA KATRINA</v>
          </cell>
          <cell r="AR16" t="str">
            <v>NAE109162</v>
          </cell>
          <cell r="BG16">
            <v>1</v>
          </cell>
          <cell r="BH16">
            <v>1</v>
          </cell>
          <cell r="BN16">
            <v>1</v>
          </cell>
          <cell r="BP16">
            <v>1</v>
          </cell>
          <cell r="BS16">
            <v>1</v>
          </cell>
          <cell r="BU16">
            <v>1</v>
          </cell>
          <cell r="BY16">
            <v>1</v>
          </cell>
        </row>
        <row r="17">
          <cell r="AQ17" t="str">
            <v>PADILLA MALDONADO HENRY LEOPOLDO</v>
          </cell>
          <cell r="AR17" t="str">
            <v>NAE110245</v>
          </cell>
          <cell r="BH17">
            <v>1</v>
          </cell>
          <cell r="BY17">
            <v>1</v>
          </cell>
        </row>
        <row r="18">
          <cell r="AP18" t="str">
            <v>Total TIENDA CONDADO</v>
          </cell>
          <cell r="AS18">
            <v>1</v>
          </cell>
          <cell r="AT18">
            <v>1</v>
          </cell>
          <cell r="AU18">
            <v>1</v>
          </cell>
          <cell r="AV18">
            <v>1</v>
          </cell>
          <cell r="AW18">
            <v>1</v>
          </cell>
          <cell r="AX18">
            <v>1</v>
          </cell>
          <cell r="AY18">
            <v>1</v>
          </cell>
          <cell r="BA18">
            <v>1</v>
          </cell>
          <cell r="BB18">
            <v>1</v>
          </cell>
          <cell r="BC18">
            <v>1</v>
          </cell>
          <cell r="BD18">
            <v>1</v>
          </cell>
          <cell r="BE18">
            <v>1</v>
          </cell>
          <cell r="BF18">
            <v>1</v>
          </cell>
          <cell r="BG18">
            <v>1</v>
          </cell>
          <cell r="BH18">
            <v>1</v>
          </cell>
          <cell r="BI18">
            <v>1</v>
          </cell>
          <cell r="BJ18">
            <v>1</v>
          </cell>
          <cell r="BK18">
            <v>1</v>
          </cell>
          <cell r="BL18">
            <v>1</v>
          </cell>
          <cell r="BM18">
            <v>1</v>
          </cell>
          <cell r="BN18">
            <v>1</v>
          </cell>
          <cell r="BO18">
            <v>1</v>
          </cell>
          <cell r="BP18">
            <v>1</v>
          </cell>
          <cell r="BS18">
            <v>1</v>
          </cell>
          <cell r="BT18">
            <v>1</v>
          </cell>
          <cell r="BU18">
            <v>1</v>
          </cell>
          <cell r="BV18">
            <v>1</v>
          </cell>
          <cell r="BW18">
            <v>1</v>
          </cell>
          <cell r="BY18">
            <v>1</v>
          </cell>
        </row>
        <row r="19">
          <cell r="AP19" t="str">
            <v>TIENDA CUENCA CENTRO</v>
          </cell>
          <cell r="AQ19" t="str">
            <v>ANDRADE CONDO CHRISTIAN EDUARDO</v>
          </cell>
          <cell r="AR19" t="str">
            <v>NAE108007</v>
          </cell>
          <cell r="AW19">
            <v>1</v>
          </cell>
          <cell r="AX19">
            <v>1</v>
          </cell>
          <cell r="AY19">
            <v>1</v>
          </cell>
          <cell r="AZ19">
            <v>1</v>
          </cell>
          <cell r="BA19">
            <v>1</v>
          </cell>
          <cell r="BD19">
            <v>1</v>
          </cell>
          <cell r="BF19">
            <v>1</v>
          </cell>
          <cell r="BI19">
            <v>1</v>
          </cell>
          <cell r="BK19">
            <v>1</v>
          </cell>
          <cell r="BL19">
            <v>1</v>
          </cell>
          <cell r="BS19">
            <v>1</v>
          </cell>
          <cell r="BU19">
            <v>1</v>
          </cell>
          <cell r="BV19">
            <v>1</v>
          </cell>
          <cell r="BY19">
            <v>1</v>
          </cell>
        </row>
        <row r="20">
          <cell r="AQ20" t="str">
            <v>CALLE CHACA JORGE VINICIO</v>
          </cell>
          <cell r="AR20" t="str">
            <v>NAE104152</v>
          </cell>
          <cell r="AS20">
            <v>1</v>
          </cell>
          <cell r="AU20">
            <v>1</v>
          </cell>
          <cell r="AY20">
            <v>1</v>
          </cell>
          <cell r="BA20">
            <v>1</v>
          </cell>
          <cell r="BD20">
            <v>1</v>
          </cell>
          <cell r="BE20">
            <v>1</v>
          </cell>
          <cell r="BF20">
            <v>1</v>
          </cell>
          <cell r="BG20">
            <v>1</v>
          </cell>
          <cell r="BH20">
            <v>1</v>
          </cell>
          <cell r="BK20">
            <v>1</v>
          </cell>
          <cell r="BL20">
            <v>1</v>
          </cell>
          <cell r="BN20">
            <v>1</v>
          </cell>
          <cell r="BT20">
            <v>1</v>
          </cell>
          <cell r="BY20">
            <v>1</v>
          </cell>
        </row>
        <row r="21">
          <cell r="AQ21" t="str">
            <v>GONZALES ALVARRACIN PAOLA YESSENIA</v>
          </cell>
          <cell r="AR21" t="str">
            <v>NAE108702</v>
          </cell>
          <cell r="AX21">
            <v>1</v>
          </cell>
          <cell r="AY21">
            <v>1</v>
          </cell>
          <cell r="BD21">
            <v>1</v>
          </cell>
          <cell r="BK21">
            <v>1</v>
          </cell>
          <cell r="BT21">
            <v>1</v>
          </cell>
          <cell r="BV21">
            <v>1</v>
          </cell>
          <cell r="BY21">
            <v>1</v>
          </cell>
        </row>
        <row r="22">
          <cell r="AQ22" t="str">
            <v>PATIÑO URGILES DIANA CATALINA</v>
          </cell>
          <cell r="AR22" t="str">
            <v>NAE104868</v>
          </cell>
          <cell r="BF22">
            <v>1</v>
          </cell>
          <cell r="BG22">
            <v>1</v>
          </cell>
          <cell r="BM22">
            <v>1</v>
          </cell>
          <cell r="BV22">
            <v>1</v>
          </cell>
          <cell r="BY22">
            <v>1</v>
          </cell>
        </row>
        <row r="23">
          <cell r="AQ23" t="str">
            <v>VALLEJO DELEG ROMAN NICOLAS</v>
          </cell>
          <cell r="AR23" t="str">
            <v>NAE104140</v>
          </cell>
          <cell r="AS23">
            <v>1</v>
          </cell>
          <cell r="AT23">
            <v>1</v>
          </cell>
          <cell r="AW23">
            <v>1</v>
          </cell>
          <cell r="AX23">
            <v>0.75</v>
          </cell>
          <cell r="AZ23">
            <v>0.66666666666666663</v>
          </cell>
          <cell r="BA23">
            <v>1</v>
          </cell>
          <cell r="BB23">
            <v>1</v>
          </cell>
          <cell r="BD23">
            <v>1</v>
          </cell>
          <cell r="BE23">
            <v>1</v>
          </cell>
          <cell r="BF23">
            <v>1</v>
          </cell>
          <cell r="BG23">
            <v>1</v>
          </cell>
          <cell r="BH23">
            <v>1</v>
          </cell>
          <cell r="BK23">
            <v>0.875</v>
          </cell>
          <cell r="BL23">
            <v>1</v>
          </cell>
          <cell r="BM23">
            <v>1</v>
          </cell>
          <cell r="BN23">
            <v>1</v>
          </cell>
          <cell r="BO23">
            <v>1</v>
          </cell>
          <cell r="BR23">
            <v>1</v>
          </cell>
          <cell r="BS23">
            <v>0.75</v>
          </cell>
          <cell r="BT23">
            <v>1</v>
          </cell>
          <cell r="BU23">
            <v>1</v>
          </cell>
          <cell r="BV23">
            <v>0.5</v>
          </cell>
          <cell r="BY23">
            <v>0.93371212121212122</v>
          </cell>
        </row>
        <row r="24">
          <cell r="AQ24" t="str">
            <v>LUNA JACHO ANDREA GABRIELA</v>
          </cell>
          <cell r="AR24" t="str">
            <v>NAE110295</v>
          </cell>
          <cell r="AS24">
            <v>1</v>
          </cell>
          <cell r="AX24">
            <v>1</v>
          </cell>
          <cell r="AY24">
            <v>1</v>
          </cell>
          <cell r="BD24">
            <v>0</v>
          </cell>
          <cell r="BF24">
            <v>1</v>
          </cell>
          <cell r="BG24">
            <v>1</v>
          </cell>
          <cell r="BH24">
            <v>1</v>
          </cell>
          <cell r="BL24">
            <v>1</v>
          </cell>
          <cell r="BM24">
            <v>1</v>
          </cell>
          <cell r="BN24">
            <v>1</v>
          </cell>
          <cell r="BO24">
            <v>1</v>
          </cell>
          <cell r="BT24">
            <v>1</v>
          </cell>
          <cell r="BU24">
            <v>1</v>
          </cell>
          <cell r="BY24">
            <v>0.92307692307692313</v>
          </cell>
        </row>
        <row r="25">
          <cell r="AP25" t="str">
            <v>Total TIENDA CUENCA CENTRO</v>
          </cell>
          <cell r="AS25">
            <v>1</v>
          </cell>
          <cell r="AT25">
            <v>1</v>
          </cell>
          <cell r="AU25">
            <v>1</v>
          </cell>
          <cell r="AW25">
            <v>1</v>
          </cell>
          <cell r="AX25">
            <v>0.88888888888888884</v>
          </cell>
          <cell r="AY25">
            <v>1</v>
          </cell>
          <cell r="AZ25">
            <v>0.8</v>
          </cell>
          <cell r="BA25">
            <v>1</v>
          </cell>
          <cell r="BB25">
            <v>1</v>
          </cell>
          <cell r="BD25">
            <v>0.875</v>
          </cell>
          <cell r="BE25">
            <v>1</v>
          </cell>
          <cell r="BF25">
            <v>1</v>
          </cell>
          <cell r="BG25">
            <v>1</v>
          </cell>
          <cell r="BH25">
            <v>1</v>
          </cell>
          <cell r="BI25">
            <v>1</v>
          </cell>
          <cell r="BK25">
            <v>0.9285714285714286</v>
          </cell>
          <cell r="BL25">
            <v>1</v>
          </cell>
          <cell r="BM25">
            <v>1</v>
          </cell>
          <cell r="BN25">
            <v>1</v>
          </cell>
          <cell r="BO25">
            <v>1</v>
          </cell>
          <cell r="BR25">
            <v>1</v>
          </cell>
          <cell r="BS25">
            <v>0.83333333333333337</v>
          </cell>
          <cell r="BT25">
            <v>1</v>
          </cell>
          <cell r="BU25">
            <v>1</v>
          </cell>
          <cell r="BV25">
            <v>0.8</v>
          </cell>
          <cell r="BY25">
            <v>0.96503174603174613</v>
          </cell>
        </row>
        <row r="26">
          <cell r="AP26" t="str">
            <v>TIENDA CUENCA REMIGIO</v>
          </cell>
          <cell r="AQ26" t="str">
            <v>OSORIO TEJADA ANA ESTEFANIA</v>
          </cell>
          <cell r="AR26" t="str">
            <v>NAE107674</v>
          </cell>
          <cell r="AS26">
            <v>1</v>
          </cell>
          <cell r="AT26">
            <v>1</v>
          </cell>
          <cell r="AU26">
            <v>1</v>
          </cell>
          <cell r="AW26">
            <v>1</v>
          </cell>
          <cell r="AY26">
            <v>1</v>
          </cell>
          <cell r="AZ26">
            <v>1</v>
          </cell>
          <cell r="BA26">
            <v>1</v>
          </cell>
          <cell r="BD26">
            <v>1</v>
          </cell>
          <cell r="BE26">
            <v>0.66666666666666663</v>
          </cell>
          <cell r="BF26">
            <v>1</v>
          </cell>
          <cell r="BH26">
            <v>1</v>
          </cell>
          <cell r="BK26">
            <v>1</v>
          </cell>
          <cell r="BL26">
            <v>1</v>
          </cell>
          <cell r="BM26">
            <v>1</v>
          </cell>
          <cell r="BN26">
            <v>1</v>
          </cell>
          <cell r="BO26">
            <v>1</v>
          </cell>
          <cell r="BP26">
            <v>1</v>
          </cell>
          <cell r="BS26">
            <v>0.81818181818181823</v>
          </cell>
          <cell r="BT26">
            <v>1</v>
          </cell>
          <cell r="BU26">
            <v>0.75</v>
          </cell>
          <cell r="BV26">
            <v>1</v>
          </cell>
          <cell r="BY26">
            <v>0.9635642135642134</v>
          </cell>
        </row>
        <row r="27">
          <cell r="AQ27" t="str">
            <v>PATIÑO TAPIA ANDRES SANTIAGO</v>
          </cell>
          <cell r="AR27" t="str">
            <v>NAE107589</v>
          </cell>
          <cell r="AW27">
            <v>0.5</v>
          </cell>
          <cell r="AX27">
            <v>1</v>
          </cell>
          <cell r="AY27">
            <v>1</v>
          </cell>
          <cell r="BD27">
            <v>1</v>
          </cell>
          <cell r="BF27">
            <v>1</v>
          </cell>
          <cell r="BG27">
            <v>1</v>
          </cell>
          <cell r="BK27">
            <v>1</v>
          </cell>
          <cell r="BM27">
            <v>1</v>
          </cell>
          <cell r="BO27">
            <v>1</v>
          </cell>
          <cell r="BT27">
            <v>1</v>
          </cell>
          <cell r="BU27">
            <v>1</v>
          </cell>
          <cell r="BV27">
            <v>1</v>
          </cell>
          <cell r="BY27">
            <v>0.95833333333333337</v>
          </cell>
        </row>
        <row r="28">
          <cell r="AQ28" t="str">
            <v>RAMIREZ RUBIO NELLY LILIANA</v>
          </cell>
          <cell r="AR28" t="str">
            <v>NAE108606</v>
          </cell>
          <cell r="AS28">
            <v>1</v>
          </cell>
          <cell r="AY28">
            <v>1</v>
          </cell>
          <cell r="BD28">
            <v>1</v>
          </cell>
          <cell r="BF28">
            <v>1</v>
          </cell>
          <cell r="BK28">
            <v>1</v>
          </cell>
          <cell r="BL28">
            <v>1</v>
          </cell>
          <cell r="BO28">
            <v>1</v>
          </cell>
          <cell r="BU28">
            <v>0</v>
          </cell>
          <cell r="BY28">
            <v>0.875</v>
          </cell>
        </row>
        <row r="29">
          <cell r="AQ29" t="str">
            <v>RODRIGUEZ QUITO JESSICA GABRIELA</v>
          </cell>
          <cell r="AR29" t="str">
            <v>NAE107367</v>
          </cell>
          <cell r="AZ29">
            <v>1</v>
          </cell>
          <cell r="BD29">
            <v>1</v>
          </cell>
          <cell r="BF29">
            <v>1</v>
          </cell>
          <cell r="BM29">
            <v>1</v>
          </cell>
          <cell r="BS29">
            <v>1</v>
          </cell>
          <cell r="BY29">
            <v>1</v>
          </cell>
        </row>
        <row r="30">
          <cell r="AQ30" t="str">
            <v>YEPEZ PALOMEQUE DIANA PATRICIA</v>
          </cell>
          <cell r="AR30" t="str">
            <v>NAE105623</v>
          </cell>
          <cell r="AS30">
            <v>1</v>
          </cell>
          <cell r="AT30">
            <v>1</v>
          </cell>
          <cell r="AX30">
            <v>1</v>
          </cell>
          <cell r="AY30">
            <v>1</v>
          </cell>
          <cell r="BD30">
            <v>0.5</v>
          </cell>
          <cell r="BE30">
            <v>0</v>
          </cell>
          <cell r="BF30">
            <v>1</v>
          </cell>
          <cell r="BG30">
            <v>1</v>
          </cell>
          <cell r="BM30">
            <v>0.5</v>
          </cell>
          <cell r="BN30">
            <v>0</v>
          </cell>
          <cell r="BR30">
            <v>1</v>
          </cell>
          <cell r="BT30">
            <v>1</v>
          </cell>
          <cell r="BV30">
            <v>0</v>
          </cell>
          <cell r="BY30">
            <v>0.69230769230769229</v>
          </cell>
        </row>
        <row r="31">
          <cell r="AP31" t="str">
            <v>Total TIENDA CUENCA REMIGIO</v>
          </cell>
          <cell r="AS31">
            <v>1</v>
          </cell>
          <cell r="AT31">
            <v>1</v>
          </cell>
          <cell r="AU31">
            <v>1</v>
          </cell>
          <cell r="AW31">
            <v>0.83333333333333337</v>
          </cell>
          <cell r="AX31">
            <v>1</v>
          </cell>
          <cell r="AY31">
            <v>1</v>
          </cell>
          <cell r="AZ31">
            <v>1</v>
          </cell>
          <cell r="BA31">
            <v>1</v>
          </cell>
          <cell r="BD31">
            <v>0.81818181818181823</v>
          </cell>
          <cell r="BE31">
            <v>0.33333333333333331</v>
          </cell>
          <cell r="BF31">
            <v>1</v>
          </cell>
          <cell r="BG31">
            <v>1</v>
          </cell>
          <cell r="BH31">
            <v>1</v>
          </cell>
          <cell r="BK31">
            <v>1</v>
          </cell>
          <cell r="BL31">
            <v>1</v>
          </cell>
          <cell r="BM31">
            <v>0.8</v>
          </cell>
          <cell r="BN31">
            <v>0.9</v>
          </cell>
          <cell r="BO31">
            <v>1</v>
          </cell>
          <cell r="BP31">
            <v>1</v>
          </cell>
          <cell r="BR31">
            <v>1</v>
          </cell>
          <cell r="BS31">
            <v>0.84615384615384615</v>
          </cell>
          <cell r="BT31">
            <v>1</v>
          </cell>
          <cell r="BU31">
            <v>0.66666666666666663</v>
          </cell>
          <cell r="BV31">
            <v>0.875</v>
          </cell>
          <cell r="BY31">
            <v>0.91969454156954178</v>
          </cell>
        </row>
        <row r="32">
          <cell r="AP32" t="str">
            <v>TIENDA MACHALA</v>
          </cell>
          <cell r="AQ32" t="str">
            <v>ARROBO VICENTE YADIRA ESPERANZA</v>
          </cell>
          <cell r="AR32" t="str">
            <v>NAE107726</v>
          </cell>
          <cell r="AT32">
            <v>0.5</v>
          </cell>
          <cell r="AU32">
            <v>1</v>
          </cell>
          <cell r="AW32">
            <v>0.83333333333333337</v>
          </cell>
          <cell r="AX32">
            <v>1</v>
          </cell>
          <cell r="AY32">
            <v>1</v>
          </cell>
          <cell r="AZ32">
            <v>0.5</v>
          </cell>
          <cell r="BA32">
            <v>0.66666666666666663</v>
          </cell>
          <cell r="BE32">
            <v>0.8</v>
          </cell>
          <cell r="BF32">
            <v>1</v>
          </cell>
          <cell r="BG32">
            <v>1</v>
          </cell>
          <cell r="BH32">
            <v>1</v>
          </cell>
          <cell r="BI32">
            <v>1</v>
          </cell>
          <cell r="BK32">
            <v>1</v>
          </cell>
          <cell r="BL32">
            <v>0.8571428571428571</v>
          </cell>
          <cell r="BM32">
            <v>0.6</v>
          </cell>
          <cell r="BN32">
            <v>1</v>
          </cell>
          <cell r="BR32">
            <v>1</v>
          </cell>
          <cell r="BS32">
            <v>1</v>
          </cell>
          <cell r="BT32">
            <v>0.625</v>
          </cell>
          <cell r="BU32">
            <v>0.8</v>
          </cell>
          <cell r="BW32">
            <v>0</v>
          </cell>
          <cell r="BY32">
            <v>0.8181972789115648</v>
          </cell>
        </row>
        <row r="33">
          <cell r="AQ33" t="str">
            <v>GONZAGA YUPANGUI LIZBETH KATHERINE</v>
          </cell>
          <cell r="AR33" t="str">
            <v>NAE107725</v>
          </cell>
          <cell r="AS33">
            <v>1</v>
          </cell>
          <cell r="AT33">
            <v>1</v>
          </cell>
          <cell r="AW33">
            <v>1</v>
          </cell>
          <cell r="AX33">
            <v>1</v>
          </cell>
          <cell r="AY33">
            <v>0.66666666666666663</v>
          </cell>
          <cell r="AZ33">
            <v>1</v>
          </cell>
          <cell r="BA33">
            <v>1</v>
          </cell>
          <cell r="BB33">
            <v>1</v>
          </cell>
          <cell r="BE33">
            <v>1</v>
          </cell>
          <cell r="BF33">
            <v>1</v>
          </cell>
          <cell r="BG33">
            <v>1</v>
          </cell>
          <cell r="BH33">
            <v>0.66666666666666663</v>
          </cell>
          <cell r="BK33">
            <v>1</v>
          </cell>
          <cell r="BL33">
            <v>1</v>
          </cell>
          <cell r="BM33">
            <v>1</v>
          </cell>
          <cell r="BN33">
            <v>1</v>
          </cell>
          <cell r="BO33">
            <v>1</v>
          </cell>
          <cell r="BP33">
            <v>1</v>
          </cell>
          <cell r="BS33">
            <v>0.625</v>
          </cell>
          <cell r="BT33">
            <v>1</v>
          </cell>
          <cell r="BV33">
            <v>1</v>
          </cell>
          <cell r="BY33">
            <v>0.95039682539682546</v>
          </cell>
        </row>
        <row r="34">
          <cell r="AQ34" t="str">
            <v>SANCHEZ SARITAMA JOEL LUIS</v>
          </cell>
          <cell r="AR34" t="str">
            <v>NAE107767</v>
          </cell>
          <cell r="AS34">
            <v>0.75</v>
          </cell>
          <cell r="AT34">
            <v>1</v>
          </cell>
          <cell r="AU34">
            <v>1</v>
          </cell>
          <cell r="AW34">
            <v>1</v>
          </cell>
          <cell r="AX34">
            <v>0</v>
          </cell>
          <cell r="AY34">
            <v>1</v>
          </cell>
          <cell r="AZ34">
            <v>1</v>
          </cell>
          <cell r="BE34">
            <v>1</v>
          </cell>
          <cell r="BF34">
            <v>0</v>
          </cell>
          <cell r="BG34">
            <v>0</v>
          </cell>
          <cell r="BI34">
            <v>1</v>
          </cell>
          <cell r="BK34">
            <v>1</v>
          </cell>
          <cell r="BL34">
            <v>0</v>
          </cell>
          <cell r="BM34">
            <v>1</v>
          </cell>
          <cell r="BN34">
            <v>0.5</v>
          </cell>
          <cell r="BO34">
            <v>1</v>
          </cell>
          <cell r="BT34">
            <v>1</v>
          </cell>
          <cell r="BV34">
            <v>0.33333333333333331</v>
          </cell>
          <cell r="BW34">
            <v>0.5</v>
          </cell>
          <cell r="BY34">
            <v>0.68859649122807021</v>
          </cell>
        </row>
        <row r="35">
          <cell r="AQ35" t="str">
            <v>TENORIO MARIA DEL PILAR</v>
          </cell>
          <cell r="AR35" t="str">
            <v>NAE106956</v>
          </cell>
          <cell r="AS35">
            <v>0.88888888888888884</v>
          </cell>
          <cell r="AT35">
            <v>1</v>
          </cell>
          <cell r="AW35">
            <v>1</v>
          </cell>
          <cell r="AX35">
            <v>1</v>
          </cell>
          <cell r="AY35">
            <v>1</v>
          </cell>
          <cell r="AZ35">
            <v>1</v>
          </cell>
          <cell r="BA35">
            <v>1</v>
          </cell>
          <cell r="BB35">
            <v>1</v>
          </cell>
          <cell r="BE35">
            <v>1</v>
          </cell>
          <cell r="BF35">
            <v>0.66666666666666663</v>
          </cell>
          <cell r="BG35">
            <v>1</v>
          </cell>
          <cell r="BH35">
            <v>1</v>
          </cell>
          <cell r="BK35">
            <v>1</v>
          </cell>
          <cell r="BL35">
            <v>0.7142857142857143</v>
          </cell>
          <cell r="BM35">
            <v>1</v>
          </cell>
          <cell r="BN35">
            <v>1</v>
          </cell>
          <cell r="BO35">
            <v>0.66666666666666663</v>
          </cell>
          <cell r="BP35">
            <v>1</v>
          </cell>
          <cell r="BS35">
            <v>1</v>
          </cell>
          <cell r="BT35">
            <v>0.8</v>
          </cell>
          <cell r="BY35">
            <v>0.93682539682539689</v>
          </cell>
        </row>
        <row r="36">
          <cell r="AQ36" t="str">
            <v>ALICIA ROMINA GONZALEZ SANDOYA</v>
          </cell>
          <cell r="AR36" t="str">
            <v>NAE110544</v>
          </cell>
          <cell r="AZ36">
            <v>0</v>
          </cell>
          <cell r="BN36">
            <v>0</v>
          </cell>
          <cell r="BP36">
            <v>0</v>
          </cell>
          <cell r="BS36">
            <v>0</v>
          </cell>
          <cell r="BT36">
            <v>0</v>
          </cell>
          <cell r="BY36">
            <v>0</v>
          </cell>
        </row>
        <row r="37">
          <cell r="AP37" t="str">
            <v>Total TIENDA MACHALA</v>
          </cell>
          <cell r="AS37">
            <v>0.88235294117647056</v>
          </cell>
          <cell r="AT37">
            <v>0.9</v>
          </cell>
          <cell r="AU37">
            <v>1</v>
          </cell>
          <cell r="AW37">
            <v>0.94117647058823528</v>
          </cell>
          <cell r="AX37">
            <v>0.95652173913043481</v>
          </cell>
          <cell r="AY37">
            <v>0.91666666666666663</v>
          </cell>
          <cell r="AZ37">
            <v>0.75</v>
          </cell>
          <cell r="BA37">
            <v>0.92307692307692313</v>
          </cell>
          <cell r="BB37">
            <v>1</v>
          </cell>
          <cell r="BE37">
            <v>0.91666666666666663</v>
          </cell>
          <cell r="BF37">
            <v>0.90476190476190477</v>
          </cell>
          <cell r="BG37">
            <v>0.9</v>
          </cell>
          <cell r="BH37">
            <v>0.83333333333333337</v>
          </cell>
          <cell r="BI37">
            <v>1</v>
          </cell>
          <cell r="BK37">
            <v>1</v>
          </cell>
          <cell r="BL37">
            <v>0.76470588235294112</v>
          </cell>
          <cell r="BM37">
            <v>0.81818181818181823</v>
          </cell>
          <cell r="BN37">
            <v>0.76470588235294112</v>
          </cell>
          <cell r="BO37">
            <v>0.83333333333333337</v>
          </cell>
          <cell r="BP37">
            <v>0.8571428571428571</v>
          </cell>
          <cell r="BR37">
            <v>1</v>
          </cell>
          <cell r="BS37">
            <v>0.7142857142857143</v>
          </cell>
          <cell r="BT37">
            <v>0.75</v>
          </cell>
          <cell r="BU37">
            <v>0.8</v>
          </cell>
          <cell r="BV37">
            <v>0.6</v>
          </cell>
          <cell r="BW37">
            <v>0.25</v>
          </cell>
          <cell r="BY37">
            <v>0.84526585127116316</v>
          </cell>
        </row>
        <row r="38">
          <cell r="AP38" t="str">
            <v>TIENDA RECREO</v>
          </cell>
          <cell r="AQ38" t="str">
            <v>CHICAIZA TOAPANTA ALEX DANILO</v>
          </cell>
          <cell r="AR38" t="str">
            <v>NAE104139</v>
          </cell>
          <cell r="AZ38">
            <v>1</v>
          </cell>
          <cell r="BD38">
            <v>1</v>
          </cell>
          <cell r="BF38">
            <v>1</v>
          </cell>
          <cell r="BO38">
            <v>1</v>
          </cell>
          <cell r="BP38">
            <v>1</v>
          </cell>
          <cell r="BQ38">
            <v>1</v>
          </cell>
          <cell r="BU38">
            <v>1</v>
          </cell>
          <cell r="BY38">
            <v>1</v>
          </cell>
        </row>
        <row r="39">
          <cell r="AQ39" t="str">
            <v>ESPINOZA MARTINES LAURA XIOMARA</v>
          </cell>
          <cell r="AR39" t="str">
            <v>NAE108058</v>
          </cell>
          <cell r="AZ39">
            <v>1</v>
          </cell>
          <cell r="BE39">
            <v>1</v>
          </cell>
          <cell r="BI39">
            <v>1</v>
          </cell>
          <cell r="BL39">
            <v>1</v>
          </cell>
          <cell r="BM39">
            <v>1</v>
          </cell>
          <cell r="BT39">
            <v>1</v>
          </cell>
          <cell r="BY39">
            <v>1</v>
          </cell>
        </row>
        <row r="40">
          <cell r="AQ40" t="str">
            <v>GUEVARA MAZA CRISTIAN FABIAN</v>
          </cell>
          <cell r="AR40" t="str">
            <v>NAE104739</v>
          </cell>
          <cell r="BB40">
            <v>1</v>
          </cell>
          <cell r="BC40">
            <v>1</v>
          </cell>
          <cell r="BY40">
            <v>1</v>
          </cell>
        </row>
        <row r="41">
          <cell r="AQ41" t="str">
            <v>SALAS PARRA MARIA JOSE</v>
          </cell>
          <cell r="AR41" t="str">
            <v>NAE104118</v>
          </cell>
          <cell r="BH41">
            <v>1</v>
          </cell>
          <cell r="BM41">
            <v>1</v>
          </cell>
          <cell r="BN41">
            <v>1</v>
          </cell>
          <cell r="BY41">
            <v>1</v>
          </cell>
        </row>
        <row r="42">
          <cell r="AQ42" t="str">
            <v>LOAYZA AGUILAR JONATHAN FABIAN</v>
          </cell>
          <cell r="AR42" t="str">
            <v>NAE107986</v>
          </cell>
          <cell r="BV42">
            <v>1</v>
          </cell>
          <cell r="BY42">
            <v>1</v>
          </cell>
        </row>
        <row r="43">
          <cell r="AQ43" t="str">
            <v>GUAIGUA REINOSO GENESIS CAROLINA</v>
          </cell>
          <cell r="AR43" t="str">
            <v>NAE109306</v>
          </cell>
          <cell r="AW43">
            <v>1</v>
          </cell>
          <cell r="BB43">
            <v>1</v>
          </cell>
          <cell r="BD43">
            <v>1</v>
          </cell>
          <cell r="BG43">
            <v>1</v>
          </cell>
          <cell r="BL43">
            <v>1</v>
          </cell>
          <cell r="BN43">
            <v>1</v>
          </cell>
          <cell r="BO43">
            <v>1</v>
          </cell>
          <cell r="BY43">
            <v>1</v>
          </cell>
        </row>
        <row r="44">
          <cell r="AQ44" t="str">
            <v>CRUZ MONTUFAR KATHERINE ALEJANDRA</v>
          </cell>
          <cell r="AR44" t="str">
            <v>NAE109193</v>
          </cell>
          <cell r="AS44">
            <v>1</v>
          </cell>
          <cell r="BB44">
            <v>1</v>
          </cell>
          <cell r="BG44">
            <v>1</v>
          </cell>
          <cell r="BY44">
            <v>1</v>
          </cell>
        </row>
        <row r="45">
          <cell r="AQ45" t="str">
            <v>VARGAS REYES LUIS EDUARDO</v>
          </cell>
          <cell r="AR45" t="str">
            <v>NAE109426</v>
          </cell>
          <cell r="BW45">
            <v>1</v>
          </cell>
          <cell r="BY45">
            <v>1</v>
          </cell>
        </row>
        <row r="46">
          <cell r="AQ46" t="str">
            <v>VINUEZA VELASCO ANGY DAYANA</v>
          </cell>
          <cell r="AR46" t="str">
            <v>NAE109814</v>
          </cell>
          <cell r="AS46">
            <v>1</v>
          </cell>
          <cell r="AT46">
            <v>1</v>
          </cell>
          <cell r="AU46">
            <v>1</v>
          </cell>
          <cell r="BB46">
            <v>1</v>
          </cell>
          <cell r="BM46">
            <v>0</v>
          </cell>
          <cell r="BS46">
            <v>0</v>
          </cell>
          <cell r="BT46">
            <v>0</v>
          </cell>
          <cell r="BW46">
            <v>1</v>
          </cell>
          <cell r="BY46">
            <v>0.625</v>
          </cell>
        </row>
        <row r="47">
          <cell r="AQ47" t="str">
            <v>CONDO GARCIA NICOLAS MATIAS</v>
          </cell>
          <cell r="AR47" t="str">
            <v>NAE109815</v>
          </cell>
          <cell r="AS47">
            <v>1</v>
          </cell>
          <cell r="AT47">
            <v>1</v>
          </cell>
          <cell r="AY47">
            <v>1</v>
          </cell>
          <cell r="BB47">
            <v>1</v>
          </cell>
          <cell r="BD47">
            <v>1</v>
          </cell>
          <cell r="BG47">
            <v>1</v>
          </cell>
          <cell r="BL47">
            <v>1</v>
          </cell>
          <cell r="BS47">
            <v>1</v>
          </cell>
          <cell r="BY47">
            <v>1</v>
          </cell>
        </row>
        <row r="48">
          <cell r="AQ48" t="str">
            <v>VALBUENA SANCHEZ ALBERT ANTHONY</v>
          </cell>
          <cell r="AR48" t="str">
            <v>NAE109816</v>
          </cell>
          <cell r="BN48">
            <v>1</v>
          </cell>
          <cell r="BY48">
            <v>1</v>
          </cell>
        </row>
        <row r="49">
          <cell r="AQ49" t="str">
            <v>CHAVEZ VASQUEZ YESSENIA KATHERINE</v>
          </cell>
          <cell r="AR49" t="str">
            <v>NAE110467</v>
          </cell>
          <cell r="AX49">
            <v>1</v>
          </cell>
          <cell r="BY49">
            <v>1</v>
          </cell>
        </row>
        <row r="50">
          <cell r="AQ50" t="str">
            <v>MEDINA LAPO DAYANNA CAROLINA</v>
          </cell>
          <cell r="AR50" t="str">
            <v>NAE110468</v>
          </cell>
          <cell r="BE50">
            <v>0</v>
          </cell>
          <cell r="BN50">
            <v>1</v>
          </cell>
          <cell r="BR50">
            <v>1</v>
          </cell>
          <cell r="BT50">
            <v>1</v>
          </cell>
          <cell r="BY50">
            <v>0.75</v>
          </cell>
        </row>
        <row r="51">
          <cell r="AQ51" t="str">
            <v>LOZADA REYES BERTHA MARIBEL</v>
          </cell>
          <cell r="AR51" t="str">
            <v>NAE110469</v>
          </cell>
          <cell r="BI51">
            <v>1</v>
          </cell>
          <cell r="BL51">
            <v>0.5</v>
          </cell>
          <cell r="BS51">
            <v>1</v>
          </cell>
          <cell r="BT51">
            <v>1</v>
          </cell>
          <cell r="BU51">
            <v>1</v>
          </cell>
          <cell r="BW51">
            <v>1</v>
          </cell>
          <cell r="BY51">
            <v>0.91666666666666663</v>
          </cell>
        </row>
        <row r="52">
          <cell r="AQ52" t="str">
            <v>CORDOVA BRUCIL LUIS EDUARDO</v>
          </cell>
          <cell r="AR52" t="str">
            <v>NAE110430</v>
          </cell>
          <cell r="BG52">
            <v>1</v>
          </cell>
          <cell r="BY52">
            <v>1</v>
          </cell>
        </row>
        <row r="53">
          <cell r="AQ53" t="str">
            <v>ORTEGA NATHALIE MENDOZA</v>
          </cell>
          <cell r="AR53" t="str">
            <v>NAE110470</v>
          </cell>
          <cell r="BO53">
            <v>1</v>
          </cell>
          <cell r="BV53">
            <v>1</v>
          </cell>
          <cell r="BY53">
            <v>1</v>
          </cell>
        </row>
        <row r="54">
          <cell r="AP54" t="str">
            <v>Total TIENDA RECREO</v>
          </cell>
          <cell r="AS54">
            <v>1</v>
          </cell>
          <cell r="AT54">
            <v>1</v>
          </cell>
          <cell r="AU54">
            <v>1</v>
          </cell>
          <cell r="AW54">
            <v>1</v>
          </cell>
          <cell r="AX54">
            <v>1</v>
          </cell>
          <cell r="AY54">
            <v>1</v>
          </cell>
          <cell r="AZ54">
            <v>1</v>
          </cell>
          <cell r="BB54">
            <v>1</v>
          </cell>
          <cell r="BC54">
            <v>1</v>
          </cell>
          <cell r="BD54">
            <v>1</v>
          </cell>
          <cell r="BE54">
            <v>0.5</v>
          </cell>
          <cell r="BF54">
            <v>1</v>
          </cell>
          <cell r="BG54">
            <v>1</v>
          </cell>
          <cell r="BH54">
            <v>1</v>
          </cell>
          <cell r="BI54">
            <v>1</v>
          </cell>
          <cell r="BL54">
            <v>0.8</v>
          </cell>
          <cell r="BM54">
            <v>0.8</v>
          </cell>
          <cell r="BN54">
            <v>1</v>
          </cell>
          <cell r="BO54">
            <v>1</v>
          </cell>
          <cell r="BP54">
            <v>1</v>
          </cell>
          <cell r="BQ54">
            <v>1</v>
          </cell>
          <cell r="BR54">
            <v>1</v>
          </cell>
          <cell r="BS54">
            <v>0.75</v>
          </cell>
          <cell r="BT54">
            <v>0.83333333333333337</v>
          </cell>
          <cell r="BU54">
            <v>1</v>
          </cell>
          <cell r="BV54">
            <v>1</v>
          </cell>
          <cell r="BW54">
            <v>1</v>
          </cell>
          <cell r="BY54">
            <v>0.95123456790123462</v>
          </cell>
        </row>
      </sheetData>
      <sheetData sheetId="29"/>
      <sheetData sheetId="30"/>
      <sheetData sheetId="31" refreshError="1"/>
      <sheetData sheetId="32"/>
      <sheetData sheetId="3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gresos"/>
      <sheetName val="Hoja1"/>
      <sheetName val="Ejecutivos Variables Controlnet"/>
      <sheetName val="Especialistas y Jefes"/>
      <sheetName val="PayJoy"/>
      <sheetName val="Analisis Previpago"/>
      <sheetName val="Ejecutivos Terminales"/>
      <sheetName val="Analisis Pospago"/>
      <sheetName val="Evolutivo Diario Terminales"/>
      <sheetName val="Evolutivo Cambio de Plan"/>
      <sheetName val="Evolutivo Diario de Pospago"/>
      <sheetName val="Llamadas Ilimitadas"/>
      <sheetName val="Evolutivo Prepago"/>
      <sheetName val="Portabilidad"/>
      <sheetName val="Presupuestos"/>
      <sheetName val="Evolutivo NCA"/>
      <sheetName val="Resumen"/>
      <sheetName val="Prod. Ejecutivo"/>
      <sheetName val="Personal Presupuesto"/>
      <sheetName val="Base CNET"/>
      <sheetName val="Data Pospago"/>
      <sheetName val="Data Colas"/>
      <sheetName val="Base Ingresos"/>
      <sheetName val="VAR Presupuesto TM"/>
      <sheetName val="DataStock"/>
      <sheetName val="Base Stock"/>
      <sheetName val="Altas BI"/>
      <sheetName val="Upsell BI"/>
      <sheetName val="Terminales BI"/>
      <sheetName val="Paq. Llamadas Ilimitadas"/>
      <sheetName val="MPlay BI"/>
      <sheetName val="Seguros BI"/>
      <sheetName val="CDF FOX HBO"/>
      <sheetName val="Retenciones BI"/>
      <sheetName val="Prepago BI"/>
      <sheetName val="NPS"/>
      <sheetName val="Comisiones"/>
      <sheetName val="Relaciones"/>
      <sheetName val="07 Tablero TM Juli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 refreshError="1"/>
      <sheetData sheetId="23">
        <row r="1">
          <cell r="A1"/>
          <cell r="B1"/>
          <cell r="C1"/>
          <cell r="D1"/>
          <cell r="E1"/>
          <cell r="F1"/>
          <cell r="G1"/>
          <cell r="H1"/>
          <cell r="I1"/>
          <cell r="J1"/>
          <cell r="K1" t="str">
            <v>IncentivoPospago</v>
          </cell>
          <cell r="L1"/>
          <cell r="M1"/>
          <cell r="N1" t="str">
            <v>PrepagoChip</v>
          </cell>
          <cell r="O1" t="str">
            <v>MetaUpsellTM</v>
          </cell>
          <cell r="P1" t="str">
            <v>PrepagoPorta</v>
          </cell>
          <cell r="Q1"/>
          <cell r="R1"/>
          <cell r="S1"/>
          <cell r="T1"/>
          <cell r="U1" t="str">
            <v>MetaBlindaje</v>
          </cell>
          <cell r="V1" t="str">
            <v>MetaRetencion</v>
          </cell>
          <cell r="W1"/>
          <cell r="X1"/>
          <cell r="Y1"/>
          <cell r="Z1"/>
          <cell r="AA1"/>
          <cell r="AB1"/>
          <cell r="AC1"/>
          <cell r="AD1"/>
          <cell r="AE1" t="str">
            <v>BONOMPLAY</v>
          </cell>
          <cell r="AF1"/>
          <cell r="AG1"/>
          <cell r="AH1" t="str">
            <v>GESTION DE PARQUE</v>
          </cell>
          <cell r="AI1"/>
          <cell r="AJ1" t="str">
            <v>MetaAltaDomTM</v>
          </cell>
          <cell r="AK1" t="str">
            <v>MetaTransferDomTM</v>
          </cell>
          <cell r="AL1" t="str">
            <v>MetaAltaPagoCaja</v>
          </cell>
          <cell r="AM1" t="str">
            <v>MetaTransferPagoCaja</v>
          </cell>
          <cell r="AN1"/>
          <cell r="AO1"/>
          <cell r="AP1"/>
          <cell r="AQ1"/>
          <cell r="AR1"/>
          <cell r="AS1"/>
          <cell r="AT1"/>
          <cell r="AU1"/>
          <cell r="AV1"/>
          <cell r="AW1"/>
          <cell r="AX1"/>
          <cell r="AY1"/>
          <cell r="AZ1"/>
          <cell r="BA1"/>
          <cell r="BB1"/>
          <cell r="BC1"/>
          <cell r="BD1"/>
          <cell r="BE1"/>
          <cell r="BF1"/>
          <cell r="BG1"/>
          <cell r="BH1"/>
          <cell r="BI1"/>
          <cell r="BJ1"/>
          <cell r="BK1"/>
          <cell r="BL1"/>
          <cell r="BM1"/>
          <cell r="BN1"/>
          <cell r="BO1"/>
          <cell r="BP1"/>
          <cell r="BQ1"/>
          <cell r="BR1"/>
          <cell r="BS1"/>
          <cell r="BT1"/>
          <cell r="BU1"/>
          <cell r="BV1"/>
          <cell r="BW1"/>
          <cell r="BX1"/>
          <cell r="BY1"/>
          <cell r="BZ1"/>
          <cell r="CA1"/>
          <cell r="CB1"/>
          <cell r="CC1"/>
          <cell r="CD1"/>
          <cell r="CE1"/>
          <cell r="CF1"/>
          <cell r="CG1"/>
          <cell r="CH1"/>
          <cell r="CI1"/>
          <cell r="CJ1"/>
          <cell r="CK1"/>
          <cell r="CL1"/>
          <cell r="CM1"/>
          <cell r="CN1"/>
          <cell r="CO1"/>
          <cell r="CP1"/>
          <cell r="CQ1"/>
          <cell r="CR1"/>
          <cell r="CS1"/>
          <cell r="CT1"/>
          <cell r="CU1"/>
          <cell r="CV1"/>
          <cell r="CW1"/>
          <cell r="CX1"/>
          <cell r="CY1"/>
          <cell r="CZ1"/>
          <cell r="DA1"/>
          <cell r="DB1"/>
          <cell r="DC1"/>
          <cell r="DD1"/>
          <cell r="DE1"/>
          <cell r="DF1"/>
          <cell r="DG1"/>
          <cell r="DH1"/>
          <cell r="DI1"/>
          <cell r="DJ1"/>
          <cell r="DK1"/>
          <cell r="DL1"/>
          <cell r="DM1"/>
          <cell r="DN1"/>
          <cell r="DO1"/>
          <cell r="DP1"/>
          <cell r="DQ1" t="str">
            <v>MetaRenovacionContado</v>
          </cell>
          <cell r="DR1" t="str">
            <v>MetaRenovacionFinanciado</v>
          </cell>
          <cell r="DS1" t="str">
            <v>MetaContratoContado</v>
          </cell>
          <cell r="DT1" t="str">
            <v>MetaContratoFinanciado</v>
          </cell>
          <cell r="DU1" t="str">
            <v>MetaPrepagoContado</v>
          </cell>
          <cell r="DV1" t="str">
            <v>MetaAccesorios</v>
          </cell>
          <cell r="DW1"/>
          <cell r="DX1" t="str">
            <v>IncentivoTerminal</v>
          </cell>
          <cell r="DY1"/>
          <cell r="DZ1"/>
          <cell r="EA1"/>
          <cell r="EB1"/>
          <cell r="EC1"/>
          <cell r="ED1"/>
          <cell r="EE1"/>
          <cell r="EF1"/>
          <cell r="EG1" t="str">
            <v>MetaPaqIlimitado</v>
          </cell>
          <cell r="EH1" t="str">
            <v>MetaUPPS</v>
          </cell>
          <cell r="EI1" t="str">
            <v>MetaSOS</v>
          </cell>
          <cell r="EJ1"/>
          <cell r="EK1" t="str">
            <v>MetaMplay</v>
          </cell>
          <cell r="EL1" t="str">
            <v>MetaFutbol</v>
          </cell>
          <cell r="EM1" t="str">
            <v>MetaFox</v>
          </cell>
          <cell r="EN1" t="str">
            <v>MetaHBO</v>
          </cell>
        </row>
        <row r="2">
          <cell r="A2"/>
          <cell r="B2" t="str">
            <v>PRESUPUESTO JULIO  2022 TELEFONICA</v>
          </cell>
          <cell r="C2"/>
          <cell r="D2"/>
          <cell r="E2"/>
          <cell r="F2"/>
          <cell r="G2"/>
          <cell r="H2"/>
          <cell r="I2"/>
          <cell r="J2"/>
          <cell r="K2"/>
          <cell r="L2"/>
          <cell r="M2"/>
          <cell r="N2"/>
          <cell r="O2"/>
          <cell r="P2"/>
          <cell r="Q2"/>
          <cell r="R2"/>
          <cell r="S2"/>
          <cell r="T2"/>
          <cell r="U2"/>
          <cell r="V2"/>
          <cell r="W2"/>
          <cell r="X2"/>
          <cell r="Y2"/>
          <cell r="Z2"/>
          <cell r="AA2"/>
          <cell r="AB2"/>
          <cell r="AC2"/>
          <cell r="AD2"/>
          <cell r="AE2"/>
          <cell r="AF2"/>
          <cell r="AG2"/>
          <cell r="AH2"/>
          <cell r="AI2"/>
          <cell r="AJ2"/>
          <cell r="AK2"/>
          <cell r="AL2"/>
          <cell r="AM2"/>
          <cell r="AN2"/>
          <cell r="AO2"/>
          <cell r="AP2"/>
          <cell r="AQ2"/>
          <cell r="AR2"/>
          <cell r="AS2"/>
          <cell r="AT2"/>
          <cell r="AU2"/>
          <cell r="AV2"/>
          <cell r="AW2"/>
          <cell r="AX2"/>
          <cell r="AY2"/>
          <cell r="AZ2"/>
          <cell r="BA2"/>
          <cell r="BB2"/>
          <cell r="BC2"/>
          <cell r="BD2"/>
          <cell r="BE2"/>
          <cell r="BF2"/>
          <cell r="BG2"/>
          <cell r="BH2"/>
          <cell r="BI2"/>
          <cell r="BJ2"/>
          <cell r="BK2"/>
          <cell r="BL2"/>
          <cell r="BM2"/>
          <cell r="BN2"/>
          <cell r="BO2"/>
          <cell r="BP2"/>
          <cell r="BQ2"/>
          <cell r="BR2"/>
          <cell r="BS2"/>
          <cell r="BT2"/>
          <cell r="BU2"/>
          <cell r="BV2"/>
          <cell r="BW2"/>
          <cell r="BX2">
            <v>0.3</v>
          </cell>
          <cell r="BY2"/>
          <cell r="BZ2"/>
          <cell r="CA2"/>
          <cell r="CB2"/>
          <cell r="CC2"/>
          <cell r="CD2"/>
          <cell r="CE2"/>
          <cell r="CF2"/>
          <cell r="CG2"/>
          <cell r="CH2">
            <v>0.3</v>
          </cell>
          <cell r="CI2"/>
          <cell r="CJ2"/>
          <cell r="CK2"/>
          <cell r="CL2"/>
          <cell r="CM2"/>
          <cell r="CN2"/>
          <cell r="CO2"/>
          <cell r="CP2"/>
          <cell r="CQ2"/>
          <cell r="CR2"/>
          <cell r="CS2"/>
          <cell r="CT2"/>
          <cell r="CU2"/>
          <cell r="CV2"/>
          <cell r="CW2"/>
          <cell r="CX2"/>
          <cell r="CY2"/>
          <cell r="CZ2"/>
          <cell r="DA2"/>
          <cell r="DB2"/>
          <cell r="DC2"/>
          <cell r="DD2"/>
          <cell r="DE2"/>
          <cell r="DF2"/>
          <cell r="DG2"/>
          <cell r="DH2"/>
          <cell r="DI2"/>
          <cell r="DJ2"/>
          <cell r="DK2"/>
          <cell r="DL2"/>
          <cell r="DM2"/>
          <cell r="DN2"/>
          <cell r="DO2"/>
          <cell r="DP2"/>
          <cell r="DQ2">
            <v>0.50196078431372548</v>
          </cell>
          <cell r="DR2">
            <v>0.2627450980392157</v>
          </cell>
          <cell r="DS2">
            <v>0.15294117647058825</v>
          </cell>
          <cell r="DT2">
            <v>8.2352941176470587E-2</v>
          </cell>
          <cell r="DU2"/>
          <cell r="DV2"/>
          <cell r="DW2"/>
          <cell r="DX2"/>
          <cell r="DY2"/>
          <cell r="DZ2"/>
          <cell r="EA2"/>
          <cell r="EB2"/>
          <cell r="EC2"/>
          <cell r="ED2"/>
          <cell r="EE2"/>
          <cell r="EF2"/>
          <cell r="EG2"/>
          <cell r="EH2"/>
          <cell r="EI2"/>
          <cell r="EJ2"/>
          <cell r="EK2"/>
          <cell r="EL2"/>
          <cell r="EM2"/>
          <cell r="EN2"/>
        </row>
        <row r="3">
          <cell r="A3" t="str">
            <v>TIENDA</v>
          </cell>
          <cell r="B3" t="str">
            <v>Nombre de Plaza</v>
          </cell>
          <cell r="C3"/>
          <cell r="D3"/>
          <cell r="E3"/>
          <cell r="F3"/>
          <cell r="G3" t="str">
            <v>ALTAS</v>
          </cell>
          <cell r="H3" t="str">
            <v>% Part. Altas</v>
          </cell>
          <cell r="I3" t="str">
            <v>TRANSF</v>
          </cell>
          <cell r="J3" t="str">
            <v>% Part. Transfer</v>
          </cell>
          <cell r="K3" t="str">
            <v>TOTAL 
POS</v>
          </cell>
          <cell r="L3" t="str">
            <v>DIF.</v>
          </cell>
          <cell r="M3" t="str">
            <v>PORTABILIDAD</v>
          </cell>
          <cell r="N3" t="str">
            <v>PREPAGO 
LO</v>
          </cell>
          <cell r="O3" t="str">
            <v>UPSELL</v>
          </cell>
          <cell r="P3" t="str">
            <v>PREPAGO PORTABILIDAD Promo $3</v>
          </cell>
          <cell r="Q3" t="str">
            <v>PREPAGO
CON TERMINAL</v>
          </cell>
          <cell r="R3" t="str">
            <v>(Q) TERMINALES POS / ACC / TV</v>
          </cell>
          <cell r="S3" t="str">
            <v>(Q) 
RENOVACIONES</v>
          </cell>
          <cell r="T3" t="str">
            <v xml:space="preserve">TOTAL TERMINALES (PPCT + POS + REN) </v>
          </cell>
          <cell r="U3" t="str">
            <v>BLINDAJE</v>
          </cell>
          <cell r="V3" t="str">
            <v>RETENCION</v>
          </cell>
          <cell r="W3" t="str">
            <v>PAQUETES RECURRENTES VOZ</v>
          </cell>
          <cell r="X3" t="str">
            <v>UPPS+</v>
          </cell>
          <cell r="Y3" t="str">
            <v>SEGURIDAD DIGITAL</v>
          </cell>
          <cell r="Z3" t="str">
            <v>Asistencia SOS</v>
          </cell>
          <cell r="AA3" t="str">
            <v xml:space="preserve">TVI </v>
          </cell>
          <cell r="AB3" t="str">
            <v>Canal del Fútbol</v>
          </cell>
          <cell r="AC3" t="str">
            <v xml:space="preserve">FOX </v>
          </cell>
          <cell r="AD3" t="str">
            <v>HBO</v>
          </cell>
          <cell r="AE3" t="str">
            <v>Total TV</v>
          </cell>
          <cell r="AF3" t="str">
            <v>NPS</v>
          </cell>
          <cell r="AG3" t="str">
            <v>DESCARGA APP MOVISTAR</v>
          </cell>
          <cell r="AH3" t="str">
            <v>GESTION DE PARQUE</v>
          </cell>
          <cell r="AI3"/>
          <cell r="AJ3" t="str">
            <v>Altas Dom</v>
          </cell>
          <cell r="AK3" t="str">
            <v>Transfer Dom</v>
          </cell>
          <cell r="AL3" t="str">
            <v>Altas PC</v>
          </cell>
          <cell r="AM3" t="str">
            <v>Trasnfer PC</v>
          </cell>
          <cell r="AN3" t="str">
            <v>META PAYJOY</v>
          </cell>
          <cell r="AO3"/>
          <cell r="AP3"/>
          <cell r="AQ3"/>
          <cell r="AR3"/>
          <cell r="AS3"/>
          <cell r="AT3"/>
          <cell r="AU3"/>
          <cell r="AV3"/>
          <cell r="AW3"/>
          <cell r="AX3"/>
          <cell r="AY3"/>
          <cell r="AZ3"/>
          <cell r="BA3"/>
          <cell r="BB3"/>
          <cell r="BC3"/>
          <cell r="BD3"/>
          <cell r="BE3"/>
          <cell r="BF3"/>
          <cell r="BG3"/>
          <cell r="BH3"/>
          <cell r="BI3"/>
          <cell r="BJ3"/>
          <cell r="BK3"/>
          <cell r="BL3"/>
          <cell r="BM3"/>
          <cell r="BN3"/>
          <cell r="BO3"/>
          <cell r="BP3"/>
          <cell r="BQ3"/>
          <cell r="BR3"/>
          <cell r="BS3"/>
          <cell r="BT3"/>
          <cell r="BU3"/>
          <cell r="BV3"/>
          <cell r="BW3"/>
          <cell r="BX3" t="str">
            <v>Meta TM Planes 11,42</v>
          </cell>
          <cell r="BY3"/>
          <cell r="BZ3"/>
          <cell r="CA3"/>
          <cell r="CB3"/>
          <cell r="CC3"/>
          <cell r="CD3"/>
          <cell r="CE3"/>
          <cell r="CF3"/>
          <cell r="CG3"/>
          <cell r="CH3" t="str">
            <v>Meta TM Planes Televentas</v>
          </cell>
          <cell r="CI3"/>
          <cell r="CJ3"/>
          <cell r="CK3"/>
          <cell r="CL3"/>
          <cell r="CM3"/>
          <cell r="CN3"/>
          <cell r="CO3"/>
          <cell r="CP3"/>
          <cell r="CQ3"/>
          <cell r="CR3"/>
          <cell r="CS3"/>
          <cell r="CT3"/>
          <cell r="CU3"/>
          <cell r="CV3"/>
          <cell r="CW3"/>
          <cell r="CX3"/>
          <cell r="CY3"/>
          <cell r="CZ3"/>
          <cell r="DA3"/>
          <cell r="DB3"/>
          <cell r="DC3"/>
          <cell r="DD3"/>
          <cell r="DE3"/>
          <cell r="DF3"/>
          <cell r="DG3"/>
          <cell r="DH3"/>
          <cell r="DI3"/>
          <cell r="DQ3" t="str">
            <v>Renovacion Contado</v>
          </cell>
          <cell r="DR3" t="str">
            <v>Renovacion Financiado</v>
          </cell>
          <cell r="DS3" t="str">
            <v>Contrato Contado</v>
          </cell>
          <cell r="DT3" t="str">
            <v>Contrato Financiado</v>
          </cell>
          <cell r="DU3" t="str">
            <v>Prepago Contado</v>
          </cell>
          <cell r="DV3" t="str">
            <v>Accesorios</v>
          </cell>
          <cell r="DW3" t="str">
            <v>Television</v>
          </cell>
          <cell r="DX3" t="str">
            <v>Total</v>
          </cell>
          <cell r="EA3"/>
          <cell r="EG3" t="str">
            <v>PAQUETES RECURRENTES VOZ</v>
          </cell>
          <cell r="EH3" t="str">
            <v>UPSS+</v>
          </cell>
          <cell r="EI3" t="str">
            <v>Asistencia SOS</v>
          </cell>
          <cell r="EJ3" t="str">
            <v>Seguridad Digital</v>
          </cell>
          <cell r="EK3" t="str">
            <v xml:space="preserve">TVI </v>
          </cell>
          <cell r="EL3" t="str">
            <v>Canal del Fútbol</v>
          </cell>
          <cell r="EM3" t="str">
            <v>FOX</v>
          </cell>
          <cell r="EN3" t="str">
            <v>HBO</v>
          </cell>
        </row>
        <row r="4">
          <cell r="A4" t="str">
            <v>AMERICA</v>
          </cell>
          <cell r="B4" t="str">
            <v>AE SALESLAND PLAZA DE LAS AMERICAS</v>
          </cell>
          <cell r="C4"/>
          <cell r="D4"/>
          <cell r="E4"/>
          <cell r="F4"/>
          <cell r="G4">
            <v>106.04651162790698</v>
          </cell>
          <cell r="H4">
            <v>0.55813953488372092</v>
          </cell>
          <cell r="I4">
            <v>83.95348837209302</v>
          </cell>
          <cell r="J4">
            <v>0.44186046511627908</v>
          </cell>
          <cell r="K4">
            <v>190</v>
          </cell>
          <cell r="L4">
            <v>0</v>
          </cell>
          <cell r="M4">
            <v>15</v>
          </cell>
          <cell r="N4">
            <v>82.935391913436476</v>
          </cell>
          <cell r="O4">
            <v>200</v>
          </cell>
          <cell r="P4"/>
          <cell r="Q4">
            <v>2800</v>
          </cell>
          <cell r="R4"/>
          <cell r="S4"/>
          <cell r="T4">
            <v>23000</v>
          </cell>
          <cell r="U4">
            <v>5.0167224080267552</v>
          </cell>
          <cell r="V4">
            <v>0.8</v>
          </cell>
          <cell r="W4">
            <v>114.97463334184036</v>
          </cell>
          <cell r="X4">
            <v>35.19020079702458</v>
          </cell>
          <cell r="Y4">
            <v>44.005890275042077</v>
          </cell>
          <cell r="Z4">
            <v>2.8121673003802283</v>
          </cell>
          <cell r="AA4">
            <v>1.1547667613582766</v>
          </cell>
          <cell r="AB4">
            <v>0.90103006888170412</v>
          </cell>
          <cell r="AC4">
            <v>0</v>
          </cell>
          <cell r="AD4">
            <v>0</v>
          </cell>
          <cell r="AE4">
            <v>2.0557968302399807</v>
          </cell>
          <cell r="AF4">
            <v>0.7</v>
          </cell>
          <cell r="AG4">
            <v>30</v>
          </cell>
          <cell r="AH4">
            <v>0</v>
          </cell>
          <cell r="AI4"/>
          <cell r="AJ4">
            <v>80</v>
          </cell>
          <cell r="AK4">
            <v>52</v>
          </cell>
          <cell r="AL4">
            <v>29</v>
          </cell>
          <cell r="AM4">
            <v>29</v>
          </cell>
          <cell r="AN4">
            <v>3100</v>
          </cell>
          <cell r="AO4"/>
          <cell r="AP4"/>
          <cell r="AQ4"/>
          <cell r="AR4"/>
          <cell r="AS4"/>
          <cell r="AY4"/>
          <cell r="AZ4"/>
          <cell r="BA4"/>
          <cell r="BB4"/>
          <cell r="BC4"/>
          <cell r="BD4"/>
          <cell r="BE4"/>
          <cell r="BF4"/>
          <cell r="BG4"/>
          <cell r="BH4"/>
          <cell r="BI4"/>
          <cell r="BJ4"/>
          <cell r="BK4"/>
          <cell r="BL4"/>
          <cell r="BM4"/>
          <cell r="BN4"/>
          <cell r="BO4"/>
          <cell r="BP4"/>
          <cell r="BQ4"/>
          <cell r="BR4"/>
          <cell r="BS4"/>
          <cell r="BT4"/>
          <cell r="BU4"/>
          <cell r="BV4"/>
          <cell r="BW4"/>
          <cell r="BX4">
            <v>57</v>
          </cell>
          <cell r="BY4"/>
          <cell r="BZ4"/>
          <cell r="CA4"/>
          <cell r="CB4"/>
          <cell r="CC4"/>
          <cell r="CD4"/>
          <cell r="CE4"/>
          <cell r="CF4"/>
          <cell r="CG4"/>
          <cell r="CH4">
            <v>57</v>
          </cell>
          <cell r="CI4"/>
          <cell r="CJ4"/>
          <cell r="CK4"/>
          <cell r="CL4"/>
          <cell r="CM4"/>
          <cell r="CN4"/>
          <cell r="CO4"/>
          <cell r="CP4"/>
          <cell r="CQ4"/>
          <cell r="CR4"/>
          <cell r="CS4"/>
          <cell r="CT4"/>
          <cell r="CU4"/>
          <cell r="CV4"/>
          <cell r="CW4"/>
          <cell r="CX4"/>
          <cell r="CY4"/>
          <cell r="CZ4"/>
          <cell r="DA4"/>
          <cell r="DB4"/>
          <cell r="DC4"/>
          <cell r="DD4"/>
          <cell r="DE4"/>
          <cell r="DF4"/>
          <cell r="DG4"/>
          <cell r="DH4"/>
          <cell r="DI4"/>
          <cell r="DQ4">
            <v>11545.098039215685</v>
          </cell>
          <cell r="DR4">
            <v>6043.1372549019607</v>
          </cell>
          <cell r="DS4">
            <v>3517.6470588235297</v>
          </cell>
          <cell r="DT4">
            <v>1894.1176470588234</v>
          </cell>
          <cell r="DU4">
            <v>2800</v>
          </cell>
          <cell r="DV4">
            <v>0</v>
          </cell>
          <cell r="DW4">
            <v>0</v>
          </cell>
          <cell r="DX4">
            <v>25800</v>
          </cell>
          <cell r="EA4"/>
          <cell r="EG4">
            <v>38.324877780613456</v>
          </cell>
          <cell r="EH4">
            <v>7.0521444483015188</v>
          </cell>
          <cell r="EI4">
            <v>0.81749049429657805</v>
          </cell>
          <cell r="EJ4">
            <v>16.002141918197118</v>
          </cell>
          <cell r="EK4">
            <v>7.7035807962526792E-2</v>
          </cell>
          <cell r="EL4">
            <v>0.16841683530499144</v>
          </cell>
          <cell r="EM4">
            <v>0</v>
          </cell>
          <cell r="EN4">
            <v>0</v>
          </cell>
        </row>
        <row r="5">
          <cell r="A5" t="str">
            <v>CONDADO</v>
          </cell>
          <cell r="B5" t="str">
            <v>AE SALESLAND EL CONDADO</v>
          </cell>
          <cell r="C5"/>
          <cell r="D5"/>
          <cell r="E5"/>
          <cell r="F5"/>
          <cell r="G5">
            <v>130.03663003663004</v>
          </cell>
          <cell r="H5">
            <v>0.52014652014652019</v>
          </cell>
          <cell r="I5">
            <v>119.96336996336997</v>
          </cell>
          <cell r="J5">
            <v>0.47985347985347987</v>
          </cell>
          <cell r="K5">
            <v>250</v>
          </cell>
          <cell r="L5">
            <v>50</v>
          </cell>
          <cell r="M5">
            <v>20</v>
          </cell>
          <cell r="N5">
            <v>72.568467924256908</v>
          </cell>
          <cell r="O5">
            <v>400</v>
          </cell>
          <cell r="P5"/>
          <cell r="Q5">
            <v>5000</v>
          </cell>
          <cell r="R5"/>
          <cell r="S5"/>
          <cell r="T5">
            <v>31121.250109999997</v>
          </cell>
          <cell r="U5">
            <v>1.6722408026755853</v>
          </cell>
          <cell r="V5">
            <v>0.8</v>
          </cell>
          <cell r="W5">
            <v>114.97463334184036</v>
          </cell>
          <cell r="X5">
            <v>50.34949683294645</v>
          </cell>
          <cell r="Y5">
            <v>62.962824390066025</v>
          </cell>
          <cell r="Z5">
            <v>2.8121673003802283</v>
          </cell>
          <cell r="AA5">
            <v>6.044767665823791</v>
          </cell>
          <cell r="AB5">
            <v>4.7165519553963655</v>
          </cell>
          <cell r="AC5">
            <v>0</v>
          </cell>
          <cell r="AD5">
            <v>0</v>
          </cell>
          <cell r="AE5">
            <v>10.761319621220157</v>
          </cell>
          <cell r="AF5">
            <v>0.7</v>
          </cell>
          <cell r="AG5">
            <v>38</v>
          </cell>
          <cell r="AH5">
            <v>0</v>
          </cell>
          <cell r="AI5"/>
          <cell r="AJ5">
            <v>98</v>
          </cell>
          <cell r="AK5">
            <v>74</v>
          </cell>
          <cell r="AL5">
            <v>39</v>
          </cell>
          <cell r="AM5">
            <v>39</v>
          </cell>
          <cell r="AN5">
            <v>5050</v>
          </cell>
          <cell r="AO5"/>
          <cell r="AP5"/>
          <cell r="AQ5"/>
          <cell r="AR5"/>
          <cell r="AS5"/>
          <cell r="AY5"/>
          <cell r="AZ5"/>
          <cell r="BA5"/>
          <cell r="BB5"/>
          <cell r="BC5"/>
          <cell r="BD5"/>
          <cell r="BE5"/>
          <cell r="BF5"/>
          <cell r="BG5"/>
          <cell r="BH5"/>
          <cell r="BI5"/>
          <cell r="BJ5"/>
          <cell r="BK5"/>
          <cell r="BL5"/>
          <cell r="BM5"/>
          <cell r="BN5"/>
          <cell r="BO5"/>
          <cell r="BP5"/>
          <cell r="BQ5"/>
          <cell r="BR5"/>
          <cell r="BS5"/>
          <cell r="BT5"/>
          <cell r="BU5"/>
          <cell r="BV5"/>
          <cell r="BW5"/>
          <cell r="BX5">
            <v>75</v>
          </cell>
          <cell r="BY5"/>
          <cell r="BZ5"/>
          <cell r="CA5"/>
          <cell r="CB5"/>
          <cell r="CC5"/>
          <cell r="CD5"/>
          <cell r="CE5"/>
          <cell r="CF5"/>
          <cell r="CG5"/>
          <cell r="CH5">
            <v>75</v>
          </cell>
          <cell r="CI5"/>
          <cell r="CJ5"/>
          <cell r="CK5"/>
          <cell r="CL5"/>
          <cell r="CM5"/>
          <cell r="CN5"/>
          <cell r="CO5"/>
          <cell r="CP5"/>
          <cell r="CQ5"/>
          <cell r="CR5"/>
          <cell r="CS5"/>
          <cell r="CT5"/>
          <cell r="CU5"/>
          <cell r="CV5"/>
          <cell r="CW5"/>
          <cell r="CX5"/>
          <cell r="CY5"/>
          <cell r="CZ5"/>
          <cell r="DA5"/>
          <cell r="DB5"/>
          <cell r="DC5"/>
          <cell r="DD5"/>
          <cell r="DE5"/>
          <cell r="DF5"/>
          <cell r="DG5"/>
          <cell r="DH5"/>
          <cell r="DI5"/>
          <cell r="DQ5">
            <v>15621.647114039213</v>
          </cell>
          <cell r="DR5">
            <v>8176.9559112549014</v>
          </cell>
          <cell r="DS5">
            <v>4759.7206050588238</v>
          </cell>
          <cell r="DT5">
            <v>2562.9264796470584</v>
          </cell>
          <cell r="DU5">
            <v>5000</v>
          </cell>
          <cell r="DV5">
            <v>0</v>
          </cell>
          <cell r="DW5">
            <v>0</v>
          </cell>
          <cell r="DX5">
            <v>36121.250109999994</v>
          </cell>
          <cell r="EA5"/>
          <cell r="EG5">
            <v>38.324877780613456</v>
          </cell>
          <cell r="EH5">
            <v>10.09007952564057</v>
          </cell>
          <cell r="EI5">
            <v>0.81749049429657805</v>
          </cell>
          <cell r="EJ5">
            <v>22.895572505478555</v>
          </cell>
          <cell r="EK5">
            <v>0.40325334661933226</v>
          </cell>
          <cell r="EL5">
            <v>0.88159849633576937</v>
          </cell>
          <cell r="EM5">
            <v>0</v>
          </cell>
          <cell r="EN5">
            <v>0</v>
          </cell>
        </row>
        <row r="6">
          <cell r="A6" t="str">
            <v>CUENCA CENTRO</v>
          </cell>
          <cell r="B6" t="str">
            <v>AE SALESLAND CUENCA CENTRO</v>
          </cell>
          <cell r="C6"/>
          <cell r="D6"/>
          <cell r="E6"/>
          <cell r="F6"/>
          <cell r="G6">
            <v>95.47263681592041</v>
          </cell>
          <cell r="H6">
            <v>0.50248756218905477</v>
          </cell>
          <cell r="I6">
            <v>94.527363184079604</v>
          </cell>
          <cell r="J6">
            <v>0.49751243781094528</v>
          </cell>
          <cell r="K6">
            <v>190</v>
          </cell>
          <cell r="L6">
            <v>31</v>
          </cell>
          <cell r="M6">
            <v>20</v>
          </cell>
          <cell r="N6">
            <v>114.03616388097515</v>
          </cell>
          <cell r="O6">
            <v>210</v>
          </cell>
          <cell r="P6"/>
          <cell r="Q6">
            <v>3200</v>
          </cell>
          <cell r="R6"/>
          <cell r="S6"/>
          <cell r="T6">
            <v>15563</v>
          </cell>
          <cell r="U6">
            <v>6.6889632107023411</v>
          </cell>
          <cell r="V6">
            <v>0.8</v>
          </cell>
          <cell r="W6">
            <v>104.82981275285442</v>
          </cell>
          <cell r="X6">
            <v>28.436815067646855</v>
          </cell>
          <cell r="Y6">
            <v>35.560676986655295</v>
          </cell>
          <cell r="Z6">
            <v>2.8121673003802283</v>
          </cell>
          <cell r="AA6">
            <v>5.679463580866269</v>
          </cell>
          <cell r="AB6">
            <v>4.4315160712279589</v>
          </cell>
          <cell r="AC6">
            <v>0</v>
          </cell>
          <cell r="AD6">
            <v>0</v>
          </cell>
          <cell r="AE6">
            <v>10.110979652094228</v>
          </cell>
          <cell r="AF6">
            <v>0.7</v>
          </cell>
          <cell r="AG6">
            <v>28</v>
          </cell>
          <cell r="AH6">
            <v>0</v>
          </cell>
          <cell r="AI6"/>
          <cell r="AJ6">
            <v>72</v>
          </cell>
          <cell r="AK6">
            <v>59</v>
          </cell>
          <cell r="AL6">
            <v>30</v>
          </cell>
          <cell r="AM6">
            <v>29</v>
          </cell>
          <cell r="AN6">
            <v>3900</v>
          </cell>
          <cell r="AO6"/>
          <cell r="AP6"/>
          <cell r="AQ6"/>
          <cell r="AR6"/>
          <cell r="AS6"/>
          <cell r="AY6"/>
          <cell r="AZ6"/>
          <cell r="BA6"/>
          <cell r="BB6"/>
          <cell r="BC6"/>
          <cell r="BD6"/>
          <cell r="BE6"/>
          <cell r="BF6"/>
          <cell r="BG6"/>
          <cell r="BH6"/>
          <cell r="BI6"/>
          <cell r="BJ6"/>
          <cell r="BK6"/>
          <cell r="BL6"/>
          <cell r="BM6"/>
          <cell r="BN6"/>
          <cell r="BO6"/>
          <cell r="BP6"/>
          <cell r="BQ6"/>
          <cell r="BR6"/>
          <cell r="BS6"/>
          <cell r="BT6"/>
          <cell r="BU6"/>
          <cell r="BV6"/>
          <cell r="BW6"/>
          <cell r="BX6">
            <v>57</v>
          </cell>
          <cell r="BY6"/>
          <cell r="BZ6"/>
          <cell r="CA6"/>
          <cell r="CB6"/>
          <cell r="CC6"/>
          <cell r="CD6"/>
          <cell r="CE6"/>
          <cell r="CF6"/>
          <cell r="CG6"/>
          <cell r="CH6">
            <v>57</v>
          </cell>
          <cell r="CI6"/>
          <cell r="CJ6"/>
          <cell r="CK6"/>
          <cell r="CL6"/>
          <cell r="CM6"/>
          <cell r="CN6"/>
          <cell r="CO6"/>
          <cell r="CP6"/>
          <cell r="CQ6"/>
          <cell r="CR6"/>
          <cell r="CS6"/>
          <cell r="CT6"/>
          <cell r="CU6"/>
          <cell r="CV6"/>
          <cell r="CW6"/>
          <cell r="CX6"/>
          <cell r="CY6"/>
          <cell r="CZ6"/>
          <cell r="DA6"/>
          <cell r="DB6"/>
          <cell r="DC6"/>
          <cell r="DD6"/>
          <cell r="DE6"/>
          <cell r="DF6"/>
          <cell r="DG6"/>
          <cell r="DH6"/>
          <cell r="DI6"/>
          <cell r="DQ6">
            <v>7812.0156862745098</v>
          </cell>
          <cell r="DR6">
            <v>4089.1019607843141</v>
          </cell>
          <cell r="DS6">
            <v>2380.223529411765</v>
          </cell>
          <cell r="DT6">
            <v>1281.6588235294118</v>
          </cell>
          <cell r="DU6">
            <v>3200</v>
          </cell>
          <cell r="DV6">
            <v>0</v>
          </cell>
          <cell r="DW6">
            <v>0</v>
          </cell>
          <cell r="DX6">
            <v>18763</v>
          </cell>
          <cell r="EA6"/>
          <cell r="EG6">
            <v>34.943270917618143</v>
          </cell>
          <cell r="EH6">
            <v>5.6987605345985681</v>
          </cell>
          <cell r="EI6">
            <v>0.81749049429657805</v>
          </cell>
          <cell r="EJ6">
            <v>12.931155267874653</v>
          </cell>
          <cell r="EK6">
            <v>0.37888349438734281</v>
          </cell>
          <cell r="EL6">
            <v>0.82832076097718865</v>
          </cell>
          <cell r="EM6">
            <v>0</v>
          </cell>
          <cell r="EN6">
            <v>0</v>
          </cell>
        </row>
        <row r="7">
          <cell r="A7" t="str">
            <v>CUENCA REMIGIO</v>
          </cell>
          <cell r="B7" t="str">
            <v>AE SALESLAND CUENCA REMIGIO</v>
          </cell>
          <cell r="C7"/>
          <cell r="D7"/>
          <cell r="E7"/>
          <cell r="F7"/>
          <cell r="G7">
            <v>98.8</v>
          </cell>
          <cell r="H7">
            <v>0.52</v>
          </cell>
          <cell r="I7">
            <v>91.2</v>
          </cell>
          <cell r="J7">
            <v>0.48000000000000004</v>
          </cell>
          <cell r="K7">
            <v>190</v>
          </cell>
          <cell r="L7">
            <v>34</v>
          </cell>
          <cell r="M7">
            <v>15</v>
          </cell>
          <cell r="N7">
            <v>93.30231590261603</v>
          </cell>
          <cell r="O7">
            <v>230</v>
          </cell>
          <cell r="P7"/>
          <cell r="Q7">
            <v>2000</v>
          </cell>
          <cell r="R7"/>
          <cell r="S7"/>
          <cell r="T7">
            <v>16000</v>
          </cell>
          <cell r="U7">
            <v>6.6889632107023411</v>
          </cell>
          <cell r="V7">
            <v>0.8</v>
          </cell>
          <cell r="W7">
            <v>104.82981275285442</v>
          </cell>
          <cell r="X7">
            <v>15.312131165582693</v>
          </cell>
          <cell r="Y7">
            <v>19.148056808094648</v>
          </cell>
          <cell r="Z7">
            <v>2.8121673003802283</v>
          </cell>
          <cell r="AA7">
            <v>4.4090172119253035</v>
          </cell>
          <cell r="AB7">
            <v>3.44022465410149</v>
          </cell>
          <cell r="AC7">
            <v>0</v>
          </cell>
          <cell r="AD7">
            <v>0</v>
          </cell>
          <cell r="AE7">
            <v>7.8492418660267935</v>
          </cell>
          <cell r="AF7">
            <v>0.7</v>
          </cell>
          <cell r="AG7">
            <v>28</v>
          </cell>
          <cell r="AH7">
            <v>0</v>
          </cell>
          <cell r="AI7"/>
          <cell r="AJ7">
            <v>74</v>
          </cell>
          <cell r="AK7">
            <v>57</v>
          </cell>
          <cell r="AL7">
            <v>30</v>
          </cell>
          <cell r="AM7">
            <v>29</v>
          </cell>
          <cell r="AN7">
            <v>4900</v>
          </cell>
          <cell r="AO7"/>
          <cell r="AP7"/>
          <cell r="AQ7"/>
          <cell r="AR7"/>
          <cell r="AS7"/>
          <cell r="AY7"/>
          <cell r="AZ7"/>
          <cell r="BA7"/>
          <cell r="BB7"/>
          <cell r="BC7"/>
          <cell r="BD7"/>
          <cell r="BE7"/>
          <cell r="BF7"/>
          <cell r="BG7"/>
          <cell r="BH7"/>
          <cell r="BI7"/>
          <cell r="BJ7"/>
          <cell r="BK7"/>
          <cell r="BL7"/>
          <cell r="BM7"/>
          <cell r="BN7"/>
          <cell r="BO7"/>
          <cell r="BP7"/>
          <cell r="BQ7"/>
          <cell r="BR7"/>
          <cell r="BS7"/>
          <cell r="BT7"/>
          <cell r="BU7"/>
          <cell r="BV7"/>
          <cell r="BW7"/>
          <cell r="BX7">
            <v>57</v>
          </cell>
          <cell r="BY7"/>
          <cell r="BZ7"/>
          <cell r="CA7"/>
          <cell r="CB7"/>
          <cell r="CC7"/>
          <cell r="CD7"/>
          <cell r="CE7"/>
          <cell r="CF7"/>
          <cell r="CG7"/>
          <cell r="CH7">
            <v>57</v>
          </cell>
          <cell r="CI7"/>
          <cell r="CJ7"/>
          <cell r="CK7"/>
          <cell r="CL7"/>
          <cell r="CM7"/>
          <cell r="CN7"/>
          <cell r="CO7"/>
          <cell r="CP7"/>
          <cell r="CQ7"/>
          <cell r="CR7"/>
          <cell r="CS7"/>
          <cell r="CT7"/>
          <cell r="CU7"/>
          <cell r="CV7"/>
          <cell r="CW7"/>
          <cell r="CX7"/>
          <cell r="CY7"/>
          <cell r="CZ7"/>
          <cell r="DA7"/>
          <cell r="DB7"/>
          <cell r="DC7"/>
          <cell r="DD7"/>
          <cell r="DE7"/>
          <cell r="DF7"/>
          <cell r="DG7"/>
          <cell r="DH7"/>
          <cell r="DI7"/>
          <cell r="DQ7">
            <v>8031.3725490196075</v>
          </cell>
          <cell r="DR7">
            <v>4203.9215686274511</v>
          </cell>
          <cell r="DS7">
            <v>2447.0588235294122</v>
          </cell>
          <cell r="DT7">
            <v>1317.6470588235295</v>
          </cell>
          <cell r="DU7">
            <v>2000</v>
          </cell>
          <cell r="DV7">
            <v>0</v>
          </cell>
          <cell r="DW7">
            <v>0</v>
          </cell>
          <cell r="DX7">
            <v>18000</v>
          </cell>
          <cell r="EA7"/>
          <cell r="EG7">
            <v>34.943270917618143</v>
          </cell>
          <cell r="EH7">
            <v>3.0685633598362108</v>
          </cell>
          <cell r="EI7">
            <v>0.81749049429657805</v>
          </cell>
          <cell r="EJ7">
            <v>6.9629297483980537</v>
          </cell>
          <cell r="EK7">
            <v>0.29413056784024705</v>
          </cell>
          <cell r="EL7">
            <v>0.6430326456264468</v>
          </cell>
          <cell r="EM7">
            <v>0</v>
          </cell>
          <cell r="EN7">
            <v>0</v>
          </cell>
        </row>
        <row r="8">
          <cell r="A8" t="str">
            <v>RECREO</v>
          </cell>
          <cell r="B8" t="str">
            <v>AE SALESLAND RECREO</v>
          </cell>
          <cell r="C8"/>
          <cell r="D8"/>
          <cell r="E8"/>
          <cell r="F8"/>
          <cell r="G8">
            <v>261.92052980132451</v>
          </cell>
          <cell r="H8">
            <v>0.3741721854304636</v>
          </cell>
          <cell r="I8">
            <v>438.07947019867549</v>
          </cell>
          <cell r="J8">
            <v>0.6258278145695364</v>
          </cell>
          <cell r="K8">
            <v>700</v>
          </cell>
          <cell r="L8"/>
          <cell r="M8">
            <v>15</v>
          </cell>
          <cell r="N8">
            <v>259.17309972948897</v>
          </cell>
          <cell r="O8">
            <v>660</v>
          </cell>
          <cell r="P8"/>
          <cell r="Q8">
            <v>7000</v>
          </cell>
          <cell r="R8"/>
          <cell r="S8"/>
          <cell r="T8">
            <v>45000</v>
          </cell>
          <cell r="U8">
            <v>15.050167224080264</v>
          </cell>
          <cell r="V8">
            <v>0.7</v>
          </cell>
          <cell r="W8">
            <v>180.96589225155043</v>
          </cell>
          <cell r="X8">
            <v>56.453334411347079</v>
          </cell>
          <cell r="Y8">
            <v>70.595767671096908</v>
          </cell>
          <cell r="Z8">
            <v>2.8121673003802283</v>
          </cell>
          <cell r="AA8">
            <v>4.7651886430480666</v>
          </cell>
          <cell r="AB8">
            <v>3.7181346008172746</v>
          </cell>
          <cell r="AC8">
            <v>0</v>
          </cell>
          <cell r="AD8">
            <v>0</v>
          </cell>
          <cell r="AE8">
            <v>8.4833232438653408</v>
          </cell>
          <cell r="AF8">
            <v>0.7</v>
          </cell>
          <cell r="AG8">
            <v>85</v>
          </cell>
          <cell r="AH8">
            <v>0</v>
          </cell>
          <cell r="AI8"/>
          <cell r="AJ8">
            <v>196</v>
          </cell>
          <cell r="AK8">
            <v>272</v>
          </cell>
          <cell r="AL8">
            <v>116</v>
          </cell>
          <cell r="AM8">
            <v>116</v>
          </cell>
          <cell r="AN8">
            <v>5200</v>
          </cell>
          <cell r="AO8"/>
          <cell r="AP8"/>
          <cell r="AQ8"/>
          <cell r="AR8"/>
          <cell r="AS8"/>
          <cell r="AY8"/>
          <cell r="AZ8"/>
          <cell r="BA8"/>
          <cell r="BB8"/>
          <cell r="BC8"/>
          <cell r="BD8"/>
          <cell r="BE8"/>
          <cell r="BF8"/>
          <cell r="BG8"/>
          <cell r="BH8"/>
          <cell r="BI8"/>
          <cell r="BJ8"/>
          <cell r="BK8"/>
          <cell r="BL8"/>
          <cell r="BM8"/>
          <cell r="BN8"/>
          <cell r="BO8"/>
          <cell r="BP8"/>
          <cell r="BQ8"/>
          <cell r="BR8"/>
          <cell r="BS8"/>
          <cell r="BT8"/>
          <cell r="BU8"/>
          <cell r="BV8"/>
          <cell r="BW8"/>
          <cell r="BX8">
            <v>210</v>
          </cell>
          <cell r="BY8"/>
          <cell r="BZ8"/>
          <cell r="CA8"/>
          <cell r="CB8"/>
          <cell r="CC8"/>
          <cell r="CD8"/>
          <cell r="CE8"/>
          <cell r="CF8"/>
          <cell r="CG8"/>
          <cell r="CH8">
            <v>210</v>
          </cell>
          <cell r="CI8"/>
          <cell r="CJ8"/>
          <cell r="CK8"/>
          <cell r="CL8"/>
          <cell r="CM8"/>
          <cell r="CN8"/>
          <cell r="CO8"/>
          <cell r="CP8"/>
          <cell r="CQ8"/>
          <cell r="CR8"/>
          <cell r="CS8"/>
          <cell r="CT8"/>
          <cell r="CU8"/>
          <cell r="CV8"/>
          <cell r="CW8"/>
          <cell r="CX8"/>
          <cell r="CY8"/>
          <cell r="CZ8"/>
          <cell r="DA8"/>
          <cell r="DB8"/>
          <cell r="DC8"/>
          <cell r="DD8"/>
          <cell r="DE8"/>
          <cell r="DF8"/>
          <cell r="DG8"/>
          <cell r="DH8"/>
          <cell r="DI8"/>
          <cell r="DQ8">
            <v>22588.235294117647</v>
          </cell>
          <cell r="DR8">
            <v>11823.529411764706</v>
          </cell>
          <cell r="DS8">
            <v>6882.3529411764712</v>
          </cell>
          <cell r="DT8">
            <v>3705.8823529411766</v>
          </cell>
          <cell r="DU8">
            <v>7000</v>
          </cell>
          <cell r="DV8">
            <v>0</v>
          </cell>
          <cell r="DW8">
            <v>0</v>
          </cell>
          <cell r="DX8">
            <v>51999.999999999993</v>
          </cell>
          <cell r="EA8"/>
          <cell r="EG8">
            <v>60.321964083850141</v>
          </cell>
          <cell r="EH8"/>
          <cell r="EI8">
            <v>0.81749049429657805</v>
          </cell>
          <cell r="EJ8">
            <v>25.671188244035239</v>
          </cell>
          <cell r="EK8">
            <v>0.31789117031674891</v>
          </cell>
          <cell r="EL8">
            <v>0.69497843005930371</v>
          </cell>
          <cell r="EM8">
            <v>0</v>
          </cell>
          <cell r="EN8">
            <v>0</v>
          </cell>
        </row>
        <row r="9">
          <cell r="A9" t="str">
            <v>MACHALA</v>
          </cell>
          <cell r="B9" t="str">
            <v>AE SALESLAND MACHALA</v>
          </cell>
          <cell r="C9"/>
          <cell r="D9"/>
          <cell r="E9"/>
          <cell r="F9"/>
          <cell r="G9">
            <v>109.09090909090908</v>
          </cell>
          <cell r="H9">
            <v>0.68181818181818177</v>
          </cell>
          <cell r="I9">
            <v>50.909090909090907</v>
          </cell>
          <cell r="J9">
            <v>0.31818181818181818</v>
          </cell>
          <cell r="K9">
            <v>160</v>
          </cell>
          <cell r="L9">
            <v>16</v>
          </cell>
          <cell r="M9">
            <v>5</v>
          </cell>
          <cell r="N9">
            <v>36.284233962128454</v>
          </cell>
          <cell r="O9">
            <v>150</v>
          </cell>
          <cell r="P9"/>
          <cell r="Q9">
            <v>5000</v>
          </cell>
          <cell r="R9"/>
          <cell r="S9"/>
          <cell r="T9">
            <v>10000</v>
          </cell>
          <cell r="U9">
            <v>5.0167224080267552</v>
          </cell>
          <cell r="V9">
            <v>0.8</v>
          </cell>
          <cell r="W9">
            <v>104.82981275285442</v>
          </cell>
          <cell r="X9">
            <v>59.691520824255726</v>
          </cell>
          <cell r="Y9">
            <v>74.645169855486799</v>
          </cell>
          <cell r="Z9">
            <v>1.4060836501901142</v>
          </cell>
          <cell r="AA9">
            <v>4.6099344370584108</v>
          </cell>
          <cell r="AB9">
            <v>3.5969943735453267</v>
          </cell>
          <cell r="AC9">
            <v>0</v>
          </cell>
          <cell r="AD9">
            <v>0</v>
          </cell>
          <cell r="AE9">
            <v>8.2069288106037384</v>
          </cell>
          <cell r="AF9">
            <v>0.7</v>
          </cell>
          <cell r="AG9">
            <v>22</v>
          </cell>
          <cell r="AH9">
            <v>0</v>
          </cell>
          <cell r="AI9"/>
          <cell r="AJ9">
            <v>82</v>
          </cell>
          <cell r="AK9">
            <v>32</v>
          </cell>
          <cell r="AL9">
            <v>23</v>
          </cell>
          <cell r="AM9">
            <v>23</v>
          </cell>
          <cell r="AN9">
            <v>6900</v>
          </cell>
          <cell r="AO9"/>
          <cell r="AP9"/>
          <cell r="AQ9"/>
          <cell r="AR9"/>
          <cell r="AS9"/>
          <cell r="AY9"/>
          <cell r="AZ9"/>
          <cell r="BA9"/>
          <cell r="BB9"/>
          <cell r="BC9"/>
          <cell r="BD9"/>
          <cell r="BE9"/>
          <cell r="BF9"/>
          <cell r="BG9"/>
          <cell r="BH9"/>
          <cell r="BI9"/>
          <cell r="BJ9"/>
          <cell r="BK9"/>
          <cell r="BL9"/>
          <cell r="BM9"/>
          <cell r="BN9"/>
          <cell r="BO9"/>
          <cell r="BP9"/>
          <cell r="BQ9"/>
          <cell r="BR9"/>
          <cell r="BS9"/>
          <cell r="BT9"/>
          <cell r="BU9"/>
          <cell r="BV9"/>
          <cell r="BW9"/>
          <cell r="BX9">
            <v>48</v>
          </cell>
          <cell r="BY9"/>
          <cell r="BZ9"/>
          <cell r="CA9"/>
          <cell r="CB9"/>
          <cell r="CC9"/>
          <cell r="CD9"/>
          <cell r="CE9"/>
          <cell r="CF9"/>
          <cell r="CG9"/>
          <cell r="CH9">
            <v>48</v>
          </cell>
          <cell r="CI9"/>
          <cell r="CJ9"/>
          <cell r="CK9"/>
          <cell r="CL9"/>
          <cell r="CM9"/>
          <cell r="CN9"/>
          <cell r="CO9"/>
          <cell r="CP9"/>
          <cell r="CQ9"/>
          <cell r="CR9"/>
          <cell r="CS9"/>
          <cell r="CT9"/>
          <cell r="CU9"/>
          <cell r="CV9"/>
          <cell r="CW9"/>
          <cell r="CX9"/>
          <cell r="CY9"/>
          <cell r="CZ9"/>
          <cell r="DA9"/>
          <cell r="DB9"/>
          <cell r="DC9"/>
          <cell r="DD9"/>
          <cell r="DE9"/>
          <cell r="DF9"/>
          <cell r="DG9"/>
          <cell r="DH9"/>
          <cell r="DI9"/>
          <cell r="DQ9">
            <v>5019.6078431372553</v>
          </cell>
          <cell r="DR9">
            <v>2627.4509803921569</v>
          </cell>
          <cell r="DS9">
            <v>1529.4117647058824</v>
          </cell>
          <cell r="DT9">
            <v>823.52941176470586</v>
          </cell>
          <cell r="DU9">
            <v>5000</v>
          </cell>
          <cell r="DV9">
            <v>0</v>
          </cell>
          <cell r="DW9">
            <v>0</v>
          </cell>
          <cell r="DX9">
            <v>15000.000000000002</v>
          </cell>
          <cell r="EA9"/>
          <cell r="EG9">
            <v>34.943270917618143</v>
          </cell>
          <cell r="EH9">
            <v>11.962228622095335</v>
          </cell>
          <cell r="EI9">
            <v>0.40874524714828903</v>
          </cell>
          <cell r="EJ9">
            <v>27.143698129267928</v>
          </cell>
          <cell r="EK9">
            <v>0.30753398512731228</v>
          </cell>
          <cell r="EL9">
            <v>0.67233539692436017</v>
          </cell>
          <cell r="EM9">
            <v>0</v>
          </cell>
          <cell r="EN9">
            <v>0</v>
          </cell>
        </row>
        <row r="10">
          <cell r="A10"/>
          <cell r="B10" t="str">
            <v>TOTALES</v>
          </cell>
          <cell r="C10"/>
          <cell r="D10"/>
          <cell r="E10"/>
          <cell r="F10"/>
          <cell r="G10">
            <v>801.36721737269102</v>
          </cell>
          <cell r="H10">
            <v>0.47700429605517325</v>
          </cell>
          <cell r="I10">
            <v>878.63278262730898</v>
          </cell>
          <cell r="J10">
            <v>0.52299570394482675</v>
          </cell>
          <cell r="K10">
            <v>1680</v>
          </cell>
          <cell r="L10">
            <v>131</v>
          </cell>
          <cell r="M10">
            <v>90</v>
          </cell>
          <cell r="N10">
            <v>658.29967331290197</v>
          </cell>
          <cell r="O10">
            <v>1850</v>
          </cell>
          <cell r="P10">
            <v>0</v>
          </cell>
          <cell r="Q10">
            <v>25000</v>
          </cell>
          <cell r="R10">
            <v>0</v>
          </cell>
          <cell r="S10">
            <v>0</v>
          </cell>
          <cell r="T10">
            <v>140684.25010999999</v>
          </cell>
          <cell r="U10">
            <v>40.133779264214041</v>
          </cell>
          <cell r="V10">
            <v>0.78333333333333333</v>
          </cell>
          <cell r="W10">
            <v>725.40459719379442</v>
          </cell>
          <cell r="X10">
            <v>245.43349909880337</v>
          </cell>
          <cell r="Y10">
            <v>306.91838598644176</v>
          </cell>
          <cell r="Z10">
            <v>15.466920152091255</v>
          </cell>
          <cell r="AA10">
            <v>26.663138300080117</v>
          </cell>
          <cell r="AB10">
            <v>20.804451723970118</v>
          </cell>
          <cell r="AC10">
            <v>0</v>
          </cell>
          <cell r="AD10">
            <v>0</v>
          </cell>
          <cell r="AE10">
            <v>47.467590024050239</v>
          </cell>
          <cell r="AF10">
            <v>0.70000000000000007</v>
          </cell>
          <cell r="AG10">
            <v>231</v>
          </cell>
          <cell r="AH10">
            <v>0</v>
          </cell>
          <cell r="AI10"/>
          <cell r="AJ10">
            <v>602</v>
          </cell>
          <cell r="AK10">
            <v>546</v>
          </cell>
          <cell r="AL10">
            <v>267</v>
          </cell>
          <cell r="AM10">
            <v>265</v>
          </cell>
          <cell r="AN10">
            <v>29050</v>
          </cell>
          <cell r="AO10"/>
          <cell r="AP10"/>
          <cell r="AQ10"/>
          <cell r="AR10"/>
          <cell r="AS10"/>
          <cell r="AT10"/>
          <cell r="AY10"/>
          <cell r="AZ10"/>
          <cell r="BA10"/>
          <cell r="BB10"/>
          <cell r="BC10"/>
          <cell r="BD10"/>
          <cell r="BE10"/>
          <cell r="BF10"/>
          <cell r="BG10"/>
          <cell r="BH10"/>
          <cell r="BI10"/>
          <cell r="BJ10"/>
          <cell r="BK10"/>
          <cell r="BL10"/>
          <cell r="BM10"/>
          <cell r="BN10"/>
          <cell r="BO10"/>
          <cell r="BP10"/>
          <cell r="BQ10"/>
          <cell r="BR10"/>
          <cell r="BS10"/>
          <cell r="BT10"/>
          <cell r="BU10"/>
          <cell r="BV10"/>
          <cell r="BW10"/>
          <cell r="BX10">
            <v>504</v>
          </cell>
          <cell r="BY10"/>
          <cell r="BZ10"/>
          <cell r="CA10"/>
          <cell r="CB10"/>
          <cell r="CC10"/>
          <cell r="CD10"/>
          <cell r="CE10"/>
          <cell r="CF10"/>
          <cell r="CG10"/>
          <cell r="CH10">
            <v>504</v>
          </cell>
          <cell r="CI10">
            <v>304</v>
          </cell>
          <cell r="CJ10"/>
          <cell r="CK10"/>
          <cell r="CL10"/>
          <cell r="CM10"/>
          <cell r="CN10"/>
          <cell r="CO10"/>
          <cell r="CP10"/>
          <cell r="CQ10"/>
          <cell r="CR10"/>
          <cell r="CS10"/>
          <cell r="CT10"/>
          <cell r="CU10"/>
          <cell r="CV10"/>
          <cell r="CW10"/>
          <cell r="CX10"/>
          <cell r="CY10"/>
          <cell r="CZ10"/>
          <cell r="DA10"/>
          <cell r="DB10"/>
          <cell r="DC10"/>
          <cell r="DD10"/>
          <cell r="DE10"/>
          <cell r="DF10"/>
          <cell r="DG10"/>
          <cell r="DH10"/>
          <cell r="DI10"/>
          <cell r="DO10"/>
          <cell r="DQ10">
            <v>70617.976525803926</v>
          </cell>
          <cell r="DR10">
            <v>36964.097087725488</v>
          </cell>
          <cell r="DS10">
            <v>21516.414722705882</v>
          </cell>
          <cell r="DT10">
            <v>11585.761773764705</v>
          </cell>
          <cell r="DU10">
            <v>25000</v>
          </cell>
          <cell r="DV10">
            <v>0</v>
          </cell>
          <cell r="DW10">
            <v>0</v>
          </cell>
          <cell r="DX10">
            <v>165684.25010999999</v>
          </cell>
          <cell r="EA10"/>
          <cell r="EG10">
            <v>241.80153239793148</v>
          </cell>
          <cell r="EH10">
            <v>37.8717764904722</v>
          </cell>
          <cell r="EI10">
            <v>4.496197718631179</v>
          </cell>
          <cell r="EJ10">
            <v>111.60668581325154</v>
          </cell>
          <cell r="EK10">
            <v>1.7787283722535099</v>
          </cell>
          <cell r="EL10">
            <v>3.8886825652280601</v>
          </cell>
          <cell r="EM10">
            <v>0</v>
          </cell>
          <cell r="EN10">
            <v>0</v>
          </cell>
        </row>
        <row r="11">
          <cell r="A11"/>
          <cell r="B11"/>
          <cell r="C11"/>
          <cell r="D11"/>
          <cell r="E11"/>
          <cell r="F11"/>
          <cell r="G11"/>
          <cell r="H11"/>
          <cell r="I11"/>
          <cell r="J11"/>
          <cell r="K11"/>
          <cell r="L11"/>
          <cell r="M11"/>
          <cell r="N11"/>
          <cell r="O11"/>
          <cell r="P11"/>
          <cell r="Q11"/>
          <cell r="R11"/>
          <cell r="S11"/>
          <cell r="T11">
            <v>165684.25010999999</v>
          </cell>
          <cell r="U11"/>
          <cell r="V11"/>
          <cell r="W11">
            <v>241.80153239793148</v>
          </cell>
          <cell r="X11">
            <v>49.185069959680028</v>
          </cell>
          <cell r="Y11"/>
          <cell r="Z11">
            <v>4.496197718631179</v>
          </cell>
          <cell r="AA11">
            <v>1.7787283722535101</v>
          </cell>
          <cell r="AB11">
            <v>3.8886825652280597</v>
          </cell>
          <cell r="AC11">
            <v>0</v>
          </cell>
          <cell r="AD11">
            <v>0</v>
          </cell>
          <cell r="AE11">
            <v>5.66741093748157</v>
          </cell>
          <cell r="AF11"/>
          <cell r="AG11"/>
          <cell r="AH11"/>
          <cell r="AI11"/>
          <cell r="AJ11"/>
          <cell r="AK11"/>
          <cell r="AL11"/>
          <cell r="AM11"/>
          <cell r="AN11"/>
          <cell r="AO11"/>
          <cell r="AP11"/>
          <cell r="AQ11"/>
          <cell r="AR11"/>
          <cell r="AS11"/>
          <cell r="AT11"/>
          <cell r="AU11"/>
          <cell r="AV11"/>
          <cell r="AW11"/>
          <cell r="AX11"/>
          <cell r="AY11"/>
          <cell r="AZ11"/>
          <cell r="BA11"/>
          <cell r="BB11"/>
          <cell r="BC11"/>
          <cell r="BD11"/>
          <cell r="BE11"/>
          <cell r="BF11"/>
          <cell r="BG11"/>
          <cell r="BH11"/>
          <cell r="BI11"/>
          <cell r="BJ11"/>
          <cell r="BK11"/>
          <cell r="BL11"/>
          <cell r="BM11"/>
          <cell r="BN11"/>
          <cell r="BO11"/>
          <cell r="BP11"/>
          <cell r="BQ11"/>
          <cell r="BR11"/>
          <cell r="BS11"/>
          <cell r="BT11"/>
          <cell r="BU11"/>
          <cell r="BV11"/>
          <cell r="BW11"/>
          <cell r="BX11"/>
          <cell r="BY11"/>
          <cell r="BZ11"/>
          <cell r="CA11"/>
          <cell r="CB11"/>
          <cell r="CC11"/>
          <cell r="CD11"/>
          <cell r="CE11"/>
          <cell r="CF11"/>
          <cell r="CG11"/>
          <cell r="CH11"/>
          <cell r="CI11"/>
          <cell r="CJ11"/>
          <cell r="CK11"/>
          <cell r="CL11"/>
          <cell r="CM11"/>
          <cell r="CN11"/>
          <cell r="CO11"/>
          <cell r="CP11"/>
          <cell r="CQ11"/>
          <cell r="CR11"/>
          <cell r="CS11"/>
          <cell r="CT11"/>
          <cell r="CU11"/>
          <cell r="CV11"/>
          <cell r="CW11"/>
          <cell r="CX11"/>
          <cell r="CY11"/>
          <cell r="CZ11"/>
          <cell r="DA11"/>
          <cell r="DB11"/>
          <cell r="DC11"/>
          <cell r="DD11"/>
          <cell r="DE11"/>
          <cell r="DF11"/>
          <cell r="DG11"/>
          <cell r="DH11"/>
          <cell r="DI11"/>
          <cell r="DO11"/>
          <cell r="DQ11">
            <v>0.42622021392449616</v>
          </cell>
          <cell r="DR11">
            <v>0.22309964322610343</v>
          </cell>
          <cell r="DS11">
            <v>0.12986397143011991</v>
          </cell>
          <cell r="DT11">
            <v>6.9926753846987641E-2</v>
          </cell>
          <cell r="DU11">
            <v>0.15088941757229288</v>
          </cell>
          <cell r="EA11"/>
          <cell r="EG11"/>
          <cell r="EH11"/>
          <cell r="EI11"/>
          <cell r="EJ11"/>
          <cell r="EK11"/>
          <cell r="EL11"/>
          <cell r="EM11"/>
          <cell r="EN11"/>
        </row>
        <row r="12">
          <cell r="A12" t="str">
            <v>Cruce</v>
          </cell>
          <cell r="B12" t="str">
            <v>Fila Cruce BasePresupuesto</v>
          </cell>
          <cell r="C12"/>
          <cell r="D12"/>
          <cell r="E12"/>
          <cell r="F12"/>
          <cell r="G12"/>
          <cell r="H12"/>
          <cell r="I12"/>
          <cell r="J12"/>
          <cell r="K12"/>
          <cell r="L12"/>
          <cell r="M12"/>
          <cell r="N12"/>
          <cell r="O12" t="str">
            <v>MetaUpsellTM</v>
          </cell>
          <cell r="P12"/>
          <cell r="Q12"/>
          <cell r="R12"/>
          <cell r="S12"/>
          <cell r="T12"/>
          <cell r="U12"/>
          <cell r="V12" t="str">
            <v>MetaRetencion</v>
          </cell>
          <cell r="W12"/>
          <cell r="X12"/>
          <cell r="Y12"/>
          <cell r="Z12"/>
          <cell r="AA12">
            <v>449.7</v>
          </cell>
          <cell r="AB12"/>
          <cell r="AC12"/>
          <cell r="AD12"/>
          <cell r="AE12" t="str">
            <v>BONOMPLAY</v>
          </cell>
          <cell r="AF12"/>
          <cell r="AG12"/>
          <cell r="AH12"/>
          <cell r="AI12"/>
          <cell r="AJ12" t="str">
            <v>MetaAltaDomTm</v>
          </cell>
          <cell r="AK12" t="str">
            <v>MetaTransferDomTM</v>
          </cell>
          <cell r="AL12" t="str">
            <v>MetaAltaPagoCaja</v>
          </cell>
          <cell r="AM12" t="str">
            <v>MetaTransferPagoCaja</v>
          </cell>
          <cell r="AN12"/>
          <cell r="AO12"/>
          <cell r="AP12"/>
          <cell r="AQ12"/>
          <cell r="AR12"/>
          <cell r="AS12"/>
          <cell r="AT12"/>
          <cell r="AU12" t="str">
            <v>MetaQPOS</v>
          </cell>
          <cell r="AV12"/>
          <cell r="AW12"/>
          <cell r="AX12"/>
          <cell r="AY12" t="str">
            <v>IncentivoPospago</v>
          </cell>
          <cell r="AZ12"/>
          <cell r="BA12"/>
          <cell r="BB12"/>
          <cell r="BC12"/>
          <cell r="BD12"/>
          <cell r="BE12"/>
          <cell r="BF12" t="str">
            <v>MetaTB</v>
          </cell>
          <cell r="BG12"/>
          <cell r="BH12" t="str">
            <v>MetaAltaDom</v>
          </cell>
          <cell r="BI12" t="str">
            <v>MetaTransferDom</v>
          </cell>
          <cell r="BJ12"/>
          <cell r="BK12"/>
          <cell r="BL12"/>
          <cell r="BM12"/>
          <cell r="BN12"/>
          <cell r="BO12"/>
          <cell r="BP12"/>
          <cell r="BQ12"/>
          <cell r="BR12"/>
          <cell r="BS12"/>
          <cell r="BT12"/>
          <cell r="BU12"/>
          <cell r="BV12"/>
          <cell r="BW12"/>
          <cell r="BX12"/>
          <cell r="BY12"/>
          <cell r="BZ12" t="str">
            <v>Max10,54</v>
          </cell>
          <cell r="CA12"/>
          <cell r="CB12"/>
          <cell r="CC12"/>
          <cell r="CD12"/>
          <cell r="CE12"/>
          <cell r="CF12"/>
          <cell r="CG12"/>
          <cell r="CH12"/>
          <cell r="CI12"/>
          <cell r="CJ12" t="str">
            <v>MaxTele</v>
          </cell>
          <cell r="CK12"/>
          <cell r="CL12"/>
          <cell r="CM12"/>
          <cell r="CN12"/>
          <cell r="CO12"/>
          <cell r="CP12"/>
          <cell r="CQ12"/>
          <cell r="CR12" t="str">
            <v>MetaUpsell</v>
          </cell>
          <cell r="CS12"/>
          <cell r="CT12"/>
          <cell r="CU12"/>
          <cell r="CV12"/>
          <cell r="CW12"/>
          <cell r="CX12"/>
          <cell r="CY12" t="str">
            <v>MetaPrepagoChip</v>
          </cell>
          <cell r="CZ12"/>
          <cell r="DA12"/>
          <cell r="DB12"/>
          <cell r="DC12" t="str">
            <v>PrepagoChip</v>
          </cell>
          <cell r="DD12"/>
          <cell r="DE12"/>
          <cell r="DF12" t="str">
            <v>MetaPrepagoPorta</v>
          </cell>
          <cell r="DG12"/>
          <cell r="DH12" t="str">
            <v>PrepagoPorta</v>
          </cell>
          <cell r="DI12"/>
          <cell r="DK12" t="str">
            <v>MetaTerminales</v>
          </cell>
          <cell r="DL12"/>
          <cell r="DM12"/>
          <cell r="DN12"/>
          <cell r="DO12"/>
          <cell r="DP12"/>
          <cell r="DQ12" t="str">
            <v>MetaRenovacionContado</v>
          </cell>
          <cell r="DR12" t="str">
            <v>MetaRenovacionFinanciado</v>
          </cell>
          <cell r="DS12" t="str">
            <v>MetaContratoContado</v>
          </cell>
          <cell r="DT12" t="str">
            <v>MetaContratoFinanciado</v>
          </cell>
          <cell r="DU12" t="str">
            <v>MetaPrepagoContado</v>
          </cell>
          <cell r="DV12" t="str">
            <v>MetaAccesorios</v>
          </cell>
          <cell r="DX12" t="str">
            <v>IncentivoTerminal</v>
          </cell>
          <cell r="EA12" t="str">
            <v>MetaAPP</v>
          </cell>
          <cell r="ED12" t="str">
            <v>MetaGestion</v>
          </cell>
          <cell r="EG12" t="str">
            <v>MetaPaqIlimitado</v>
          </cell>
          <cell r="EH12" t="str">
            <v>MetaUPPS</v>
          </cell>
          <cell r="EI12" t="str">
            <v>MetaSOS</v>
          </cell>
          <cell r="EJ12" t="str">
            <v>MetaSD</v>
          </cell>
          <cell r="EK12" t="str">
            <v>MetaMplay</v>
          </cell>
          <cell r="EL12" t="str">
            <v>MetaFutbol</v>
          </cell>
          <cell r="EM12" t="str">
            <v>MetaFox</v>
          </cell>
          <cell r="EN12" t="str">
            <v>MetaHBO</v>
          </cell>
        </row>
        <row r="13">
          <cell r="A13"/>
          <cell r="B13" t="str">
            <v>PRESUPUESTO JULIO 2022 SALESLAND</v>
          </cell>
          <cell r="C13"/>
          <cell r="D13"/>
          <cell r="E13"/>
          <cell r="F13"/>
          <cell r="G13"/>
          <cell r="H13"/>
          <cell r="I13"/>
          <cell r="J13"/>
          <cell r="K13"/>
          <cell r="L13"/>
          <cell r="M13"/>
          <cell r="N13"/>
          <cell r="O13"/>
          <cell r="P13"/>
          <cell r="Q13"/>
          <cell r="R13"/>
          <cell r="S13"/>
          <cell r="T13">
            <v>182252.67512099998</v>
          </cell>
          <cell r="U13"/>
          <cell r="V13"/>
          <cell r="W13">
            <v>3</v>
          </cell>
          <cell r="X13">
            <v>4.99</v>
          </cell>
          <cell r="Y13">
            <v>2.75</v>
          </cell>
          <cell r="Z13">
            <v>3.44</v>
          </cell>
          <cell r="AA13">
            <v>14.99</v>
          </cell>
          <cell r="AB13">
            <v>5.35</v>
          </cell>
          <cell r="AC13">
            <v>11.5</v>
          </cell>
          <cell r="AD13">
            <v>11.5</v>
          </cell>
          <cell r="AE13"/>
          <cell r="AF13"/>
          <cell r="AG13"/>
          <cell r="AH13"/>
          <cell r="AI13"/>
          <cell r="AJ13"/>
          <cell r="AK13"/>
          <cell r="AL13"/>
          <cell r="AM13"/>
          <cell r="AN13"/>
          <cell r="AO13"/>
          <cell r="AP13"/>
          <cell r="AQ13">
            <v>0.76666666666666672</v>
          </cell>
          <cell r="AR13">
            <v>0.5</v>
          </cell>
          <cell r="AS13">
            <v>0.6</v>
          </cell>
          <cell r="AT13"/>
          <cell r="AU13" t="str">
            <v>Baja Q Total Pos</v>
          </cell>
          <cell r="AV13"/>
          <cell r="AW13"/>
          <cell r="AX13"/>
          <cell r="AY13"/>
          <cell r="AZ13"/>
          <cell r="BA13"/>
          <cell r="BB13"/>
          <cell r="BC13"/>
          <cell r="BD13"/>
          <cell r="BE13"/>
          <cell r="BF13"/>
          <cell r="BG13"/>
          <cell r="BH13" t="str">
            <v>Meta x Ejecutivo Antiguo</v>
          </cell>
          <cell r="BI13"/>
          <cell r="BJ13"/>
          <cell r="BK13"/>
          <cell r="BL13" t="str">
            <v>Meta x Ejecutivo 7 Dias Vacaciones</v>
          </cell>
          <cell r="BM13"/>
          <cell r="BN13"/>
          <cell r="BO13"/>
          <cell r="BP13" t="str">
            <v>Meta x Ejecutivo 15 Dias Vacaciones</v>
          </cell>
          <cell r="BQ13"/>
          <cell r="BR13"/>
          <cell r="BS13"/>
          <cell r="BT13" t="str">
            <v>Meta x Ejecutivo Nuevo</v>
          </cell>
          <cell r="BU13"/>
          <cell r="BV13"/>
          <cell r="BW13"/>
          <cell r="BX13">
            <v>0.11</v>
          </cell>
          <cell r="BY13"/>
          <cell r="BZ13"/>
          <cell r="CA13"/>
          <cell r="CB13"/>
          <cell r="CC13"/>
          <cell r="CD13"/>
          <cell r="CE13">
            <v>0.12</v>
          </cell>
          <cell r="CF13"/>
          <cell r="CG13"/>
          <cell r="CH13">
            <v>0.12</v>
          </cell>
          <cell r="CI13"/>
          <cell r="CJ13"/>
          <cell r="CK13"/>
          <cell r="CL13"/>
          <cell r="CM13"/>
          <cell r="CN13"/>
          <cell r="CO13">
            <v>0.12</v>
          </cell>
          <cell r="CP13"/>
          <cell r="CQ13"/>
          <cell r="CR13"/>
          <cell r="CS13"/>
          <cell r="CT13"/>
          <cell r="CU13"/>
          <cell r="CV13"/>
          <cell r="CW13"/>
          <cell r="CX13" t="str">
            <v>META PREPAGO</v>
          </cell>
          <cell r="CY13"/>
          <cell r="CZ13"/>
          <cell r="DA13"/>
          <cell r="DB13"/>
          <cell r="DC13"/>
          <cell r="DD13"/>
          <cell r="DE13" t="str">
            <v>META PREPAGO PORTABILIDAD</v>
          </cell>
          <cell r="DF13"/>
          <cell r="DG13"/>
          <cell r="DH13"/>
          <cell r="DI13"/>
          <cell r="DJ13" t="str">
            <v>META TERMINALES</v>
          </cell>
          <cell r="DK13"/>
          <cell r="DL13"/>
          <cell r="DM13"/>
          <cell r="DN13"/>
          <cell r="DO13"/>
          <cell r="DP13"/>
          <cell r="DQ13">
            <v>0.14000000000000001</v>
          </cell>
          <cell r="DR13">
            <v>0.08</v>
          </cell>
          <cell r="DS13">
            <v>7.0000000000000007E-2</v>
          </cell>
          <cell r="DT13">
            <v>0.04</v>
          </cell>
          <cell r="DU13">
            <v>0.06</v>
          </cell>
          <cell r="DV13">
            <v>0.06</v>
          </cell>
          <cell r="DW13">
            <v>0.03</v>
          </cell>
          <cell r="DX13"/>
          <cell r="DY13"/>
          <cell r="DZ13"/>
          <cell r="EA13"/>
          <cell r="EB13"/>
          <cell r="EC13"/>
          <cell r="ED13"/>
          <cell r="EE13"/>
          <cell r="EF13"/>
          <cell r="EG13"/>
          <cell r="EH13"/>
          <cell r="EI13"/>
          <cell r="EJ13"/>
          <cell r="EK13"/>
          <cell r="EL13"/>
          <cell r="EM13"/>
          <cell r="EN13"/>
        </row>
        <row r="14">
          <cell r="A14" t="str">
            <v>TIENDA</v>
          </cell>
          <cell r="B14" t="str">
            <v>Nombre de Plaza</v>
          </cell>
          <cell r="C14" t="str">
            <v>Altas</v>
          </cell>
          <cell r="D14" t="str">
            <v>Transfer</v>
          </cell>
          <cell r="E14" t="str">
            <v>Altas Dom</v>
          </cell>
          <cell r="F14" t="str">
            <v>Transfer Dom</v>
          </cell>
          <cell r="G14" t="str">
            <v>ALTAS</v>
          </cell>
          <cell r="H14" t="str">
            <v>Altas Dom</v>
          </cell>
          <cell r="I14" t="str">
            <v>TRANSF</v>
          </cell>
          <cell r="J14" t="str">
            <v>Transfer Dom</v>
          </cell>
          <cell r="K14" t="str">
            <v>TOTAL 
POS</v>
          </cell>
          <cell r="L14"/>
          <cell r="M14" t="str">
            <v>PORTABILIDAD</v>
          </cell>
          <cell r="N14" t="str">
            <v>PREPAGO 
LO</v>
          </cell>
          <cell r="O14" t="str">
            <v>UPSELL</v>
          </cell>
          <cell r="P14" t="str">
            <v>PREPAGO PORTABILIDAD Promo $3</v>
          </cell>
          <cell r="Q14" t="str">
            <v>PREPAGO
CON TERMINAL</v>
          </cell>
          <cell r="R14" t="str">
            <v>(Q) TERMINALES POS / ACC / TV</v>
          </cell>
          <cell r="S14" t="str">
            <v>(Q) 
RENOVACIONES</v>
          </cell>
          <cell r="T14" t="str">
            <v xml:space="preserve">TOTAL TERMINALES (PPCT + POS + REN) </v>
          </cell>
          <cell r="U14" t="str">
            <v>BLINDAJE</v>
          </cell>
          <cell r="V14" t="str">
            <v>RETENCION</v>
          </cell>
          <cell r="W14" t="str">
            <v>PAQUETES RECURRENTES VOZ</v>
          </cell>
          <cell r="X14" t="str">
            <v>UPPS+</v>
          </cell>
          <cell r="Y14" t="str">
            <v>SEGURIDAD DIGITAL</v>
          </cell>
          <cell r="Z14" t="str">
            <v>Asistencia SOS</v>
          </cell>
          <cell r="AA14" t="str">
            <v xml:space="preserve">TVI </v>
          </cell>
          <cell r="AB14" t="str">
            <v>Canal del Fútbol</v>
          </cell>
          <cell r="AC14" t="str">
            <v>FOX</v>
          </cell>
          <cell r="AD14" t="str">
            <v>HBO</v>
          </cell>
          <cell r="AE14" t="str">
            <v>Total TV</v>
          </cell>
          <cell r="AF14" t="str">
            <v>NPS</v>
          </cell>
          <cell r="AG14" t="str">
            <v>DESCARGA APP MOVISTAR</v>
          </cell>
          <cell r="AH14" t="str">
            <v>GESTION DE PARQUE</v>
          </cell>
          <cell r="AI14"/>
          <cell r="AJ14" t="str">
            <v>Altas Dom</v>
          </cell>
          <cell r="AK14" t="str">
            <v>Transfer Dom</v>
          </cell>
          <cell r="AL14" t="str">
            <v>Altas PC</v>
          </cell>
          <cell r="AM14" t="str">
            <v>Trasnfer PC</v>
          </cell>
          <cell r="AN14"/>
          <cell r="AO14" t="str">
            <v>Ejecutivos Tienda</v>
          </cell>
          <cell r="AP14" t="str">
            <v>Ejecutivo sin Vacaciones</v>
          </cell>
          <cell r="AQ14" t="str">
            <v>Ejecutivos 7 Dias Vacaciones</v>
          </cell>
          <cell r="AR14" t="str">
            <v>Ejecutivos 15 Dias Vacaciones</v>
          </cell>
          <cell r="AS14" t="str">
            <v>Ejecutivo Nuevo Tienda</v>
          </cell>
          <cell r="AT14" t="str">
            <v>Presupuesto Ejecutivo Tienda</v>
          </cell>
          <cell r="AU14" t="str">
            <v>Presupuesto Ejecutivo Sin Vacaciones</v>
          </cell>
          <cell r="AV14" t="str">
            <v>PPTO. Ejecutivo 7 Dias Vacaciones</v>
          </cell>
          <cell r="AW14" t="str">
            <v>PPTO. Ejecutivo 15 Dias Vacaciones</v>
          </cell>
          <cell r="AX14" t="str">
            <v>PPTO. Ejecutivo Nuevo Tienda</v>
          </cell>
          <cell r="AY14" t="str">
            <v>Baja Ejecutivos Q Total Pos</v>
          </cell>
          <cell r="AZ14" t="str">
            <v>Baja Ejecutivos Altas Dom</v>
          </cell>
          <cell r="BA14" t="str">
            <v>Baja Ejecutivos Transfer Dom</v>
          </cell>
          <cell r="BB14" t="str">
            <v>% Altas Dom</v>
          </cell>
          <cell r="BC14" t="str">
            <v>% Transfer Dom</v>
          </cell>
          <cell r="BD14" t="str">
            <v>% Domicilliado</v>
          </cell>
          <cell r="BE14"/>
          <cell r="BF14" t="str">
            <v>META TARIFA BASICA</v>
          </cell>
          <cell r="BG14"/>
          <cell r="BH14" t="str">
            <v>Altas Dom</v>
          </cell>
          <cell r="BI14" t="str">
            <v>Transfer Dom</v>
          </cell>
          <cell r="BJ14" t="str">
            <v>Total Dom</v>
          </cell>
          <cell r="BK14"/>
          <cell r="BL14" t="str">
            <v>Altas Dom</v>
          </cell>
          <cell r="BM14" t="str">
            <v>Transfer Dom</v>
          </cell>
          <cell r="BN14" t="str">
            <v>Total Dom</v>
          </cell>
          <cell r="BO14"/>
          <cell r="BP14" t="str">
            <v>Altas Dom</v>
          </cell>
          <cell r="BQ14" t="str">
            <v>Transfer Dom</v>
          </cell>
          <cell r="BR14" t="str">
            <v>Total Dom</v>
          </cell>
          <cell r="BS14"/>
          <cell r="BT14" t="str">
            <v>Altas Dom</v>
          </cell>
          <cell r="BU14" t="str">
            <v>Transfer Dom</v>
          </cell>
          <cell r="BV14" t="str">
            <v>Total Dom</v>
          </cell>
          <cell r="BW14"/>
          <cell r="BX14" t="str">
            <v>Cupo SLE Planes  11,42 Tienda</v>
          </cell>
          <cell r="BY14" t="str">
            <v>Cupo SLE Planes 11,42 Ejecutivo Tienda</v>
          </cell>
          <cell r="BZ14" t="str">
            <v>Cupo Final SLE Planes 11,42 Ejecutivo Sin Vac.</v>
          </cell>
          <cell r="CA14" t="str">
            <v>Cupo Final SLE Planes 11,42 Ejecutivo 7 dias</v>
          </cell>
          <cell r="CB14" t="str">
            <v>Cupo Final SLE Planes 11,42 Ejecutivo 15 dias</v>
          </cell>
          <cell r="CC14" t="str">
            <v>Cupo Final SLE Planes 11,42 Ejecutivo Nuevo</v>
          </cell>
          <cell r="CD14" t="str">
            <v>Cupo Final SLE Planes  11,42 Tienda</v>
          </cell>
          <cell r="CE14" t="str">
            <v>Cupo Final Plan  11,42 Hibrido</v>
          </cell>
          <cell r="CF14" t="str">
            <v>Cupo Final Total 11,42</v>
          </cell>
          <cell r="CG14"/>
          <cell r="CH14" t="str">
            <v>Cupo  SLE Planes Televentas</v>
          </cell>
          <cell r="CI14" t="str">
            <v>Cupo SLE Planes Tele Ejecutivo</v>
          </cell>
          <cell r="CJ14" t="str">
            <v>Cupo Final SLE Planes Tele Ejecutivo</v>
          </cell>
          <cell r="CK14" t="str">
            <v>Cupo Final SLE Planes Tele Ejecutivo 7 dias</v>
          </cell>
          <cell r="CL14" t="str">
            <v>Cupo Final SLE Planes Tele Ejecutivo 15 dias</v>
          </cell>
          <cell r="CM14" t="str">
            <v>Cupo Final SLE Planes Tele Ejecutivo Nuevo</v>
          </cell>
          <cell r="CN14" t="str">
            <v>Cupo Final SLE Planes Tele Tienda</v>
          </cell>
          <cell r="CO14" t="str">
            <v>Cupo Final Plan Televenta Hibrido</v>
          </cell>
          <cell r="CP14" t="str">
            <v>Cupo Final Total Televentas</v>
          </cell>
          <cell r="CQ14"/>
          <cell r="CR14" t="str">
            <v>Meta SLE Upsell Ejecutivo Antiguo Unitario</v>
          </cell>
          <cell r="CS14" t="str">
            <v>Meta SLE Upsell Ejecutivo 7 dias</v>
          </cell>
          <cell r="CT14" t="str">
            <v>Meta SLE Upsell Ejecutivo 15 dias</v>
          </cell>
          <cell r="CU14" t="str">
            <v>Meta SLE Upsell Ejecutivo Nuevo Unitario</v>
          </cell>
          <cell r="CV14" t="str">
            <v>Meta Final SLE Upsell</v>
          </cell>
          <cell r="CW14"/>
          <cell r="CX14" t="str">
            <v>Meta SLE Prepago Ejecutivo Unitario</v>
          </cell>
          <cell r="CY14" t="str">
            <v>Meta Final SLE Prepago Ejecutivo Antiguo</v>
          </cell>
          <cell r="CZ14" t="str">
            <v>Meta Final SLE Prepago Ejecutivo 7 dias</v>
          </cell>
          <cell r="DA14" t="str">
            <v>Meta Final SLE Prepago Ejecutivo 15 dias</v>
          </cell>
          <cell r="DB14" t="str">
            <v>Meta Final SLE Prepago Ejecutivo Nuevo</v>
          </cell>
          <cell r="DC14" t="str">
            <v>Meta Final SLE Prepago</v>
          </cell>
          <cell r="DD14"/>
          <cell r="DE14" t="str">
            <v>Meta SLE Prepago Ejecutivo Unitario</v>
          </cell>
          <cell r="DF14" t="str">
            <v>Meta Final SLE Prepago Ejecutivo Antiguo</v>
          </cell>
          <cell r="DG14" t="str">
            <v>Meta Final SLE Prepago Ejecutivo Nuevo</v>
          </cell>
          <cell r="DH14" t="str">
            <v>Meta Final SLE Prepago</v>
          </cell>
          <cell r="DI14"/>
          <cell r="DJ14" t="str">
            <v>Meta SLE Terminales Ejecutivo Unitario</v>
          </cell>
          <cell r="DK14" t="str">
            <v>Meta Final SLE Terminales Ejecutivo Antiguo</v>
          </cell>
          <cell r="DL14" t="str">
            <v>Meta Final SLE Terminales Ejecutivo 7 dias</v>
          </cell>
          <cell r="DM14" t="str">
            <v>Meta Final SLE Terminales Ejecutivo 15 dias</v>
          </cell>
          <cell r="DN14" t="str">
            <v>Meta Final SLE Terminales Ejecutivo Nuevo</v>
          </cell>
          <cell r="DO14" t="str">
            <v>Meta Final SLE Terminales</v>
          </cell>
          <cell r="DP14"/>
          <cell r="DQ14" t="str">
            <v>Renovacion Contado</v>
          </cell>
          <cell r="DR14" t="str">
            <v>Renovacion Financiado</v>
          </cell>
          <cell r="DS14" t="str">
            <v>Contrato Contado</v>
          </cell>
          <cell r="DT14" t="str">
            <v>Contrato Financiado</v>
          </cell>
          <cell r="DU14" t="str">
            <v>Prepago Contado</v>
          </cell>
          <cell r="DV14" t="str">
            <v>Accesorios</v>
          </cell>
          <cell r="DW14" t="str">
            <v>Television</v>
          </cell>
          <cell r="DX14" t="str">
            <v>Total</v>
          </cell>
          <cell r="DY14"/>
          <cell r="DZ14" t="str">
            <v>DESCARGA APP MOVI UNITARIO</v>
          </cell>
          <cell r="EA14" t="str">
            <v>META DESCARGA APP MOVI</v>
          </cell>
          <cell r="EB14" t="str">
            <v>Meta Final Descarga APP</v>
          </cell>
          <cell r="EC14"/>
          <cell r="ED14" t="str">
            <v>META GESTION PARQUE</v>
          </cell>
          <cell r="EE14" t="str">
            <v>Meta Final Gestion Parque</v>
          </cell>
          <cell r="EF14"/>
          <cell r="EG14" t="str">
            <v>PAQUETES RECURRENTES VOZ</v>
          </cell>
          <cell r="EH14" t="str">
            <v>UPSS+</v>
          </cell>
          <cell r="EI14" t="str">
            <v>Asistencia SOS</v>
          </cell>
          <cell r="EJ14" t="str">
            <v>Seguridad Digital</v>
          </cell>
          <cell r="EK14" t="str">
            <v xml:space="preserve">TVI </v>
          </cell>
          <cell r="EL14" t="str">
            <v>Canal del Fútbol</v>
          </cell>
          <cell r="EM14" t="str">
            <v>FOX</v>
          </cell>
          <cell r="EN14" t="str">
            <v>HBO</v>
          </cell>
        </row>
        <row r="15">
          <cell r="A15" t="str">
            <v>AMERICA</v>
          </cell>
          <cell r="B15" t="str">
            <v>AE SALESLAND PLAZA DE LAS AMERICAS</v>
          </cell>
          <cell r="C15">
            <v>0.7</v>
          </cell>
          <cell r="D15">
            <v>0.3</v>
          </cell>
          <cell r="E15">
            <v>0.8</v>
          </cell>
          <cell r="F15">
            <v>0.85</v>
          </cell>
          <cell r="G15">
            <v>140</v>
          </cell>
          <cell r="H15">
            <v>112</v>
          </cell>
          <cell r="I15">
            <v>60</v>
          </cell>
          <cell r="J15">
            <v>51</v>
          </cell>
          <cell r="K15">
            <v>200</v>
          </cell>
          <cell r="L15"/>
          <cell r="M15">
            <v>20</v>
          </cell>
          <cell r="N15">
            <v>91.228931104780116</v>
          </cell>
          <cell r="O15">
            <v>220</v>
          </cell>
          <cell r="P15">
            <v>0</v>
          </cell>
          <cell r="Q15">
            <v>3080</v>
          </cell>
          <cell r="R15">
            <v>0</v>
          </cell>
          <cell r="S15">
            <v>0</v>
          </cell>
          <cell r="T15">
            <v>25300</v>
          </cell>
          <cell r="U15">
            <v>5.0167224080267552</v>
          </cell>
          <cell r="V15">
            <v>0.8</v>
          </cell>
          <cell r="W15">
            <v>120</v>
          </cell>
          <cell r="X15">
            <v>49.900000000000006</v>
          </cell>
          <cell r="Y15">
            <v>13.75</v>
          </cell>
          <cell r="Z15">
            <v>17.2</v>
          </cell>
          <cell r="AA15">
            <v>74.95</v>
          </cell>
          <cell r="AB15">
            <v>26.75</v>
          </cell>
          <cell r="AC15">
            <v>0</v>
          </cell>
          <cell r="AD15">
            <v>0</v>
          </cell>
          <cell r="AE15">
            <v>101.7</v>
          </cell>
          <cell r="AF15">
            <v>0.7</v>
          </cell>
          <cell r="AG15">
            <v>30</v>
          </cell>
          <cell r="AH15">
            <v>0</v>
          </cell>
          <cell r="AI15"/>
          <cell r="AJ15">
            <v>112</v>
          </cell>
          <cell r="AK15">
            <v>51</v>
          </cell>
          <cell r="AL15">
            <v>19</v>
          </cell>
          <cell r="AM15">
            <v>18</v>
          </cell>
          <cell r="AN15"/>
          <cell r="AO15">
            <v>5</v>
          </cell>
          <cell r="AP15">
            <v>5</v>
          </cell>
          <cell r="AQ15">
            <v>0</v>
          </cell>
          <cell r="AR15">
            <v>0</v>
          </cell>
          <cell r="AS15">
            <v>0</v>
          </cell>
          <cell r="AT15">
            <v>40</v>
          </cell>
          <cell r="AU15">
            <v>40</v>
          </cell>
          <cell r="AV15">
            <v>31</v>
          </cell>
          <cell r="AW15">
            <v>20</v>
          </cell>
          <cell r="AX15">
            <v>24</v>
          </cell>
          <cell r="AY15">
            <v>200</v>
          </cell>
          <cell r="AZ15">
            <v>112</v>
          </cell>
          <cell r="BA15">
            <v>51</v>
          </cell>
          <cell r="BB15">
            <v>0.55999999999999994</v>
          </cell>
          <cell r="BC15">
            <v>0.255</v>
          </cell>
          <cell r="BD15">
            <v>0.81499999999999995</v>
          </cell>
          <cell r="BE15"/>
          <cell r="BF15">
            <v>15.5</v>
          </cell>
          <cell r="BG15"/>
          <cell r="BH15">
            <v>22.4</v>
          </cell>
          <cell r="BI15">
            <v>10.199999999999999</v>
          </cell>
          <cell r="BJ15">
            <v>32.599999999999994</v>
          </cell>
          <cell r="BK15"/>
          <cell r="BL15">
            <v>17.36</v>
          </cell>
          <cell r="BM15">
            <v>7.9050000000000002</v>
          </cell>
          <cell r="BN15">
            <v>25.265000000000001</v>
          </cell>
          <cell r="BO15"/>
          <cell r="BP15">
            <v>11.2</v>
          </cell>
          <cell r="BQ15">
            <v>5.0999999999999996</v>
          </cell>
          <cell r="BR15">
            <v>16.299999999999997</v>
          </cell>
          <cell r="BS15"/>
          <cell r="BT15">
            <v>13.439999999999998</v>
          </cell>
          <cell r="BU15">
            <v>6.12</v>
          </cell>
          <cell r="BV15">
            <v>19.559999999999999</v>
          </cell>
          <cell r="BW15"/>
          <cell r="BX15">
            <v>30</v>
          </cell>
          <cell r="BY15">
            <v>6</v>
          </cell>
          <cell r="BZ15">
            <v>6</v>
          </cell>
          <cell r="CA15">
            <v>5</v>
          </cell>
          <cell r="CB15">
            <v>3</v>
          </cell>
          <cell r="CC15">
            <v>3</v>
          </cell>
          <cell r="CD15">
            <v>30</v>
          </cell>
          <cell r="CE15">
            <v>4</v>
          </cell>
          <cell r="CF15">
            <v>34</v>
          </cell>
          <cell r="CG15"/>
          <cell r="CH15">
            <v>30</v>
          </cell>
          <cell r="CI15">
            <v>6</v>
          </cell>
          <cell r="CJ15">
            <v>6</v>
          </cell>
          <cell r="CK15">
            <v>5</v>
          </cell>
          <cell r="CL15">
            <v>3</v>
          </cell>
          <cell r="CM15">
            <v>3</v>
          </cell>
          <cell r="CN15">
            <v>30</v>
          </cell>
          <cell r="CO15">
            <v>4</v>
          </cell>
          <cell r="CP15">
            <v>34</v>
          </cell>
          <cell r="CQ15"/>
          <cell r="CR15">
            <v>44</v>
          </cell>
          <cell r="CS15">
            <v>0</v>
          </cell>
          <cell r="CT15">
            <v>0</v>
          </cell>
          <cell r="CU15">
            <v>0</v>
          </cell>
          <cell r="CV15">
            <v>220</v>
          </cell>
          <cell r="CW15"/>
          <cell r="CX15">
            <v>18.245786220956024</v>
          </cell>
          <cell r="CY15">
            <v>18</v>
          </cell>
          <cell r="CZ15">
            <v>0</v>
          </cell>
          <cell r="DA15">
            <v>0</v>
          </cell>
          <cell r="DB15">
            <v>0</v>
          </cell>
          <cell r="DC15">
            <v>90</v>
          </cell>
          <cell r="DD15"/>
          <cell r="DE15">
            <v>0</v>
          </cell>
          <cell r="DF15">
            <v>0</v>
          </cell>
          <cell r="DG15">
            <v>0</v>
          </cell>
          <cell r="DH15">
            <v>0</v>
          </cell>
          <cell r="DI15"/>
          <cell r="DJ15">
            <v>5676</v>
          </cell>
          <cell r="DK15">
            <v>5676</v>
          </cell>
          <cell r="DL15">
            <v>0</v>
          </cell>
          <cell r="DM15">
            <v>0</v>
          </cell>
          <cell r="DN15">
            <v>0</v>
          </cell>
          <cell r="DO15">
            <v>28380</v>
          </cell>
          <cell r="DP15"/>
          <cell r="DQ15">
            <v>12699.607843137255</v>
          </cell>
          <cell r="DR15">
            <v>6647.4509803921574</v>
          </cell>
          <cell r="DS15">
            <v>3869.4117647058824</v>
          </cell>
          <cell r="DT15">
            <v>2083.5294117647059</v>
          </cell>
          <cell r="DU15">
            <v>3080</v>
          </cell>
          <cell r="DV15">
            <v>0</v>
          </cell>
          <cell r="DW15">
            <v>0</v>
          </cell>
          <cell r="DX15">
            <v>28380</v>
          </cell>
          <cell r="DY15"/>
          <cell r="DZ15">
            <v>6</v>
          </cell>
          <cell r="EA15">
            <v>6</v>
          </cell>
          <cell r="EB15">
            <v>30</v>
          </cell>
          <cell r="EC15"/>
          <cell r="ED15">
            <v>0</v>
          </cell>
          <cell r="EE15">
            <v>0</v>
          </cell>
          <cell r="EF15"/>
          <cell r="EG15">
            <v>8</v>
          </cell>
          <cell r="EH15">
            <v>2</v>
          </cell>
          <cell r="EI15">
            <v>1</v>
          </cell>
          <cell r="EJ15">
            <v>1</v>
          </cell>
          <cell r="EK15">
            <v>1</v>
          </cell>
          <cell r="EL15">
            <v>1</v>
          </cell>
          <cell r="EM15">
            <v>0</v>
          </cell>
          <cell r="EN15">
            <v>0</v>
          </cell>
        </row>
        <row r="16">
          <cell r="A16" t="str">
            <v>CONDADO</v>
          </cell>
          <cell r="B16" t="str">
            <v>AE SALESLAND EL CONDADO</v>
          </cell>
          <cell r="C16">
            <v>0.6</v>
          </cell>
          <cell r="D16">
            <v>0.4</v>
          </cell>
          <cell r="E16">
            <v>0.8</v>
          </cell>
          <cell r="F16">
            <v>0.85</v>
          </cell>
          <cell r="G16">
            <v>165</v>
          </cell>
          <cell r="H16">
            <v>132</v>
          </cell>
          <cell r="I16">
            <v>110</v>
          </cell>
          <cell r="J16">
            <v>94</v>
          </cell>
          <cell r="K16">
            <v>275</v>
          </cell>
          <cell r="L16"/>
          <cell r="M16">
            <v>20</v>
          </cell>
          <cell r="N16">
            <v>79.825314716682598</v>
          </cell>
          <cell r="O16">
            <v>460</v>
          </cell>
          <cell r="P16">
            <v>0</v>
          </cell>
          <cell r="Q16">
            <v>5500</v>
          </cell>
          <cell r="R16">
            <v>0</v>
          </cell>
          <cell r="S16">
            <v>0</v>
          </cell>
          <cell r="T16">
            <v>34233.375120999997</v>
          </cell>
          <cell r="U16">
            <v>1.6722408026755853</v>
          </cell>
          <cell r="V16">
            <v>0.8</v>
          </cell>
          <cell r="W16">
            <v>120</v>
          </cell>
          <cell r="X16">
            <v>74.850000000000009</v>
          </cell>
          <cell r="Y16">
            <v>68.75</v>
          </cell>
          <cell r="Z16">
            <v>17.2</v>
          </cell>
          <cell r="AA16">
            <v>74.95</v>
          </cell>
          <cell r="AB16">
            <v>26.75</v>
          </cell>
          <cell r="AC16">
            <v>0</v>
          </cell>
          <cell r="AD16">
            <v>0</v>
          </cell>
          <cell r="AE16">
            <v>101.7</v>
          </cell>
          <cell r="AF16">
            <v>0.7</v>
          </cell>
          <cell r="AG16">
            <v>38</v>
          </cell>
          <cell r="AH16">
            <v>0</v>
          </cell>
          <cell r="AI16"/>
          <cell r="AJ16">
            <v>153.6</v>
          </cell>
          <cell r="AK16">
            <v>108.80000000000001</v>
          </cell>
          <cell r="AL16">
            <v>7</v>
          </cell>
          <cell r="AM16">
            <v>6.5999999999999943</v>
          </cell>
          <cell r="AN16"/>
          <cell r="AO16">
            <v>5</v>
          </cell>
          <cell r="AP16">
            <v>3</v>
          </cell>
          <cell r="AQ16">
            <v>2</v>
          </cell>
          <cell r="AR16">
            <v>0</v>
          </cell>
          <cell r="AS16">
            <v>0</v>
          </cell>
          <cell r="AT16">
            <v>55</v>
          </cell>
          <cell r="AU16">
            <v>64</v>
          </cell>
          <cell r="AV16">
            <v>42</v>
          </cell>
          <cell r="AW16">
            <v>28</v>
          </cell>
          <cell r="AX16">
            <v>33</v>
          </cell>
          <cell r="AY16">
            <v>276</v>
          </cell>
          <cell r="AZ16">
            <v>132</v>
          </cell>
          <cell r="BA16">
            <v>94</v>
          </cell>
          <cell r="BB16">
            <v>0.48</v>
          </cell>
          <cell r="BC16">
            <v>0.34</v>
          </cell>
          <cell r="BD16">
            <v>0.82000000000000006</v>
          </cell>
          <cell r="BE16"/>
          <cell r="BF16">
            <v>15.5</v>
          </cell>
          <cell r="BG16"/>
          <cell r="BH16">
            <v>30.72</v>
          </cell>
          <cell r="BI16">
            <v>21.76</v>
          </cell>
          <cell r="BJ16">
            <v>52.480000000000004</v>
          </cell>
          <cell r="BK16"/>
          <cell r="BL16">
            <v>20.16</v>
          </cell>
          <cell r="BM16">
            <v>14.280000000000001</v>
          </cell>
          <cell r="BN16">
            <v>34.44</v>
          </cell>
          <cell r="BO16"/>
          <cell r="BP16">
            <v>13.44</v>
          </cell>
          <cell r="BQ16">
            <v>9.5200000000000014</v>
          </cell>
          <cell r="BR16">
            <v>22.96</v>
          </cell>
          <cell r="BS16"/>
          <cell r="BT16">
            <v>15.84</v>
          </cell>
          <cell r="BU16">
            <v>11.22</v>
          </cell>
          <cell r="BV16">
            <v>27.060000000000002</v>
          </cell>
          <cell r="BW16"/>
          <cell r="BX16">
            <v>30</v>
          </cell>
          <cell r="BY16">
            <v>6</v>
          </cell>
          <cell r="BZ16">
            <v>6</v>
          </cell>
          <cell r="CA16">
            <v>5</v>
          </cell>
          <cell r="CB16">
            <v>3</v>
          </cell>
          <cell r="CC16">
            <v>3</v>
          </cell>
          <cell r="CD16">
            <v>28</v>
          </cell>
          <cell r="CE16">
            <v>8</v>
          </cell>
          <cell r="CF16">
            <v>36</v>
          </cell>
          <cell r="CG16"/>
          <cell r="CH16">
            <v>30</v>
          </cell>
          <cell r="CI16">
            <v>6</v>
          </cell>
          <cell r="CJ16">
            <v>6</v>
          </cell>
          <cell r="CK16">
            <v>5</v>
          </cell>
          <cell r="CL16">
            <v>3</v>
          </cell>
          <cell r="CM16">
            <v>3</v>
          </cell>
          <cell r="CN16">
            <v>28</v>
          </cell>
          <cell r="CO16">
            <v>8</v>
          </cell>
          <cell r="CP16">
            <v>36</v>
          </cell>
          <cell r="CQ16"/>
          <cell r="CR16">
            <v>101.47058823529412</v>
          </cell>
          <cell r="CS16">
            <v>77.794117647058826</v>
          </cell>
          <cell r="CT16">
            <v>0</v>
          </cell>
          <cell r="CU16">
            <v>0</v>
          </cell>
          <cell r="CV16">
            <v>460</v>
          </cell>
          <cell r="CW16"/>
          <cell r="CX16">
            <v>17.608525305150575</v>
          </cell>
          <cell r="CY16">
            <v>18</v>
          </cell>
          <cell r="CZ16">
            <v>13</v>
          </cell>
          <cell r="DA16">
            <v>0</v>
          </cell>
          <cell r="DB16">
            <v>0</v>
          </cell>
          <cell r="DC16">
            <v>80</v>
          </cell>
          <cell r="DD16"/>
          <cell r="DE16">
            <v>0</v>
          </cell>
          <cell r="DF16">
            <v>0</v>
          </cell>
          <cell r="DG16">
            <v>0</v>
          </cell>
          <cell r="DH16">
            <v>0</v>
          </cell>
          <cell r="DI16"/>
          <cell r="DJ16">
            <v>8764.7151002205883</v>
          </cell>
          <cell r="DK16">
            <v>8764.7151002205883</v>
          </cell>
          <cell r="DL16">
            <v>6719.614910169118</v>
          </cell>
          <cell r="DM16">
            <v>0</v>
          </cell>
          <cell r="DN16">
            <v>0</v>
          </cell>
          <cell r="DO16">
            <v>39733.375121000005</v>
          </cell>
          <cell r="DP16"/>
          <cell r="DQ16">
            <v>17183.811825443136</v>
          </cell>
          <cell r="DR16">
            <v>8994.6515023803913</v>
          </cell>
          <cell r="DS16">
            <v>5235.6926655647057</v>
          </cell>
          <cell r="DT16">
            <v>2819.2191276117646</v>
          </cell>
          <cell r="DU16">
            <v>5500</v>
          </cell>
          <cell r="DV16">
            <v>0</v>
          </cell>
          <cell r="DW16">
            <v>0</v>
          </cell>
          <cell r="DX16">
            <v>39733.375120999997</v>
          </cell>
          <cell r="DY16"/>
          <cell r="DZ16">
            <v>7.6</v>
          </cell>
          <cell r="EA16">
            <v>8</v>
          </cell>
          <cell r="EB16">
            <v>40</v>
          </cell>
          <cell r="EC16"/>
          <cell r="ED16">
            <v>0</v>
          </cell>
          <cell r="EE16">
            <v>0</v>
          </cell>
          <cell r="EF16"/>
          <cell r="EG16">
            <v>8</v>
          </cell>
          <cell r="EH16">
            <v>3.0000000000000004</v>
          </cell>
          <cell r="EI16">
            <v>1</v>
          </cell>
          <cell r="EJ16">
            <v>5</v>
          </cell>
          <cell r="EK16">
            <v>1</v>
          </cell>
          <cell r="EL16">
            <v>1</v>
          </cell>
          <cell r="EM16">
            <v>0</v>
          </cell>
          <cell r="EN16">
            <v>0</v>
          </cell>
        </row>
        <row r="17">
          <cell r="A17" t="str">
            <v>CUENCA CENTRO</v>
          </cell>
          <cell r="B17" t="str">
            <v>AE SALESLAND CUENCA CENTRO</v>
          </cell>
          <cell r="C17">
            <v>0.55000000000000004</v>
          </cell>
          <cell r="D17">
            <v>0.45</v>
          </cell>
          <cell r="E17">
            <v>0.75</v>
          </cell>
          <cell r="F17">
            <v>0.7</v>
          </cell>
          <cell r="G17">
            <v>115</v>
          </cell>
          <cell r="H17">
            <v>86</v>
          </cell>
          <cell r="I17">
            <v>94</v>
          </cell>
          <cell r="J17">
            <v>66</v>
          </cell>
          <cell r="K17">
            <v>209.00000000000003</v>
          </cell>
          <cell r="L17"/>
          <cell r="M17">
            <v>24</v>
          </cell>
          <cell r="N17">
            <v>125.43978026907267</v>
          </cell>
          <cell r="O17">
            <v>231</v>
          </cell>
          <cell r="P17">
            <v>0</v>
          </cell>
          <cell r="Q17">
            <v>3520</v>
          </cell>
          <cell r="R17">
            <v>0</v>
          </cell>
          <cell r="S17">
            <v>0</v>
          </cell>
          <cell r="T17">
            <v>17119.3</v>
          </cell>
          <cell r="U17">
            <v>6.6889632107023411</v>
          </cell>
          <cell r="V17">
            <v>0.8</v>
          </cell>
          <cell r="W17">
            <v>108</v>
          </cell>
          <cell r="X17">
            <v>59.88</v>
          </cell>
          <cell r="Y17">
            <v>66</v>
          </cell>
          <cell r="Z17">
            <v>20.64</v>
          </cell>
          <cell r="AA17">
            <v>89.94</v>
          </cell>
          <cell r="AB17">
            <v>32.099999999999994</v>
          </cell>
          <cell r="AC17">
            <v>0</v>
          </cell>
          <cell r="AD17">
            <v>0</v>
          </cell>
          <cell r="AE17">
            <v>122.03999999999999</v>
          </cell>
          <cell r="AF17">
            <v>0.7</v>
          </cell>
          <cell r="AG17">
            <v>28</v>
          </cell>
          <cell r="AH17">
            <v>0</v>
          </cell>
          <cell r="AI17"/>
          <cell r="AJ17">
            <v>99</v>
          </cell>
          <cell r="AK17">
            <v>75.599999999999994</v>
          </cell>
          <cell r="AL17">
            <v>17</v>
          </cell>
          <cell r="AM17">
            <v>16.400000000000006</v>
          </cell>
          <cell r="AN17"/>
          <cell r="AO17">
            <v>6</v>
          </cell>
          <cell r="AP17">
            <v>4</v>
          </cell>
          <cell r="AQ17">
            <v>1</v>
          </cell>
          <cell r="AR17">
            <v>0</v>
          </cell>
          <cell r="AS17">
            <v>1</v>
          </cell>
          <cell r="AT17">
            <v>35</v>
          </cell>
          <cell r="AU17">
            <v>40</v>
          </cell>
          <cell r="AV17">
            <v>27</v>
          </cell>
          <cell r="AW17">
            <v>18</v>
          </cell>
          <cell r="AX17">
            <v>21</v>
          </cell>
          <cell r="AY17">
            <v>208</v>
          </cell>
          <cell r="AZ17">
            <v>86</v>
          </cell>
          <cell r="BA17">
            <v>66</v>
          </cell>
          <cell r="BB17">
            <v>0.41250000000000003</v>
          </cell>
          <cell r="BC17">
            <v>0.315</v>
          </cell>
          <cell r="BD17">
            <v>0.72750000000000004</v>
          </cell>
          <cell r="BE17"/>
          <cell r="BF17">
            <v>15.5</v>
          </cell>
          <cell r="BG17"/>
          <cell r="BH17">
            <v>16.5</v>
          </cell>
          <cell r="BI17">
            <v>12.6</v>
          </cell>
          <cell r="BJ17">
            <v>29.1</v>
          </cell>
          <cell r="BK17"/>
          <cell r="BL17">
            <v>11.137500000000001</v>
          </cell>
          <cell r="BM17">
            <v>8.5050000000000008</v>
          </cell>
          <cell r="BN17">
            <v>19.642500000000002</v>
          </cell>
          <cell r="BO17"/>
          <cell r="BP17">
            <v>7.4250000000000007</v>
          </cell>
          <cell r="BQ17">
            <v>5.67</v>
          </cell>
          <cell r="BR17">
            <v>13.095000000000001</v>
          </cell>
          <cell r="BS17"/>
          <cell r="BT17">
            <v>8.6625000000000014</v>
          </cell>
          <cell r="BU17">
            <v>6.6150000000000002</v>
          </cell>
          <cell r="BV17">
            <v>15.277500000000002</v>
          </cell>
          <cell r="BW17"/>
          <cell r="BX17">
            <v>30</v>
          </cell>
          <cell r="BY17">
            <v>5</v>
          </cell>
          <cell r="BZ17">
            <v>5</v>
          </cell>
          <cell r="CA17">
            <v>4</v>
          </cell>
          <cell r="CB17">
            <v>3</v>
          </cell>
          <cell r="CC17">
            <v>3</v>
          </cell>
          <cell r="CD17">
            <v>27</v>
          </cell>
          <cell r="CE17">
            <v>0</v>
          </cell>
          <cell r="CF17">
            <v>27</v>
          </cell>
          <cell r="CG17"/>
          <cell r="CH17">
            <v>30</v>
          </cell>
          <cell r="CI17">
            <v>5</v>
          </cell>
          <cell r="CJ17">
            <v>5</v>
          </cell>
          <cell r="CK17">
            <v>4</v>
          </cell>
          <cell r="CL17">
            <v>3</v>
          </cell>
          <cell r="CM17">
            <v>3</v>
          </cell>
          <cell r="CN17">
            <v>27</v>
          </cell>
          <cell r="CO17">
            <v>0</v>
          </cell>
          <cell r="CP17">
            <v>27</v>
          </cell>
          <cell r="CQ17"/>
          <cell r="CR17">
            <v>48.46153846153846</v>
          </cell>
          <cell r="CS17">
            <v>37.153846153846153</v>
          </cell>
          <cell r="CT17">
            <v>0</v>
          </cell>
          <cell r="CU17">
            <v>29.076923076923073</v>
          </cell>
          <cell r="CV17">
            <v>260.07692307692309</v>
          </cell>
          <cell r="CW17"/>
          <cell r="CX17">
            <v>26.316037818686574</v>
          </cell>
          <cell r="CY17">
            <v>26</v>
          </cell>
          <cell r="CZ17">
            <v>20</v>
          </cell>
          <cell r="DA17">
            <v>0</v>
          </cell>
          <cell r="DB17">
            <v>16</v>
          </cell>
          <cell r="DC17">
            <v>140</v>
          </cell>
          <cell r="DD17"/>
          <cell r="DE17">
            <v>0</v>
          </cell>
          <cell r="DF17">
            <v>0</v>
          </cell>
          <cell r="DG17">
            <v>0</v>
          </cell>
          <cell r="DH17">
            <v>0</v>
          </cell>
          <cell r="DI17"/>
          <cell r="DJ17">
            <v>4329.9230769230771</v>
          </cell>
          <cell r="DK17">
            <v>4329.9230769230771</v>
          </cell>
          <cell r="DL17">
            <v>3319.6076923076926</v>
          </cell>
          <cell r="DM17">
            <v>0</v>
          </cell>
          <cell r="DN17">
            <v>2597.9538461538464</v>
          </cell>
          <cell r="DO17">
            <v>23237.25384615385</v>
          </cell>
          <cell r="DP17"/>
          <cell r="DQ17">
            <v>8593.2172549019597</v>
          </cell>
          <cell r="DR17">
            <v>4498.0121568627446</v>
          </cell>
          <cell r="DS17">
            <v>2618.2458823529414</v>
          </cell>
          <cell r="DT17">
            <v>1409.8247058823529</v>
          </cell>
          <cell r="DU17">
            <v>3520</v>
          </cell>
          <cell r="DV17">
            <v>0</v>
          </cell>
          <cell r="DW17">
            <v>0</v>
          </cell>
          <cell r="DX17">
            <v>20639.3</v>
          </cell>
          <cell r="DY17"/>
          <cell r="DZ17">
            <v>4.666666666666667</v>
          </cell>
          <cell r="EA17">
            <v>5</v>
          </cell>
          <cell r="EB17">
            <v>30</v>
          </cell>
          <cell r="EC17"/>
          <cell r="ED17">
            <v>0</v>
          </cell>
          <cell r="EE17">
            <v>0</v>
          </cell>
          <cell r="EF17"/>
          <cell r="EG17">
            <v>6</v>
          </cell>
          <cell r="EH17">
            <v>2</v>
          </cell>
          <cell r="EI17">
            <v>1</v>
          </cell>
          <cell r="EJ17">
            <v>4</v>
          </cell>
          <cell r="EK17">
            <v>1</v>
          </cell>
          <cell r="EL17">
            <v>0.99999999999999989</v>
          </cell>
          <cell r="EM17">
            <v>0</v>
          </cell>
          <cell r="EN17">
            <v>0</v>
          </cell>
        </row>
        <row r="18">
          <cell r="A18" t="str">
            <v>CUENCA REMIGIO</v>
          </cell>
          <cell r="B18" t="str">
            <v>AE SALESLAND CUENCA REMIGIO</v>
          </cell>
          <cell r="C18">
            <v>0.55000000000000004</v>
          </cell>
          <cell r="D18">
            <v>0.45</v>
          </cell>
          <cell r="E18">
            <v>0.8</v>
          </cell>
          <cell r="F18">
            <v>0.75</v>
          </cell>
          <cell r="G18">
            <v>115</v>
          </cell>
          <cell r="H18">
            <v>92</v>
          </cell>
          <cell r="I18">
            <v>94</v>
          </cell>
          <cell r="J18">
            <v>71</v>
          </cell>
          <cell r="K18">
            <v>209.00000000000003</v>
          </cell>
          <cell r="L18"/>
          <cell r="M18">
            <v>20</v>
          </cell>
          <cell r="N18">
            <v>102.63254749287763</v>
          </cell>
          <cell r="O18">
            <v>253</v>
          </cell>
          <cell r="P18">
            <v>0</v>
          </cell>
          <cell r="Q18">
            <v>2200</v>
          </cell>
          <cell r="R18">
            <v>0</v>
          </cell>
          <cell r="S18">
            <v>0</v>
          </cell>
          <cell r="T18">
            <v>17600</v>
          </cell>
          <cell r="U18">
            <v>6.6889632107023411</v>
          </cell>
          <cell r="V18">
            <v>0.8</v>
          </cell>
          <cell r="W18">
            <v>105</v>
          </cell>
          <cell r="X18">
            <v>49.900000000000006</v>
          </cell>
          <cell r="Y18">
            <v>55</v>
          </cell>
          <cell r="Z18">
            <v>17.2</v>
          </cell>
          <cell r="AA18">
            <v>74.95</v>
          </cell>
          <cell r="AB18">
            <v>26.75</v>
          </cell>
          <cell r="AC18">
            <v>0</v>
          </cell>
          <cell r="AD18">
            <v>0</v>
          </cell>
          <cell r="AE18">
            <v>101.7</v>
          </cell>
          <cell r="AF18">
            <v>0.7</v>
          </cell>
          <cell r="AG18">
            <v>28</v>
          </cell>
          <cell r="AH18">
            <v>0</v>
          </cell>
          <cell r="AI18"/>
          <cell r="AJ18">
            <v>103.40000000000002</v>
          </cell>
          <cell r="AK18">
            <v>79.3125</v>
          </cell>
          <cell r="AL18">
            <v>13</v>
          </cell>
          <cell r="AM18">
            <v>13.28749999999998</v>
          </cell>
          <cell r="AN18"/>
          <cell r="AO18">
            <v>5</v>
          </cell>
          <cell r="AP18">
            <v>4</v>
          </cell>
          <cell r="AQ18">
            <v>0</v>
          </cell>
          <cell r="AR18">
            <v>1</v>
          </cell>
          <cell r="AS18">
            <v>0</v>
          </cell>
          <cell r="AT18">
            <v>42</v>
          </cell>
          <cell r="AU18">
            <v>47</v>
          </cell>
          <cell r="AV18">
            <v>32</v>
          </cell>
          <cell r="AW18">
            <v>21</v>
          </cell>
          <cell r="AX18">
            <v>25</v>
          </cell>
          <cell r="AY18">
            <v>209</v>
          </cell>
          <cell r="AZ18">
            <v>92</v>
          </cell>
          <cell r="BA18">
            <v>71</v>
          </cell>
          <cell r="BB18">
            <v>0.44000000000000006</v>
          </cell>
          <cell r="BC18">
            <v>0.33750000000000002</v>
          </cell>
          <cell r="BD18">
            <v>0.77750000000000008</v>
          </cell>
          <cell r="BE18"/>
          <cell r="BF18">
            <v>15.5</v>
          </cell>
          <cell r="BG18"/>
          <cell r="BH18">
            <v>20.680000000000003</v>
          </cell>
          <cell r="BI18">
            <v>15.862500000000001</v>
          </cell>
          <cell r="BJ18">
            <v>36.542500000000004</v>
          </cell>
          <cell r="BK18"/>
          <cell r="BL18">
            <v>14.080000000000002</v>
          </cell>
          <cell r="BM18">
            <v>10.8</v>
          </cell>
          <cell r="BN18">
            <v>24.880000000000003</v>
          </cell>
          <cell r="BO18"/>
          <cell r="BP18">
            <v>9.240000000000002</v>
          </cell>
          <cell r="BQ18">
            <v>7.0875000000000004</v>
          </cell>
          <cell r="BR18">
            <v>16.327500000000001</v>
          </cell>
          <cell r="BS18"/>
          <cell r="BT18">
            <v>11.000000000000002</v>
          </cell>
          <cell r="BU18">
            <v>8.4375</v>
          </cell>
          <cell r="BV18">
            <v>19.4375</v>
          </cell>
          <cell r="BW18">
            <v>11.000000000000002</v>
          </cell>
          <cell r="BX18">
            <v>30</v>
          </cell>
          <cell r="BY18">
            <v>6</v>
          </cell>
          <cell r="BZ18">
            <v>6</v>
          </cell>
          <cell r="CA18">
            <v>5</v>
          </cell>
          <cell r="CB18">
            <v>3</v>
          </cell>
          <cell r="CC18">
            <v>3</v>
          </cell>
          <cell r="CD18">
            <v>27</v>
          </cell>
          <cell r="CE18">
            <v>0</v>
          </cell>
          <cell r="CF18">
            <v>27</v>
          </cell>
          <cell r="CG18"/>
          <cell r="CH18">
            <v>30</v>
          </cell>
          <cell r="CI18">
            <v>6</v>
          </cell>
          <cell r="CJ18">
            <v>6</v>
          </cell>
          <cell r="CK18">
            <v>5</v>
          </cell>
          <cell r="CL18">
            <v>3</v>
          </cell>
          <cell r="CM18">
            <v>3</v>
          </cell>
          <cell r="CN18">
            <v>27</v>
          </cell>
          <cell r="CO18">
            <v>0</v>
          </cell>
          <cell r="CP18">
            <v>27</v>
          </cell>
          <cell r="CQ18"/>
          <cell r="CR18">
            <v>56.222222222222221</v>
          </cell>
          <cell r="CS18">
            <v>0</v>
          </cell>
          <cell r="CT18">
            <v>28.111111111111111</v>
          </cell>
          <cell r="CU18">
            <v>0</v>
          </cell>
          <cell r="CV18">
            <v>253</v>
          </cell>
          <cell r="CW18"/>
          <cell r="CX18">
            <v>22.807232776195029</v>
          </cell>
          <cell r="CY18">
            <v>23</v>
          </cell>
          <cell r="CZ18">
            <v>0</v>
          </cell>
          <cell r="DA18">
            <v>11</v>
          </cell>
          <cell r="DB18">
            <v>0</v>
          </cell>
          <cell r="DC18">
            <v>103</v>
          </cell>
          <cell r="DD18"/>
          <cell r="DE18">
            <v>0</v>
          </cell>
          <cell r="DF18">
            <v>0</v>
          </cell>
          <cell r="DG18">
            <v>0</v>
          </cell>
          <cell r="DH18">
            <v>0</v>
          </cell>
          <cell r="DI18"/>
          <cell r="DJ18">
            <v>4400</v>
          </cell>
          <cell r="DK18">
            <v>4400</v>
          </cell>
          <cell r="DL18">
            <v>0</v>
          </cell>
          <cell r="DM18">
            <v>2200</v>
          </cell>
          <cell r="DN18">
            <v>0</v>
          </cell>
          <cell r="DO18">
            <v>19800</v>
          </cell>
          <cell r="DP18"/>
          <cell r="DQ18">
            <v>8834.5098039215682</v>
          </cell>
          <cell r="DR18">
            <v>4624.3137254901967</v>
          </cell>
          <cell r="DS18">
            <v>2691.7647058823532</v>
          </cell>
          <cell r="DT18">
            <v>1449.4117647058824</v>
          </cell>
          <cell r="DU18">
            <v>2200</v>
          </cell>
          <cell r="DV18">
            <v>0</v>
          </cell>
          <cell r="DW18">
            <v>0</v>
          </cell>
          <cell r="DX18">
            <v>19800</v>
          </cell>
          <cell r="DY18"/>
          <cell r="DZ18">
            <v>5.6</v>
          </cell>
          <cell r="EA18">
            <v>6</v>
          </cell>
          <cell r="EB18">
            <v>30</v>
          </cell>
          <cell r="EC18"/>
          <cell r="ED18">
            <v>0</v>
          </cell>
          <cell r="EE18">
            <v>0</v>
          </cell>
          <cell r="EF18"/>
          <cell r="EG18">
            <v>7</v>
          </cell>
          <cell r="EH18">
            <v>2</v>
          </cell>
          <cell r="EI18">
            <v>1</v>
          </cell>
          <cell r="EJ18">
            <v>4</v>
          </cell>
          <cell r="EK18">
            <v>1</v>
          </cell>
          <cell r="EL18">
            <v>1</v>
          </cell>
          <cell r="EM18">
            <v>0</v>
          </cell>
          <cell r="EN18">
            <v>0</v>
          </cell>
        </row>
        <row r="19">
          <cell r="A19" t="str">
            <v>RECREO</v>
          </cell>
          <cell r="B19" t="str">
            <v>AE SALESLAND RECREO</v>
          </cell>
          <cell r="C19">
            <v>0.5</v>
          </cell>
          <cell r="D19">
            <v>0.5</v>
          </cell>
          <cell r="E19">
            <v>0.8</v>
          </cell>
          <cell r="F19">
            <v>0.8</v>
          </cell>
          <cell r="G19">
            <v>375</v>
          </cell>
          <cell r="H19">
            <v>300</v>
          </cell>
          <cell r="I19">
            <v>375</v>
          </cell>
          <cell r="J19">
            <v>300</v>
          </cell>
          <cell r="K19">
            <v>750</v>
          </cell>
          <cell r="L19"/>
          <cell r="M19">
            <v>48</v>
          </cell>
          <cell r="N19">
            <v>285.09040970243785</v>
          </cell>
          <cell r="O19">
            <v>1400</v>
          </cell>
          <cell r="P19">
            <v>0</v>
          </cell>
          <cell r="Q19">
            <v>7700</v>
          </cell>
          <cell r="R19">
            <v>0</v>
          </cell>
          <cell r="S19">
            <v>0</v>
          </cell>
          <cell r="T19">
            <v>49500</v>
          </cell>
          <cell r="U19">
            <v>15.050167224080264</v>
          </cell>
          <cell r="V19">
            <v>0.7</v>
          </cell>
          <cell r="W19">
            <v>180</v>
          </cell>
          <cell r="X19">
            <v>119.76</v>
          </cell>
          <cell r="Y19">
            <v>66</v>
          </cell>
          <cell r="Z19">
            <v>41.28</v>
          </cell>
          <cell r="AA19">
            <v>179.88</v>
          </cell>
          <cell r="AB19">
            <v>64.199999999999989</v>
          </cell>
          <cell r="AC19">
            <v>0</v>
          </cell>
          <cell r="AD19">
            <v>0</v>
          </cell>
          <cell r="AE19">
            <v>244.07999999999998</v>
          </cell>
          <cell r="AF19">
            <v>0.7</v>
          </cell>
          <cell r="AG19">
            <v>85</v>
          </cell>
          <cell r="AH19">
            <v>0</v>
          </cell>
          <cell r="AI19"/>
          <cell r="AJ19">
            <v>321.60000000000002</v>
          </cell>
          <cell r="AK19">
            <v>321.60000000000002</v>
          </cell>
          <cell r="AL19">
            <v>51</v>
          </cell>
          <cell r="AM19">
            <v>51.799999999999955</v>
          </cell>
          <cell r="AN19"/>
          <cell r="AO19">
            <v>12</v>
          </cell>
          <cell r="AP19">
            <v>10</v>
          </cell>
          <cell r="AQ19">
            <v>0</v>
          </cell>
          <cell r="AR19">
            <v>0</v>
          </cell>
          <cell r="AS19">
            <v>2</v>
          </cell>
          <cell r="AT19">
            <v>63</v>
          </cell>
          <cell r="AU19">
            <v>67</v>
          </cell>
          <cell r="AV19">
            <v>48</v>
          </cell>
          <cell r="AW19">
            <v>32</v>
          </cell>
          <cell r="AX19">
            <v>38</v>
          </cell>
          <cell r="AY19">
            <v>746</v>
          </cell>
          <cell r="AZ19">
            <v>298</v>
          </cell>
          <cell r="BA19">
            <v>298</v>
          </cell>
          <cell r="BB19">
            <v>0.4</v>
          </cell>
          <cell r="BC19">
            <v>0.4</v>
          </cell>
          <cell r="BD19">
            <v>0.8</v>
          </cell>
          <cell r="BE19"/>
          <cell r="BF19">
            <v>15.5</v>
          </cell>
          <cell r="BG19"/>
          <cell r="BH19">
            <v>26.8</v>
          </cell>
          <cell r="BI19">
            <v>26.8</v>
          </cell>
          <cell r="BJ19">
            <v>53.6</v>
          </cell>
          <cell r="BK19"/>
          <cell r="BL19">
            <v>19.200000000000003</v>
          </cell>
          <cell r="BM19">
            <v>19.200000000000003</v>
          </cell>
          <cell r="BN19">
            <v>38.400000000000006</v>
          </cell>
          <cell r="BO19"/>
          <cell r="BP19">
            <v>12.8</v>
          </cell>
          <cell r="BQ19">
            <v>12.8</v>
          </cell>
          <cell r="BR19">
            <v>25.6</v>
          </cell>
          <cell r="BS19"/>
          <cell r="BT19">
            <v>15.200000000000001</v>
          </cell>
          <cell r="BU19">
            <v>15.200000000000001</v>
          </cell>
          <cell r="BV19">
            <v>30.400000000000002</v>
          </cell>
          <cell r="BW19"/>
          <cell r="BX19">
            <v>60</v>
          </cell>
          <cell r="BY19">
            <v>5</v>
          </cell>
          <cell r="BZ19">
            <v>5</v>
          </cell>
          <cell r="CA19">
            <v>4</v>
          </cell>
          <cell r="CB19">
            <v>3</v>
          </cell>
          <cell r="CC19">
            <v>3</v>
          </cell>
          <cell r="CD19">
            <v>56</v>
          </cell>
          <cell r="CE19">
            <v>8</v>
          </cell>
          <cell r="CF19">
            <v>64</v>
          </cell>
          <cell r="CG19"/>
          <cell r="CH19">
            <v>60</v>
          </cell>
          <cell r="CI19">
            <v>5</v>
          </cell>
          <cell r="CJ19">
            <v>5</v>
          </cell>
          <cell r="CK19">
            <v>4</v>
          </cell>
          <cell r="CL19">
            <v>3</v>
          </cell>
          <cell r="CM19">
            <v>3</v>
          </cell>
          <cell r="CN19">
            <v>56</v>
          </cell>
          <cell r="CO19">
            <v>8</v>
          </cell>
          <cell r="CP19">
            <v>64</v>
          </cell>
          <cell r="CQ19"/>
          <cell r="CR19">
            <v>125.00000000000001</v>
          </cell>
          <cell r="CS19">
            <v>0</v>
          </cell>
          <cell r="CT19">
            <v>0</v>
          </cell>
          <cell r="CU19">
            <v>75</v>
          </cell>
          <cell r="CV19">
            <v>1400.0000000000002</v>
          </cell>
          <cell r="CW19"/>
          <cell r="CX19">
            <v>25.454500866289095</v>
          </cell>
          <cell r="CY19">
            <v>25</v>
          </cell>
          <cell r="CZ19">
            <v>0</v>
          </cell>
          <cell r="DA19">
            <v>0</v>
          </cell>
          <cell r="DB19">
            <v>15</v>
          </cell>
          <cell r="DC19">
            <v>280</v>
          </cell>
          <cell r="DD19"/>
          <cell r="DE19">
            <v>0</v>
          </cell>
          <cell r="DF19">
            <v>0</v>
          </cell>
          <cell r="DG19">
            <v>0</v>
          </cell>
          <cell r="DH19">
            <v>0</v>
          </cell>
          <cell r="DI19"/>
          <cell r="DJ19">
            <v>5107.1428571428578</v>
          </cell>
          <cell r="DK19">
            <v>5107.1428571428578</v>
          </cell>
          <cell r="DL19">
            <v>0</v>
          </cell>
          <cell r="DM19">
            <v>0</v>
          </cell>
          <cell r="DN19">
            <v>3064.2857142857147</v>
          </cell>
          <cell r="DO19">
            <v>57200.000000000007</v>
          </cell>
          <cell r="DP19"/>
          <cell r="DQ19">
            <v>24847.058823529413</v>
          </cell>
          <cell r="DR19">
            <v>13005.882352941177</v>
          </cell>
          <cell r="DS19">
            <v>7570.588235294118</v>
          </cell>
          <cell r="DT19">
            <v>4076.4705882352941</v>
          </cell>
          <cell r="DU19">
            <v>7700</v>
          </cell>
          <cell r="DV19">
            <v>0</v>
          </cell>
          <cell r="DW19">
            <v>0</v>
          </cell>
          <cell r="DX19">
            <v>57200</v>
          </cell>
          <cell r="DY19"/>
          <cell r="DZ19">
            <v>7.083333333333333</v>
          </cell>
          <cell r="EA19">
            <v>7</v>
          </cell>
          <cell r="EB19">
            <v>84</v>
          </cell>
          <cell r="EC19"/>
          <cell r="ED19">
            <v>0</v>
          </cell>
          <cell r="EE19">
            <v>0</v>
          </cell>
          <cell r="EF19"/>
          <cell r="EG19">
            <v>5</v>
          </cell>
          <cell r="EH19">
            <v>2</v>
          </cell>
          <cell r="EI19">
            <v>1</v>
          </cell>
          <cell r="EJ19">
            <v>2</v>
          </cell>
          <cell r="EK19">
            <v>1</v>
          </cell>
          <cell r="EL19">
            <v>0.99999999999999989</v>
          </cell>
          <cell r="EM19">
            <v>0</v>
          </cell>
          <cell r="EN19">
            <v>0</v>
          </cell>
        </row>
        <row r="20">
          <cell r="A20" t="str">
            <v>MACHALA</v>
          </cell>
          <cell r="B20" t="str">
            <v>CAVS AE SALESLAND MACHALA</v>
          </cell>
          <cell r="C20">
            <v>0.8</v>
          </cell>
          <cell r="D20">
            <v>0.2</v>
          </cell>
          <cell r="E20">
            <v>0.7</v>
          </cell>
          <cell r="F20">
            <v>0.75</v>
          </cell>
          <cell r="G20">
            <v>141</v>
          </cell>
          <cell r="H20">
            <v>99</v>
          </cell>
          <cell r="I20">
            <v>35</v>
          </cell>
          <cell r="J20">
            <v>26</v>
          </cell>
          <cell r="K20">
            <v>176</v>
          </cell>
          <cell r="L20"/>
          <cell r="M20">
            <v>16</v>
          </cell>
          <cell r="N20">
            <v>39.912657358341299</v>
          </cell>
          <cell r="O20">
            <v>165</v>
          </cell>
          <cell r="P20">
            <v>0</v>
          </cell>
          <cell r="Q20">
            <v>5500</v>
          </cell>
          <cell r="R20">
            <v>0</v>
          </cell>
          <cell r="S20">
            <v>0</v>
          </cell>
          <cell r="T20">
            <v>11000</v>
          </cell>
          <cell r="U20">
            <v>5.0167224080267552</v>
          </cell>
          <cell r="V20">
            <v>0.8</v>
          </cell>
          <cell r="W20">
            <v>108</v>
          </cell>
          <cell r="X20">
            <v>39.92</v>
          </cell>
          <cell r="Y20">
            <v>55</v>
          </cell>
          <cell r="Z20">
            <v>13.76</v>
          </cell>
          <cell r="AA20">
            <v>59.96</v>
          </cell>
          <cell r="AB20">
            <v>21.4</v>
          </cell>
          <cell r="AC20">
            <v>0</v>
          </cell>
          <cell r="AD20">
            <v>0</v>
          </cell>
          <cell r="AE20">
            <v>81.36</v>
          </cell>
          <cell r="AF20">
            <v>0.7</v>
          </cell>
          <cell r="AG20">
            <v>22</v>
          </cell>
          <cell r="AH20">
            <v>0</v>
          </cell>
          <cell r="AI20"/>
          <cell r="AJ20">
            <v>98.559999999999988</v>
          </cell>
          <cell r="AK20">
            <v>26.400000000000006</v>
          </cell>
          <cell r="AL20">
            <v>26</v>
          </cell>
          <cell r="AM20">
            <v>25.040000000000006</v>
          </cell>
          <cell r="AN20"/>
          <cell r="AO20">
            <v>4</v>
          </cell>
          <cell r="AP20">
            <v>4</v>
          </cell>
          <cell r="AQ20">
            <v>0</v>
          </cell>
          <cell r="AR20">
            <v>0</v>
          </cell>
          <cell r="AS20">
            <v>0</v>
          </cell>
          <cell r="AT20">
            <v>44</v>
          </cell>
          <cell r="AU20">
            <v>44</v>
          </cell>
          <cell r="AV20">
            <v>34</v>
          </cell>
          <cell r="AW20">
            <v>22</v>
          </cell>
          <cell r="AX20">
            <v>26</v>
          </cell>
          <cell r="AY20">
            <v>176</v>
          </cell>
          <cell r="AZ20">
            <v>99</v>
          </cell>
          <cell r="BA20">
            <v>26</v>
          </cell>
          <cell r="BB20">
            <v>0.55999999999999994</v>
          </cell>
          <cell r="BC20">
            <v>0.15000000000000002</v>
          </cell>
          <cell r="BD20">
            <v>0.71</v>
          </cell>
          <cell r="BE20"/>
          <cell r="BF20">
            <v>15.5</v>
          </cell>
          <cell r="BG20"/>
          <cell r="BH20">
            <v>24.639999999999997</v>
          </cell>
          <cell r="BI20">
            <v>6.6000000000000014</v>
          </cell>
          <cell r="BJ20">
            <v>31.24</v>
          </cell>
          <cell r="BK20"/>
          <cell r="BL20">
            <v>19.04</v>
          </cell>
          <cell r="BM20">
            <v>5.1000000000000005</v>
          </cell>
          <cell r="BN20">
            <v>24.14</v>
          </cell>
          <cell r="BO20"/>
          <cell r="BP20">
            <v>12.319999999999999</v>
          </cell>
          <cell r="BQ20">
            <v>3.3000000000000007</v>
          </cell>
          <cell r="BR20">
            <v>15.62</v>
          </cell>
          <cell r="BS20"/>
          <cell r="BT20">
            <v>14.559999999999999</v>
          </cell>
          <cell r="BU20">
            <v>3.9000000000000004</v>
          </cell>
          <cell r="BV20">
            <v>18.46</v>
          </cell>
          <cell r="BW20"/>
          <cell r="BX20">
            <v>30</v>
          </cell>
          <cell r="BY20">
            <v>8</v>
          </cell>
          <cell r="BZ20">
            <v>8</v>
          </cell>
          <cell r="CA20">
            <v>7</v>
          </cell>
          <cell r="CB20">
            <v>4</v>
          </cell>
          <cell r="CC20">
            <v>5</v>
          </cell>
          <cell r="CD20">
            <v>32</v>
          </cell>
          <cell r="CE20">
            <v>0</v>
          </cell>
          <cell r="CF20">
            <v>32</v>
          </cell>
          <cell r="CG20"/>
          <cell r="CH20">
            <v>30</v>
          </cell>
          <cell r="CI20">
            <v>8</v>
          </cell>
          <cell r="CJ20">
            <v>8</v>
          </cell>
          <cell r="CK20">
            <v>7</v>
          </cell>
          <cell r="CL20">
            <v>4</v>
          </cell>
          <cell r="CM20">
            <v>5</v>
          </cell>
          <cell r="CN20">
            <v>32</v>
          </cell>
          <cell r="CO20">
            <v>0</v>
          </cell>
          <cell r="CP20">
            <v>32</v>
          </cell>
          <cell r="CQ20"/>
          <cell r="CR20">
            <v>41.25</v>
          </cell>
          <cell r="CS20">
            <v>0</v>
          </cell>
          <cell r="CT20">
            <v>0</v>
          </cell>
          <cell r="CU20">
            <v>0</v>
          </cell>
          <cell r="CV20">
            <v>165</v>
          </cell>
          <cell r="CW20"/>
          <cell r="CX20">
            <v>9.9781643395853248</v>
          </cell>
          <cell r="CY20">
            <v>10</v>
          </cell>
          <cell r="CZ20">
            <v>0</v>
          </cell>
          <cell r="DA20">
            <v>0</v>
          </cell>
          <cell r="DB20">
            <v>0</v>
          </cell>
          <cell r="DC20">
            <v>40</v>
          </cell>
          <cell r="DD20"/>
          <cell r="DE20">
            <v>0</v>
          </cell>
          <cell r="DF20">
            <v>0</v>
          </cell>
          <cell r="DG20">
            <v>0</v>
          </cell>
          <cell r="DH20">
            <v>0</v>
          </cell>
          <cell r="DI20"/>
          <cell r="DJ20">
            <v>4125</v>
          </cell>
          <cell r="DK20">
            <v>4125</v>
          </cell>
          <cell r="DL20">
            <v>0</v>
          </cell>
          <cell r="DM20">
            <v>0</v>
          </cell>
          <cell r="DN20">
            <v>0</v>
          </cell>
          <cell r="DO20">
            <v>16500</v>
          </cell>
          <cell r="DP20"/>
          <cell r="DQ20">
            <v>5521.5686274509799</v>
          </cell>
          <cell r="DR20">
            <v>2890.1960784313728</v>
          </cell>
          <cell r="DS20">
            <v>1682.3529411764707</v>
          </cell>
          <cell r="DT20">
            <v>905.88235294117646</v>
          </cell>
          <cell r="DU20">
            <v>5500</v>
          </cell>
          <cell r="DV20">
            <v>0</v>
          </cell>
          <cell r="DW20">
            <v>0</v>
          </cell>
          <cell r="DX20">
            <v>16500</v>
          </cell>
          <cell r="DY20"/>
          <cell r="DZ20">
            <v>5.5</v>
          </cell>
          <cell r="EA20">
            <v>6</v>
          </cell>
          <cell r="EB20">
            <v>24</v>
          </cell>
          <cell r="EC20"/>
          <cell r="ED20">
            <v>0</v>
          </cell>
          <cell r="EE20">
            <v>0</v>
          </cell>
          <cell r="EF20"/>
          <cell r="EG20">
            <v>9</v>
          </cell>
          <cell r="EH20">
            <v>2</v>
          </cell>
          <cell r="EI20">
            <v>1</v>
          </cell>
          <cell r="EJ20">
            <v>5</v>
          </cell>
          <cell r="EK20">
            <v>1</v>
          </cell>
          <cell r="EL20">
            <v>1</v>
          </cell>
          <cell r="EM20">
            <v>0</v>
          </cell>
          <cell r="EN20">
            <v>0</v>
          </cell>
        </row>
        <row r="21">
          <cell r="A21"/>
          <cell r="B21" t="str">
            <v>TOTALES</v>
          </cell>
          <cell r="C21">
            <v>0.57778999450247392</v>
          </cell>
          <cell r="D21">
            <v>0.42221000549752613</v>
          </cell>
          <cell r="E21">
            <v>0.7811607992388202</v>
          </cell>
          <cell r="F21">
            <v>0.79166666666666663</v>
          </cell>
          <cell r="G21">
            <v>1051</v>
          </cell>
          <cell r="H21">
            <v>821</v>
          </cell>
          <cell r="I21">
            <v>768</v>
          </cell>
          <cell r="J21">
            <v>608</v>
          </cell>
          <cell r="K21">
            <v>1819</v>
          </cell>
          <cell r="L21"/>
          <cell r="M21">
            <v>148</v>
          </cell>
          <cell r="N21">
            <v>724.12964064419214</v>
          </cell>
          <cell r="O21">
            <v>2729</v>
          </cell>
          <cell r="P21">
            <v>0</v>
          </cell>
          <cell r="Q21">
            <v>27500</v>
          </cell>
          <cell r="R21">
            <v>0</v>
          </cell>
          <cell r="S21">
            <v>0</v>
          </cell>
          <cell r="T21">
            <v>154752.67512099998</v>
          </cell>
          <cell r="U21">
            <v>40.133779264214041</v>
          </cell>
          <cell r="V21">
            <v>0.78333333333333333</v>
          </cell>
          <cell r="W21">
            <v>741</v>
          </cell>
          <cell r="X21">
            <v>394.21000000000004</v>
          </cell>
          <cell r="Y21">
            <v>324.5</v>
          </cell>
          <cell r="Z21">
            <v>127.28</v>
          </cell>
          <cell r="AA21">
            <v>554.63</v>
          </cell>
          <cell r="AB21">
            <v>197.95</v>
          </cell>
          <cell r="AC21">
            <v>0</v>
          </cell>
          <cell r="AD21">
            <v>0</v>
          </cell>
          <cell r="AE21">
            <v>752.58</v>
          </cell>
          <cell r="AF21">
            <v>0.70000000000000007</v>
          </cell>
          <cell r="AG21">
            <v>231</v>
          </cell>
          <cell r="AH21">
            <v>0</v>
          </cell>
          <cell r="AI21"/>
          <cell r="AJ21">
            <v>888.16000000000008</v>
          </cell>
          <cell r="AK21">
            <v>662.71249999999998</v>
          </cell>
          <cell r="AL21">
            <v>133</v>
          </cell>
          <cell r="AM21">
            <v>131.12749999999994</v>
          </cell>
          <cell r="AN21"/>
          <cell r="AO21">
            <v>37</v>
          </cell>
          <cell r="AP21">
            <v>30</v>
          </cell>
          <cell r="AQ21">
            <v>3</v>
          </cell>
          <cell r="AR21">
            <v>1</v>
          </cell>
          <cell r="AS21">
            <v>3</v>
          </cell>
          <cell r="AT21">
            <v>49</v>
          </cell>
          <cell r="AU21">
            <v>53</v>
          </cell>
          <cell r="AV21">
            <v>38</v>
          </cell>
          <cell r="AW21">
            <v>25</v>
          </cell>
          <cell r="AX21">
            <v>29</v>
          </cell>
          <cell r="AY21">
            <v>1815</v>
          </cell>
          <cell r="AZ21">
            <v>819</v>
          </cell>
          <cell r="BA21">
            <v>606</v>
          </cell>
          <cell r="BB21">
            <v>0.45123966942148758</v>
          </cell>
          <cell r="BC21">
            <v>0.33388429752066118</v>
          </cell>
          <cell r="BD21">
            <v>0.78512396694214881</v>
          </cell>
          <cell r="BE21"/>
          <cell r="BF21">
            <v>15.5</v>
          </cell>
          <cell r="BG21"/>
          <cell r="BH21">
            <v>23.91570247933884</v>
          </cell>
          <cell r="BI21">
            <v>17.695867768595043</v>
          </cell>
          <cell r="BJ21">
            <v>41.611570247933884</v>
          </cell>
          <cell r="BK21"/>
          <cell r="BL21">
            <v>17.147107438016526</v>
          </cell>
          <cell r="BM21">
            <v>12.687603305785125</v>
          </cell>
          <cell r="BN21">
            <v>29.834710743801651</v>
          </cell>
          <cell r="BO21"/>
          <cell r="BP21">
            <v>11.280991735537189</v>
          </cell>
          <cell r="BQ21">
            <v>8.3471074380165291</v>
          </cell>
          <cell r="BR21">
            <v>19.628099173553718</v>
          </cell>
          <cell r="BS21"/>
          <cell r="BT21">
            <v>13.08595041322314</v>
          </cell>
          <cell r="BU21">
            <v>9.6826446280991743</v>
          </cell>
          <cell r="BV21">
            <v>22.768595041322314</v>
          </cell>
          <cell r="BW21"/>
          <cell r="BX21">
            <v>210</v>
          </cell>
          <cell r="BY21"/>
          <cell r="BZ21"/>
          <cell r="CA21"/>
          <cell r="CB21"/>
          <cell r="CC21"/>
          <cell r="CD21">
            <v>200</v>
          </cell>
          <cell r="CE21">
            <v>20</v>
          </cell>
          <cell r="CF21">
            <v>220</v>
          </cell>
          <cell r="CG21"/>
          <cell r="CH21">
            <v>210</v>
          </cell>
          <cell r="CI21"/>
          <cell r="CJ21"/>
          <cell r="CK21"/>
          <cell r="CL21"/>
          <cell r="CM21"/>
          <cell r="CN21">
            <v>200</v>
          </cell>
          <cell r="CO21">
            <v>20</v>
          </cell>
          <cell r="CP21">
            <v>220</v>
          </cell>
          <cell r="CQ21"/>
          <cell r="CR21"/>
          <cell r="CS21"/>
          <cell r="CT21"/>
          <cell r="CU21"/>
          <cell r="CV21">
            <v>2758.0769230769233</v>
          </cell>
          <cell r="CW21"/>
          <cell r="CX21"/>
          <cell r="CY21"/>
          <cell r="CZ21"/>
          <cell r="DA21"/>
          <cell r="DB21"/>
          <cell r="DC21">
            <v>733</v>
          </cell>
          <cell r="DD21"/>
          <cell r="DE21"/>
          <cell r="DF21"/>
          <cell r="DG21"/>
          <cell r="DH21">
            <v>0</v>
          </cell>
          <cell r="DI21"/>
          <cell r="DJ21"/>
          <cell r="DK21"/>
          <cell r="DL21"/>
          <cell r="DM21"/>
          <cell r="DN21"/>
          <cell r="DO21">
            <v>184850.62896715387</v>
          </cell>
          <cell r="DP21"/>
          <cell r="DQ21">
            <v>77679.774178384308</v>
          </cell>
          <cell r="DR21">
            <v>40660.506796498034</v>
          </cell>
          <cell r="DS21">
            <v>23668.056194976474</v>
          </cell>
          <cell r="DT21">
            <v>12744.337951141177</v>
          </cell>
          <cell r="DU21">
            <v>27500</v>
          </cell>
          <cell r="DV21">
            <v>0</v>
          </cell>
          <cell r="DW21">
            <v>0</v>
          </cell>
          <cell r="DX21">
            <v>182252.67512099998</v>
          </cell>
          <cell r="DY21"/>
          <cell r="DZ21"/>
          <cell r="EA21"/>
          <cell r="EB21">
            <v>238</v>
          </cell>
          <cell r="EC21"/>
          <cell r="ED21"/>
          <cell r="EE21">
            <v>0</v>
          </cell>
          <cell r="EF21"/>
          <cell r="EG21"/>
          <cell r="EH21"/>
          <cell r="EI21"/>
          <cell r="EJ21"/>
          <cell r="EK21"/>
          <cell r="EL21"/>
          <cell r="EM21"/>
          <cell r="EN21"/>
        </row>
        <row r="22">
          <cell r="A22"/>
          <cell r="B22" t="str">
            <v>Aumento</v>
          </cell>
          <cell r="C22"/>
          <cell r="D22"/>
          <cell r="E22"/>
          <cell r="F22"/>
          <cell r="G22">
            <v>0.57778999450247392</v>
          </cell>
          <cell r="H22">
            <v>0.45134689389774602</v>
          </cell>
          <cell r="I22">
            <v>0.42221000549752613</v>
          </cell>
          <cell r="J22">
            <v>0.33424958768554153</v>
          </cell>
          <cell r="K22">
            <v>8.2738095238095166E-2</v>
          </cell>
          <cell r="L22">
            <v>0.1</v>
          </cell>
          <cell r="M22">
            <v>0</v>
          </cell>
          <cell r="N22">
            <v>0.1</v>
          </cell>
          <cell r="O22">
            <v>0.1</v>
          </cell>
          <cell r="P22">
            <v>0.1</v>
          </cell>
          <cell r="Q22">
            <v>0.1</v>
          </cell>
          <cell r="R22">
            <v>0.1</v>
          </cell>
          <cell r="S22">
            <v>0.1</v>
          </cell>
          <cell r="T22">
            <v>0.1</v>
          </cell>
          <cell r="U22"/>
          <cell r="V22"/>
          <cell r="W22">
            <v>2.1498902635213479E-2</v>
          </cell>
          <cell r="X22">
            <v>0.60617846156894917</v>
          </cell>
          <cell r="Y22"/>
          <cell r="Z22">
            <v>7.2291754756871036</v>
          </cell>
          <cell r="AA22">
            <v>19.801377308174313</v>
          </cell>
          <cell r="AB22">
            <v>8.5147905182201615</v>
          </cell>
          <cell r="AC22">
            <v>0</v>
          </cell>
          <cell r="AD22">
            <v>0</v>
          </cell>
          <cell r="AE22">
            <v>14.854607314563324</v>
          </cell>
          <cell r="AF22"/>
          <cell r="AG22">
            <v>0</v>
          </cell>
          <cell r="AH22">
            <v>0</v>
          </cell>
          <cell r="AI22"/>
          <cell r="AJ22"/>
          <cell r="AK22"/>
          <cell r="AL22"/>
          <cell r="AM22"/>
          <cell r="AN22"/>
          <cell r="AO22"/>
          <cell r="AP22"/>
          <cell r="AQ22"/>
          <cell r="AR22"/>
          <cell r="AS22"/>
          <cell r="AT22"/>
          <cell r="AU22"/>
          <cell r="AV22"/>
          <cell r="AW22"/>
          <cell r="AX22"/>
          <cell r="AY22">
            <v>8.0357142857142794E-2</v>
          </cell>
          <cell r="AZ22"/>
          <cell r="BA22"/>
          <cell r="BB22"/>
          <cell r="BC22"/>
          <cell r="BD22"/>
          <cell r="BE22"/>
          <cell r="BF22"/>
          <cell r="BG22"/>
          <cell r="BH22"/>
          <cell r="BI22"/>
          <cell r="BJ22"/>
          <cell r="BK22"/>
          <cell r="BL22"/>
          <cell r="BM22"/>
          <cell r="BN22"/>
          <cell r="BO22"/>
          <cell r="BP22"/>
          <cell r="BQ22"/>
          <cell r="BR22"/>
          <cell r="BS22"/>
          <cell r="BT22"/>
          <cell r="BU22"/>
          <cell r="BV22"/>
          <cell r="BW22"/>
          <cell r="BX22"/>
          <cell r="BY22"/>
          <cell r="BZ22"/>
          <cell r="CA22"/>
          <cell r="CB22"/>
          <cell r="CC22"/>
          <cell r="CD22"/>
          <cell r="CE22"/>
          <cell r="CF22">
            <v>0.13095238095238096</v>
          </cell>
          <cell r="CG22"/>
          <cell r="CH22"/>
          <cell r="CI22"/>
          <cell r="CJ22"/>
          <cell r="CK22"/>
          <cell r="CL22"/>
          <cell r="CM22"/>
          <cell r="CN22"/>
          <cell r="CO22"/>
          <cell r="CP22">
            <v>0.13095238095238096</v>
          </cell>
          <cell r="CQ22"/>
          <cell r="CR22"/>
          <cell r="CS22"/>
          <cell r="CT22"/>
          <cell r="CU22"/>
          <cell r="CV22"/>
          <cell r="CW22"/>
          <cell r="CX22"/>
          <cell r="CY22"/>
          <cell r="CZ22"/>
          <cell r="DA22"/>
          <cell r="DB22"/>
          <cell r="DC22"/>
          <cell r="DD22"/>
          <cell r="DE22"/>
          <cell r="DF22"/>
          <cell r="DG22"/>
          <cell r="DH22"/>
          <cell r="DI22"/>
          <cell r="DJ22"/>
          <cell r="DK22"/>
          <cell r="DL22"/>
          <cell r="DM22"/>
          <cell r="DN22"/>
          <cell r="DO22"/>
          <cell r="DP22"/>
          <cell r="DQ22"/>
          <cell r="DR22"/>
          <cell r="DS22"/>
          <cell r="DT22"/>
          <cell r="DU22"/>
          <cell r="DV22"/>
          <cell r="DW22"/>
          <cell r="DX22"/>
          <cell r="DY22"/>
          <cell r="DZ22"/>
          <cell r="EA22"/>
          <cell r="EB22"/>
          <cell r="EC22"/>
          <cell r="ED22"/>
          <cell r="EE22"/>
          <cell r="EF22"/>
          <cell r="EG22">
            <v>3</v>
          </cell>
          <cell r="EH22">
            <v>4.99</v>
          </cell>
          <cell r="EI22">
            <v>3.44</v>
          </cell>
          <cell r="EJ22"/>
          <cell r="EK22">
            <v>14.99</v>
          </cell>
          <cell r="EL22">
            <v>5.35</v>
          </cell>
          <cell r="EM22">
            <v>11.5</v>
          </cell>
          <cell r="EN22">
            <v>11.5</v>
          </cell>
        </row>
        <row r="23">
          <cell r="A23"/>
          <cell r="B23" t="str">
            <v>REAL JUNIO 2022</v>
          </cell>
          <cell r="C23"/>
          <cell r="D23"/>
          <cell r="E23"/>
          <cell r="F23"/>
          <cell r="G23">
            <v>0.4895697522816167</v>
          </cell>
          <cell r="H23">
            <v>0.70838881491344874</v>
          </cell>
          <cell r="I23">
            <v>0.5104302477183833</v>
          </cell>
          <cell r="J23">
            <v>0.58620689655172409</v>
          </cell>
          <cell r="K23">
            <v>1728.05</v>
          </cell>
          <cell r="L23"/>
          <cell r="M23">
            <v>0.64444444444444438</v>
          </cell>
          <cell r="N23"/>
          <cell r="O23">
            <v>10916</v>
          </cell>
          <cell r="P23"/>
          <cell r="Q23"/>
          <cell r="R23"/>
          <cell r="S23"/>
          <cell r="T23">
            <v>182073.92169000002</v>
          </cell>
          <cell r="U23"/>
          <cell r="V23"/>
          <cell r="W23"/>
          <cell r="X23">
            <v>79</v>
          </cell>
          <cell r="Y23"/>
          <cell r="Z23">
            <v>37</v>
          </cell>
          <cell r="AA23">
            <v>37</v>
          </cell>
          <cell r="AB23">
            <v>37</v>
          </cell>
          <cell r="AC23"/>
          <cell r="AD23"/>
          <cell r="AE23">
            <v>74</v>
          </cell>
          <cell r="AF23"/>
          <cell r="AG23"/>
          <cell r="AH23"/>
          <cell r="AI23"/>
          <cell r="AJ23"/>
          <cell r="AK23"/>
          <cell r="AL23"/>
          <cell r="AM23"/>
          <cell r="AN23"/>
          <cell r="AO23"/>
          <cell r="AP23"/>
          <cell r="AQ23"/>
          <cell r="AR23"/>
          <cell r="AS23"/>
          <cell r="AT23"/>
          <cell r="AU23"/>
          <cell r="AV23"/>
          <cell r="AW23"/>
          <cell r="AX23"/>
          <cell r="AY23"/>
          <cell r="AZ23"/>
          <cell r="BA23"/>
          <cell r="BB23"/>
          <cell r="BC23"/>
          <cell r="BD23"/>
          <cell r="BE23"/>
          <cell r="BF23"/>
          <cell r="BG23"/>
          <cell r="BH23"/>
          <cell r="BI23"/>
          <cell r="BJ23"/>
          <cell r="BK23"/>
          <cell r="BL23"/>
          <cell r="BM23"/>
          <cell r="BN23"/>
          <cell r="BO23"/>
          <cell r="BP23"/>
          <cell r="BQ23"/>
          <cell r="BR23"/>
          <cell r="BS23"/>
          <cell r="BT23"/>
          <cell r="BU23"/>
          <cell r="BV23"/>
          <cell r="BW23"/>
          <cell r="BX23"/>
          <cell r="BY23"/>
          <cell r="BZ23"/>
          <cell r="CA23"/>
          <cell r="CB23"/>
          <cell r="CC23"/>
          <cell r="CD23"/>
          <cell r="CE23"/>
          <cell r="CF23"/>
          <cell r="CG23"/>
          <cell r="CH23"/>
          <cell r="CI23"/>
          <cell r="CJ23"/>
          <cell r="CK23"/>
          <cell r="CL23"/>
          <cell r="CM23"/>
          <cell r="CN23"/>
          <cell r="CO23"/>
          <cell r="CP23"/>
          <cell r="CQ23"/>
          <cell r="CR23"/>
          <cell r="CS23"/>
          <cell r="CT23"/>
          <cell r="CU23"/>
          <cell r="CV23"/>
          <cell r="CW23"/>
          <cell r="CX23"/>
          <cell r="CY23"/>
          <cell r="CZ23"/>
          <cell r="DA23"/>
          <cell r="DB23"/>
          <cell r="DC23"/>
          <cell r="DD23"/>
          <cell r="DE23"/>
          <cell r="DF23"/>
          <cell r="DG23"/>
          <cell r="DH23"/>
          <cell r="DI23"/>
          <cell r="DJ23"/>
          <cell r="DK23"/>
          <cell r="DL23"/>
          <cell r="DM23"/>
          <cell r="DN23"/>
          <cell r="DO23"/>
          <cell r="DP23"/>
          <cell r="DQ23"/>
          <cell r="DR23"/>
          <cell r="DS23"/>
          <cell r="DT23"/>
          <cell r="DU23"/>
          <cell r="DV23"/>
          <cell r="DW23"/>
          <cell r="DX23"/>
          <cell r="DY23"/>
          <cell r="DZ23"/>
          <cell r="EA23"/>
          <cell r="EB23"/>
          <cell r="EC23"/>
          <cell r="ED23"/>
          <cell r="EE23"/>
          <cell r="EF23"/>
          <cell r="EG23"/>
          <cell r="EH23"/>
          <cell r="EI23"/>
          <cell r="EJ23"/>
          <cell r="EK23"/>
          <cell r="EL23"/>
          <cell r="EM23"/>
          <cell r="EN23"/>
        </row>
        <row r="24">
          <cell r="A24" t="str">
            <v>TIENDA</v>
          </cell>
          <cell r="B24" t="str">
            <v>Nombre de Plaza</v>
          </cell>
          <cell r="C24" t="str">
            <v>Altas</v>
          </cell>
          <cell r="D24" t="str">
            <v>Transfer</v>
          </cell>
          <cell r="E24" t="str">
            <v>Altas Dom</v>
          </cell>
          <cell r="F24" t="str">
            <v>Transfer Dom</v>
          </cell>
          <cell r="G24" t="str">
            <v>ALTAS</v>
          </cell>
          <cell r="H24" t="str">
            <v>Altas Dom</v>
          </cell>
          <cell r="I24" t="str">
            <v>TRANSF</v>
          </cell>
          <cell r="J24" t="str">
            <v>Transfer Dom</v>
          </cell>
          <cell r="K24" t="str">
            <v>TOTAL 
POS</v>
          </cell>
          <cell r="L24"/>
          <cell r="M24" t="str">
            <v>PORTABILIDAD</v>
          </cell>
          <cell r="N24" t="str">
            <v>PREPAGO 
LO</v>
          </cell>
          <cell r="O24" t="str">
            <v>UPSELL</v>
          </cell>
          <cell r="P24"/>
          <cell r="Q24" t="str">
            <v>PREPAGO
CON TERMINAL</v>
          </cell>
          <cell r="R24" t="str">
            <v>(Q) TERMINALES POS</v>
          </cell>
          <cell r="S24" t="str">
            <v>(Q) 
RENOVACIONES</v>
          </cell>
          <cell r="T24" t="str">
            <v xml:space="preserve">TOTAL TERMINALES (PPCT + POS + REN) </v>
          </cell>
          <cell r="U24" t="str">
            <v>BLINDAJE</v>
          </cell>
          <cell r="V24" t="str">
            <v>RETENCION</v>
          </cell>
          <cell r="W24" t="str">
            <v>PAQUETES RECURRENTES VOZ</v>
          </cell>
          <cell r="X24" t="str">
            <v>UPPS+</v>
          </cell>
          <cell r="Y24"/>
          <cell r="Z24" t="str">
            <v>Asistencia SOS</v>
          </cell>
          <cell r="AA24" t="str">
            <v xml:space="preserve">TVI </v>
          </cell>
          <cell r="AB24" t="str">
            <v>Canal del Fútbol</v>
          </cell>
          <cell r="AC24" t="str">
            <v xml:space="preserve">FOX </v>
          </cell>
          <cell r="AD24" t="str">
            <v>HBO</v>
          </cell>
          <cell r="AE24" t="str">
            <v>Total TV</v>
          </cell>
          <cell r="AF24" t="str">
            <v>NPS</v>
          </cell>
          <cell r="AG24"/>
          <cell r="AH24"/>
          <cell r="AI24"/>
          <cell r="AJ24"/>
          <cell r="AK24"/>
          <cell r="AL24"/>
          <cell r="AM24"/>
          <cell r="AN24"/>
          <cell r="AO24" t="str">
            <v>Ejecutivos Tienda</v>
          </cell>
          <cell r="AP24"/>
          <cell r="AQ24" t="str">
            <v>Ejecutivos 7 Dias Vacaciones</v>
          </cell>
          <cell r="AR24" t="str">
            <v>Ejecutivos 15 Dias Vacaciones</v>
          </cell>
          <cell r="AS24" t="str">
            <v>Ejecutivo Nuevo Tienda</v>
          </cell>
          <cell r="AT24"/>
          <cell r="AU24" t="str">
            <v>Presupuesto Unitario Ejecutivo</v>
          </cell>
          <cell r="AV24"/>
          <cell r="AW24"/>
          <cell r="AX24"/>
          <cell r="AY24" t="str">
            <v>Baja Ejecutivos Q Total Pos</v>
          </cell>
          <cell r="AZ24" t="str">
            <v>Baja Ejecutivos Altas Dom</v>
          </cell>
          <cell r="BA24" t="str">
            <v>Baja Ejecutivos Transfer Dom</v>
          </cell>
          <cell r="BB24" t="str">
            <v>% Altas Dom</v>
          </cell>
          <cell r="BC24" t="str">
            <v>% Transfer Dom</v>
          </cell>
          <cell r="BD24" t="str">
            <v>% Domicilliado</v>
          </cell>
          <cell r="BE24"/>
          <cell r="BF24" t="str">
            <v>TARIFA BASICA</v>
          </cell>
          <cell r="BG24"/>
          <cell r="BH24" t="str">
            <v>Altas Dom</v>
          </cell>
          <cell r="BI24" t="str">
            <v>Transfer Dom</v>
          </cell>
          <cell r="BJ24" t="str">
            <v>Total Dom</v>
          </cell>
          <cell r="BK24"/>
          <cell r="BL24" t="str">
            <v>Altas Dom</v>
          </cell>
          <cell r="BM24" t="str">
            <v>Transfer Dom</v>
          </cell>
          <cell r="BN24" t="str">
            <v>Total Dom</v>
          </cell>
          <cell r="BO24"/>
          <cell r="BP24" t="str">
            <v>Altas Dom</v>
          </cell>
          <cell r="BQ24" t="str">
            <v>Transfer Dom</v>
          </cell>
          <cell r="BR24" t="str">
            <v>Total Dom</v>
          </cell>
          <cell r="BS24"/>
          <cell r="BT24" t="str">
            <v>Altas Dom</v>
          </cell>
          <cell r="BU24" t="str">
            <v>Transfer Dom</v>
          </cell>
          <cell r="BV24" t="str">
            <v>Total Dom</v>
          </cell>
          <cell r="BW24"/>
          <cell r="BX24" t="str">
            <v>Real Plan 10,54</v>
          </cell>
          <cell r="BY24" t="str">
            <v>%</v>
          </cell>
          <cell r="BZ24" t="str">
            <v>Cupo Final SLE Planes 10,54 Ejecutivo</v>
          </cell>
          <cell r="CA24" t="str">
            <v>Cupo Final SLE Planes 10,54 Ejecutivo 7 dias</v>
          </cell>
          <cell r="CB24" t="str">
            <v>Cupo Final SLE Planes 10,54 Ejecutivo 15 dias</v>
          </cell>
          <cell r="CC24" t="str">
            <v>Cupo Final SLE Planes 10,54 Ejecutivo Nuevo</v>
          </cell>
          <cell r="CD24"/>
          <cell r="CE24"/>
          <cell r="CF24"/>
          <cell r="CG24"/>
          <cell r="CH24" t="str">
            <v>Real Plan Televentas</v>
          </cell>
          <cell r="CI24" t="str">
            <v>%</v>
          </cell>
          <cell r="CJ24" t="str">
            <v>Meta Final SLE Planes Tele Ejecutivo</v>
          </cell>
          <cell r="CK24" t="str">
            <v>Cupo Final SLE Planes Tele Ejecutivo 7 dias</v>
          </cell>
          <cell r="CL24" t="str">
            <v>Cupo Final SLE Planes Tele Ejecutivo 15 dias</v>
          </cell>
          <cell r="CM24" t="str">
            <v>Cupo Final SLE Planes Tele Ejecutivo Nuevo</v>
          </cell>
          <cell r="CN24"/>
          <cell r="CO24"/>
          <cell r="CP24"/>
          <cell r="CQ24"/>
          <cell r="CR24"/>
          <cell r="CS24"/>
          <cell r="CT24"/>
          <cell r="CU24"/>
          <cell r="CV24"/>
          <cell r="CW24"/>
          <cell r="CX24"/>
          <cell r="CY24"/>
          <cell r="CZ24"/>
          <cell r="DA24"/>
          <cell r="DB24"/>
          <cell r="DC24" t="str">
            <v>Real Prepago</v>
          </cell>
          <cell r="DD24"/>
          <cell r="DE24"/>
          <cell r="DF24"/>
          <cell r="DG24"/>
          <cell r="DH24"/>
          <cell r="DI24"/>
          <cell r="DJ24"/>
          <cell r="DK24"/>
          <cell r="DL24"/>
          <cell r="DM24"/>
          <cell r="DN24"/>
          <cell r="DO24" t="str">
            <v>Real Final SLE Terminales</v>
          </cell>
          <cell r="DP24"/>
          <cell r="DQ24" t="str">
            <v>Renovacion Contado</v>
          </cell>
          <cell r="DR24" t="str">
            <v>Renovacion Financiado</v>
          </cell>
          <cell r="DS24" t="str">
            <v>Contrato Contado</v>
          </cell>
          <cell r="DT24" t="str">
            <v>Contrato Financiado</v>
          </cell>
          <cell r="DU24" t="str">
            <v>Prepago Contado</v>
          </cell>
          <cell r="DV24" t="str">
            <v>Accesorios</v>
          </cell>
          <cell r="DW24" t="str">
            <v>Television</v>
          </cell>
          <cell r="DX24" t="str">
            <v>Total</v>
          </cell>
          <cell r="DY24"/>
          <cell r="DZ24"/>
          <cell r="EA24"/>
          <cell r="EB24"/>
          <cell r="EC24"/>
          <cell r="ED24"/>
          <cell r="EE24"/>
          <cell r="EF24"/>
          <cell r="EG24" t="str">
            <v>PAQUETES RECURRENTES VOZ</v>
          </cell>
          <cell r="EH24" t="str">
            <v>UPPS+</v>
          </cell>
          <cell r="EI24" t="str">
            <v>Asistencia SOS</v>
          </cell>
          <cell r="EJ24"/>
          <cell r="EK24" t="str">
            <v xml:space="preserve">TVI </v>
          </cell>
          <cell r="EL24" t="str">
            <v>Canal del Fútbol</v>
          </cell>
          <cell r="EM24" t="str">
            <v>FOX</v>
          </cell>
          <cell r="EN24" t="str">
            <v>HBO</v>
          </cell>
        </row>
        <row r="25">
          <cell r="A25" t="str">
            <v>AMERICA</v>
          </cell>
          <cell r="B25" t="str">
            <v>AE SALESLAND PLAZA DE LAS AMERICAS</v>
          </cell>
          <cell r="C25">
            <v>0.5</v>
          </cell>
          <cell r="D25">
            <v>0.5</v>
          </cell>
          <cell r="E25">
            <v>0.62790697674418605</v>
          </cell>
          <cell r="F25">
            <v>0.44186046511627908</v>
          </cell>
          <cell r="G25">
            <v>86</v>
          </cell>
          <cell r="H25">
            <v>54</v>
          </cell>
          <cell r="I25">
            <v>86</v>
          </cell>
          <cell r="J25">
            <v>38</v>
          </cell>
          <cell r="K25">
            <v>172</v>
          </cell>
          <cell r="L25">
            <v>190</v>
          </cell>
          <cell r="M25">
            <v>3</v>
          </cell>
          <cell r="N25">
            <v>92</v>
          </cell>
          <cell r="O25">
            <v>243.51999999999984</v>
          </cell>
          <cell r="P25"/>
          <cell r="Q25">
            <v>3989.2857399999998</v>
          </cell>
          <cell r="R25"/>
          <cell r="S25"/>
          <cell r="T25">
            <v>21003.210029999998</v>
          </cell>
          <cell r="U25">
            <v>0</v>
          </cell>
          <cell r="V25">
            <v>0.90833333333333321</v>
          </cell>
          <cell r="W25">
            <v>92.34</v>
          </cell>
          <cell r="X25">
            <v>29.94</v>
          </cell>
          <cell r="Y25"/>
          <cell r="Z25">
            <v>6.88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0.59090909090909094</v>
          </cell>
          <cell r="AG25"/>
          <cell r="AH25"/>
          <cell r="AI25"/>
          <cell r="AJ25"/>
          <cell r="AK25"/>
          <cell r="AL25"/>
          <cell r="AM25"/>
          <cell r="AN25"/>
          <cell r="AO25">
            <v>5</v>
          </cell>
          <cell r="AP25"/>
          <cell r="AQ25">
            <v>1</v>
          </cell>
          <cell r="AR25">
            <v>0</v>
          </cell>
          <cell r="AS25">
            <v>0</v>
          </cell>
          <cell r="AT25"/>
          <cell r="AU25">
            <v>36.083916083916087</v>
          </cell>
          <cell r="AV25"/>
          <cell r="AW25"/>
          <cell r="AX25"/>
          <cell r="AY25">
            <v>172</v>
          </cell>
          <cell r="AZ25">
            <v>54</v>
          </cell>
          <cell r="BA25">
            <v>38</v>
          </cell>
          <cell r="BB25">
            <v>0.31395348837209303</v>
          </cell>
          <cell r="BC25">
            <v>0.22093023255813954</v>
          </cell>
          <cell r="BD25">
            <v>0.53488372093023262</v>
          </cell>
          <cell r="BE25"/>
          <cell r="BF25">
            <v>14.409999999999997</v>
          </cell>
          <cell r="BG25"/>
          <cell r="BH25">
            <v>10.8</v>
          </cell>
          <cell r="BI25">
            <v>7.6</v>
          </cell>
          <cell r="BJ25">
            <v>18.399999999999999</v>
          </cell>
          <cell r="BK25"/>
          <cell r="BL25" t="e">
            <v>#REF!</v>
          </cell>
          <cell r="BM25" t="e">
            <v>#REF!</v>
          </cell>
          <cell r="BN25" t="e">
            <v>#REF!</v>
          </cell>
          <cell r="BO25"/>
          <cell r="BP25" t="e">
            <v>#REF!</v>
          </cell>
          <cell r="BQ25" t="e">
            <v>#REF!</v>
          </cell>
          <cell r="BR25" t="e">
            <v>#REF!</v>
          </cell>
          <cell r="BS25"/>
          <cell r="BT25" t="e">
            <v>#REF!</v>
          </cell>
          <cell r="BU25" t="e">
            <v>#REF!</v>
          </cell>
          <cell r="BV25" t="e">
            <v>#REF!</v>
          </cell>
          <cell r="BW25"/>
          <cell r="BX25">
            <v>52</v>
          </cell>
          <cell r="BY25">
            <v>0.30232558139534882</v>
          </cell>
          <cell r="BZ25">
            <v>43</v>
          </cell>
          <cell r="CA25">
            <v>7</v>
          </cell>
          <cell r="CB25"/>
          <cell r="CC25"/>
          <cell r="CD25"/>
          <cell r="CE25"/>
          <cell r="CF25"/>
          <cell r="CG25"/>
          <cell r="CH25">
            <v>38</v>
          </cell>
          <cell r="CI25">
            <v>0.22093023255813954</v>
          </cell>
          <cell r="CJ25">
            <v>25</v>
          </cell>
          <cell r="CK25">
            <v>10</v>
          </cell>
          <cell r="CL25"/>
          <cell r="CM25"/>
          <cell r="CN25"/>
          <cell r="CO25"/>
          <cell r="CP25"/>
          <cell r="CQ25"/>
          <cell r="CR25"/>
          <cell r="CS25"/>
          <cell r="CT25"/>
          <cell r="CU25"/>
          <cell r="CV25"/>
          <cell r="CW25"/>
          <cell r="CX25"/>
          <cell r="CY25"/>
          <cell r="CZ25"/>
          <cell r="DA25"/>
          <cell r="DB25"/>
          <cell r="DC25">
            <v>92</v>
          </cell>
          <cell r="DD25"/>
          <cell r="DE25"/>
          <cell r="DF25"/>
          <cell r="DG25"/>
          <cell r="DH25"/>
          <cell r="DI25"/>
          <cell r="DJ25"/>
          <cell r="DK25"/>
          <cell r="DL25"/>
          <cell r="DM25"/>
          <cell r="DN25"/>
          <cell r="DO25">
            <v>26900.457769999997</v>
          </cell>
          <cell r="DP25"/>
          <cell r="DQ25">
            <v>21333.333333333332</v>
          </cell>
          <cell r="DR25">
            <v>11166.666666666668</v>
          </cell>
          <cell r="DS25">
            <v>6500.0000000000009</v>
          </cell>
          <cell r="DT25">
            <v>3500</v>
          </cell>
          <cell r="DU25">
            <v>1408.16</v>
          </cell>
          <cell r="DV25">
            <v>0</v>
          </cell>
          <cell r="DW25">
            <v>0</v>
          </cell>
          <cell r="DX25">
            <v>43908.160000000003</v>
          </cell>
          <cell r="DY25"/>
          <cell r="DZ25"/>
          <cell r="EA25"/>
          <cell r="EB25"/>
          <cell r="EC25"/>
          <cell r="ED25"/>
          <cell r="EE25"/>
          <cell r="EF25"/>
          <cell r="EG25">
            <v>60</v>
          </cell>
          <cell r="EH25">
            <v>6</v>
          </cell>
          <cell r="EI25">
            <v>0</v>
          </cell>
          <cell r="EJ25"/>
          <cell r="EK25">
            <v>1</v>
          </cell>
          <cell r="EL25">
            <v>0</v>
          </cell>
          <cell r="EM25">
            <v>0</v>
          </cell>
          <cell r="EN25">
            <v>0</v>
          </cell>
        </row>
        <row r="26">
          <cell r="A26" t="str">
            <v>CONDADO</v>
          </cell>
          <cell r="B26" t="str">
            <v>AE SALESLAND EL CONDADO</v>
          </cell>
          <cell r="C26">
            <v>0.49446494464944651</v>
          </cell>
          <cell r="D26">
            <v>0.50553505535055354</v>
          </cell>
          <cell r="E26">
            <v>0.69402985074626866</v>
          </cell>
          <cell r="F26">
            <v>0.64233576642335766</v>
          </cell>
          <cell r="G26">
            <v>134</v>
          </cell>
          <cell r="H26">
            <v>93</v>
          </cell>
          <cell r="I26">
            <v>137</v>
          </cell>
          <cell r="J26">
            <v>88</v>
          </cell>
          <cell r="K26">
            <v>271</v>
          </cell>
          <cell r="L26">
            <v>300</v>
          </cell>
          <cell r="M26">
            <v>22</v>
          </cell>
          <cell r="N26">
            <v>72</v>
          </cell>
          <cell r="O26">
            <v>463.25000000000006</v>
          </cell>
          <cell r="P26"/>
          <cell r="Q26">
            <v>5651.7856800000009</v>
          </cell>
          <cell r="R26"/>
          <cell r="S26"/>
          <cell r="T26">
            <v>35957.946559999997</v>
          </cell>
          <cell r="U26">
            <v>0</v>
          </cell>
          <cell r="V26">
            <v>0.86363636363636365</v>
          </cell>
          <cell r="W26">
            <v>102.06</v>
          </cell>
          <cell r="X26">
            <v>19.96</v>
          </cell>
          <cell r="Y26"/>
          <cell r="Z26">
            <v>0</v>
          </cell>
          <cell r="AA26">
            <v>29.98</v>
          </cell>
          <cell r="AB26">
            <v>10.7</v>
          </cell>
          <cell r="AC26">
            <v>0</v>
          </cell>
          <cell r="AD26">
            <v>0</v>
          </cell>
          <cell r="AE26">
            <v>40.68</v>
          </cell>
          <cell r="AF26">
            <v>0.66666666666666663</v>
          </cell>
          <cell r="AG26"/>
          <cell r="AH26"/>
          <cell r="AI26"/>
          <cell r="AJ26"/>
          <cell r="AK26"/>
          <cell r="AL26"/>
          <cell r="AM26"/>
          <cell r="AN26"/>
          <cell r="AO26">
            <v>5</v>
          </cell>
          <cell r="AP26"/>
          <cell r="AQ26">
            <v>2</v>
          </cell>
          <cell r="AR26">
            <v>0</v>
          </cell>
          <cell r="AS26">
            <v>0</v>
          </cell>
          <cell r="AT26"/>
          <cell r="AU26">
            <v>59.779411764705884</v>
          </cell>
          <cell r="AV26"/>
          <cell r="AW26"/>
          <cell r="AX26"/>
          <cell r="AY26">
            <v>271</v>
          </cell>
          <cell r="AZ26">
            <v>93</v>
          </cell>
          <cell r="BA26">
            <v>88</v>
          </cell>
          <cell r="BB26">
            <v>0.34317343173431736</v>
          </cell>
          <cell r="BC26">
            <v>0.32472324723247231</v>
          </cell>
          <cell r="BD26">
            <v>0.66789667896678973</v>
          </cell>
          <cell r="BE26"/>
          <cell r="BF26">
            <v>14.607487684729065</v>
          </cell>
          <cell r="BG26"/>
          <cell r="BH26">
            <v>18.600000000000001</v>
          </cell>
          <cell r="BI26">
            <v>17.600000000000001</v>
          </cell>
          <cell r="BJ26">
            <v>36.200000000000003</v>
          </cell>
          <cell r="BK26"/>
          <cell r="BL26" t="e">
            <v>#REF!</v>
          </cell>
          <cell r="BM26" t="e">
            <v>#REF!</v>
          </cell>
          <cell r="BN26" t="e">
            <v>#REF!</v>
          </cell>
          <cell r="BO26"/>
          <cell r="BP26" t="e">
            <v>#REF!</v>
          </cell>
          <cell r="BQ26" t="e">
            <v>#REF!</v>
          </cell>
          <cell r="BR26" t="e">
            <v>#REF!</v>
          </cell>
          <cell r="BS26"/>
          <cell r="BT26" t="e">
            <v>#REF!</v>
          </cell>
          <cell r="BU26" t="e">
            <v>#REF!</v>
          </cell>
          <cell r="BV26" t="e">
            <v>#REF!</v>
          </cell>
          <cell r="BW26"/>
          <cell r="BX26">
            <v>47</v>
          </cell>
          <cell r="BY26">
            <v>0.17343173431734318</v>
          </cell>
          <cell r="BZ26">
            <v>23</v>
          </cell>
          <cell r="CA26">
            <v>16</v>
          </cell>
          <cell r="CB26"/>
          <cell r="CC26"/>
          <cell r="CD26"/>
          <cell r="CE26"/>
          <cell r="CF26"/>
          <cell r="CG26"/>
          <cell r="CH26">
            <v>27</v>
          </cell>
          <cell r="CI26">
            <v>9.9630996309963096E-2</v>
          </cell>
          <cell r="CJ26">
            <v>14</v>
          </cell>
          <cell r="CK26">
            <v>9</v>
          </cell>
          <cell r="CL26"/>
          <cell r="CM26"/>
          <cell r="CN26"/>
          <cell r="CO26"/>
          <cell r="CP26"/>
          <cell r="CQ26"/>
          <cell r="CR26"/>
          <cell r="CS26"/>
          <cell r="CT26"/>
          <cell r="CU26"/>
          <cell r="CV26"/>
          <cell r="CW26"/>
          <cell r="CX26"/>
          <cell r="CY26"/>
          <cell r="CZ26"/>
          <cell r="DA26"/>
          <cell r="DB26"/>
          <cell r="DC26">
            <v>72</v>
          </cell>
          <cell r="DD26"/>
          <cell r="DE26"/>
          <cell r="DF26"/>
          <cell r="DG26"/>
          <cell r="DH26"/>
          <cell r="DI26"/>
          <cell r="DJ26"/>
          <cell r="DK26"/>
          <cell r="DL26"/>
          <cell r="DM26"/>
          <cell r="DN26"/>
          <cell r="DO26">
            <v>31678.470020000001</v>
          </cell>
          <cell r="DP26"/>
          <cell r="DQ26">
            <v>13050.980392156862</v>
          </cell>
          <cell r="DR26">
            <v>6831.3725490196084</v>
          </cell>
          <cell r="DS26">
            <v>3976.4705882352946</v>
          </cell>
          <cell r="DT26">
            <v>2141.1764705882351</v>
          </cell>
          <cell r="DU26">
            <v>1290.82</v>
          </cell>
          <cell r="DV26">
            <v>0</v>
          </cell>
          <cell r="DW26">
            <v>0</v>
          </cell>
          <cell r="DX26">
            <v>27290.819999999996</v>
          </cell>
          <cell r="DY26"/>
          <cell r="DZ26"/>
          <cell r="EA26"/>
          <cell r="EB26"/>
          <cell r="EC26"/>
          <cell r="ED26"/>
          <cell r="EE26"/>
          <cell r="EF26"/>
          <cell r="EG26">
            <v>34</v>
          </cell>
          <cell r="EH26">
            <v>5</v>
          </cell>
          <cell r="EI26">
            <v>3</v>
          </cell>
          <cell r="EJ26"/>
          <cell r="EK26">
            <v>1</v>
          </cell>
          <cell r="EL26">
            <v>1</v>
          </cell>
          <cell r="EM26">
            <v>0</v>
          </cell>
          <cell r="EN26">
            <v>0</v>
          </cell>
        </row>
        <row r="27">
          <cell r="A27" t="str">
            <v>CUENCA CENTRO</v>
          </cell>
          <cell r="B27" t="str">
            <v>AE SALESLAND CUENCA CENTRO</v>
          </cell>
          <cell r="C27">
            <v>0.54500000000000004</v>
          </cell>
          <cell r="D27">
            <v>0.45500000000000002</v>
          </cell>
          <cell r="E27">
            <v>0.6330275229357798</v>
          </cell>
          <cell r="F27">
            <v>0.73626373626373631</v>
          </cell>
          <cell r="G27">
            <v>109</v>
          </cell>
          <cell r="H27">
            <v>69</v>
          </cell>
          <cell r="I27">
            <v>91</v>
          </cell>
          <cell r="J27">
            <v>67</v>
          </cell>
          <cell r="K27">
            <v>200</v>
          </cell>
          <cell r="L27">
            <v>221</v>
          </cell>
          <cell r="M27">
            <v>21</v>
          </cell>
          <cell r="N27">
            <v>101</v>
          </cell>
          <cell r="O27">
            <v>208.45000000000002</v>
          </cell>
          <cell r="P27"/>
          <cell r="Q27">
            <v>4273.2142700000004</v>
          </cell>
          <cell r="R27"/>
          <cell r="S27"/>
          <cell r="T27">
            <v>19995.446489999998</v>
          </cell>
          <cell r="U27">
            <v>0</v>
          </cell>
          <cell r="V27">
            <v>1</v>
          </cell>
          <cell r="W27">
            <v>68.040000000000006</v>
          </cell>
          <cell r="X27">
            <v>0</v>
          </cell>
          <cell r="Y27"/>
          <cell r="Z27">
            <v>0</v>
          </cell>
          <cell r="AA27">
            <v>29.98</v>
          </cell>
          <cell r="AB27">
            <v>21.4</v>
          </cell>
          <cell r="AC27">
            <v>0</v>
          </cell>
          <cell r="AD27">
            <v>0</v>
          </cell>
          <cell r="AE27">
            <v>51.379999999999995</v>
          </cell>
          <cell r="AF27">
            <v>0.875</v>
          </cell>
          <cell r="AG27"/>
          <cell r="AH27"/>
          <cell r="AI27"/>
          <cell r="AJ27"/>
          <cell r="AK27"/>
          <cell r="AL27"/>
          <cell r="AM27"/>
          <cell r="AN27"/>
          <cell r="AO27">
            <v>5</v>
          </cell>
          <cell r="AP27"/>
          <cell r="AQ27">
            <v>0</v>
          </cell>
          <cell r="AR27">
            <v>1</v>
          </cell>
          <cell r="AS27">
            <v>1</v>
          </cell>
          <cell r="AT27"/>
          <cell r="AU27">
            <v>57.142857142857146</v>
          </cell>
          <cell r="AV27"/>
          <cell r="AW27"/>
          <cell r="AX27"/>
          <cell r="AY27">
            <v>200</v>
          </cell>
          <cell r="AZ27">
            <v>69</v>
          </cell>
          <cell r="BA27">
            <v>67</v>
          </cell>
          <cell r="BB27">
            <v>0.34499999999999997</v>
          </cell>
          <cell r="BC27">
            <v>0.33500000000000002</v>
          </cell>
          <cell r="BD27">
            <v>0.67999999999999994</v>
          </cell>
          <cell r="BE27"/>
          <cell r="BF27">
            <v>14.754070351758793</v>
          </cell>
          <cell r="BG27"/>
          <cell r="BH27">
            <v>13.8</v>
          </cell>
          <cell r="BI27">
            <v>13.4</v>
          </cell>
          <cell r="BJ27">
            <v>27.200000000000003</v>
          </cell>
          <cell r="BK27"/>
          <cell r="BL27" t="e">
            <v>#REF!</v>
          </cell>
          <cell r="BM27" t="e">
            <v>#REF!</v>
          </cell>
          <cell r="BN27" t="e">
            <v>#REF!</v>
          </cell>
          <cell r="BO27"/>
          <cell r="BP27" t="e">
            <v>#REF!</v>
          </cell>
          <cell r="BQ27" t="e">
            <v>#REF!</v>
          </cell>
          <cell r="BR27" t="e">
            <v>#REF!</v>
          </cell>
          <cell r="BS27"/>
          <cell r="BT27" t="e">
            <v>#REF!</v>
          </cell>
          <cell r="BU27" t="e">
            <v>#REF!</v>
          </cell>
          <cell r="BV27" t="e">
            <v>#REF!</v>
          </cell>
          <cell r="BW27"/>
          <cell r="BX27">
            <v>59</v>
          </cell>
          <cell r="BY27">
            <v>0.29499999999999998</v>
          </cell>
          <cell r="BZ27">
            <v>30</v>
          </cell>
          <cell r="CA27"/>
          <cell r="CB27">
            <v>4</v>
          </cell>
          <cell r="CC27">
            <v>16</v>
          </cell>
          <cell r="CD27"/>
          <cell r="CE27"/>
          <cell r="CF27"/>
          <cell r="CG27"/>
          <cell r="CH27">
            <v>29</v>
          </cell>
          <cell r="CI27">
            <v>0.14499999999999999</v>
          </cell>
          <cell r="CJ27">
            <v>11</v>
          </cell>
          <cell r="CK27"/>
          <cell r="CL27">
            <v>1</v>
          </cell>
          <cell r="CM27">
            <v>2</v>
          </cell>
          <cell r="CN27"/>
          <cell r="CO27"/>
          <cell r="CP27"/>
          <cell r="CQ27"/>
          <cell r="CR27"/>
          <cell r="CS27"/>
          <cell r="CT27"/>
          <cell r="CU27"/>
          <cell r="CV27"/>
          <cell r="CW27"/>
          <cell r="CX27"/>
          <cell r="CY27"/>
          <cell r="CZ27"/>
          <cell r="DA27"/>
          <cell r="DB27"/>
          <cell r="DC27">
            <v>101</v>
          </cell>
          <cell r="DD27"/>
          <cell r="DE27"/>
          <cell r="DF27"/>
          <cell r="DG27"/>
          <cell r="DH27"/>
          <cell r="DI27"/>
          <cell r="DJ27"/>
          <cell r="DK27"/>
          <cell r="DL27"/>
          <cell r="DM27"/>
          <cell r="DN27"/>
          <cell r="DO27">
            <v>25726.79579</v>
          </cell>
          <cell r="DP27"/>
          <cell r="DQ27">
            <v>12549.019607843136</v>
          </cell>
          <cell r="DR27">
            <v>6568.6274509803925</v>
          </cell>
          <cell r="DS27">
            <v>3823.5294117647063</v>
          </cell>
          <cell r="DT27">
            <v>2058.8235294117649</v>
          </cell>
          <cell r="DU27">
            <v>2127.5500000000002</v>
          </cell>
          <cell r="DV27">
            <v>0</v>
          </cell>
          <cell r="DW27">
            <v>0</v>
          </cell>
          <cell r="DX27">
            <v>27127.55</v>
          </cell>
          <cell r="DY27"/>
          <cell r="DZ27"/>
          <cell r="EA27"/>
          <cell r="EB27"/>
          <cell r="EC27"/>
          <cell r="ED27"/>
          <cell r="EE27"/>
          <cell r="EF27"/>
          <cell r="EG27">
            <v>14</v>
          </cell>
          <cell r="EH27">
            <v>0</v>
          </cell>
          <cell r="EI27">
            <v>0</v>
          </cell>
          <cell r="EJ27"/>
          <cell r="EK27">
            <v>1</v>
          </cell>
          <cell r="EL27">
            <v>2</v>
          </cell>
          <cell r="EM27">
            <v>0</v>
          </cell>
          <cell r="EN27">
            <v>0</v>
          </cell>
        </row>
        <row r="28">
          <cell r="A28" t="str">
            <v>CUENCA REMIGIO</v>
          </cell>
          <cell r="B28" t="str">
            <v>AE SALESLAND CUENCA REMIGIO</v>
          </cell>
          <cell r="C28">
            <v>0.5544554455445545</v>
          </cell>
          <cell r="D28">
            <v>0.44554455445544555</v>
          </cell>
          <cell r="E28">
            <v>0.7321428571428571</v>
          </cell>
          <cell r="F28">
            <v>0.7</v>
          </cell>
          <cell r="G28">
            <v>112</v>
          </cell>
          <cell r="H28">
            <v>82</v>
          </cell>
          <cell r="I28">
            <v>90</v>
          </cell>
          <cell r="J28">
            <v>63</v>
          </cell>
          <cell r="K28">
            <v>202</v>
          </cell>
          <cell r="L28">
            <v>224</v>
          </cell>
          <cell r="M28">
            <v>23</v>
          </cell>
          <cell r="N28">
            <v>98</v>
          </cell>
          <cell r="O28">
            <v>283.45999999999998</v>
          </cell>
          <cell r="P28"/>
          <cell r="Q28">
            <v>2241.0714200000002</v>
          </cell>
          <cell r="R28"/>
          <cell r="S28"/>
          <cell r="T28">
            <v>19923.03573</v>
          </cell>
          <cell r="U28">
            <v>0</v>
          </cell>
          <cell r="V28">
            <v>0.85895546760931396</v>
          </cell>
          <cell r="W28">
            <v>116.64000000000001</v>
          </cell>
          <cell r="X28">
            <v>0</v>
          </cell>
          <cell r="Y28"/>
          <cell r="Z28">
            <v>0</v>
          </cell>
          <cell r="AA28">
            <v>0</v>
          </cell>
          <cell r="AB28">
            <v>10.7</v>
          </cell>
          <cell r="AC28">
            <v>0</v>
          </cell>
          <cell r="AD28">
            <v>0</v>
          </cell>
          <cell r="AE28">
            <v>10.7</v>
          </cell>
          <cell r="AF28">
            <v>0.7192982456140351</v>
          </cell>
          <cell r="AG28"/>
          <cell r="AH28"/>
          <cell r="AI28"/>
          <cell r="AJ28"/>
          <cell r="AK28"/>
          <cell r="AL28"/>
          <cell r="AM28"/>
          <cell r="AN28"/>
          <cell r="AO28">
            <v>5</v>
          </cell>
          <cell r="AP28"/>
          <cell r="AQ28">
            <v>0</v>
          </cell>
          <cell r="AR28">
            <v>1</v>
          </cell>
          <cell r="AS28">
            <v>0</v>
          </cell>
          <cell r="AT28"/>
          <cell r="AU28">
            <v>44.888888888888886</v>
          </cell>
          <cell r="AV28"/>
          <cell r="AW28"/>
          <cell r="AX28"/>
          <cell r="AY28">
            <v>202</v>
          </cell>
          <cell r="AZ28">
            <v>82</v>
          </cell>
          <cell r="BA28">
            <v>63</v>
          </cell>
          <cell r="BB28">
            <v>0.40594059405940597</v>
          </cell>
          <cell r="BC28">
            <v>0.31188118811881188</v>
          </cell>
          <cell r="BD28">
            <v>0.71782178217821779</v>
          </cell>
          <cell r="BE28"/>
          <cell r="BF28">
            <v>14.6084</v>
          </cell>
          <cell r="BG28"/>
          <cell r="BH28">
            <v>16.399999999999999</v>
          </cell>
          <cell r="BI28">
            <v>12.6</v>
          </cell>
          <cell r="BJ28">
            <v>29</v>
          </cell>
          <cell r="BK28"/>
          <cell r="BL28" t="e">
            <v>#REF!</v>
          </cell>
          <cell r="BM28" t="e">
            <v>#REF!</v>
          </cell>
          <cell r="BN28" t="e">
            <v>#REF!</v>
          </cell>
          <cell r="BO28"/>
          <cell r="BP28" t="e">
            <v>#REF!</v>
          </cell>
          <cell r="BQ28" t="e">
            <v>#REF!</v>
          </cell>
          <cell r="BR28" t="e">
            <v>#REF!</v>
          </cell>
          <cell r="BS28"/>
          <cell r="BT28" t="e">
            <v>#REF!</v>
          </cell>
          <cell r="BU28" t="e">
            <v>#REF!</v>
          </cell>
          <cell r="BV28" t="e">
            <v>#REF!</v>
          </cell>
          <cell r="BW28"/>
          <cell r="BX28">
            <v>45</v>
          </cell>
          <cell r="BY28">
            <v>0.22277227722772278</v>
          </cell>
          <cell r="BZ28">
            <v>41</v>
          </cell>
          <cell r="CA28"/>
          <cell r="CB28">
            <v>4</v>
          </cell>
          <cell r="CC28"/>
          <cell r="CD28"/>
          <cell r="CE28"/>
          <cell r="CF28"/>
          <cell r="CG28"/>
          <cell r="CH28">
            <v>17</v>
          </cell>
          <cell r="CI28">
            <v>8.4158415841584164E-2</v>
          </cell>
          <cell r="CJ28">
            <v>13</v>
          </cell>
          <cell r="CK28"/>
          <cell r="CL28">
            <v>3</v>
          </cell>
          <cell r="CM28"/>
          <cell r="CN28"/>
          <cell r="CO28"/>
          <cell r="CP28"/>
          <cell r="CQ28"/>
          <cell r="CR28"/>
          <cell r="CS28"/>
          <cell r="CT28"/>
          <cell r="CU28"/>
          <cell r="CV28"/>
          <cell r="CW28"/>
          <cell r="CX28"/>
          <cell r="CY28"/>
          <cell r="CZ28"/>
          <cell r="DA28"/>
          <cell r="DB28"/>
          <cell r="DC28">
            <v>98</v>
          </cell>
          <cell r="DD28"/>
          <cell r="DE28"/>
          <cell r="DF28"/>
          <cell r="DG28"/>
          <cell r="DH28"/>
          <cell r="DI28"/>
          <cell r="DJ28"/>
          <cell r="DK28"/>
          <cell r="DL28"/>
          <cell r="DM28"/>
          <cell r="DN28"/>
          <cell r="DO28">
            <v>20913.310000000001</v>
          </cell>
          <cell r="DP28"/>
          <cell r="DQ28">
            <v>12549.019607843136</v>
          </cell>
          <cell r="DR28">
            <v>6568.6274509803925</v>
          </cell>
          <cell r="DS28">
            <v>3823.5294117647063</v>
          </cell>
          <cell r="DT28">
            <v>2058.8235294117649</v>
          </cell>
          <cell r="DU28">
            <v>2127.5500000000002</v>
          </cell>
          <cell r="DV28">
            <v>0</v>
          </cell>
          <cell r="DW28">
            <v>0</v>
          </cell>
          <cell r="DX28">
            <v>27127.55</v>
          </cell>
          <cell r="DY28"/>
          <cell r="DZ28"/>
          <cell r="EA28"/>
          <cell r="EB28"/>
          <cell r="EC28"/>
          <cell r="ED28"/>
          <cell r="EE28"/>
          <cell r="EF28"/>
          <cell r="EG28">
            <v>30</v>
          </cell>
          <cell r="EH28">
            <v>1</v>
          </cell>
          <cell r="EI28">
            <v>0</v>
          </cell>
          <cell r="EJ28"/>
          <cell r="EK28">
            <v>0</v>
          </cell>
          <cell r="EL28">
            <v>0</v>
          </cell>
          <cell r="EM28">
            <v>0</v>
          </cell>
          <cell r="EN28">
            <v>0</v>
          </cell>
        </row>
        <row r="29">
          <cell r="A29" t="str">
            <v>RECREO</v>
          </cell>
          <cell r="B29" t="str">
            <v>AE SALESLAND RECREO</v>
          </cell>
          <cell r="C29">
            <v>0.39433962264150946</v>
          </cell>
          <cell r="D29">
            <v>0.60566037735849054</v>
          </cell>
          <cell r="E29">
            <v>0.74641148325358853</v>
          </cell>
          <cell r="F29">
            <v>0.52647975077881615</v>
          </cell>
          <cell r="G29">
            <v>209</v>
          </cell>
          <cell r="H29">
            <v>156</v>
          </cell>
          <cell r="I29">
            <v>321</v>
          </cell>
          <cell r="J29">
            <v>169</v>
          </cell>
          <cell r="K29">
            <v>530</v>
          </cell>
          <cell r="L29">
            <v>587</v>
          </cell>
          <cell r="M29">
            <v>18</v>
          </cell>
          <cell r="N29">
            <v>176</v>
          </cell>
          <cell r="O29">
            <v>1454.0599999999993</v>
          </cell>
          <cell r="P29"/>
          <cell r="Q29">
            <v>5675.8928100000012</v>
          </cell>
          <cell r="R29"/>
          <cell r="S29"/>
          <cell r="T29">
            <v>42241.068619999998</v>
          </cell>
          <cell r="U29">
            <v>0</v>
          </cell>
          <cell r="V29">
            <v>0.80258974358974355</v>
          </cell>
          <cell r="W29">
            <v>247.86</v>
          </cell>
          <cell r="X29">
            <v>29.94</v>
          </cell>
          <cell r="Y29"/>
          <cell r="Z29">
            <v>0</v>
          </cell>
          <cell r="AA29">
            <v>29.98</v>
          </cell>
          <cell r="AB29">
            <v>0</v>
          </cell>
          <cell r="AC29">
            <v>0</v>
          </cell>
          <cell r="AD29">
            <v>0</v>
          </cell>
          <cell r="AE29">
            <v>29.98</v>
          </cell>
          <cell r="AF29">
            <v>0.6216216216216216</v>
          </cell>
          <cell r="AG29"/>
          <cell r="AH29"/>
          <cell r="AI29"/>
          <cell r="AJ29"/>
          <cell r="AK29"/>
          <cell r="AL29"/>
          <cell r="AM29"/>
          <cell r="AN29"/>
          <cell r="AO29">
            <v>12</v>
          </cell>
          <cell r="AP29"/>
          <cell r="AQ29">
            <v>4</v>
          </cell>
          <cell r="AR29">
            <v>0</v>
          </cell>
          <cell r="AS29">
            <v>0</v>
          </cell>
          <cell r="AT29"/>
          <cell r="AU29">
            <v>47.891566265060241</v>
          </cell>
          <cell r="AV29"/>
          <cell r="AW29"/>
          <cell r="AX29"/>
          <cell r="AY29">
            <v>530</v>
          </cell>
          <cell r="AZ29">
            <v>156</v>
          </cell>
          <cell r="BA29">
            <v>169</v>
          </cell>
          <cell r="BB29">
            <v>0.29433962264150942</v>
          </cell>
          <cell r="BC29">
            <v>0.31886792452830187</v>
          </cell>
          <cell r="BD29">
            <v>0.6132075471698113</v>
          </cell>
          <cell r="BE29"/>
          <cell r="BF29">
            <v>13.973391304347819</v>
          </cell>
          <cell r="BH29">
            <v>13</v>
          </cell>
          <cell r="BI29">
            <v>14.083333333333334</v>
          </cell>
          <cell r="BJ29">
            <v>27.083333333333336</v>
          </cell>
          <cell r="BK29"/>
          <cell r="BL29" t="e">
            <v>#REF!</v>
          </cell>
          <cell r="BM29" t="e">
            <v>#REF!</v>
          </cell>
          <cell r="BN29" t="e">
            <v>#REF!</v>
          </cell>
          <cell r="BO29"/>
          <cell r="BP29" t="e">
            <v>#REF!</v>
          </cell>
          <cell r="BQ29" t="e">
            <v>#REF!</v>
          </cell>
          <cell r="BR29" t="e">
            <v>#REF!</v>
          </cell>
          <cell r="BS29"/>
          <cell r="BT29" t="e">
            <v>#REF!</v>
          </cell>
          <cell r="BU29" t="e">
            <v>#REF!</v>
          </cell>
          <cell r="BV29" t="e">
            <v>#REF!</v>
          </cell>
          <cell r="BW29"/>
          <cell r="BX29">
            <v>128</v>
          </cell>
          <cell r="BY29">
            <v>0.24150943396226415</v>
          </cell>
          <cell r="BZ29">
            <v>84</v>
          </cell>
          <cell r="CA29">
            <v>33</v>
          </cell>
          <cell r="CB29"/>
          <cell r="CC29"/>
          <cell r="CD29"/>
          <cell r="CE29"/>
          <cell r="CF29"/>
          <cell r="CG29"/>
          <cell r="CH29">
            <v>103</v>
          </cell>
          <cell r="CI29">
            <v>0.19433962264150945</v>
          </cell>
          <cell r="CJ29">
            <v>56</v>
          </cell>
          <cell r="CK29">
            <v>40</v>
          </cell>
          <cell r="CL29"/>
          <cell r="CM29"/>
          <cell r="CN29"/>
          <cell r="CO29"/>
          <cell r="CP29"/>
          <cell r="CQ29"/>
          <cell r="CR29"/>
          <cell r="CS29"/>
          <cell r="CT29"/>
          <cell r="CU29"/>
          <cell r="CV29"/>
          <cell r="CW29"/>
          <cell r="CX29"/>
          <cell r="CY29"/>
          <cell r="CZ29"/>
          <cell r="DA29"/>
          <cell r="DB29"/>
          <cell r="DC29">
            <v>176</v>
          </cell>
          <cell r="DD29"/>
          <cell r="DE29"/>
          <cell r="DF29"/>
          <cell r="DG29"/>
          <cell r="DH29"/>
          <cell r="DI29"/>
          <cell r="DJ29"/>
          <cell r="DK29"/>
          <cell r="DL29"/>
          <cell r="DM29"/>
          <cell r="DN29"/>
          <cell r="DO29">
            <v>67639.91081999999</v>
          </cell>
          <cell r="DP29"/>
          <cell r="DQ29">
            <v>31372.549019607843</v>
          </cell>
          <cell r="DR29">
            <v>16421.568627450983</v>
          </cell>
          <cell r="DS29">
            <v>9558.8235294117658</v>
          </cell>
          <cell r="DT29">
            <v>5147.0588235294117</v>
          </cell>
          <cell r="DU29">
            <v>3933.68</v>
          </cell>
          <cell r="DV29">
            <v>0</v>
          </cell>
          <cell r="DW29">
            <v>0</v>
          </cell>
          <cell r="DX29">
            <v>66433.679999999993</v>
          </cell>
          <cell r="DY29"/>
          <cell r="DZ29"/>
          <cell r="EA29"/>
          <cell r="EB29"/>
          <cell r="EC29"/>
          <cell r="ED29"/>
          <cell r="EE29"/>
          <cell r="EF29"/>
          <cell r="EG29">
            <v>30</v>
          </cell>
          <cell r="EH29">
            <v>1</v>
          </cell>
          <cell r="EI29">
            <v>2</v>
          </cell>
          <cell r="EJ29"/>
          <cell r="EK29">
            <v>2</v>
          </cell>
          <cell r="EL29">
            <v>2</v>
          </cell>
          <cell r="EM29">
            <v>0</v>
          </cell>
          <cell r="EN29">
            <v>0</v>
          </cell>
        </row>
        <row r="30">
          <cell r="A30" t="str">
            <v>MACHALA</v>
          </cell>
          <cell r="B30" t="str">
            <v>AE SALESLAND MACHALA</v>
          </cell>
          <cell r="C30">
            <v>0.63522012578616349</v>
          </cell>
          <cell r="D30">
            <v>0.36477987421383645</v>
          </cell>
          <cell r="E30">
            <v>0.7722772277227723</v>
          </cell>
          <cell r="F30">
            <v>0.58620689655172409</v>
          </cell>
          <cell r="G30">
            <v>101</v>
          </cell>
          <cell r="H30">
            <v>78</v>
          </cell>
          <cell r="I30">
            <v>58</v>
          </cell>
          <cell r="J30">
            <v>34</v>
          </cell>
          <cell r="K30">
            <v>159</v>
          </cell>
          <cell r="L30">
            <v>176</v>
          </cell>
          <cell r="M30">
            <v>10</v>
          </cell>
          <cell r="N30">
            <v>36</v>
          </cell>
          <cell r="O30">
            <v>151.59</v>
          </cell>
          <cell r="P30"/>
          <cell r="Q30">
            <v>5579.4642600000006</v>
          </cell>
          <cell r="R30"/>
          <cell r="S30"/>
          <cell r="T30">
            <v>15542.500079999998</v>
          </cell>
          <cell r="U30">
            <v>0</v>
          </cell>
          <cell r="V30">
            <v>0.94360116320461174</v>
          </cell>
          <cell r="W30">
            <v>179.82000000000002</v>
          </cell>
          <cell r="X30">
            <v>9.98</v>
          </cell>
          <cell r="Y30"/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0.86206896551724133</v>
          </cell>
          <cell r="AG30"/>
          <cell r="AH30"/>
          <cell r="AI30"/>
          <cell r="AJ30"/>
          <cell r="AK30"/>
          <cell r="AL30"/>
          <cell r="AM30"/>
          <cell r="AN30"/>
          <cell r="AO30">
            <v>4</v>
          </cell>
          <cell r="AP30"/>
          <cell r="AQ30">
            <v>0</v>
          </cell>
          <cell r="AR30">
            <v>0</v>
          </cell>
          <cell r="AS30">
            <v>0</v>
          </cell>
          <cell r="AT30"/>
          <cell r="AU30">
            <v>39.75</v>
          </cell>
          <cell r="AV30"/>
          <cell r="AW30"/>
          <cell r="AX30"/>
          <cell r="AY30">
            <v>159</v>
          </cell>
          <cell r="AZ30">
            <v>78</v>
          </cell>
          <cell r="BA30">
            <v>34</v>
          </cell>
          <cell r="BB30">
            <v>0.49056603773584906</v>
          </cell>
          <cell r="BC30">
            <v>0.21383647798742139</v>
          </cell>
          <cell r="BD30">
            <v>0.70440251572327051</v>
          </cell>
          <cell r="BE30"/>
          <cell r="BF30">
            <v>13.844000000000001</v>
          </cell>
          <cell r="BG30"/>
          <cell r="BH30">
            <v>19.5</v>
          </cell>
          <cell r="BI30">
            <v>8.5</v>
          </cell>
          <cell r="BJ30">
            <v>28</v>
          </cell>
          <cell r="BK30"/>
          <cell r="BL30" t="e">
            <v>#REF!</v>
          </cell>
          <cell r="BM30" t="e">
            <v>#REF!</v>
          </cell>
          <cell r="BN30" t="e">
            <v>#REF!</v>
          </cell>
          <cell r="BO30"/>
          <cell r="BP30" t="e">
            <v>#REF!</v>
          </cell>
          <cell r="BQ30" t="e">
            <v>#REF!</v>
          </cell>
          <cell r="BR30" t="e">
            <v>#REF!</v>
          </cell>
          <cell r="BS30"/>
          <cell r="BT30" t="e">
            <v>#REF!</v>
          </cell>
          <cell r="BU30" t="e">
            <v>#REF!</v>
          </cell>
          <cell r="BV30" t="e">
            <v>#REF!</v>
          </cell>
          <cell r="BW30"/>
          <cell r="BX30">
            <v>34</v>
          </cell>
          <cell r="BY30">
            <v>0.21383647798742139</v>
          </cell>
          <cell r="BZ30">
            <v>26</v>
          </cell>
          <cell r="CA30"/>
          <cell r="CB30"/>
          <cell r="CC30"/>
          <cell r="CD30"/>
          <cell r="CE30"/>
          <cell r="CF30"/>
          <cell r="CG30"/>
          <cell r="CH30">
            <v>36</v>
          </cell>
          <cell r="CI30">
            <v>0.22641509433962265</v>
          </cell>
          <cell r="CJ30">
            <v>33</v>
          </cell>
          <cell r="CK30"/>
          <cell r="CL30"/>
          <cell r="CM30"/>
          <cell r="CN30"/>
          <cell r="CO30"/>
          <cell r="CP30"/>
          <cell r="CQ30"/>
          <cell r="CR30"/>
          <cell r="CS30"/>
          <cell r="CT30"/>
          <cell r="CU30"/>
          <cell r="CV30"/>
          <cell r="CW30"/>
          <cell r="CX30"/>
          <cell r="CY30"/>
          <cell r="CZ30"/>
          <cell r="DA30"/>
          <cell r="DB30"/>
          <cell r="DC30">
            <v>36</v>
          </cell>
          <cell r="DD30"/>
          <cell r="DE30"/>
          <cell r="DF30"/>
          <cell r="DG30"/>
          <cell r="DH30"/>
          <cell r="DI30"/>
          <cell r="DJ30"/>
          <cell r="DK30"/>
          <cell r="DL30"/>
          <cell r="DM30"/>
          <cell r="DN30"/>
          <cell r="DO30">
            <v>21386.658660000001</v>
          </cell>
          <cell r="DP30"/>
          <cell r="DQ30">
            <v>3011.7647058823527</v>
          </cell>
          <cell r="DR30">
            <v>1576.4705882352941</v>
          </cell>
          <cell r="DS30">
            <v>917.64705882352951</v>
          </cell>
          <cell r="DT30">
            <v>494.11764705882354</v>
          </cell>
          <cell r="DU30">
            <v>2020.41</v>
          </cell>
          <cell r="DV30">
            <v>0</v>
          </cell>
          <cell r="DW30">
            <v>0</v>
          </cell>
          <cell r="DX30">
            <v>8020.41</v>
          </cell>
          <cell r="DY30"/>
          <cell r="DZ30"/>
          <cell r="EA30"/>
          <cell r="EB30"/>
          <cell r="EC30"/>
          <cell r="ED30"/>
          <cell r="EE30"/>
          <cell r="EF30"/>
          <cell r="EG30">
            <v>99</v>
          </cell>
          <cell r="EH30">
            <v>5</v>
          </cell>
          <cell r="EI30">
            <v>0</v>
          </cell>
          <cell r="EJ30"/>
          <cell r="EK30">
            <v>1</v>
          </cell>
          <cell r="EL30">
            <v>1</v>
          </cell>
          <cell r="EM30">
            <v>0</v>
          </cell>
          <cell r="EN30">
            <v>0</v>
          </cell>
        </row>
        <row r="31">
          <cell r="A31"/>
          <cell r="B31" t="str">
            <v>TOTALES</v>
          </cell>
          <cell r="C31">
            <v>0.4895697522816167</v>
          </cell>
          <cell r="D31">
            <v>0.5104302477183833</v>
          </cell>
          <cell r="E31">
            <v>0.70838881491344874</v>
          </cell>
          <cell r="F31">
            <v>0.58620689655172409</v>
          </cell>
          <cell r="G31">
            <v>751</v>
          </cell>
          <cell r="H31">
            <v>532</v>
          </cell>
          <cell r="I31">
            <v>783</v>
          </cell>
          <cell r="J31">
            <v>459</v>
          </cell>
          <cell r="K31">
            <v>1534</v>
          </cell>
          <cell r="L31">
            <v>1698</v>
          </cell>
          <cell r="M31">
            <v>97</v>
          </cell>
          <cell r="N31">
            <v>575</v>
          </cell>
          <cell r="O31">
            <v>2804.329999999999</v>
          </cell>
          <cell r="P31"/>
          <cell r="Q31">
            <v>27410.714180000003</v>
          </cell>
          <cell r="R31">
            <v>0</v>
          </cell>
          <cell r="S31">
            <v>0</v>
          </cell>
          <cell r="T31">
            <v>154663.20751000001</v>
          </cell>
          <cell r="U31">
            <v>0</v>
          </cell>
          <cell r="V31">
            <v>0.89618601189556102</v>
          </cell>
          <cell r="W31">
            <v>806.7600000000001</v>
          </cell>
          <cell r="X31">
            <v>89.820000000000007</v>
          </cell>
          <cell r="Y31"/>
          <cell r="Z31">
            <v>6.88</v>
          </cell>
          <cell r="AA31">
            <v>89.94</v>
          </cell>
          <cell r="AB31">
            <v>42.8</v>
          </cell>
          <cell r="AC31">
            <v>0</v>
          </cell>
          <cell r="AD31">
            <v>0</v>
          </cell>
          <cell r="AE31">
            <v>132.74</v>
          </cell>
          <cell r="AF31">
            <v>0.78800000000000003</v>
          </cell>
          <cell r="AG31"/>
          <cell r="AH31"/>
          <cell r="AI31"/>
          <cell r="AJ31"/>
          <cell r="AK31"/>
          <cell r="AL31"/>
          <cell r="AM31"/>
          <cell r="AN31"/>
          <cell r="AO31">
            <v>36</v>
          </cell>
          <cell r="AP31"/>
          <cell r="AQ31">
            <v>7</v>
          </cell>
          <cell r="AR31">
            <v>2</v>
          </cell>
          <cell r="AS31">
            <v>1</v>
          </cell>
          <cell r="AT31"/>
          <cell r="AU31">
            <v>45.97402597402597</v>
          </cell>
          <cell r="AV31"/>
          <cell r="AW31"/>
          <cell r="AX31"/>
          <cell r="AY31">
            <v>1534</v>
          </cell>
          <cell r="AZ31">
            <v>532</v>
          </cell>
          <cell r="BA31">
            <v>459</v>
          </cell>
          <cell r="BB31">
            <v>0.34680573663624509</v>
          </cell>
          <cell r="BC31">
            <v>0.29921773142112124</v>
          </cell>
          <cell r="BD31">
            <v>0.64602346805736632</v>
          </cell>
          <cell r="BE31"/>
          <cell r="BF31">
            <v>14.273740228502703</v>
          </cell>
          <cell r="BG31"/>
          <cell r="BH31">
            <v>14.777777777777779</v>
          </cell>
          <cell r="BI31">
            <v>12.75</v>
          </cell>
          <cell r="BJ31">
            <v>27.527777777777779</v>
          </cell>
          <cell r="BK31"/>
          <cell r="BL31" t="e">
            <v>#REF!</v>
          </cell>
          <cell r="BM31" t="e">
            <v>#REF!</v>
          </cell>
          <cell r="BN31" t="e">
            <v>#REF!</v>
          </cell>
          <cell r="BO31"/>
          <cell r="BP31" t="e">
            <v>#REF!</v>
          </cell>
          <cell r="BQ31" t="e">
            <v>#REF!</v>
          </cell>
          <cell r="BR31" t="e">
            <v>#REF!</v>
          </cell>
          <cell r="BS31"/>
          <cell r="BT31" t="e">
            <v>#REF!</v>
          </cell>
          <cell r="BU31" t="e">
            <v>#REF!</v>
          </cell>
          <cell r="BV31" t="e">
            <v>#REF!</v>
          </cell>
          <cell r="BW31"/>
          <cell r="BX31">
            <v>365</v>
          </cell>
          <cell r="BY31">
            <v>0.23794002607561929</v>
          </cell>
          <cell r="BZ31"/>
          <cell r="CA31"/>
          <cell r="CB31"/>
          <cell r="CC31"/>
          <cell r="CD31"/>
          <cell r="CE31"/>
          <cell r="CF31"/>
          <cell r="CG31"/>
          <cell r="CH31">
            <v>250</v>
          </cell>
          <cell r="CI31">
            <v>0.16297262059973924</v>
          </cell>
          <cell r="CJ31"/>
          <cell r="CK31"/>
          <cell r="CL31"/>
          <cell r="CM31"/>
          <cell r="CN31"/>
          <cell r="CO31"/>
          <cell r="CP31"/>
          <cell r="CQ31"/>
          <cell r="CR31"/>
          <cell r="CS31"/>
          <cell r="CT31"/>
          <cell r="CU31"/>
          <cell r="CV31"/>
          <cell r="CW31"/>
          <cell r="CX31"/>
          <cell r="CY31"/>
          <cell r="CZ31"/>
          <cell r="DA31"/>
          <cell r="DB31"/>
          <cell r="DC31">
            <v>575</v>
          </cell>
          <cell r="DD31"/>
          <cell r="DE31"/>
          <cell r="DF31"/>
          <cell r="DG31"/>
          <cell r="DH31"/>
          <cell r="DI31"/>
          <cell r="DJ31"/>
          <cell r="DK31"/>
          <cell r="DL31"/>
          <cell r="DM31"/>
          <cell r="DN31"/>
          <cell r="DO31">
            <v>194245.60305999999</v>
          </cell>
          <cell r="DP31"/>
          <cell r="DQ31">
            <v>93866.666666666657</v>
          </cell>
          <cell r="DR31">
            <v>49133.333333333336</v>
          </cell>
          <cell r="DS31">
            <v>28600</v>
          </cell>
          <cell r="DT31">
            <v>15400.000000000002</v>
          </cell>
          <cell r="DU31">
            <v>12908.17</v>
          </cell>
          <cell r="DV31">
            <v>0</v>
          </cell>
          <cell r="DW31">
            <v>0</v>
          </cell>
          <cell r="DX31">
            <v>199908.17</v>
          </cell>
          <cell r="DY31"/>
          <cell r="DZ31"/>
          <cell r="EA31"/>
          <cell r="EB31"/>
          <cell r="EC31"/>
          <cell r="ED31"/>
          <cell r="EE31"/>
          <cell r="EF31"/>
          <cell r="EG31">
            <v>267</v>
          </cell>
          <cell r="EH31">
            <v>18</v>
          </cell>
          <cell r="EI31">
            <v>5</v>
          </cell>
          <cell r="EJ31"/>
          <cell r="EK31">
            <v>6</v>
          </cell>
          <cell r="EL31">
            <v>6</v>
          </cell>
          <cell r="EM31">
            <v>0</v>
          </cell>
          <cell r="EN31">
            <v>0</v>
          </cell>
        </row>
      </sheetData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enu"/>
      <sheetName val="Resumen"/>
      <sheetName val="Up Front Altas"/>
      <sheetName val="Transferencias Pre-Pos"/>
      <sheetName val="Cambio de Plan"/>
      <sheetName val="Renovaciones"/>
      <sheetName val="Consumos Prepago"/>
      <sheetName val="Diferidos Pospago"/>
      <sheetName val="Hoja1"/>
      <sheetName val="Impedimentos Pago"/>
      <sheetName val="Pago en Caja"/>
      <sheetName val="Terminales"/>
      <sheetName val="Bono Fidelizacion"/>
      <sheetName val="Bono PDV"/>
      <sheetName val="Bono Negocios"/>
      <sheetName val="Bono Prepago"/>
      <sheetName val="Detalle Bono Portab. Consumo"/>
      <sheetName val="Detalle Bono Portab. Recarga"/>
      <sheetName val="Adicionales"/>
      <sheetName val="Descuentos"/>
      <sheetName val="Detalle Descuentos"/>
      <sheetName val="Chargeback Up Front"/>
      <sheetName val="Chargeback Movitalk"/>
      <sheetName val="Chargeback Correo Movil"/>
      <sheetName val="Chargeback Bon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">
          <cell r="B1" t="str">
            <v>IP NUEVA</v>
          </cell>
          <cell r="F1" t="str">
            <v>Cruce Liq</v>
          </cell>
          <cell r="G1" t="str">
            <v>IP NUEVA</v>
          </cell>
        </row>
        <row r="3">
          <cell r="B3" t="str">
            <v>Ejecutivo</v>
          </cell>
          <cell r="C3" t="str">
            <v>Cuenta de Tipo de Transacción</v>
          </cell>
          <cell r="F3" t="str">
            <v>Tienda</v>
          </cell>
          <cell r="G3" t="str">
            <v>Cuenta de Tipo de Transacción</v>
          </cell>
        </row>
        <row r="4">
          <cell r="B4" t="str">
            <v>CEVALLOS PONCE DIANA CAROLINA</v>
          </cell>
          <cell r="C4">
            <v>1</v>
          </cell>
          <cell r="F4" t="str">
            <v>TIENDA AMERICA</v>
          </cell>
          <cell r="G4">
            <v>4</v>
          </cell>
        </row>
        <row r="5">
          <cell r="B5" t="str">
            <v>ROSERO CAICEDO JAIRO STEFANO</v>
          </cell>
          <cell r="C5">
            <v>1</v>
          </cell>
          <cell r="F5" t="str">
            <v>TIENDA CONDADO</v>
          </cell>
          <cell r="G5">
            <v>6</v>
          </cell>
        </row>
        <row r="6">
          <cell r="B6" t="str">
            <v>SALVATIERRA GUERRA JULIAN ENRIQUE</v>
          </cell>
          <cell r="C6">
            <v>1</v>
          </cell>
          <cell r="F6" t="str">
            <v>TIENDA CUENCA CENTRO</v>
          </cell>
          <cell r="G6">
            <v>3</v>
          </cell>
        </row>
        <row r="7">
          <cell r="B7" t="str">
            <v>SARMIENTO ABARCA SANTIAGO MEDARDO</v>
          </cell>
          <cell r="C7">
            <v>1</v>
          </cell>
          <cell r="F7" t="str">
            <v>TIENDA CUENCA REMIGIO</v>
          </cell>
          <cell r="G7">
            <v>7</v>
          </cell>
        </row>
        <row r="8">
          <cell r="B8" t="str">
            <v>CASTILLO AGUIRRE EDWIN MODESTO</v>
          </cell>
          <cell r="C8">
            <v>2</v>
          </cell>
          <cell r="F8" t="str">
            <v>TIENDA MACHALA</v>
          </cell>
          <cell r="G8">
            <v>12</v>
          </cell>
        </row>
        <row r="9">
          <cell r="B9" t="str">
            <v>MELCHIADE ISAAC VALMORE</v>
          </cell>
          <cell r="C9">
            <v>1</v>
          </cell>
          <cell r="F9" t="str">
            <v>TIENDA RECREO</v>
          </cell>
          <cell r="G9">
            <v>6</v>
          </cell>
        </row>
        <row r="10">
          <cell r="B10" t="str">
            <v>ROJAS VEGA JHOSMERY MICHELE</v>
          </cell>
          <cell r="C10">
            <v>3</v>
          </cell>
          <cell r="F10" t="str">
            <v>Total general</v>
          </cell>
          <cell r="G10">
            <v>38</v>
          </cell>
        </row>
        <row r="11">
          <cell r="B11" t="str">
            <v>ANDRADE CONDO CHRISTIAN EDUARDO</v>
          </cell>
          <cell r="C11">
            <v>1</v>
          </cell>
        </row>
        <row r="12">
          <cell r="B12" t="str">
            <v>GONZALES ALVARRACIN PAOLA YESSENIA</v>
          </cell>
          <cell r="C12">
            <v>2</v>
          </cell>
        </row>
        <row r="13">
          <cell r="B13" t="str">
            <v>OSORIO TEJADA ANA ESTEFANIA</v>
          </cell>
          <cell r="C13">
            <v>1</v>
          </cell>
        </row>
        <row r="14">
          <cell r="B14" t="str">
            <v>PATIÑO TAPIA ANDRES SANTIAGO</v>
          </cell>
          <cell r="C14">
            <v>2</v>
          </cell>
        </row>
        <row r="15">
          <cell r="B15" t="str">
            <v>YEPEZ PALOMEQUE DIANA PATRICIA</v>
          </cell>
          <cell r="C15">
            <v>4</v>
          </cell>
        </row>
        <row r="16">
          <cell r="B16" t="str">
            <v>ARROBO VICENTE YADIRA ESPERANZA</v>
          </cell>
          <cell r="C16">
            <v>3</v>
          </cell>
        </row>
        <row r="17">
          <cell r="B17" t="str">
            <v>GONZAGA YUPANGUI LIZBETH KATHERINE</v>
          </cell>
          <cell r="C17">
            <v>4</v>
          </cell>
        </row>
        <row r="18">
          <cell r="B18" t="str">
            <v>QUISHPE RAMIREZ YULEXI</v>
          </cell>
          <cell r="C18">
            <v>1</v>
          </cell>
        </row>
        <row r="19">
          <cell r="B19" t="str">
            <v>SANCHEZ SARITAMA JOEL LUIS</v>
          </cell>
          <cell r="C19">
            <v>2</v>
          </cell>
        </row>
        <row r="20">
          <cell r="B20" t="str">
            <v>TENORIO MARIA DEL PILAR</v>
          </cell>
          <cell r="C20">
            <v>2</v>
          </cell>
        </row>
        <row r="21">
          <cell r="B21" t="str">
            <v>CABEZAS LOPEZ ROBERTO ALEJANDRO</v>
          </cell>
          <cell r="C21">
            <v>1</v>
          </cell>
        </row>
        <row r="22">
          <cell r="B22" t="str">
            <v>CHICAIZA TOAPANTA ALEX DANILO</v>
          </cell>
          <cell r="C22">
            <v>1</v>
          </cell>
        </row>
        <row r="23">
          <cell r="B23" t="str">
            <v>CONDO GARCIA NICOLAS MATIAS</v>
          </cell>
          <cell r="C23">
            <v>1</v>
          </cell>
        </row>
        <row r="24">
          <cell r="B24" t="str">
            <v>LOAYZA AGUILAR JONATHAN FABIAN</v>
          </cell>
          <cell r="C24">
            <v>1</v>
          </cell>
        </row>
        <row r="25">
          <cell r="B25" t="str">
            <v>VARGAS REYES LUIS EDUARDO</v>
          </cell>
          <cell r="C25">
            <v>2</v>
          </cell>
        </row>
        <row r="26">
          <cell r="C26">
            <v>38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enu"/>
      <sheetName val="Resumen"/>
      <sheetName val="Up Front Altas"/>
      <sheetName val="Transferencias Pre-Pos"/>
      <sheetName val="Cambio de Plan"/>
      <sheetName val="Renovaciones"/>
      <sheetName val="Consumos Prepago"/>
      <sheetName val="Diferidos Pospago"/>
      <sheetName val="Hoja1"/>
      <sheetName val="Impedimentos Pago"/>
      <sheetName val="Pago en Caja"/>
      <sheetName val="Terminales"/>
      <sheetName val="Bono Fidelizacion"/>
      <sheetName val="Bono PDV"/>
      <sheetName val="Bono Negocios"/>
      <sheetName val="Bono Prepago"/>
      <sheetName val="Detalle Bono Portab. Consumo"/>
      <sheetName val="Detalle Bono Portab. Recarga"/>
      <sheetName val="Adicionales"/>
      <sheetName val="Descuentos"/>
      <sheetName val="Detalle Descuentos"/>
      <sheetName val="Hoja2"/>
      <sheetName val="Chargeback Up Front"/>
      <sheetName val="Chargeback Movitalk"/>
      <sheetName val="Chargeback Correo Movil"/>
      <sheetName val="Chargeback Bon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">
          <cell r="B1" t="str">
            <v>NUEVA IP</v>
          </cell>
        </row>
        <row r="3">
          <cell r="B3" t="str">
            <v>EJECUTIVO</v>
          </cell>
          <cell r="C3" t="str">
            <v>Cuenta de Celular</v>
          </cell>
        </row>
        <row r="4">
          <cell r="B4" t="str">
            <v>ANDRADE CONDO CHRISTIAN EDUARDO</v>
          </cell>
          <cell r="C4">
            <v>1</v>
          </cell>
        </row>
        <row r="5">
          <cell r="B5" t="str">
            <v>GONZALES ALVARRACIN PAOLA YESSENIA</v>
          </cell>
          <cell r="C5">
            <v>1</v>
          </cell>
        </row>
        <row r="6">
          <cell r="B6" t="str">
            <v>GONZAGA YUPANGUI LIZBETH KATHERINE</v>
          </cell>
          <cell r="C6">
            <v>1</v>
          </cell>
        </row>
        <row r="7">
          <cell r="B7" t="str">
            <v>CRUZ MONTUFAR KATHERINE ALEJANDRA</v>
          </cell>
          <cell r="C7">
            <v>1</v>
          </cell>
        </row>
        <row r="8">
          <cell r="B8" t="str">
            <v>VARGAS REYES LUIS EDUARDO</v>
          </cell>
          <cell r="C8">
            <v>1</v>
          </cell>
        </row>
        <row r="9">
          <cell r="B9" t="str">
            <v>VILLAVICENCIO GALLARDO OSWALDO DAVID</v>
          </cell>
          <cell r="C9">
            <v>2</v>
          </cell>
        </row>
        <row r="10">
          <cell r="B10" t="str">
            <v>VINUEZA VELASCO ANGY DAYANA</v>
          </cell>
          <cell r="C10">
            <v>1</v>
          </cell>
        </row>
        <row r="11">
          <cell r="B11" t="str">
            <v>YASELGA TORRES GISSEL ESTEFANIA</v>
          </cell>
          <cell r="C11">
            <v>1</v>
          </cell>
        </row>
        <row r="12">
          <cell r="C12">
            <v>9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3">
          <cell r="C3" t="str">
            <v>Meses</v>
          </cell>
          <cell r="D3" t="str">
            <v>Fecha Activacion</v>
          </cell>
        </row>
        <row r="4">
          <cell r="C4" t="str">
            <v>ago</v>
          </cell>
          <cell r="D4" t="str">
            <v>sep</v>
          </cell>
          <cell r="E4" t="str">
            <v>oct</v>
          </cell>
          <cell r="F4" t="str">
            <v>nov</v>
          </cell>
          <cell r="G4" t="str">
            <v>dic</v>
          </cell>
        </row>
        <row r="5">
          <cell r="B5" t="str">
            <v>EJCUTIVO</v>
          </cell>
        </row>
        <row r="6">
          <cell r="B6" t="str">
            <v>CEVALLOS PONCE DIANA CAROLINA</v>
          </cell>
          <cell r="E6">
            <v>1</v>
          </cell>
          <cell r="G6">
            <v>1</v>
          </cell>
        </row>
        <row r="7">
          <cell r="B7" t="str">
            <v>GRANDA ESPINOZA ANDRES SEBASTIAN</v>
          </cell>
          <cell r="G7">
            <v>2</v>
          </cell>
        </row>
        <row r="8">
          <cell r="B8" t="str">
            <v>ORTEGA RUIZ GABRIEL ANTONIO</v>
          </cell>
          <cell r="D8">
            <v>1</v>
          </cell>
          <cell r="E8">
            <v>3</v>
          </cell>
          <cell r="F8">
            <v>2</v>
          </cell>
          <cell r="G8">
            <v>1</v>
          </cell>
        </row>
        <row r="9">
          <cell r="B9" t="str">
            <v>REINO TUFINO PAULTEH KATHERINE</v>
          </cell>
          <cell r="F9">
            <v>1</v>
          </cell>
          <cell r="G9">
            <v>2</v>
          </cell>
        </row>
        <row r="10">
          <cell r="B10" t="str">
            <v>ROSERO CAICEDO JAIRO STEFANO</v>
          </cell>
          <cell r="D10">
            <v>4</v>
          </cell>
          <cell r="E10">
            <v>1</v>
          </cell>
          <cell r="F10">
            <v>1</v>
          </cell>
          <cell r="G10">
            <v>3</v>
          </cell>
        </row>
        <row r="11">
          <cell r="B11" t="str">
            <v>SALVATIERRA GUERRA JULIAN ENRIQUE</v>
          </cell>
          <cell r="D11">
            <v>2</v>
          </cell>
          <cell r="G11">
            <v>3</v>
          </cell>
        </row>
        <row r="12">
          <cell r="B12" t="str">
            <v>SARMIENTO ABARCA SANTIAGO MEDARDO</v>
          </cell>
          <cell r="C12">
            <v>1</v>
          </cell>
          <cell r="D12">
            <v>1</v>
          </cell>
          <cell r="E12">
            <v>1</v>
          </cell>
        </row>
        <row r="13">
          <cell r="B13" t="str">
            <v>CASTILLO AGUIRRE EDWIN MODESTO</v>
          </cell>
          <cell r="D13">
            <v>1</v>
          </cell>
          <cell r="E13">
            <v>3</v>
          </cell>
          <cell r="F13">
            <v>1</v>
          </cell>
        </row>
        <row r="14">
          <cell r="B14" t="str">
            <v>GUACHAMIN CAZA HUGO ADRIAN</v>
          </cell>
          <cell r="D14">
            <v>4</v>
          </cell>
          <cell r="F14">
            <v>1</v>
          </cell>
          <cell r="G14">
            <v>7</v>
          </cell>
        </row>
        <row r="15">
          <cell r="B15" t="str">
            <v>JARAMILLO ESPINOZA KENIA KATRINA</v>
          </cell>
          <cell r="C15">
            <v>1</v>
          </cell>
          <cell r="D15">
            <v>7</v>
          </cell>
          <cell r="E15">
            <v>2</v>
          </cell>
          <cell r="F15">
            <v>1</v>
          </cell>
          <cell r="G15">
            <v>2</v>
          </cell>
        </row>
        <row r="16">
          <cell r="B16" t="str">
            <v>MELCHIADE ISAAC VALMORE</v>
          </cell>
          <cell r="D16">
            <v>4</v>
          </cell>
          <cell r="E16">
            <v>1</v>
          </cell>
          <cell r="F16">
            <v>1</v>
          </cell>
          <cell r="G16">
            <v>1</v>
          </cell>
        </row>
        <row r="17">
          <cell r="B17" t="str">
            <v>ROJAS VEGA JHOSMERY MICHELE</v>
          </cell>
          <cell r="D17">
            <v>3</v>
          </cell>
          <cell r="E17">
            <v>1</v>
          </cell>
          <cell r="F17">
            <v>1</v>
          </cell>
          <cell r="G17">
            <v>1</v>
          </cell>
        </row>
        <row r="18">
          <cell r="B18" t="str">
            <v>ROSALES MALDONADO JESSICA GABRIELA</v>
          </cell>
          <cell r="D18">
            <v>4</v>
          </cell>
          <cell r="E18">
            <v>3</v>
          </cell>
          <cell r="F18">
            <v>2</v>
          </cell>
          <cell r="G18">
            <v>1</v>
          </cell>
        </row>
        <row r="19">
          <cell r="B19" t="str">
            <v>ANDRADE CONDO CHRISTIAN EDUARDO</v>
          </cell>
          <cell r="D19">
            <v>2</v>
          </cell>
          <cell r="E19">
            <v>1</v>
          </cell>
          <cell r="F19">
            <v>1</v>
          </cell>
        </row>
        <row r="20">
          <cell r="B20" t="str">
            <v>CALLE CHACA JORGE VINICIO</v>
          </cell>
          <cell r="C20">
            <v>1</v>
          </cell>
          <cell r="F20">
            <v>1</v>
          </cell>
          <cell r="G20">
            <v>5</v>
          </cell>
        </row>
        <row r="21">
          <cell r="B21" t="str">
            <v>FAICAN VASQUEZ JENNIFER ELIANA</v>
          </cell>
          <cell r="D21">
            <v>1</v>
          </cell>
        </row>
        <row r="22">
          <cell r="B22" t="str">
            <v>GONZALES ALVARRACIN PAOLA YESSENIA</v>
          </cell>
          <cell r="C22">
            <v>1</v>
          </cell>
          <cell r="F22">
            <v>1</v>
          </cell>
          <cell r="G22">
            <v>1</v>
          </cell>
        </row>
        <row r="23">
          <cell r="B23" t="str">
            <v>LUNA JACHO ANDREA GABRIELA</v>
          </cell>
          <cell r="F23">
            <v>2</v>
          </cell>
          <cell r="G23">
            <v>1</v>
          </cell>
        </row>
        <row r="24">
          <cell r="B24" t="str">
            <v>PATIÑO URGILES DIANA CATALINA</v>
          </cell>
          <cell r="C24">
            <v>1</v>
          </cell>
          <cell r="D24">
            <v>3</v>
          </cell>
          <cell r="E24">
            <v>1</v>
          </cell>
          <cell r="F24">
            <v>2</v>
          </cell>
        </row>
        <row r="25">
          <cell r="B25" t="str">
            <v>VALLEJO DELEG ROMAN NICOLAS</v>
          </cell>
          <cell r="E25">
            <v>1</v>
          </cell>
          <cell r="F25">
            <v>2</v>
          </cell>
        </row>
        <row r="26">
          <cell r="B26" t="str">
            <v>OSORIO TEJADA ANA ESTEFANIA</v>
          </cell>
          <cell r="E26">
            <v>1</v>
          </cell>
          <cell r="F26">
            <v>1</v>
          </cell>
          <cell r="G26">
            <v>2</v>
          </cell>
        </row>
        <row r="27">
          <cell r="B27" t="str">
            <v>PATIÑO TAPIA ANDRES SANTIAGO</v>
          </cell>
          <cell r="C27">
            <v>1</v>
          </cell>
          <cell r="F27">
            <v>1</v>
          </cell>
          <cell r="G27">
            <v>1</v>
          </cell>
        </row>
        <row r="28">
          <cell r="B28" t="str">
            <v>RAMIREZ RUBIO NELLY LILIANA</v>
          </cell>
          <cell r="D28">
            <v>2</v>
          </cell>
          <cell r="E28">
            <v>1</v>
          </cell>
          <cell r="F28">
            <v>1</v>
          </cell>
        </row>
        <row r="29">
          <cell r="B29" t="str">
            <v>RODRIGUEZ QUITO JESSICA GABRIELA</v>
          </cell>
          <cell r="C29">
            <v>1</v>
          </cell>
          <cell r="D29">
            <v>2</v>
          </cell>
          <cell r="E29">
            <v>2</v>
          </cell>
          <cell r="F29">
            <v>1</v>
          </cell>
          <cell r="G29">
            <v>1</v>
          </cell>
        </row>
        <row r="30">
          <cell r="B30" t="str">
            <v>YEPEZ PALOMEQUE DIANA PATRICIA</v>
          </cell>
          <cell r="D30">
            <v>2</v>
          </cell>
          <cell r="F30">
            <v>3</v>
          </cell>
        </row>
        <row r="31">
          <cell r="B31" t="str">
            <v>ARROBO VICENTE YADIRA ESPERANZA</v>
          </cell>
          <cell r="C31">
            <v>1</v>
          </cell>
          <cell r="D31">
            <v>5</v>
          </cell>
          <cell r="F31">
            <v>5</v>
          </cell>
          <cell r="G31">
            <v>2</v>
          </cell>
        </row>
        <row r="32">
          <cell r="B32" t="str">
            <v>GALARZA PIZARRO RODRIGO IVAN</v>
          </cell>
          <cell r="F32">
            <v>1</v>
          </cell>
        </row>
        <row r="33">
          <cell r="B33" t="str">
            <v>GONZAGA YUPANGUI LIZBETH KATHERINE</v>
          </cell>
          <cell r="C33">
            <v>1</v>
          </cell>
          <cell r="D33">
            <v>5</v>
          </cell>
          <cell r="E33">
            <v>2</v>
          </cell>
          <cell r="F33">
            <v>3</v>
          </cell>
          <cell r="G33">
            <v>3</v>
          </cell>
        </row>
        <row r="34">
          <cell r="B34" t="str">
            <v>QUISHPE RAMIREZ YULEXI</v>
          </cell>
          <cell r="E34">
            <v>1</v>
          </cell>
        </row>
        <row r="35">
          <cell r="B35" t="str">
            <v>SANCHEZ SARITAMA JOEL LUIS</v>
          </cell>
          <cell r="C35">
            <v>1</v>
          </cell>
          <cell r="D35">
            <v>1</v>
          </cell>
          <cell r="F35">
            <v>1</v>
          </cell>
        </row>
        <row r="36">
          <cell r="B36" t="str">
            <v>TENORIO MARIA DEL PILAR</v>
          </cell>
          <cell r="C36">
            <v>2</v>
          </cell>
          <cell r="D36">
            <v>2</v>
          </cell>
          <cell r="E36">
            <v>1</v>
          </cell>
          <cell r="F36">
            <v>1</v>
          </cell>
          <cell r="G36">
            <v>1</v>
          </cell>
        </row>
        <row r="37">
          <cell r="B37" t="str">
            <v>AMBULUDI ROLDAN GIANELLA GRIMANEZA</v>
          </cell>
          <cell r="C37">
            <v>1</v>
          </cell>
          <cell r="D37">
            <v>12</v>
          </cell>
          <cell r="E37">
            <v>2</v>
          </cell>
          <cell r="G37">
            <v>2</v>
          </cell>
        </row>
        <row r="38">
          <cell r="B38" t="str">
            <v>CABEZAS LOPEZ ROBERTO ALEJANDRO</v>
          </cell>
          <cell r="D38">
            <v>8</v>
          </cell>
          <cell r="E38">
            <v>2</v>
          </cell>
          <cell r="G38">
            <v>1</v>
          </cell>
        </row>
        <row r="39">
          <cell r="B39" t="str">
            <v>CHICAIZA TOAPANTA ALEX DANILO</v>
          </cell>
          <cell r="C39">
            <v>1</v>
          </cell>
          <cell r="D39">
            <v>10</v>
          </cell>
          <cell r="E39">
            <v>1</v>
          </cell>
          <cell r="F39">
            <v>2</v>
          </cell>
          <cell r="G39">
            <v>4</v>
          </cell>
        </row>
        <row r="40">
          <cell r="B40" t="str">
            <v>CONDO GARCIA NICOLAS MATIAS</v>
          </cell>
          <cell r="E40">
            <v>1</v>
          </cell>
          <cell r="F40">
            <v>7</v>
          </cell>
          <cell r="G40">
            <v>3</v>
          </cell>
        </row>
        <row r="41">
          <cell r="B41" t="str">
            <v>CORDOVA GAIBOR JONATHAN HERNAN</v>
          </cell>
          <cell r="F41">
            <v>1</v>
          </cell>
        </row>
        <row r="42">
          <cell r="B42" t="str">
            <v>CRUZ MONTUFAR KATHERINE ALEJANDRA</v>
          </cell>
          <cell r="C42">
            <v>1</v>
          </cell>
          <cell r="D42">
            <v>1</v>
          </cell>
          <cell r="E42">
            <v>3</v>
          </cell>
          <cell r="F42">
            <v>3</v>
          </cell>
          <cell r="G42">
            <v>2</v>
          </cell>
        </row>
        <row r="43">
          <cell r="B43" t="str">
            <v>ESPINOZA MARTINES LAURA XIOMARA</v>
          </cell>
          <cell r="C43">
            <v>1</v>
          </cell>
          <cell r="D43">
            <v>4</v>
          </cell>
          <cell r="E43">
            <v>3</v>
          </cell>
          <cell r="F43">
            <v>2</v>
          </cell>
          <cell r="G43">
            <v>1</v>
          </cell>
        </row>
        <row r="44">
          <cell r="B44" t="str">
            <v>GUAIGUA REINOSO GENESIS CAROLINA</v>
          </cell>
          <cell r="D44">
            <v>2</v>
          </cell>
          <cell r="E44">
            <v>4</v>
          </cell>
          <cell r="F44">
            <v>1</v>
          </cell>
        </row>
        <row r="45">
          <cell r="B45" t="str">
            <v>GUEVARA MAZA CRISTIAN FABIAN</v>
          </cell>
          <cell r="C45">
            <v>1</v>
          </cell>
          <cell r="D45">
            <v>7</v>
          </cell>
          <cell r="E45">
            <v>5</v>
          </cell>
          <cell r="F45">
            <v>3</v>
          </cell>
          <cell r="G45">
            <v>1</v>
          </cell>
        </row>
        <row r="46">
          <cell r="B46" t="str">
            <v>HERMOSA ALBÁN SHARON MICHELLE</v>
          </cell>
          <cell r="D46">
            <v>6</v>
          </cell>
        </row>
        <row r="47">
          <cell r="B47" t="str">
            <v>LOAYZA AGUILAR JONATHAN FABIAN</v>
          </cell>
          <cell r="C47">
            <v>2</v>
          </cell>
          <cell r="D47">
            <v>6</v>
          </cell>
          <cell r="E47">
            <v>3</v>
          </cell>
          <cell r="F47">
            <v>2</v>
          </cell>
        </row>
        <row r="48">
          <cell r="B48" t="str">
            <v>ORELLANA CARRERA MICHAEL ALEXANDER</v>
          </cell>
          <cell r="G48">
            <v>2</v>
          </cell>
        </row>
        <row r="49">
          <cell r="B49" t="str">
            <v>ORTIZ RODRIGUEZ MICHAEL ANDRES</v>
          </cell>
          <cell r="D49">
            <v>4</v>
          </cell>
          <cell r="E49">
            <v>2</v>
          </cell>
        </row>
        <row r="50">
          <cell r="B50" t="str">
            <v>OTERO YEPEZ ANDREA SOLEDAD</v>
          </cell>
          <cell r="D50">
            <v>4</v>
          </cell>
          <cell r="E50">
            <v>1</v>
          </cell>
          <cell r="F50">
            <v>1</v>
          </cell>
          <cell r="G50">
            <v>1</v>
          </cell>
        </row>
        <row r="51">
          <cell r="B51" t="str">
            <v>SALAS PARRA MARIA JOSE</v>
          </cell>
          <cell r="D51">
            <v>3</v>
          </cell>
          <cell r="E51">
            <v>3</v>
          </cell>
          <cell r="F51">
            <v>1</v>
          </cell>
          <cell r="G51">
            <v>4</v>
          </cell>
        </row>
        <row r="52">
          <cell r="B52" t="str">
            <v>VALBUENA SANCHEZ ALBERT ANTHONY</v>
          </cell>
          <cell r="E52">
            <v>4</v>
          </cell>
          <cell r="F52">
            <v>1</v>
          </cell>
          <cell r="G52">
            <v>2</v>
          </cell>
        </row>
        <row r="53">
          <cell r="B53" t="str">
            <v>VALLEJO VIVANCO ISRAEL BERTIN</v>
          </cell>
          <cell r="E53">
            <v>1</v>
          </cell>
        </row>
        <row r="54">
          <cell r="B54" t="str">
            <v>VARGAS REYES LUIS EDUARDO</v>
          </cell>
          <cell r="C54">
            <v>1</v>
          </cell>
          <cell r="D54">
            <v>3</v>
          </cell>
          <cell r="E54">
            <v>1</v>
          </cell>
          <cell r="F54">
            <v>4</v>
          </cell>
          <cell r="G54">
            <v>1</v>
          </cell>
        </row>
        <row r="55">
          <cell r="B55" t="str">
            <v>VELASCO GUERRA JUAN CARLOS</v>
          </cell>
          <cell r="C55">
            <v>1</v>
          </cell>
          <cell r="D55">
            <v>2</v>
          </cell>
        </row>
        <row r="56">
          <cell r="B56" t="str">
            <v>VINUEZA VELASCO ANGY DAYANA</v>
          </cell>
          <cell r="E56">
            <v>1</v>
          </cell>
          <cell r="F56">
            <v>4</v>
          </cell>
          <cell r="G56">
            <v>1</v>
          </cell>
        </row>
        <row r="57">
          <cell r="B57" t="str">
            <v>VITERI ALULEMA JAVIER EDUARDO</v>
          </cell>
          <cell r="C57">
            <v>1</v>
          </cell>
          <cell r="D57">
            <v>1</v>
          </cell>
        </row>
        <row r="58">
          <cell r="C58">
            <v>22</v>
          </cell>
          <cell r="D58">
            <v>129</v>
          </cell>
          <cell r="E58">
            <v>64</v>
          </cell>
          <cell r="F58">
            <v>70</v>
          </cell>
          <cell r="G58">
            <v>66</v>
          </cell>
        </row>
      </sheetData>
      <sheetData sheetId="22"/>
      <sheetData sheetId="23"/>
      <sheetData sheetId="24"/>
      <sheetData sheetId="25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H:\.shortcut-targets-by-id\12jcwMWub37wVdVdjpzhhPpGe07qJCST5\Movistar\2023\Tableros\02%20Tablero%20TM%20Febrero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ELVIN ESPINALES P" refreshedDate="45001.552081018519" createdVersion="8" refreshedVersion="8" minRefreshableVersion="3" recordCount="70" xr:uid="{478E1ED6-B9A7-42DF-A62A-422E9A2ACD35}">
  <cacheSource type="worksheet">
    <worksheetSource name="Personal" r:id="rId2"/>
  </cacheSource>
  <cacheFields count="107">
    <cacheField name="NAE" numFmtId="0">
      <sharedItems containsBlank="1"/>
    </cacheField>
    <cacheField name="ID SIN COLAS" numFmtId="0">
      <sharedItems containsString="0" containsBlank="1" containsNumber="1" containsInteger="1" minValue="11805253" maxValue="28067739"/>
    </cacheField>
    <cacheField name="CARGO" numFmtId="0">
      <sharedItems containsBlank="1" count="6">
        <s v="EJECUTIVO VENTAS Y ATENCION"/>
        <s v="ESPECIALISTA VENTAS Y ATENCION"/>
        <s v="EJECUTIVO HIBRIDO"/>
        <s v="JEFE DE TIENDA"/>
        <m u="1"/>
        <s v="EJECUTIVO NUEVO" u="1"/>
      </sharedItems>
    </cacheField>
    <cacheField name="JEFE" numFmtId="0">
      <sharedItems count="4">
        <s v="MENA COBA MARIA SOLEDAD"/>
        <s v="VALLEJO VIVANCO ISRAEL BERTIN"/>
        <s v="LOPEZ DIAZ ANGEL ENRIQUE"/>
        <s v="HOYOS MARURY LOURDES ELIZABETH"/>
      </sharedItems>
    </cacheField>
    <cacheField name="ESPECIALISTA" numFmtId="0">
      <sharedItems count="9">
        <s v="NIAMA JACOME MARIA GABRIELA"/>
        <s v="MONTENEGRO MEJIA MARITZA ELOISA"/>
        <s v="GABRIELA MONCAYO"/>
        <s v="ORTIZ BYRON ANDRES"/>
        <s v="FEICAN VELEZ MARIA DEL CARMEN"/>
        <s v="LUZARDO CENTENO BORIS PAUL"/>
        <s v="GALARZA PIZARRO RODRIGO IVAN"/>
        <s v="MENA COBA MARIA SOLEDAD" u="1"/>
        <s v="TBD" u="1"/>
      </sharedItems>
    </cacheField>
    <cacheField name="EJECUTIVO" numFmtId="0">
      <sharedItems containsBlank="1" count="99">
        <s v="GRANDA ESPINOZA ANDRES SEBASTIAN"/>
        <s v="SALVATIERRA GUERRA JULIAN ENRIQUE"/>
        <s v="ORTEGA RUIZ GABRIEL ANTONIO"/>
        <s v="ROSERO CAICEDO JAIRO STEFANO"/>
        <s v="AMBULUDI ROLDAN GIANELLA GRIMANEZA"/>
        <s v="NIAMA JACOME MARIA GABRIELA"/>
        <s v="REINO TUFINO PAULTEH KATHERINE"/>
        <s v="MELCHIADE ISAAC VALMORE"/>
        <s v="CASTILLO AGUIRRE EDWIN MODESTO"/>
        <s v="ROSALES MALDONADO JESSICA GABRIELA"/>
        <s v="ROJAS VEGA JHOSMERY MICHELE"/>
        <s v="GUACHAMIN CAZA HUGO ADRIAN"/>
        <s v="JARAMILLO ESPINOZA KENIA KATRINA"/>
        <s v="MENA COBA MARIA SOLEDAD"/>
        <s v="LOPEZ DIAZ ANGEL ENRIQUE"/>
        <s v="PADILLA MALDONADO HENRY LEOPOLDO"/>
        <s v="CALLE CHACA JORGE VINICIO"/>
        <s v="PATIÑO URGILES DIANA CATALINA"/>
        <s v="LUNA JACHO ANDREA GABRIELA"/>
        <s v="VALLEJO DELEG ROMAN NICOLAS"/>
        <s v="ANDRADE CONDO CHRISTIAN EDUARDO"/>
        <s v="GONZALES ALVARRACIN PAOLA YESSENIA"/>
        <s v="FEICAN VELEZ MARIA DEL CARMEN"/>
        <s v="PATIÑO TAPIA ANDRES SANTIAGO"/>
        <s v="RODRIGUEZ QUITO JESSICA GABRIELA"/>
        <s v="YEPEZ PALOMEQUE DIANA PATRICIA"/>
        <s v="RAMIREZ RUBIO NELLY LILIANA"/>
        <s v="OSORIO TEJADA ANA ESTEFANIA"/>
        <s v="LUZARDO CENTENO BORIS PAUL"/>
        <s v="HOYOS MARURY LOURDES ELIZABETH"/>
        <s v="GONZAGA YUPANGUI LIZBETH KATHERINE"/>
        <s v="ARROBO VICENTE YADIRA ESPERANZA"/>
        <s v="TENORIO MARIA DEL PILAR"/>
        <s v="GALARZA PIZARRO RODRIGO IVAN"/>
        <s v="ALICIA ROMINA GONZALEZ SANDOYA"/>
        <s v="CONDO GARCIA NICOLAS MATIAS"/>
        <s v="VALBUENA SANCHEZ ALBERT ANTHONY"/>
        <s v="CHICAIZA TOAPANTA ALEX DANILO"/>
        <s v="SALAS PARRA MARIA JOSE"/>
        <s v="GUEVARA MAZA CRISTIAN FABIAN"/>
        <s v="ESPINOZA MARTINES LAURA XIOMARA"/>
        <s v="VINUEZA VELASCO ANGY DAYANA"/>
        <s v="LOAYZA AGUILAR JONATHAN FABIAN"/>
        <s v="CRUZ MONTUFAR KATHERINE ALEJANDRA"/>
        <s v="VARGAS REYES LUIS EDUARDO"/>
        <s v="OTERO YEPEZ ANDREA SOLEDAD"/>
        <s v="CABEZAS LOPEZ ROBERTO ALEJANDRO"/>
        <s v="MONTENEGRO MEJIA MARITZA ELOISA"/>
        <s v="VALLEJO VIVANCO ISRAEL BERTIN"/>
        <s v="CORDOVA GAIBOR JONATHAN HERNAN"/>
        <s v="ORELLANA CARRERA MICHAEL ALEXANDER"/>
        <s v="CHAVEZ VASQUEZ YESSENIA KATHERINE"/>
        <s v="MEDINA LAPO DAYANNA CAROLINA"/>
        <s v="LOZADA REYES BERTHA MARIBEL"/>
        <s v="ORTEGA  NATALIE MÉNDEZ"/>
        <s v="MASSA ACOSTA SHARON MICHELLE"/>
        <s v="VILLAVICENCIO GALLARDO OSWALDO DAVID"/>
        <s v="PONCE THEA"/>
        <s v="FIERRO ALAY PAUL FERNANDO"/>
        <s v="YASELGA TORRES GISSEL ESTEFANIA"/>
        <s v="ORTIZ BYRON ANDRES"/>
        <s v="GABRIELA MONCAYO"/>
        <s v="DEYSI CHAPIN"/>
        <s v="IRENE CATALINA SUAREZ CAÑAS"/>
        <s v="PAMELA MICHELLE LLUMIQUINGA OÑA"/>
        <s v="JHEMELIN CRISTINA NAEKAT MASHIANDA"/>
        <s v="ANDERSON JAIR BENALCAZAR VALENCIA"/>
        <s v="BRYAN ALBERTO MERA SIMBAÑA"/>
        <s v="CESAR ANTONIO HOLGUIN ROSAS"/>
        <s v="ANTONIO DANIEL PINCAY VILLEGAS"/>
        <s v="HERMOSA ALBÁN SHARON MICHELLE" u="1"/>
        <m u="1"/>
        <s v="HOYOS VANESSA" u="1"/>
        <s v="ESPINOSA DONOSO TAMARA PAULINA" u="1"/>
        <s v="GUAIGUA GENESIS" u="1"/>
        <s v="PONCE CANCINO TEHA DANIEL" u="1"/>
        <s v="SUAREZ ARAUJO WILSON XAVIER" u="1"/>
        <s v="BENALCAZAR ANDERSON" u="1"/>
        <s v="SANCHEZ SARITAMA JOEL LUIS" u="1"/>
        <s v="VITERI ALULEMA JAVIER EDUARDO" u="1"/>
        <s v="GRANIZO SUAREZ ERICK ANDRES" u="1"/>
        <s v="PINCAY ANTONIO" u="1"/>
        <s v="CORDOVA BRUCIL LUIS EDUARDO" u="1"/>
        <s v="QUISHPE RAMIREZ YULEXI" u="1"/>
        <s v="SARMIENTO ABARCA SANTIAGO MEDARDO" u="1"/>
        <s v="GODOY LOZADA DANIEL ANDRES" u="1"/>
        <s v="CEVALLOS PONCE DIANA CAROLINA" u="1"/>
        <s v="ORTIZ RODRIGUEZ MICHAEL ANDRES" u="1"/>
        <s v="FAICAN VASQUEZ JENNIFER ELIANA" u="1"/>
        <s v="TANGUILA PUCHA ANDRES FERNANDO" u="1"/>
        <s v="ORTIZ MICHAEL ANDRES" u="1"/>
        <s v="TBD" u="1"/>
        <s v="GUAIGUA REINOSO GENESIS CAROLINA" u="1"/>
        <s v="MERA BRYAN" u="1"/>
        <s v="HOLGUIN CESAR" u="1"/>
        <s v="VELASCO GUERRA JUAN CARLOS" u="1"/>
        <s v="SANCHEZ GOMEZ LUIS ALBERTO" u="1"/>
        <s v="ROGEL YAGUACHE CESAR STALIN" u="1"/>
        <s v="PULLAS NEGRETE CARLA MAITHE" u="1"/>
      </sharedItems>
    </cacheField>
    <cacheField name="LOCAL" numFmtId="0">
      <sharedItems count="8">
        <s v="TIENDA AMERICA"/>
        <s v="TIENDA RECREO"/>
        <s v="TIENDA CONDADO"/>
        <s v="TIENDA SCALA SHOPPING"/>
        <s v="TIENDA CUENCA CENTRO"/>
        <s v="TIENDA CUENCA REMIGIO"/>
        <s v="TIENDA MACHALA"/>
        <s v="TIENDA SCALA" u="1"/>
      </sharedItems>
    </cacheField>
    <cacheField name="ESTADO" numFmtId="0">
      <sharedItems/>
    </cacheField>
    <cacheField name="CONDICION" numFmtId="0">
      <sharedItems count="4">
        <s v="ANTIGUO"/>
        <s v="VAC. 7D"/>
        <s v="NUEVO"/>
        <s v="VAC. 15D" u="1"/>
      </sharedItems>
    </cacheField>
    <cacheField name="MetaAltaDom" numFmtId="1">
      <sharedItems containsSemiMixedTypes="0" containsString="0" containsNumber="1" minValue="0" maxValue="29.759999999999998"/>
    </cacheField>
    <cacheField name="MetaTransferDom" numFmtId="1">
      <sharedItems containsSemiMixedTypes="0" containsString="0" containsNumber="1" minValue="0" maxValue="25.200000000000003"/>
    </cacheField>
    <cacheField name="MetaQPOS" numFmtId="0">
      <sharedItems containsSemiMixedTypes="0" containsString="0" containsNumber="1" containsInteger="1" minValue="0" maxValue="63"/>
    </cacheField>
    <cacheField name="Max11,42" numFmtId="0">
      <sharedItems containsSemiMixedTypes="0" containsString="0" containsNumber="1" containsInteger="1" minValue="0" maxValue="8"/>
    </cacheField>
    <cacheField name="MaxTele" numFmtId="0">
      <sharedItems containsSemiMixedTypes="0" containsString="0" containsNumber="1" containsInteger="1" minValue="0" maxValue="8"/>
    </cacheField>
    <cacheField name="MetaTB" numFmtId="44">
      <sharedItems containsSemiMixedTypes="0" containsString="0" containsNumber="1" minValue="15.5" maxValue="15.5"/>
    </cacheField>
    <cacheField name="MetaCambioPlan" numFmtId="44">
      <sharedItems containsSemiMixedTypes="0" containsString="0" containsNumber="1" minValue="0" maxValue="103.70698858683625"/>
    </cacheField>
    <cacheField name="MetaRetencion" numFmtId="9">
      <sharedItems containsSemiMixedTypes="0" containsString="0" containsNumber="1" minValue="0.65" maxValue="0.78"/>
    </cacheField>
    <cacheField name="MetaPrepago" numFmtId="0">
      <sharedItems containsSemiMixedTypes="0" containsString="0" containsNumber="1" containsInteger="1" minValue="0" maxValue="23"/>
    </cacheField>
    <cacheField name="MetaTerminales" numFmtId="44">
      <sharedItems containsSemiMixedTypes="0" containsString="0" containsNumber="1" minValue="0" maxValue="7810"/>
    </cacheField>
    <cacheField name="MetaTerminalesContado" numFmtId="44">
      <sharedItems containsSemiMixedTypes="0" containsString="0" containsNumber="1" minValue="0" maxValue="3124"/>
    </cacheField>
    <cacheField name="MetaPayjoy" numFmtId="44">
      <sharedItems containsSemiMixedTypes="0" containsString="0" containsNumber="1" minValue="0" maxValue="3545.5793826718173"/>
    </cacheField>
    <cacheField name="MetaApp" numFmtId="0">
      <sharedItems containsSemiMixedTypes="0" containsString="0" containsNumber="1" containsInteger="1" minValue="0" maxValue="11"/>
    </cacheField>
    <cacheField name="MetaGestion" numFmtId="0">
      <sharedItems containsSemiMixedTypes="0" containsString="0" containsNumber="1" containsInteger="1" minValue="0" maxValue="0"/>
    </cacheField>
    <cacheField name="MetaPaqIlimitado" numFmtId="0">
      <sharedItems containsSemiMixedTypes="0" containsString="0" containsNumber="1" containsInteger="1" minValue="0" maxValue="9"/>
    </cacheField>
    <cacheField name="MetaMplay" numFmtId="0">
      <sharedItems containsSemiMixedTypes="0" containsString="0" containsNumber="1" containsInteger="1" minValue="0" maxValue="1"/>
    </cacheField>
    <cacheField name="MetaFutbol" numFmtId="0">
      <sharedItems containsSemiMixedTypes="0" containsString="0" containsNumber="1" minValue="0" maxValue="1"/>
    </cacheField>
    <cacheField name="MetaUPPS" numFmtId="0">
      <sharedItems containsSemiMixedTypes="0" containsString="0" containsNumber="1" minValue="0" maxValue="3.0000000000000004"/>
    </cacheField>
    <cacheField name="MetaSOS" numFmtId="0">
      <sharedItems containsSemiMixedTypes="0" containsString="0" containsNumber="1" containsInteger="1" minValue="0" maxValue="1"/>
    </cacheField>
    <cacheField name="MetaSD" numFmtId="0">
      <sharedItems containsSemiMixedTypes="0" containsString="0" containsNumber="1" containsInteger="1" minValue="0" maxValue="5"/>
    </cacheField>
    <cacheField name="MetaFox" numFmtId="0">
      <sharedItems containsSemiMixedTypes="0" containsString="0" containsNumber="1" containsInteger="1" minValue="0" maxValue="0"/>
    </cacheField>
    <cacheField name="MetaHBO" numFmtId="0">
      <sharedItems containsSemiMixedTypes="0" containsString="0" containsNumber="1" containsInteger="1" minValue="0" maxValue="0"/>
    </cacheField>
    <cacheField name="MetaNPS" numFmtId="9">
      <sharedItems containsSemiMixedTypes="0" containsString="0" containsNumber="1" minValue="0.8" maxValue="0.8"/>
    </cacheField>
    <cacheField name="MetaRentabilizacion" numFmtId="44">
      <sharedItems containsSemiMixedTypes="0" containsString="0" containsNumber="1" minValue="0" maxValue="142.48698858683622"/>
    </cacheField>
    <cacheField name="Real Altas Domiciliadas" numFmtId="0">
      <sharedItems containsSemiMixedTypes="0" containsString="0" containsNumber="1" containsInteger="1" minValue="0" maxValue="36"/>
    </cacheField>
    <cacheField name="Real Transferencias Domiciliadas" numFmtId="0">
      <sharedItems containsSemiMixedTypes="0" containsString="0" containsNumber="1" containsInteger="1" minValue="0" maxValue="28"/>
    </cacheField>
    <cacheField name="Real Q Pospago" numFmtId="0">
      <sharedItems containsSemiMixedTypes="0" containsString="0" containsNumber="1" containsInteger="1" minValue="0" maxValue="73"/>
    </cacheField>
    <cacheField name="Tarifa Basica" numFmtId="44">
      <sharedItems containsSemiMixedTypes="0" containsString="0" containsNumber="1" minValue="0" maxValue="1157.7999999999997"/>
    </cacheField>
    <cacheField name="Real Planes $11,42" numFmtId="0">
      <sharedItems containsSemiMixedTypes="0" containsString="0" containsNumber="1" containsInteger="1" minValue="0" maxValue="36"/>
    </cacheField>
    <cacheField name="Real Planes TV" numFmtId="0">
      <sharedItems containsSemiMixedTypes="0" containsString="0" containsNumber="1" containsInteger="1" minValue="0" maxValue="35"/>
    </cacheField>
    <cacheField name="Real Terminales" numFmtId="44">
      <sharedItems containsSemiMixedTypes="0" containsString="0" containsNumber="1" minValue="0" maxValue="10092.85714"/>
    </cacheField>
    <cacheField name="Real Terminales Contado" numFmtId="44">
      <sharedItems containsSemiMixedTypes="0" containsString="0" containsNumber="1" minValue="0" maxValue="9436.6071400000001"/>
    </cacheField>
    <cacheField name="Real Terminales PayJoy" numFmtId="44">
      <sharedItems containsSemiMixedTypes="0" containsString="0" containsNumber="1" minValue="0" maxValue="1368.7528600000001"/>
    </cacheField>
    <cacheField name="Real UPSS+" numFmtId="0">
      <sharedItems containsSemiMixedTypes="0" containsString="0" containsNumber="1" containsInteger="1" minValue="0" maxValue="3"/>
    </cacheField>
    <cacheField name="Real Cambio Plan" numFmtId="44">
      <sharedItems containsSemiMixedTypes="0" containsString="0" containsNumber="1" minValue="-12.159999999999998" maxValue="205.04000000000002"/>
    </cacheField>
    <cacheField name="Real Paq. Llamadas" numFmtId="0">
      <sharedItems containsSemiMixedTypes="0" containsString="0" containsNumber="1" containsInteger="1" minValue="0" maxValue="8"/>
    </cacheField>
    <cacheField name="Real Mplay" numFmtId="0">
      <sharedItems containsSemiMixedTypes="0" containsString="0" containsNumber="1" containsInteger="1" minValue="0" maxValue="1"/>
    </cacheField>
    <cacheField name="Real Futbol-Fox-Hbo" numFmtId="0">
      <sharedItems containsSemiMixedTypes="0" containsString="0" containsNumber="1" containsInteger="1" minValue="0" maxValue="3"/>
    </cacheField>
    <cacheField name="Real Asistencia SOS" numFmtId="0">
      <sharedItems containsSemiMixedTypes="0" containsString="0" containsNumber="1" containsInteger="1" minValue="0" maxValue="1"/>
    </cacheField>
    <cacheField name="Real Rentabilizacion" numFmtId="44">
      <sharedItems containsSemiMixedTypes="0" containsString="0" containsNumber="1" minValue="-12.159999999999998" maxValue="205.04000000000002"/>
    </cacheField>
    <cacheField name="Real Retenciones 1Linea" numFmtId="0">
      <sharedItems containsSemiMixedTypes="0" containsString="0" containsNumber="1" containsInteger="1" minValue="0" maxValue="94"/>
    </cacheField>
    <cacheField name="Real Total Retenciones" numFmtId="0">
      <sharedItems containsSemiMixedTypes="0" containsString="0" containsNumber="1" containsInteger="1" minValue="0" maxValue="110"/>
    </cacheField>
    <cacheField name="Real Cumpl. Retenciones Ejecutivo" numFmtId="9">
      <sharedItems containsSemiMixedTypes="0" containsString="0" containsNumber="1" minValue="0" maxValue="1"/>
    </cacheField>
    <cacheField name="Real Retenciones Tienda" numFmtId="9">
      <sharedItems containsSemiMixedTypes="0" containsString="0" containsNumber="1" minValue="0.90714576428862137" maxValue="1"/>
    </cacheField>
    <cacheField name="Real Prepago" numFmtId="0">
      <sharedItems containsSemiMixedTypes="0" containsString="0" containsNumber="1" containsInteger="1" minValue="0" maxValue="28"/>
    </cacheField>
    <cacheField name="Real P-D" numFmtId="0">
      <sharedItems containsSemiMixedTypes="0" containsString="0" containsNumber="1" containsInteger="1" minValue="0" maxValue="211"/>
    </cacheField>
    <cacheField name="Real Encuesta" numFmtId="0">
      <sharedItems containsSemiMixedTypes="0" containsString="0" containsNumber="1" containsInteger="1" minValue="0" maxValue="225"/>
    </cacheField>
    <cacheField name="Real Cumpl NPS" numFmtId="9">
      <sharedItems containsSemiMixedTypes="0" containsString="0" containsNumber="1" minValue="0" maxValue="1"/>
    </cacheField>
    <cacheField name="Real Cumpl Lider NPS" numFmtId="9">
      <sharedItems containsSemiMixedTypes="0" containsString="0" containsNumber="1" minValue="0.8571428571428571" maxValue="1"/>
    </cacheField>
    <cacheField name="Proy. Altas Domiciliadas" numFmtId="1">
      <sharedItems containsSemiMixedTypes="0" containsString="0" containsNumber="1" containsInteger="1" minValue="0" maxValue="36"/>
    </cacheField>
    <cacheField name="Proy. Transferencias Domiciliadas" numFmtId="1">
      <sharedItems containsSemiMixedTypes="0" containsString="0" containsNumber="1" containsInteger="1" minValue="0" maxValue="28"/>
    </cacheField>
    <cacheField name="Proy. Q Pospago" numFmtId="1">
      <sharedItems containsSemiMixedTypes="0" containsString="0" containsNumber="1" containsInteger="1" minValue="0" maxValue="71"/>
    </cacheField>
    <cacheField name="Proy. Terminales" numFmtId="44">
      <sharedItems containsSemiMixedTypes="0" containsString="0" containsNumber="1" minValue="0" maxValue="10092.85714"/>
    </cacheField>
    <cacheField name="Proy. Terminales Contado" numFmtId="44">
      <sharedItems containsSemiMixedTypes="0" containsString="0" containsNumber="1" minValue="0" maxValue="9436.6071400000001"/>
    </cacheField>
    <cacheField name="Proy. Terminales PayJoy" numFmtId="44">
      <sharedItems containsSemiMixedTypes="0" containsString="0" containsNumber="1" minValue="0" maxValue="1368.7528600000001"/>
    </cacheField>
    <cacheField name="Proy. Cambio Plan" numFmtId="44">
      <sharedItems containsSemiMixedTypes="0" containsString="0" containsNumber="1" minValue="-12.159999999999998" maxValue="205.04000000000002"/>
    </cacheField>
    <cacheField name="Proy. Paq. Llamadas" numFmtId="1">
      <sharedItems containsSemiMixedTypes="0" containsString="0" containsNumber="1" containsInteger="1" minValue="0" maxValue="8"/>
    </cacheField>
    <cacheField name="Proy. Rentabilizacion" numFmtId="44">
      <sharedItems containsSemiMixedTypes="0" containsString="0" containsNumber="1" minValue="-12.159999999999998" maxValue="205.04000000000002"/>
    </cacheField>
    <cacheField name="Proy. Prepago" numFmtId="1">
      <sharedItems containsSemiMixedTypes="0" containsString="0" containsNumber="1" containsInteger="1" minValue="0" maxValue="28"/>
    </cacheField>
    <cacheField name="IP Altas Dom." numFmtId="0">
      <sharedItems containsSemiMixedTypes="0" containsString="0" containsNumber="1" containsInteger="1" minValue="0" maxValue="1"/>
    </cacheField>
    <cacheField name="IP Transfer. Dom" numFmtId="0">
      <sharedItems containsSemiMixedTypes="0" containsString="0" containsNumber="1" containsInteger="1" minValue="0" maxValue="0"/>
    </cacheField>
    <cacheField name="IP Q Pospago" numFmtId="0">
      <sharedItems containsSemiMixedTypes="0" containsString="0" containsNumber="1" containsInteger="1" minValue="0" maxValue="5"/>
    </cacheField>
    <cacheField name="% Altas Domiciliadas" numFmtId="0" formula="IFERROR('Proy. Altas Domiciliadas'/MetaAltaDom,0)" databaseField="0"/>
    <cacheField name="% Transfer. Domiciliadas" numFmtId="0" formula="IFERROR('Proy. Transferencias Domiciliadas'/MetaTransferDom,0)" databaseField="0"/>
    <cacheField name="% Q Pospago" numFmtId="0" formula="IFERROR('Proy. Q Pospago'/MetaQPOS,0)" databaseField="0"/>
    <cacheField name="Tarifa Basica Promedio2" numFmtId="0" formula="IFERROR('Tarifa Basica'/'Real Q Pospago',0)" databaseField="0"/>
    <cacheField name="%Tarifa Basica" numFmtId="0" formula=" IFERROR('Tarifa Basica Promedio2'/'Tarifa Basica Estatica',0)" databaseField="0"/>
    <cacheField name="Tarifa Basica Estatica" numFmtId="0" formula=" 15.5" databaseField="0"/>
    <cacheField name="% Terminales" numFmtId="0" formula="IFERROR('Proy. Terminales'/MetaTerminales,0)" databaseField="0"/>
    <cacheField name="% Terminales Contado" numFmtId="0" formula=" IFERROR('Proy. Terminales Contado'/MetaTerminalesContado,0)" databaseField="0"/>
    <cacheField name="% Terminales PayJoy" numFmtId="0" formula=" IFERROR('Proy. Terminales PayJoy'/MetaPayjoy,0)" databaseField="0"/>
    <cacheField name="Meta Terminales + UPSS+" numFmtId="0" formula="MetaTerminales+ (MetaUPPS*4.99)" databaseField="0"/>
    <cacheField name="Proy. Terminales + UPSS+" numFmtId="0" formula="'Proy. Terminales'+('Real UPSS+'*4.99)" databaseField="0"/>
    <cacheField name="%Terminales+UPSS+" numFmtId="0" formula=" IFERROR('Proy. Terminales + UPSS+'/'Meta Terminales + UPSS+',0)" databaseField="0"/>
    <cacheField name="%CambioPlan" numFmtId="0" formula=" IFERROR('Proy. Cambio Plan'/MetaCambioPlan,0)" databaseField="0"/>
    <cacheField name="%PaqLlamadas" numFmtId="0" formula=" IFERROR('Proy. Paq. Llamadas'/MetaPaqIlimitado,0)" databaseField="0"/>
    <cacheField name="%Rentabilizacion" numFmtId="0" formula=" IFERROR('Proy. Rentabilizacion'/MetaRentabilizacion,0)" databaseField="0"/>
    <cacheField name="%F_Retenciones" numFmtId="0" formula=" IFERROR('Real Cumpl. Retenciones Ejecutivo'/MetaRetencion,0)" databaseField="0"/>
    <cacheField name="%Prepago" numFmtId="0" formula=" IFERROR('Proy. Prepago'/MetaPrepago,0)" databaseField="0"/>
    <cacheField name="%NPS" numFmtId="0" formula=" IFERROR('Real Cumpl NPS'/MetaNPS,0)" databaseField="0"/>
    <cacheField name="Cumpl.2" numFmtId="0" formula="IF('% Altas Domiciliadas'&lt;1,'% Altas Domiciliadas',1)*0.15+IF('% Transfer. Domiciliadas'&lt;1,'% Transfer. Domiciliadas',1)*0.1+IF('% Q Pospago'&lt;1,'% Q Pospago',1)*0.1+IF('%Tarifa Basica'&lt;1,'%Tarifa Basica',1)*0.1" databaseField="0"/>
    <cacheField name="Cumpl.1" numFmtId="0" formula="'% Altas Domiciliadas'*0.15+'% Transfer. Domiciliadas'*0.1+'% Q Pospago'*0.1+'%Tarifa Basica'*0.1+IF('% Terminales Contado'&lt;1,0,'%Terminales+UPSS+'*0.2)+'%Rentabilizacion'*0.075+'%F_Retenciones'*0.075+'%Prepago'*0.1+'%NPS'*0.1" databaseField="0"/>
    <cacheField name="Cumpl.2.2" numFmtId="0" formula="IF('% Terminales Contado'&lt;1,0,IF('%Terminales+UPSS+'&lt;1,'%Terminales+UPSS+',1)*0.2)+IF('%Rentabilizacion'&lt;1,'%Rentabilizacion',1)*0.075+IF('%F_Retenciones'&lt;1,'%F_Retenciones',1)*0.075+IF('%Prepago'&lt;1,'%Prepago',1)*0.1+IF('%NPS'&lt;1,'%NPS',1)*0.1" databaseField="0"/>
    <cacheField name="Union_Cumpl" numFmtId="0" formula="Cumpl.2+Cumpl.2.2" databaseField="0"/>
    <cacheField name="Cumpl. Matriz Final" numFmtId="0" formula="IF(AND('% Altas Domiciliadas'&gt;=0.8,'% Transfer. Domiciliadas'&gt;=0.8,'% Q Pospago'&gt;=1,'%Tarifa Basica'&gt;=0.8,'%Terminales+UPSS+'&gt;=0.8,'%Rentabilizacion'&gt;=0.8,'%F_Retenciones'&gt;=0.8,'%Prepago'&gt;=0.8,'%NPS'&gt;=0.8),Cumpl.1,Union_Cumpl)" databaseField="0"/>
    <cacheField name="vacios" numFmtId="0" formula=" &quot;&quot;" databaseField="0"/>
    <cacheField name="Q Pospago 2" numFmtId="0" formula="'Real Q Pospago'" databaseField="0"/>
    <cacheField name="%Participacion Planes $11,42" numFmtId="0" formula="IFERROR('Real Planes $11,42'/'Q Pospago 2',0)" databaseField="0"/>
    <cacheField name="%Planes $11,42" numFmtId="0" formula="IFERROR('Real Planes $11,42'/'Max11,42',0)" databaseField="0"/>
    <cacheField name="%Partcipacion Planes Televentas" numFmtId="0" formula="IFERROR('Real Planes TV'/'Q Pospago 2',0)" databaseField="0"/>
    <cacheField name="%Cumplimiento Planes Televentas" numFmtId="0" formula="IFERROR('Real Planes TV'/MaxTele,0)" databaseField="0"/>
    <cacheField name="%Retenciones Lider" numFmtId="0" formula="IFERROR('Real Retenciones Tienda'/MetaRetencion,0)" databaseField="0"/>
    <cacheField name="%NPS Lider" numFmtId="0" formula=" IFERROR('Real Cumpl Lider NPS'/MetaNPS,0)" databaseField="0"/>
    <cacheField name="Cumpl.1_Lider" numFmtId="0" formula="'% Altas Domiciliadas'*0.15+'% Transfer. Domiciliadas'*0.1+'% Q Pospago'*0.1+'%Tarifa Basica'*0.1+IF('% Terminales Contado'&lt;1,0,'%Terminales+UPSS+'*0.2)+'%Rentabilizacion'*0.075+'%Retenciones Lider'*0.075+'%Prepago'*0.1+'%NPS Lider'*0.1" databaseField="0"/>
    <cacheField name="Cumpl.2_Lider" numFmtId="0" formula="IF('% Altas Domiciliadas'&lt;1,'% Altas Domiciliadas',1)*0.15+IF('% Transfer. Domiciliadas'&lt;1,'% Transfer. Domiciliadas',1)*0.1+IF('% Q Pospago'&lt;1,'% Q Pospago',1)*0.1+IF('%Tarifa Basica'&lt;1,'%Tarifa Basica',1)*0.1" databaseField="0"/>
    <cacheField name="Cumpl.2.1_Lider" numFmtId="0" formula="IF('% Terminales Contado'&lt;1,0,IF('%Terminales+UPSS+'&lt;1,'%Terminales+UPSS+',1)*0.2)+IF('%Rentabilizacion'&lt;1,'%Rentabilizacion',1)*0.075+IF('%Retenciones Lider'&lt;1,'%Retenciones Lider',1)*0.075+IF('%Prepago'&lt;1,'%Prepago',1)*0.1" databaseField="0"/>
    <cacheField name="U_Cumpl._Lider" numFmtId="0" formula="IF('%NPS Lider'&lt;1,'%NPS Lider',1)*0.1+Cumpl.2_Lider+Cumpl.2.1_Lider" databaseField="0"/>
    <cacheField name="Cumpl. Matriz Lider" numFmtId="0" formula="IF(AND('% Altas Domiciliadas'&gt;=0.8,'% Transfer. Domiciliadas'&gt;=0.8,'% Q Pospago'&gt;=1,'%Tarifa Basica'&gt;=0.8,'%Terminales+UPSS+'&gt;=0.8,'%Rentabilizacion'&gt;=0.8,'%Retenciones Lider'&gt;=0.8,'%Prepago'&gt;=0.8,'%NPS Lider'&gt;=0.8),Cumpl.1_Lider,U_Cumpl._Lider)" databaseField="0"/>
  </cacheFields>
  <extLst>
    <ext xmlns:x14="http://schemas.microsoft.com/office/spreadsheetml/2009/9/main" uri="{725AE2AE-9491-48be-B2B4-4EB974FC3084}">
      <x14:pivotCacheDefinition pivotCacheId="134365109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">
  <r>
    <s v="NAE110142"/>
    <m/>
    <x v="0"/>
    <x v="0"/>
    <x v="0"/>
    <x v="0"/>
    <x v="0"/>
    <s v="ACTIVO"/>
    <x v="0"/>
    <n v="22.4"/>
    <n v="10.199999999999999"/>
    <n v="40"/>
    <n v="6"/>
    <n v="6"/>
    <n v="15.5"/>
    <n v="46.2"/>
    <n v="0.78"/>
    <n v="8"/>
    <n v="7260"/>
    <n v="2904"/>
    <n v="508.2000000000001"/>
    <n v="6"/>
    <n v="0"/>
    <n v="8"/>
    <n v="1"/>
    <n v="1"/>
    <n v="2"/>
    <n v="1"/>
    <n v="1"/>
    <n v="0"/>
    <n v="0"/>
    <n v="0.8"/>
    <n v="93.98"/>
    <n v="13"/>
    <n v="9"/>
    <n v="27"/>
    <n v="431.50999999999982"/>
    <n v="0"/>
    <n v="2"/>
    <n v="6254.4642999999996"/>
    <n v="5638.3928699999997"/>
    <n v="0"/>
    <n v="0"/>
    <n v="41.199999999999996"/>
    <n v="0"/>
    <n v="0"/>
    <n v="0"/>
    <n v="0"/>
    <n v="41.199999999999996"/>
    <n v="4"/>
    <n v="4"/>
    <n v="1"/>
    <n v="1"/>
    <n v="8"/>
    <n v="25"/>
    <n v="25"/>
    <n v="1"/>
    <n v="1"/>
    <n v="13"/>
    <n v="9"/>
    <n v="27"/>
    <n v="6254.4642999999996"/>
    <n v="5638.3928699999997"/>
    <n v="0"/>
    <n v="41.199999999999996"/>
    <n v="0"/>
    <n v="41.199999999999996"/>
    <n v="8"/>
    <n v="0"/>
    <n v="0"/>
    <n v="0"/>
  </r>
  <r>
    <s v="NAE107916"/>
    <n v="24140645"/>
    <x v="0"/>
    <x v="0"/>
    <x v="0"/>
    <x v="1"/>
    <x v="0"/>
    <s v="ACTIVO"/>
    <x v="0"/>
    <n v="22.4"/>
    <n v="10.199999999999999"/>
    <n v="40"/>
    <n v="6"/>
    <n v="6"/>
    <n v="15.5"/>
    <n v="46.2"/>
    <n v="0.78"/>
    <n v="8"/>
    <n v="7260"/>
    <n v="2904"/>
    <n v="508.2000000000001"/>
    <n v="6"/>
    <n v="0"/>
    <n v="8"/>
    <n v="1"/>
    <n v="1"/>
    <n v="2"/>
    <n v="1"/>
    <n v="1"/>
    <n v="0"/>
    <n v="0"/>
    <n v="0.8"/>
    <n v="93.98"/>
    <n v="36"/>
    <n v="16"/>
    <n v="56"/>
    <n v="912.68"/>
    <n v="1"/>
    <n v="0"/>
    <n v="7118.75"/>
    <n v="5641.07143"/>
    <n v="0"/>
    <n v="3"/>
    <n v="48.2"/>
    <n v="0"/>
    <n v="0"/>
    <n v="0"/>
    <n v="0"/>
    <n v="48.2"/>
    <n v="9"/>
    <n v="9"/>
    <n v="1"/>
    <n v="1"/>
    <n v="11"/>
    <n v="25"/>
    <n v="25"/>
    <n v="1"/>
    <n v="1"/>
    <n v="36"/>
    <n v="16"/>
    <n v="56"/>
    <n v="7118.75"/>
    <n v="5641.07143"/>
    <n v="0"/>
    <n v="48.2"/>
    <n v="0"/>
    <n v="48.2"/>
    <n v="11"/>
    <n v="0"/>
    <n v="0"/>
    <n v="0"/>
  </r>
  <r>
    <s v="NAE108906"/>
    <n v="25816283"/>
    <x v="0"/>
    <x v="0"/>
    <x v="0"/>
    <x v="2"/>
    <x v="0"/>
    <s v="ACTIVO"/>
    <x v="0"/>
    <n v="22.4"/>
    <n v="10.199999999999999"/>
    <n v="40"/>
    <n v="6"/>
    <n v="6"/>
    <n v="15.5"/>
    <n v="46.2"/>
    <n v="0.78"/>
    <n v="8"/>
    <n v="7260"/>
    <n v="2904"/>
    <n v="508.2000000000001"/>
    <n v="6"/>
    <n v="0"/>
    <n v="8"/>
    <n v="1"/>
    <n v="1"/>
    <n v="2"/>
    <n v="1"/>
    <n v="1"/>
    <n v="0"/>
    <n v="0"/>
    <n v="0.8"/>
    <n v="93.98"/>
    <n v="18"/>
    <n v="7"/>
    <n v="31"/>
    <n v="468.9599999999997"/>
    <n v="3"/>
    <n v="1"/>
    <n v="7037.08572"/>
    <n v="7037.08572"/>
    <n v="0"/>
    <n v="0"/>
    <n v="24.279999999999998"/>
    <n v="1"/>
    <n v="0"/>
    <n v="0"/>
    <n v="0"/>
    <n v="27.279999999999998"/>
    <n v="3"/>
    <n v="3"/>
    <n v="1"/>
    <n v="1"/>
    <n v="8"/>
    <n v="25"/>
    <n v="25"/>
    <n v="1"/>
    <n v="1"/>
    <n v="18"/>
    <n v="7"/>
    <n v="31"/>
    <n v="7037.08572"/>
    <n v="7037.08572"/>
    <n v="0"/>
    <n v="24.279999999999998"/>
    <n v="1"/>
    <n v="27.279999999999994"/>
    <n v="8"/>
    <n v="0"/>
    <n v="0"/>
    <n v="0"/>
  </r>
  <r>
    <s v="NAE108907"/>
    <n v="25816451"/>
    <x v="0"/>
    <x v="0"/>
    <x v="0"/>
    <x v="3"/>
    <x v="0"/>
    <s v="ACTIVO"/>
    <x v="0"/>
    <n v="22.4"/>
    <n v="10.199999999999999"/>
    <n v="40"/>
    <n v="6"/>
    <n v="6"/>
    <n v="15.5"/>
    <n v="46.2"/>
    <n v="0.78"/>
    <n v="8"/>
    <n v="7260"/>
    <n v="2904"/>
    <n v="508.2000000000001"/>
    <n v="6"/>
    <n v="0"/>
    <n v="8"/>
    <n v="1"/>
    <n v="1"/>
    <n v="2"/>
    <n v="1"/>
    <n v="1"/>
    <n v="0"/>
    <n v="0"/>
    <n v="0.8"/>
    <n v="93.98"/>
    <n v="13"/>
    <n v="11"/>
    <n v="31"/>
    <n v="531.3599999999999"/>
    <n v="1"/>
    <n v="0"/>
    <n v="7365.1785899999995"/>
    <n v="6615.1785899999995"/>
    <n v="0"/>
    <n v="3"/>
    <n v="31.34"/>
    <n v="0"/>
    <n v="0"/>
    <n v="0"/>
    <n v="0"/>
    <n v="31.34"/>
    <n v="5"/>
    <n v="5"/>
    <n v="1"/>
    <n v="1"/>
    <n v="6"/>
    <n v="25"/>
    <n v="25"/>
    <n v="1"/>
    <n v="1"/>
    <n v="13"/>
    <n v="11"/>
    <n v="31"/>
    <n v="7365.1785899999986"/>
    <n v="6615.1785899999986"/>
    <n v="0"/>
    <n v="31.339999999999996"/>
    <n v="0"/>
    <n v="31.339999999999996"/>
    <n v="6"/>
    <n v="0"/>
    <n v="0"/>
    <n v="0"/>
  </r>
  <r>
    <s v="NAE109092"/>
    <m/>
    <x v="0"/>
    <x v="1"/>
    <x v="1"/>
    <x v="4"/>
    <x v="1"/>
    <s v="ACTIVO"/>
    <x v="0"/>
    <n v="25.200000000000003"/>
    <n v="25.200000000000003"/>
    <n v="63"/>
    <n v="6"/>
    <n v="6"/>
    <n v="15.5"/>
    <n v="103.70698858683625"/>
    <n v="0.78"/>
    <n v="18"/>
    <n v="5094.9008498583562"/>
    <n v="2037.9603399433427"/>
    <n v="713.28611898016993"/>
    <n v="8"/>
    <n v="0"/>
    <n v="5"/>
    <n v="1"/>
    <n v="0.99999999999999989"/>
    <n v="2"/>
    <n v="1"/>
    <n v="2"/>
    <n v="0"/>
    <n v="0"/>
    <n v="0.8"/>
    <n v="142.48698858683622"/>
    <n v="9"/>
    <n v="27"/>
    <n v="39"/>
    <n v="553.34"/>
    <n v="14"/>
    <n v="1"/>
    <n v="4540.5500199999997"/>
    <n v="4330.7285899999997"/>
    <n v="266.96429000000001"/>
    <n v="0"/>
    <n v="153.06"/>
    <n v="0"/>
    <n v="0"/>
    <n v="0"/>
    <n v="0"/>
    <n v="153.06"/>
    <n v="3"/>
    <n v="2"/>
    <n v="1"/>
    <n v="0.98484848484848486"/>
    <n v="20"/>
    <n v="98"/>
    <n v="105"/>
    <n v="0.93333333333333335"/>
    <n v="0.93333333333333335"/>
    <n v="9"/>
    <n v="27"/>
    <n v="39"/>
    <n v="4540.5500199999997"/>
    <n v="4330.7285899999997"/>
    <n v="266.96429000000001"/>
    <n v="153.06"/>
    <n v="0"/>
    <n v="153.06"/>
    <n v="20"/>
    <n v="0"/>
    <n v="0"/>
    <n v="0"/>
  </r>
  <r>
    <s v="NAE108382"/>
    <m/>
    <x v="1"/>
    <x v="0"/>
    <x v="0"/>
    <x v="5"/>
    <x v="0"/>
    <s v="ACTIVO"/>
    <x v="0"/>
    <n v="0"/>
    <n v="0"/>
    <n v="0"/>
    <n v="0"/>
    <n v="0"/>
    <n v="15.5"/>
    <n v="0"/>
    <n v="0.78"/>
    <n v="0"/>
    <n v="0"/>
    <n v="0"/>
    <n v="0"/>
    <n v="0"/>
    <n v="0"/>
    <n v="0"/>
    <n v="0"/>
    <n v="0"/>
    <n v="0"/>
    <n v="0"/>
    <n v="0"/>
    <n v="0"/>
    <n v="0"/>
    <n v="0.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</r>
  <r>
    <s v="NAE110246"/>
    <m/>
    <x v="0"/>
    <x v="0"/>
    <x v="0"/>
    <x v="6"/>
    <x v="0"/>
    <s v="ACTIVO"/>
    <x v="0"/>
    <n v="22.4"/>
    <n v="10.199999999999999"/>
    <n v="40"/>
    <n v="6"/>
    <n v="6"/>
    <n v="15.5"/>
    <n v="46.2"/>
    <n v="0.78"/>
    <n v="8"/>
    <n v="7260"/>
    <n v="2904"/>
    <n v="508.2000000000001"/>
    <n v="6"/>
    <n v="0"/>
    <n v="8"/>
    <n v="1"/>
    <n v="1"/>
    <n v="2"/>
    <n v="1"/>
    <n v="1"/>
    <n v="0"/>
    <n v="0"/>
    <n v="0.8"/>
    <n v="93.98"/>
    <n v="25"/>
    <n v="11"/>
    <n v="50"/>
    <n v="730.02999999999986"/>
    <n v="7"/>
    <n v="1"/>
    <n v="10092.85714"/>
    <n v="9436.6071400000001"/>
    <n v="0"/>
    <n v="1"/>
    <n v="36.599999999999994"/>
    <n v="0"/>
    <n v="0"/>
    <n v="0"/>
    <n v="0"/>
    <n v="36.599999999999994"/>
    <n v="6"/>
    <n v="6"/>
    <n v="1"/>
    <n v="1"/>
    <n v="5"/>
    <n v="25"/>
    <n v="25"/>
    <n v="1"/>
    <n v="1"/>
    <n v="25"/>
    <n v="11"/>
    <n v="48"/>
    <n v="10092.85714"/>
    <n v="9436.6071400000001"/>
    <n v="0"/>
    <n v="36.599999999999994"/>
    <n v="0"/>
    <n v="36.599999999999994"/>
    <n v="5"/>
    <n v="0"/>
    <n v="0"/>
    <n v="2"/>
  </r>
  <r>
    <s v="NAE105912"/>
    <n v="18135749"/>
    <x v="0"/>
    <x v="0"/>
    <x v="2"/>
    <x v="7"/>
    <x v="2"/>
    <s v="ACTIVO"/>
    <x v="0"/>
    <n v="29.759999999999998"/>
    <n v="21.080000000000002"/>
    <n v="62"/>
    <n v="6"/>
    <n v="6"/>
    <n v="15.5"/>
    <n v="90.54061616526009"/>
    <n v="0.78"/>
    <n v="13"/>
    <n v="7810"/>
    <n v="3124"/>
    <n v="1483.9"/>
    <n v="8"/>
    <n v="0"/>
    <n v="8"/>
    <n v="1"/>
    <n v="1"/>
    <n v="3.0000000000000004"/>
    <n v="1"/>
    <n v="5"/>
    <n v="0"/>
    <n v="0"/>
    <n v="0.8"/>
    <n v="138.32061616526008"/>
    <n v="28"/>
    <n v="16"/>
    <n v="54"/>
    <n v="828.04000000000019"/>
    <n v="2"/>
    <n v="3"/>
    <n v="9223.0357199999999"/>
    <n v="9223.0357199999999"/>
    <n v="125"/>
    <n v="2"/>
    <n v="110.24000000000001"/>
    <n v="0"/>
    <n v="0"/>
    <n v="0"/>
    <n v="0"/>
    <n v="110.24000000000001"/>
    <n v="13"/>
    <n v="13"/>
    <n v="1"/>
    <n v="0.97826086956521741"/>
    <n v="15"/>
    <n v="31"/>
    <n v="31"/>
    <n v="1"/>
    <n v="1"/>
    <n v="28"/>
    <n v="16"/>
    <n v="54"/>
    <n v="9223.0357199999999"/>
    <n v="9223.0357199999999"/>
    <n v="125"/>
    <n v="110.24000000000001"/>
    <n v="0"/>
    <n v="110.24000000000001"/>
    <n v="15"/>
    <n v="0"/>
    <n v="0"/>
    <n v="0"/>
  </r>
  <r>
    <s v="NAE104116"/>
    <n v="13403885"/>
    <x v="0"/>
    <x v="0"/>
    <x v="2"/>
    <x v="8"/>
    <x v="2"/>
    <s v="ACTIVO"/>
    <x v="0"/>
    <n v="29.759999999999998"/>
    <n v="21.080000000000002"/>
    <n v="62"/>
    <n v="6"/>
    <n v="6"/>
    <n v="15.5"/>
    <n v="90.54061616526009"/>
    <n v="0.78"/>
    <n v="13"/>
    <n v="7810"/>
    <n v="3124"/>
    <n v="1483.9"/>
    <n v="8"/>
    <n v="0"/>
    <n v="8"/>
    <n v="1"/>
    <n v="1"/>
    <n v="3.0000000000000004"/>
    <n v="1"/>
    <n v="5"/>
    <n v="0"/>
    <n v="0"/>
    <n v="0.8"/>
    <n v="138.32061616526008"/>
    <n v="21"/>
    <n v="28"/>
    <n v="53"/>
    <n v="854.10000000000025"/>
    <n v="0"/>
    <n v="3"/>
    <n v="8130.3571400000001"/>
    <n v="7907.1428500000002"/>
    <n v="0"/>
    <n v="0"/>
    <n v="61.459999999999994"/>
    <n v="0"/>
    <n v="0"/>
    <n v="0"/>
    <n v="0"/>
    <n v="61.459999999999994"/>
    <n v="26"/>
    <n v="26"/>
    <n v="1"/>
    <n v="0.97826086956521741"/>
    <n v="14"/>
    <n v="31"/>
    <n v="31"/>
    <n v="1"/>
    <n v="1"/>
    <n v="21"/>
    <n v="28"/>
    <n v="53"/>
    <n v="8130.3571400000001"/>
    <n v="7907.1428500000002"/>
    <n v="0"/>
    <n v="61.459999999999994"/>
    <n v="0"/>
    <n v="61.459999999999994"/>
    <n v="14"/>
    <n v="0"/>
    <n v="0"/>
    <n v="0"/>
  </r>
  <r>
    <s v="NAE104113"/>
    <n v="13403882"/>
    <x v="0"/>
    <x v="0"/>
    <x v="2"/>
    <x v="9"/>
    <x v="2"/>
    <s v="ACTIVO"/>
    <x v="0"/>
    <n v="29.759999999999998"/>
    <n v="21.080000000000002"/>
    <n v="62"/>
    <n v="6"/>
    <n v="6"/>
    <n v="15.5"/>
    <n v="90.54061616526009"/>
    <n v="0.78"/>
    <n v="13"/>
    <n v="7810"/>
    <n v="3124"/>
    <n v="1483.9"/>
    <n v="8"/>
    <n v="0"/>
    <n v="8"/>
    <n v="1"/>
    <n v="1"/>
    <n v="3.0000000000000004"/>
    <n v="1"/>
    <n v="5"/>
    <n v="0"/>
    <n v="0"/>
    <n v="0.8"/>
    <n v="138.32061616526008"/>
    <n v="23"/>
    <n v="20"/>
    <n v="54"/>
    <n v="824.52"/>
    <n v="4"/>
    <n v="1"/>
    <n v="9024.6428500000002"/>
    <n v="8613.9285600000003"/>
    <n v="174.10713999999999"/>
    <n v="0"/>
    <n v="76.150000000000006"/>
    <n v="0"/>
    <n v="0"/>
    <n v="0"/>
    <n v="0"/>
    <n v="76.150000000000006"/>
    <n v="3"/>
    <n v="3"/>
    <n v="1"/>
    <n v="0.97826086956521741"/>
    <n v="11"/>
    <n v="31"/>
    <n v="31"/>
    <n v="1"/>
    <n v="1"/>
    <n v="23"/>
    <n v="20"/>
    <n v="54"/>
    <n v="9024.6428500000002"/>
    <n v="8613.9285600000003"/>
    <n v="174.10713999999999"/>
    <n v="76.150000000000006"/>
    <n v="0"/>
    <n v="76.150000000000006"/>
    <n v="11"/>
    <n v="0"/>
    <n v="0"/>
    <n v="0"/>
  </r>
  <r>
    <s v="NAE105910"/>
    <n v="18135748"/>
    <x v="0"/>
    <x v="0"/>
    <x v="2"/>
    <x v="10"/>
    <x v="2"/>
    <s v="ACTIVO"/>
    <x v="0"/>
    <n v="29.759999999999998"/>
    <n v="21.080000000000002"/>
    <n v="62"/>
    <n v="6"/>
    <n v="6"/>
    <n v="15.5"/>
    <n v="90.54061616526009"/>
    <n v="0.78"/>
    <n v="13"/>
    <n v="7810"/>
    <n v="3124"/>
    <n v="1483.9"/>
    <n v="8"/>
    <n v="0"/>
    <n v="8"/>
    <n v="1"/>
    <n v="1"/>
    <n v="3.0000000000000004"/>
    <n v="1"/>
    <n v="5"/>
    <n v="0"/>
    <n v="0"/>
    <n v="0.8"/>
    <n v="138.32061616526008"/>
    <n v="23"/>
    <n v="20"/>
    <n v="57"/>
    <n v="870.37999999999977"/>
    <n v="4"/>
    <n v="5"/>
    <n v="9068.75"/>
    <n v="8800.8928599999999"/>
    <n v="174.10713999999999"/>
    <n v="1"/>
    <n v="67.47"/>
    <n v="4"/>
    <n v="0"/>
    <n v="0"/>
    <n v="0"/>
    <n v="79.47"/>
    <n v="10"/>
    <n v="10"/>
    <n v="1"/>
    <n v="0.97826086956521741"/>
    <n v="12"/>
    <n v="31"/>
    <n v="31"/>
    <n v="1"/>
    <n v="1"/>
    <n v="23"/>
    <n v="20"/>
    <n v="57"/>
    <n v="9068.75"/>
    <n v="8800.8928599999999"/>
    <n v="174.10713999999999"/>
    <n v="67.47"/>
    <n v="4"/>
    <n v="79.47"/>
    <n v="12"/>
    <n v="0"/>
    <n v="0"/>
    <n v="0"/>
  </r>
  <r>
    <s v="NAE108624"/>
    <n v="25210342"/>
    <x v="0"/>
    <x v="0"/>
    <x v="2"/>
    <x v="11"/>
    <x v="2"/>
    <s v="ACTIVO"/>
    <x v="0"/>
    <n v="29.759999999999998"/>
    <n v="21.080000000000002"/>
    <n v="62"/>
    <n v="6"/>
    <n v="6"/>
    <n v="15.5"/>
    <n v="90.54061616526009"/>
    <n v="0.78"/>
    <n v="13"/>
    <n v="7810"/>
    <n v="3124"/>
    <n v="1483.9"/>
    <n v="8"/>
    <n v="0"/>
    <n v="8"/>
    <n v="1"/>
    <n v="1"/>
    <n v="3.0000000000000004"/>
    <n v="1"/>
    <n v="5"/>
    <n v="0"/>
    <n v="0"/>
    <n v="0.8"/>
    <n v="138.32061616526008"/>
    <n v="21"/>
    <n v="24"/>
    <n v="62"/>
    <n v="979.5499999999995"/>
    <n v="1"/>
    <n v="11"/>
    <n v="9020.5357399999994"/>
    <n v="8663.3928799999994"/>
    <n v="611.60715000000005"/>
    <n v="0"/>
    <n v="112.18"/>
    <n v="0"/>
    <n v="0"/>
    <n v="0"/>
    <n v="0"/>
    <n v="112.18"/>
    <n v="4"/>
    <n v="5"/>
    <n v="0.83333333333333337"/>
    <n v="0.97826086956521741"/>
    <n v="14"/>
    <n v="31"/>
    <n v="31"/>
    <n v="1"/>
    <n v="1"/>
    <n v="21"/>
    <n v="24"/>
    <n v="62"/>
    <n v="9020.5357399999994"/>
    <n v="8663.3928799999994"/>
    <n v="611.60715000000005"/>
    <n v="112.18"/>
    <n v="0"/>
    <n v="112.18"/>
    <n v="14"/>
    <n v="0"/>
    <n v="0"/>
    <n v="0"/>
  </r>
  <r>
    <s v="NAE109162"/>
    <n v="26612325"/>
    <x v="2"/>
    <x v="0"/>
    <x v="2"/>
    <x v="12"/>
    <x v="2"/>
    <s v="ACTIVO"/>
    <x v="0"/>
    <n v="0"/>
    <n v="0"/>
    <n v="0"/>
    <n v="0"/>
    <n v="0"/>
    <n v="15.5"/>
    <n v="0"/>
    <n v="0.78"/>
    <n v="0"/>
    <n v="0"/>
    <n v="0"/>
    <n v="0"/>
    <n v="0"/>
    <n v="0"/>
    <n v="0"/>
    <n v="0"/>
    <n v="0"/>
    <n v="0"/>
    <n v="0"/>
    <n v="0"/>
    <n v="0"/>
    <n v="0"/>
    <n v="0.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97826086956521741"/>
    <n v="0"/>
    <n v="0"/>
    <n v="0"/>
    <n v="0"/>
    <n v="1"/>
    <n v="0"/>
    <n v="0"/>
    <n v="0"/>
    <n v="0"/>
    <n v="0"/>
    <n v="0"/>
    <n v="0"/>
    <n v="0"/>
    <n v="0"/>
    <n v="0"/>
    <n v="0"/>
    <n v="0"/>
    <n v="0"/>
  </r>
  <r>
    <s v="NAE104676"/>
    <m/>
    <x v="3"/>
    <x v="0"/>
    <x v="2"/>
    <x v="13"/>
    <x v="2"/>
    <s v="ACTIVO"/>
    <x v="0"/>
    <n v="0"/>
    <n v="0"/>
    <n v="0"/>
    <n v="0"/>
    <n v="0"/>
    <n v="15.5"/>
    <n v="0"/>
    <n v="0.78"/>
    <n v="0"/>
    <n v="0"/>
    <n v="0"/>
    <n v="0"/>
    <n v="0"/>
    <n v="0"/>
    <n v="0"/>
    <n v="0"/>
    <n v="0"/>
    <n v="0"/>
    <n v="0"/>
    <n v="0"/>
    <n v="0"/>
    <n v="0"/>
    <n v="0.8"/>
    <n v="0"/>
    <n v="0"/>
    <n v="0"/>
    <n v="0"/>
    <n v="0"/>
    <n v="0"/>
    <n v="0"/>
    <n v="0"/>
    <n v="0"/>
    <n v="0"/>
    <n v="0"/>
    <n v="0.53999999999999904"/>
    <n v="0"/>
    <n v="0"/>
    <n v="0"/>
    <n v="0"/>
    <n v="0.53999999999999904"/>
    <n v="0"/>
    <n v="0"/>
    <n v="0"/>
    <n v="0.97826086956521741"/>
    <n v="0"/>
    <n v="0"/>
    <n v="0"/>
    <n v="0"/>
    <n v="1"/>
    <n v="0"/>
    <n v="0"/>
    <n v="0"/>
    <n v="0"/>
    <n v="0"/>
    <n v="0"/>
    <n v="0.53999999999999904"/>
    <n v="0"/>
    <n v="0.53999999999999904"/>
    <n v="0"/>
    <n v="0"/>
    <n v="0"/>
    <n v="0"/>
  </r>
  <r>
    <s v="NAE104677"/>
    <m/>
    <x v="3"/>
    <x v="2"/>
    <x v="3"/>
    <x v="14"/>
    <x v="3"/>
    <s v="ACTIVO"/>
    <x v="0"/>
    <n v="0"/>
    <n v="0"/>
    <n v="0"/>
    <n v="0"/>
    <n v="0"/>
    <n v="15.5"/>
    <n v="0"/>
    <n v="0.65"/>
    <n v="0"/>
    <n v="0"/>
    <n v="0"/>
    <n v="0"/>
    <n v="0"/>
    <n v="0"/>
    <n v="0"/>
    <n v="0"/>
    <n v="0"/>
    <n v="0"/>
    <n v="0"/>
    <n v="0"/>
    <n v="0"/>
    <n v="0"/>
    <n v="0.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.93777777777777782"/>
    <n v="0"/>
    <n v="0"/>
    <n v="0"/>
    <n v="0"/>
    <n v="0"/>
    <n v="0"/>
    <n v="0"/>
    <n v="0"/>
    <n v="0"/>
    <n v="0"/>
    <n v="0"/>
    <n v="0"/>
    <n v="0"/>
  </r>
  <r>
    <s v="NAE110245"/>
    <m/>
    <x v="0"/>
    <x v="2"/>
    <x v="3"/>
    <x v="15"/>
    <x v="3"/>
    <s v="ACTIVO"/>
    <x v="0"/>
    <n v="16.8"/>
    <n v="16.8"/>
    <n v="42"/>
    <n v="5"/>
    <n v="5"/>
    <n v="15.5"/>
    <n v="42.824427480916029"/>
    <n v="0.65"/>
    <n v="23"/>
    <n v="6045.8015267175579"/>
    <n v="2418.3206106870234"/>
    <n v="304.59763417050289"/>
    <n v="11"/>
    <n v="0"/>
    <n v="5"/>
    <n v="1"/>
    <n v="1"/>
    <n v="2"/>
    <n v="1"/>
    <n v="2"/>
    <n v="0"/>
    <n v="0"/>
    <n v="0.8"/>
    <n v="81.60442748091603"/>
    <n v="2"/>
    <n v="0"/>
    <n v="5"/>
    <n v="60.68"/>
    <n v="4"/>
    <n v="1"/>
    <n v="0"/>
    <n v="0"/>
    <n v="0"/>
    <n v="0"/>
    <n v="0"/>
    <n v="1"/>
    <n v="0"/>
    <n v="0"/>
    <n v="0"/>
    <n v="3"/>
    <n v="0"/>
    <n v="0"/>
    <n v="0"/>
    <n v="1"/>
    <n v="2"/>
    <n v="211"/>
    <n v="225"/>
    <n v="0.93777777777777782"/>
    <n v="0.93777777777777782"/>
    <n v="2"/>
    <n v="0"/>
    <n v="4"/>
    <n v="0"/>
    <n v="0"/>
    <n v="0"/>
    <n v="0"/>
    <n v="1"/>
    <n v="3"/>
    <n v="2"/>
    <n v="0"/>
    <n v="0"/>
    <n v="1"/>
  </r>
  <r>
    <s v="NAE104152"/>
    <n v="11805253"/>
    <x v="0"/>
    <x v="3"/>
    <x v="4"/>
    <x v="16"/>
    <x v="4"/>
    <s v="ACTIVO"/>
    <x v="0"/>
    <n v="14.437500000000002"/>
    <n v="11.025"/>
    <n v="35"/>
    <n v="5"/>
    <n v="5"/>
    <n v="15.5"/>
    <n v="44"/>
    <n v="0.78"/>
    <n v="14"/>
    <n v="4213.5213617619129"/>
    <n v="1685.4085447047653"/>
    <n v="1264.0564085285739"/>
    <n v="5"/>
    <n v="0"/>
    <n v="6"/>
    <n v="1"/>
    <n v="0.99999999999999989"/>
    <n v="2"/>
    <n v="1"/>
    <n v="4"/>
    <n v="0"/>
    <n v="0"/>
    <n v="0.8"/>
    <n v="85.78"/>
    <n v="13"/>
    <n v="10"/>
    <n v="36"/>
    <n v="534.56999999999994"/>
    <n v="8"/>
    <n v="3"/>
    <n v="5491.9642899999999"/>
    <n v="4509.82143"/>
    <n v="787.5"/>
    <n v="0"/>
    <n v="38.04"/>
    <n v="0"/>
    <n v="1"/>
    <n v="1"/>
    <n v="0"/>
    <n v="56.03"/>
    <n v="14"/>
    <n v="17"/>
    <n v="0.81818181818181823"/>
    <n v="0.95249723821152388"/>
    <n v="16"/>
    <n v="63"/>
    <n v="68"/>
    <n v="0.92647058823529416"/>
    <n v="0.92647058823529416"/>
    <n v="13"/>
    <n v="10"/>
    <n v="36"/>
    <n v="5491.9642899999999"/>
    <n v="4509.82143"/>
    <n v="787.5"/>
    <n v="38.04"/>
    <n v="0"/>
    <n v="56.029999999999994"/>
    <n v="16"/>
    <n v="0"/>
    <n v="0"/>
    <n v="0"/>
  </r>
  <r>
    <s v="NAE104868"/>
    <n v="15306682"/>
    <x v="0"/>
    <x v="3"/>
    <x v="4"/>
    <x v="17"/>
    <x v="4"/>
    <s v="ACTIVO"/>
    <x v="0"/>
    <n v="14.437500000000002"/>
    <n v="11.025"/>
    <n v="35"/>
    <n v="5"/>
    <n v="5"/>
    <n v="15.5"/>
    <n v="44"/>
    <n v="0.78"/>
    <n v="14"/>
    <n v="4213.5213617619129"/>
    <n v="1685.4085447047653"/>
    <n v="1264.0564085285739"/>
    <n v="5"/>
    <n v="0"/>
    <n v="6"/>
    <n v="1"/>
    <n v="0.99999999999999989"/>
    <n v="2"/>
    <n v="1"/>
    <n v="4"/>
    <n v="0"/>
    <n v="0"/>
    <n v="0.8"/>
    <n v="85.78"/>
    <n v="15"/>
    <n v="14"/>
    <n v="43"/>
    <n v="649.50999999999976"/>
    <n v="13"/>
    <n v="3"/>
    <n v="4522.3214200000002"/>
    <n v="4522.3214200000002"/>
    <n v="174.10713999999999"/>
    <n v="0"/>
    <n v="20.509999999999998"/>
    <n v="3"/>
    <n v="0"/>
    <n v="0"/>
    <n v="0"/>
    <n v="29.509999999999998"/>
    <n v="4"/>
    <n v="4"/>
    <n v="1"/>
    <n v="0.95249723821152388"/>
    <n v="15"/>
    <n v="63"/>
    <n v="68"/>
    <n v="0.92647058823529416"/>
    <n v="0.92647058823529416"/>
    <n v="14"/>
    <n v="14"/>
    <n v="42"/>
    <n v="4522.3214200000002"/>
    <n v="4522.3214200000002"/>
    <n v="174.10713999999999"/>
    <n v="20.509999999999998"/>
    <n v="3"/>
    <n v="29.509999999999998"/>
    <n v="15"/>
    <n v="1"/>
    <n v="0"/>
    <n v="1"/>
  </r>
  <r>
    <s v="NAE110295"/>
    <m/>
    <x v="0"/>
    <x v="3"/>
    <x v="4"/>
    <x v="18"/>
    <x v="4"/>
    <s v="ACTIVO"/>
    <x v="0"/>
    <n v="14.437500000000002"/>
    <n v="11.025"/>
    <n v="35"/>
    <n v="5"/>
    <n v="5"/>
    <n v="15.5"/>
    <n v="44"/>
    <n v="0.78"/>
    <n v="14"/>
    <n v="4213.5213617619129"/>
    <n v="1685.4085447047653"/>
    <n v="1264.0564085285739"/>
    <n v="5"/>
    <n v="0"/>
    <n v="6"/>
    <n v="1"/>
    <n v="0.99999999999999989"/>
    <n v="2"/>
    <n v="1"/>
    <n v="4"/>
    <n v="0"/>
    <n v="0"/>
    <n v="0.8"/>
    <n v="85.78"/>
    <n v="12"/>
    <n v="12"/>
    <n v="35"/>
    <n v="539.91"/>
    <n v="6"/>
    <n v="1"/>
    <n v="4306.25"/>
    <n v="3038.3928599999999"/>
    <n v="400"/>
    <n v="0"/>
    <n v="25.400000000000002"/>
    <n v="2"/>
    <n v="0"/>
    <n v="0"/>
    <n v="0"/>
    <n v="31.400000000000002"/>
    <n v="19"/>
    <n v="20"/>
    <n v="0.9642857142857143"/>
    <n v="0.95249723821152388"/>
    <n v="18"/>
    <n v="63"/>
    <n v="68"/>
    <n v="0.92647058823529416"/>
    <n v="0.92647058823529416"/>
    <n v="12"/>
    <n v="12"/>
    <n v="34"/>
    <n v="4306.25"/>
    <n v="3038.3928599999999"/>
    <n v="400"/>
    <n v="25.400000000000002"/>
    <n v="2"/>
    <n v="31.4"/>
    <n v="18"/>
    <n v="0"/>
    <n v="0"/>
    <n v="1"/>
  </r>
  <r>
    <s v="NAE104140"/>
    <n v="13384886"/>
    <x v="0"/>
    <x v="3"/>
    <x v="4"/>
    <x v="19"/>
    <x v="4"/>
    <s v="ACTIVO"/>
    <x v="0"/>
    <n v="14.437500000000002"/>
    <n v="11.025"/>
    <n v="35"/>
    <n v="5"/>
    <n v="5"/>
    <n v="15.5"/>
    <n v="44"/>
    <n v="0.78"/>
    <n v="14"/>
    <n v="4213.5213617619129"/>
    <n v="1685.4085447047653"/>
    <n v="1264.0564085285739"/>
    <n v="5"/>
    <n v="0"/>
    <n v="6"/>
    <n v="1"/>
    <n v="0.99999999999999989"/>
    <n v="2"/>
    <n v="1"/>
    <n v="4"/>
    <n v="0"/>
    <n v="0"/>
    <n v="0.8"/>
    <n v="85.78"/>
    <n v="9"/>
    <n v="8"/>
    <n v="31"/>
    <n v="458.16999999999996"/>
    <n v="7"/>
    <n v="2"/>
    <n v="3949.1071499999998"/>
    <n v="3949.1071499999998"/>
    <n v="369.64286000000004"/>
    <n v="0"/>
    <n v="15.149999999999999"/>
    <n v="0"/>
    <n v="0"/>
    <n v="0"/>
    <n v="0"/>
    <n v="15.149999999999999"/>
    <n v="54"/>
    <n v="57"/>
    <n v="0.92368421052631577"/>
    <n v="0.95249723821152388"/>
    <n v="18"/>
    <n v="63"/>
    <n v="68"/>
    <n v="0.92647058823529416"/>
    <n v="0.92647058823529416"/>
    <n v="9"/>
    <n v="8"/>
    <n v="31"/>
    <n v="3949.1071499999998"/>
    <n v="3949.1071499999998"/>
    <n v="369.64286000000004"/>
    <n v="15.15"/>
    <n v="0"/>
    <n v="15.15"/>
    <n v="18"/>
    <n v="0"/>
    <n v="0"/>
    <n v="0"/>
  </r>
  <r>
    <s v="NAE108007"/>
    <n v="23687476"/>
    <x v="0"/>
    <x v="3"/>
    <x v="4"/>
    <x v="20"/>
    <x v="4"/>
    <s v="ACTIVO"/>
    <x v="0"/>
    <n v="14.437500000000002"/>
    <n v="11.025"/>
    <n v="35"/>
    <n v="5"/>
    <n v="5"/>
    <n v="15.5"/>
    <n v="44"/>
    <n v="0.78"/>
    <n v="14"/>
    <n v="4213.5213617619129"/>
    <n v="1685.4085447047653"/>
    <n v="1264.0564085285739"/>
    <n v="5"/>
    <n v="0"/>
    <n v="6"/>
    <n v="1"/>
    <n v="0.99999999999999989"/>
    <n v="2"/>
    <n v="1"/>
    <n v="4"/>
    <n v="0"/>
    <n v="0"/>
    <n v="0.8"/>
    <n v="85.78"/>
    <n v="9"/>
    <n v="12"/>
    <n v="35"/>
    <n v="517.58999999999992"/>
    <n v="11"/>
    <n v="1"/>
    <n v="4325.8928799999994"/>
    <n v="4191.9643099999994"/>
    <n v="505.35714999999999"/>
    <n v="0"/>
    <n v="-0.18"/>
    <n v="3"/>
    <n v="0"/>
    <n v="0"/>
    <n v="0"/>
    <n v="8.82"/>
    <n v="5"/>
    <n v="5"/>
    <n v="1"/>
    <n v="0.95249723821152388"/>
    <n v="13"/>
    <n v="63"/>
    <n v="68"/>
    <n v="0.92647058823529416"/>
    <n v="0.92647058823529416"/>
    <n v="9"/>
    <n v="12"/>
    <n v="35"/>
    <n v="4325.8928799999994"/>
    <n v="4191.9643099999994"/>
    <n v="505.35714999999999"/>
    <n v="-0.18"/>
    <n v="3"/>
    <n v="8.82"/>
    <n v="13"/>
    <n v="0"/>
    <n v="0"/>
    <n v="0"/>
  </r>
  <r>
    <s v="NAE108702"/>
    <n v="25283790"/>
    <x v="0"/>
    <x v="3"/>
    <x v="4"/>
    <x v="21"/>
    <x v="4"/>
    <s v="ACTIVO"/>
    <x v="0"/>
    <n v="14.437500000000002"/>
    <n v="11.025"/>
    <n v="35"/>
    <n v="5"/>
    <n v="5"/>
    <n v="15.5"/>
    <n v="44"/>
    <n v="0.78"/>
    <n v="14"/>
    <n v="4213.5213617619129"/>
    <n v="1685.4085447047653"/>
    <n v="1264.0564085285739"/>
    <n v="5"/>
    <n v="0"/>
    <n v="6"/>
    <n v="1"/>
    <n v="0.99999999999999989"/>
    <n v="2"/>
    <n v="1"/>
    <n v="4"/>
    <n v="0"/>
    <n v="0"/>
    <n v="0.8"/>
    <n v="85.78"/>
    <n v="7"/>
    <n v="12"/>
    <n v="34"/>
    <n v="515.93999999999983"/>
    <n v="9"/>
    <n v="2"/>
    <n v="4782.1457099999998"/>
    <n v="4782.1457100000007"/>
    <n v="684.82429000000002"/>
    <n v="1"/>
    <n v="47.4"/>
    <n v="1"/>
    <n v="0"/>
    <n v="0"/>
    <n v="0"/>
    <n v="50.4"/>
    <n v="29"/>
    <n v="29"/>
    <n v="1"/>
    <n v="0.95249723821152388"/>
    <n v="14"/>
    <n v="63"/>
    <n v="68"/>
    <n v="0.92647058823529416"/>
    <n v="0.92647058823529416"/>
    <n v="7"/>
    <n v="12"/>
    <n v="33"/>
    <n v="4782.1457099999998"/>
    <n v="4782.1457100000007"/>
    <n v="684.82429000000002"/>
    <n v="47.4"/>
    <n v="1"/>
    <n v="50.4"/>
    <n v="14"/>
    <n v="0"/>
    <n v="0"/>
    <n v="1"/>
  </r>
  <r>
    <s v="NAE104491"/>
    <m/>
    <x v="1"/>
    <x v="3"/>
    <x v="4"/>
    <x v="22"/>
    <x v="4"/>
    <s v="ACTIVO"/>
    <x v="0"/>
    <n v="0"/>
    <n v="0"/>
    <n v="0"/>
    <n v="0"/>
    <n v="0"/>
    <n v="15.5"/>
    <n v="0"/>
    <n v="0.78"/>
    <n v="0"/>
    <n v="0"/>
    <n v="0"/>
    <n v="0"/>
    <n v="0"/>
    <n v="0"/>
    <n v="0"/>
    <n v="0"/>
    <n v="0"/>
    <n v="0"/>
    <n v="0"/>
    <n v="0"/>
    <n v="0"/>
    <n v="0"/>
    <n v="0.8"/>
    <n v="0"/>
    <n v="0"/>
    <n v="0"/>
    <n v="0"/>
    <n v="0"/>
    <n v="0"/>
    <n v="0"/>
    <n v="0"/>
    <n v="0"/>
    <n v="0"/>
    <n v="0"/>
    <n v="-12.159999999999998"/>
    <n v="0"/>
    <n v="0"/>
    <n v="0"/>
    <n v="0"/>
    <n v="-12.159999999999998"/>
    <n v="0"/>
    <n v="0"/>
    <n v="0"/>
    <n v="0.95249723821152388"/>
    <n v="0"/>
    <n v="0"/>
    <n v="0"/>
    <n v="0"/>
    <n v="0.92647058823529416"/>
    <n v="0"/>
    <n v="0"/>
    <n v="0"/>
    <n v="0"/>
    <n v="0"/>
    <n v="0"/>
    <n v="-12.159999999999998"/>
    <n v="0"/>
    <n v="-12.159999999999998"/>
    <n v="0"/>
    <n v="0"/>
    <n v="0"/>
    <n v="0"/>
  </r>
  <r>
    <s v="NAE107589"/>
    <n v="22513183"/>
    <x v="0"/>
    <x v="3"/>
    <x v="5"/>
    <x v="23"/>
    <x v="5"/>
    <s v="ACTIVO"/>
    <x v="0"/>
    <n v="16.28"/>
    <n v="12.487500000000001"/>
    <n v="37"/>
    <n v="6"/>
    <n v="6"/>
    <n v="15.5"/>
    <n v="48.4"/>
    <n v="0.78"/>
    <n v="16"/>
    <n v="4290"/>
    <n v="1716"/>
    <n v="1072.5"/>
    <n v="5"/>
    <n v="0"/>
    <n v="7"/>
    <n v="1"/>
    <n v="1"/>
    <n v="2"/>
    <n v="1"/>
    <n v="4"/>
    <n v="0"/>
    <n v="0"/>
    <n v="0.8"/>
    <n v="93.179999999999993"/>
    <n v="21"/>
    <n v="4"/>
    <n v="32"/>
    <n v="551.50999999999988"/>
    <n v="6"/>
    <n v="2"/>
    <n v="5602.6785799999998"/>
    <n v="5602.6785799999998"/>
    <n v="0"/>
    <n v="0"/>
    <n v="41.08"/>
    <n v="0"/>
    <n v="0"/>
    <n v="0"/>
    <n v="0"/>
    <n v="41.08"/>
    <n v="26"/>
    <n v="27"/>
    <n v="1"/>
    <n v="0.90714576428862137"/>
    <n v="9"/>
    <n v="69"/>
    <n v="69"/>
    <n v="1"/>
    <n v="1"/>
    <n v="21"/>
    <n v="4"/>
    <n v="32"/>
    <n v="5602.6785799999998"/>
    <n v="5602.6785799999998"/>
    <n v="0"/>
    <n v="41.08"/>
    <n v="0"/>
    <n v="41.08"/>
    <n v="9"/>
    <n v="0"/>
    <n v="0"/>
    <n v="0"/>
  </r>
  <r>
    <s v="NAE107367"/>
    <n v="21849604"/>
    <x v="0"/>
    <x v="3"/>
    <x v="5"/>
    <x v="24"/>
    <x v="5"/>
    <s v="ACTIVO"/>
    <x v="0"/>
    <n v="16.28"/>
    <n v="12.487500000000001"/>
    <n v="37"/>
    <n v="6"/>
    <n v="6"/>
    <n v="15.5"/>
    <n v="48.4"/>
    <n v="0.78"/>
    <n v="16"/>
    <n v="4290"/>
    <n v="1716"/>
    <n v="1072.5"/>
    <n v="5"/>
    <n v="0"/>
    <n v="7"/>
    <n v="1"/>
    <n v="1"/>
    <n v="2"/>
    <n v="1"/>
    <n v="4"/>
    <n v="0"/>
    <n v="0"/>
    <n v="0.8"/>
    <n v="93.179999999999993"/>
    <n v="17"/>
    <n v="19"/>
    <n v="47"/>
    <n v="731.65999999999985"/>
    <n v="6"/>
    <n v="4"/>
    <n v="6258.9285799999998"/>
    <n v="6258.9285799999998"/>
    <n v="350"/>
    <n v="0"/>
    <n v="64.66"/>
    <n v="4"/>
    <n v="0"/>
    <n v="0"/>
    <n v="0"/>
    <n v="76.66"/>
    <n v="9"/>
    <n v="9"/>
    <n v="1"/>
    <n v="0.90714576428862137"/>
    <n v="27"/>
    <n v="69"/>
    <n v="69"/>
    <n v="1"/>
    <n v="1"/>
    <n v="17"/>
    <n v="19"/>
    <n v="46"/>
    <n v="6258.9285799999998"/>
    <n v="6258.9285799999998"/>
    <n v="350"/>
    <n v="64.66"/>
    <n v="4"/>
    <n v="76.66"/>
    <n v="27"/>
    <n v="0"/>
    <n v="0"/>
    <n v="1"/>
  </r>
  <r>
    <s v="NAE105623"/>
    <n v="17479305"/>
    <x v="0"/>
    <x v="3"/>
    <x v="5"/>
    <x v="25"/>
    <x v="5"/>
    <s v="ACTIVO"/>
    <x v="0"/>
    <n v="16.28"/>
    <n v="12.487500000000001"/>
    <n v="37"/>
    <n v="6"/>
    <n v="6"/>
    <n v="15.5"/>
    <n v="48.4"/>
    <n v="0.78"/>
    <n v="16"/>
    <n v="4290"/>
    <n v="1716"/>
    <n v="1072.5"/>
    <n v="5"/>
    <n v="0"/>
    <n v="7"/>
    <n v="1"/>
    <n v="1"/>
    <n v="2"/>
    <n v="1"/>
    <n v="4"/>
    <n v="0"/>
    <n v="0"/>
    <n v="0.8"/>
    <n v="93.179999999999993"/>
    <n v="8"/>
    <n v="17"/>
    <n v="37"/>
    <n v="559.03000000000009"/>
    <n v="7"/>
    <n v="1"/>
    <n v="6945.8928599999999"/>
    <n v="4704.82143"/>
    <n v="0"/>
    <n v="0"/>
    <n v="16.25"/>
    <n v="1"/>
    <n v="0"/>
    <n v="0"/>
    <n v="0"/>
    <n v="19.25"/>
    <n v="14"/>
    <n v="18"/>
    <n v="0.69230769230769229"/>
    <n v="0.90714576428862137"/>
    <n v="19"/>
    <n v="69"/>
    <n v="69"/>
    <n v="1"/>
    <n v="1"/>
    <n v="8"/>
    <n v="17"/>
    <n v="37"/>
    <n v="6945.8928599999999"/>
    <n v="4704.82143"/>
    <n v="0"/>
    <n v="16.25"/>
    <n v="1"/>
    <n v="19.25"/>
    <n v="19"/>
    <n v="0"/>
    <n v="0"/>
    <n v="0"/>
  </r>
  <r>
    <s v="NAE108606"/>
    <n v="24989270"/>
    <x v="0"/>
    <x v="3"/>
    <x v="5"/>
    <x v="26"/>
    <x v="5"/>
    <s v="ACTIVO"/>
    <x v="0"/>
    <n v="16.28"/>
    <n v="12.487500000000001"/>
    <n v="37"/>
    <n v="6"/>
    <n v="6"/>
    <n v="15.5"/>
    <n v="48.4"/>
    <n v="0.78"/>
    <n v="16"/>
    <n v="4290"/>
    <n v="1716"/>
    <n v="1072.5"/>
    <n v="5"/>
    <n v="0"/>
    <n v="7"/>
    <n v="1"/>
    <n v="1"/>
    <n v="2"/>
    <n v="1"/>
    <n v="4"/>
    <n v="0"/>
    <n v="0"/>
    <n v="0.8"/>
    <n v="93.179999999999993"/>
    <n v="18"/>
    <n v="14"/>
    <n v="38"/>
    <n v="568.96000000000015"/>
    <n v="6"/>
    <n v="1"/>
    <n v="5156.6085999999996"/>
    <n v="4183.3943099999997"/>
    <n v="414.28572000000003"/>
    <n v="0"/>
    <n v="70.66"/>
    <n v="3"/>
    <n v="0"/>
    <n v="1"/>
    <n v="0"/>
    <n v="82.66"/>
    <n v="20"/>
    <n v="20"/>
    <n v="1"/>
    <n v="0.90714576428862137"/>
    <n v="19"/>
    <n v="69"/>
    <n v="69"/>
    <n v="1"/>
    <n v="1"/>
    <n v="18"/>
    <n v="14"/>
    <n v="38"/>
    <n v="5156.6085999999996"/>
    <n v="4183.3943099999997"/>
    <n v="414.28572000000003"/>
    <n v="70.66"/>
    <n v="3"/>
    <n v="82.66"/>
    <n v="19"/>
    <n v="0"/>
    <n v="0"/>
    <n v="0"/>
  </r>
  <r>
    <s v="NAE107674"/>
    <n v="11820708"/>
    <x v="0"/>
    <x v="3"/>
    <x v="5"/>
    <x v="27"/>
    <x v="5"/>
    <s v="ACTIVO"/>
    <x v="0"/>
    <n v="16.28"/>
    <n v="12.487500000000001"/>
    <n v="37"/>
    <n v="6"/>
    <n v="6"/>
    <n v="15.5"/>
    <n v="48.4"/>
    <n v="0.78"/>
    <n v="16"/>
    <n v="4290"/>
    <n v="1716"/>
    <n v="1072.5"/>
    <n v="5"/>
    <n v="0"/>
    <n v="7"/>
    <n v="1"/>
    <n v="1"/>
    <n v="2"/>
    <n v="1"/>
    <n v="4"/>
    <n v="0"/>
    <n v="0"/>
    <n v="0.8"/>
    <n v="93.179999999999993"/>
    <n v="14"/>
    <n v="13"/>
    <n v="37"/>
    <n v="590.06999999999994"/>
    <n v="7"/>
    <n v="2"/>
    <n v="5208.92857"/>
    <n v="5208.92857"/>
    <n v="0"/>
    <n v="0"/>
    <n v="40.61"/>
    <n v="1"/>
    <n v="0"/>
    <n v="0"/>
    <n v="0"/>
    <n v="43.61"/>
    <n v="42"/>
    <n v="49"/>
    <n v="0.81770833333333326"/>
    <n v="0.90714576428862137"/>
    <n v="16"/>
    <n v="69"/>
    <n v="69"/>
    <n v="1"/>
    <n v="1"/>
    <n v="14"/>
    <n v="13"/>
    <n v="37"/>
    <n v="5208.92857"/>
    <n v="5208.92857"/>
    <n v="0"/>
    <n v="40.61"/>
    <n v="1"/>
    <n v="43.61"/>
    <n v="16"/>
    <n v="0"/>
    <n v="0"/>
    <n v="0"/>
  </r>
  <r>
    <s v="NAE104153"/>
    <m/>
    <x v="1"/>
    <x v="3"/>
    <x v="5"/>
    <x v="28"/>
    <x v="5"/>
    <s v="ACTIVO"/>
    <x v="0"/>
    <n v="0"/>
    <n v="0"/>
    <n v="0"/>
    <n v="0"/>
    <n v="0"/>
    <n v="15.5"/>
    <n v="0"/>
    <n v="0.78"/>
    <n v="0"/>
    <n v="0"/>
    <n v="0"/>
    <n v="0"/>
    <n v="0"/>
    <n v="0"/>
    <n v="0"/>
    <n v="0"/>
    <n v="0"/>
    <n v="0"/>
    <n v="0"/>
    <n v="0"/>
    <n v="0"/>
    <n v="0"/>
    <n v="0.8"/>
    <n v="0"/>
    <n v="0"/>
    <n v="0"/>
    <n v="0"/>
    <n v="0"/>
    <n v="0"/>
    <n v="0"/>
    <n v="0"/>
    <n v="0"/>
    <n v="0"/>
    <n v="0"/>
    <n v="-11.44"/>
    <n v="0"/>
    <n v="0"/>
    <n v="0"/>
    <n v="0"/>
    <n v="-11.44"/>
    <n v="4"/>
    <n v="6"/>
    <n v="0.33333333333333331"/>
    <n v="0.90714576428862137"/>
    <n v="0"/>
    <n v="0"/>
    <n v="0"/>
    <n v="0"/>
    <n v="1"/>
    <n v="0"/>
    <n v="0"/>
    <n v="0"/>
    <n v="0"/>
    <n v="0"/>
    <n v="0"/>
    <n v="-11.44"/>
    <n v="0"/>
    <n v="-11.44"/>
    <n v="0"/>
    <n v="0"/>
    <n v="0"/>
    <n v="0"/>
  </r>
  <r>
    <s v="NAE104145"/>
    <m/>
    <x v="3"/>
    <x v="3"/>
    <x v="5"/>
    <x v="29"/>
    <x v="5"/>
    <s v="ACTIVO"/>
    <x v="0"/>
    <n v="0"/>
    <n v="0"/>
    <n v="0"/>
    <n v="0"/>
    <n v="0"/>
    <n v="15.5"/>
    <n v="0"/>
    <n v="0.78"/>
    <n v="0"/>
    <n v="0"/>
    <n v="0"/>
    <n v="0"/>
    <n v="0"/>
    <n v="0"/>
    <n v="0"/>
    <n v="0"/>
    <n v="0"/>
    <n v="0"/>
    <n v="0"/>
    <n v="0"/>
    <n v="0"/>
    <n v="0"/>
    <n v="0.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90714576428862137"/>
    <n v="0"/>
    <n v="0"/>
    <n v="0"/>
    <n v="0"/>
    <n v="1"/>
    <n v="0"/>
    <n v="0"/>
    <n v="0"/>
    <n v="0"/>
    <n v="0"/>
    <n v="0"/>
    <n v="0"/>
    <n v="0"/>
    <n v="0"/>
    <n v="0"/>
    <n v="0"/>
    <n v="0"/>
    <n v="0"/>
  </r>
  <r>
    <s v="NAE107725"/>
    <n v="23028361"/>
    <x v="0"/>
    <x v="3"/>
    <x v="6"/>
    <x v="30"/>
    <x v="6"/>
    <s v="ACTIVO"/>
    <x v="0"/>
    <n v="26.879999999999995"/>
    <n v="7.2000000000000011"/>
    <n v="48"/>
    <n v="8"/>
    <n v="8"/>
    <n v="15.5"/>
    <n v="65.405405405405403"/>
    <n v="0.76"/>
    <n v="8"/>
    <n v="5909.2989711196951"/>
    <n v="2363.7195884478783"/>
    <n v="3545.5793826718173"/>
    <n v="6"/>
    <n v="0"/>
    <n v="9"/>
    <n v="1"/>
    <n v="1"/>
    <n v="2"/>
    <n v="1"/>
    <n v="5"/>
    <n v="0"/>
    <n v="0"/>
    <n v="0.8"/>
    <n v="116.18540540540539"/>
    <n v="14"/>
    <n v="11"/>
    <n v="36"/>
    <n v="519.51"/>
    <n v="9"/>
    <n v="1"/>
    <n v="4749.1100100000003"/>
    <n v="4749.1100100000003"/>
    <n v="874.11"/>
    <n v="0"/>
    <n v="46.08"/>
    <n v="6"/>
    <n v="0"/>
    <n v="3"/>
    <n v="0"/>
    <n v="75.429999999999993"/>
    <n v="75"/>
    <n v="81"/>
    <n v="0.90914786967418559"/>
    <n v="0.9091759715814538"/>
    <n v="12"/>
    <n v="12"/>
    <n v="14"/>
    <n v="0.8571428571428571"/>
    <n v="0.8571428571428571"/>
    <n v="14"/>
    <n v="11"/>
    <n v="35"/>
    <n v="4749.1100100000003"/>
    <n v="4749.1100100000003"/>
    <n v="874.11"/>
    <n v="46.08"/>
    <n v="6"/>
    <n v="75.429999999999993"/>
    <n v="12"/>
    <n v="0"/>
    <n v="0"/>
    <n v="1"/>
  </r>
  <r>
    <s v="NAE107726"/>
    <n v="23028268"/>
    <x v="0"/>
    <x v="3"/>
    <x v="6"/>
    <x v="31"/>
    <x v="6"/>
    <s v="ACTIVO"/>
    <x v="0"/>
    <n v="26.879999999999995"/>
    <n v="7.2000000000000011"/>
    <n v="48"/>
    <n v="8"/>
    <n v="8"/>
    <n v="15.5"/>
    <n v="65.405405405405403"/>
    <n v="0.76"/>
    <n v="8"/>
    <n v="5909.2989711196951"/>
    <n v="2363.7195884478783"/>
    <n v="3545.5793826718173"/>
    <n v="6"/>
    <n v="0"/>
    <n v="9"/>
    <n v="1"/>
    <n v="1"/>
    <n v="2"/>
    <n v="1"/>
    <n v="5"/>
    <n v="0"/>
    <n v="0"/>
    <n v="0.8"/>
    <n v="116.18540540540539"/>
    <n v="25"/>
    <n v="8"/>
    <n v="43"/>
    <n v="666.63999999999987"/>
    <n v="12"/>
    <n v="12"/>
    <n v="5873.2128699999994"/>
    <n v="5873.2128700000003"/>
    <n v="1324.1100099999999"/>
    <n v="0"/>
    <n v="42.68"/>
    <n v="8"/>
    <n v="0"/>
    <n v="0"/>
    <n v="0"/>
    <n v="66.680000000000007"/>
    <n v="94"/>
    <n v="110"/>
    <n v="0.87256235827664397"/>
    <n v="0.9091759715814538"/>
    <n v="11"/>
    <n v="12"/>
    <n v="14"/>
    <n v="0.8571428571428571"/>
    <n v="0.8571428571428571"/>
    <n v="25"/>
    <n v="8"/>
    <n v="43"/>
    <n v="5873.2128699999994"/>
    <n v="5873.2128700000003"/>
    <n v="1324.1100099999999"/>
    <n v="42.68"/>
    <n v="8"/>
    <n v="66.680000000000007"/>
    <n v="11"/>
    <n v="0"/>
    <n v="0"/>
    <n v="0"/>
  </r>
  <r>
    <s v="NAE106956"/>
    <n v="22549800"/>
    <x v="0"/>
    <x v="3"/>
    <x v="6"/>
    <x v="32"/>
    <x v="6"/>
    <s v="ACTIVO"/>
    <x v="0"/>
    <n v="26.879999999999995"/>
    <n v="7.2000000000000011"/>
    <n v="48"/>
    <n v="8"/>
    <n v="8"/>
    <n v="15.5"/>
    <n v="65.405405405405403"/>
    <n v="0.76"/>
    <n v="8"/>
    <n v="5909.2989711196951"/>
    <n v="2363.7195884478783"/>
    <n v="3545.5793826718173"/>
    <n v="6"/>
    <n v="0"/>
    <n v="9"/>
    <n v="1"/>
    <n v="1"/>
    <n v="2"/>
    <n v="1"/>
    <n v="5"/>
    <n v="0"/>
    <n v="0"/>
    <n v="0.8"/>
    <n v="116.18540540540539"/>
    <n v="17"/>
    <n v="7"/>
    <n v="40"/>
    <n v="617.01"/>
    <n v="15"/>
    <n v="5"/>
    <n v="4810.7171499999995"/>
    <n v="2560.7171499999999"/>
    <n v="1368.7528600000001"/>
    <n v="0"/>
    <n v="40.489999999999995"/>
    <n v="2"/>
    <n v="0"/>
    <n v="0"/>
    <n v="0"/>
    <n v="46.489999999999995"/>
    <n v="47"/>
    <n v="49"/>
    <n v="0.96111111111111103"/>
    <n v="0.9091759715814538"/>
    <n v="11"/>
    <n v="12"/>
    <n v="14"/>
    <n v="0.8571428571428571"/>
    <n v="0.8571428571428571"/>
    <n v="17"/>
    <n v="7"/>
    <n v="40"/>
    <n v="4810.7171499999995"/>
    <n v="2560.7171499999999"/>
    <n v="1368.7528600000001"/>
    <n v="40.489999999999995"/>
    <n v="2"/>
    <n v="46.489999999999995"/>
    <n v="11"/>
    <n v="0"/>
    <n v="0"/>
    <n v="0"/>
  </r>
  <r>
    <s v="NAE105139"/>
    <m/>
    <x v="1"/>
    <x v="3"/>
    <x v="6"/>
    <x v="33"/>
    <x v="6"/>
    <s v="ACTIVO"/>
    <x v="0"/>
    <n v="0"/>
    <n v="0"/>
    <n v="0"/>
    <n v="0"/>
    <n v="0"/>
    <n v="15.5"/>
    <n v="0"/>
    <n v="0.76"/>
    <n v="0"/>
    <n v="0"/>
    <n v="0"/>
    <n v="0"/>
    <n v="0"/>
    <n v="0"/>
    <n v="0"/>
    <n v="0"/>
    <n v="0"/>
    <n v="0"/>
    <n v="0"/>
    <n v="0"/>
    <n v="0"/>
    <n v="0"/>
    <n v="0.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9091759715814538"/>
    <n v="0"/>
    <n v="0"/>
    <n v="0"/>
    <n v="0"/>
    <n v="0.8571428571428571"/>
    <n v="0"/>
    <n v="0"/>
    <n v="0"/>
    <n v="0"/>
    <n v="0"/>
    <n v="0"/>
    <n v="0"/>
    <n v="0"/>
    <n v="0"/>
    <n v="0"/>
    <n v="0"/>
    <n v="0"/>
    <n v="0"/>
  </r>
  <r>
    <s v="NAE110544"/>
    <m/>
    <x v="2"/>
    <x v="3"/>
    <x v="6"/>
    <x v="34"/>
    <x v="6"/>
    <s v="ACTIVO"/>
    <x v="0"/>
    <n v="0"/>
    <n v="0"/>
    <n v="0"/>
    <n v="0"/>
    <n v="0"/>
    <n v="15.5"/>
    <n v="0"/>
    <n v="0.76"/>
    <n v="0"/>
    <n v="0"/>
    <n v="0"/>
    <n v="0"/>
    <n v="0"/>
    <n v="0"/>
    <n v="0"/>
    <n v="0"/>
    <n v="0"/>
    <n v="0"/>
    <n v="0"/>
    <n v="0"/>
    <n v="0"/>
    <n v="0"/>
    <n v="0.8"/>
    <n v="0"/>
    <n v="19"/>
    <n v="9"/>
    <n v="42"/>
    <n v="633.16"/>
    <n v="12"/>
    <n v="8"/>
    <n v="1984.82143"/>
    <n v="1984.82143"/>
    <n v="490.17857000000004"/>
    <n v="0"/>
    <n v="53.47"/>
    <n v="2"/>
    <n v="0"/>
    <n v="0"/>
    <n v="0"/>
    <n v="59.47"/>
    <n v="25"/>
    <n v="28"/>
    <n v="0.80769230769230771"/>
    <n v="0.9091759715814538"/>
    <n v="1"/>
    <n v="0"/>
    <n v="0"/>
    <n v="0"/>
    <n v="0.8571428571428571"/>
    <n v="19"/>
    <n v="9"/>
    <n v="42"/>
    <n v="1984.82143"/>
    <n v="1984.82143"/>
    <n v="490.17857000000004"/>
    <n v="53.470000000000006"/>
    <n v="2"/>
    <n v="59.470000000000006"/>
    <n v="1"/>
    <n v="0"/>
    <n v="0"/>
    <n v="0"/>
  </r>
  <r>
    <s v="NAE109815"/>
    <m/>
    <x v="0"/>
    <x v="1"/>
    <x v="1"/>
    <x v="35"/>
    <x v="1"/>
    <s v="ACTIVO"/>
    <x v="0"/>
    <n v="25.200000000000003"/>
    <n v="25.200000000000003"/>
    <n v="63"/>
    <n v="6"/>
    <n v="6"/>
    <n v="15.5"/>
    <n v="103.70698858683625"/>
    <n v="0.78"/>
    <n v="18"/>
    <n v="5094.9008498583562"/>
    <n v="2037.9603399433427"/>
    <n v="713.28611898016993"/>
    <n v="8"/>
    <n v="0"/>
    <n v="5"/>
    <n v="1"/>
    <n v="0.99999999999999989"/>
    <n v="2"/>
    <n v="1"/>
    <n v="2"/>
    <n v="0"/>
    <n v="0"/>
    <n v="0.8"/>
    <n v="142.48698858683622"/>
    <n v="13"/>
    <n v="17"/>
    <n v="73"/>
    <n v="1036.4299999999996"/>
    <n v="36"/>
    <n v="35"/>
    <n v="5874.1071499999998"/>
    <n v="4338.3928599999999"/>
    <n v="0"/>
    <n v="0"/>
    <n v="194.53999999999994"/>
    <n v="2"/>
    <n v="0"/>
    <n v="0"/>
    <n v="0"/>
    <n v="200.53999999999994"/>
    <n v="6"/>
    <n v="6"/>
    <n v="1"/>
    <n v="0.98484848484848486"/>
    <n v="14"/>
    <n v="98"/>
    <n v="105"/>
    <n v="0.93333333333333335"/>
    <n v="0.93333333333333335"/>
    <n v="13"/>
    <n v="17"/>
    <n v="68"/>
    <n v="5874.1071499999998"/>
    <n v="4338.3928599999999"/>
    <n v="0"/>
    <n v="194.53999999999994"/>
    <n v="2"/>
    <n v="200.53999999999994"/>
    <n v="14"/>
    <n v="0"/>
    <n v="0"/>
    <n v="5"/>
  </r>
  <r>
    <s v="NAE109816"/>
    <m/>
    <x v="0"/>
    <x v="1"/>
    <x v="1"/>
    <x v="36"/>
    <x v="1"/>
    <s v="ACTIVO"/>
    <x v="0"/>
    <n v="25.200000000000003"/>
    <n v="25.200000000000003"/>
    <n v="63"/>
    <n v="6"/>
    <n v="6"/>
    <n v="15.5"/>
    <n v="103.70698858683625"/>
    <n v="0.78"/>
    <n v="18"/>
    <n v="5094.9008498583562"/>
    <n v="2037.9603399433427"/>
    <n v="713.28611898016993"/>
    <n v="8"/>
    <n v="0"/>
    <n v="5"/>
    <n v="1"/>
    <n v="0.99999999999999989"/>
    <n v="2"/>
    <n v="1"/>
    <n v="2"/>
    <n v="0"/>
    <n v="0"/>
    <n v="0.8"/>
    <n v="142.48698858683622"/>
    <n v="8"/>
    <n v="24"/>
    <n v="67"/>
    <n v="973.69999999999993"/>
    <n v="15"/>
    <n v="2"/>
    <n v="3343.7500099999997"/>
    <n v="3343.7500099999997"/>
    <n v="0"/>
    <n v="0"/>
    <n v="167.16000000000003"/>
    <n v="0"/>
    <n v="0"/>
    <n v="0"/>
    <n v="0"/>
    <n v="167.16000000000003"/>
    <n v="2"/>
    <n v="2"/>
    <n v="1"/>
    <n v="0.98484848484848486"/>
    <n v="17"/>
    <n v="98"/>
    <n v="105"/>
    <n v="0.93333333333333335"/>
    <n v="0.93333333333333335"/>
    <n v="8"/>
    <n v="24"/>
    <n v="67"/>
    <n v="3343.7500099999997"/>
    <n v="3343.7500099999997"/>
    <n v="0"/>
    <n v="167.16000000000003"/>
    <n v="0"/>
    <n v="167.16000000000003"/>
    <n v="17"/>
    <n v="0"/>
    <n v="0"/>
    <n v="0"/>
  </r>
  <r>
    <s v="NAE104139"/>
    <n v="13403881"/>
    <x v="0"/>
    <x v="1"/>
    <x v="1"/>
    <x v="37"/>
    <x v="1"/>
    <s v="ACTIVO"/>
    <x v="0"/>
    <n v="25.200000000000003"/>
    <n v="25.200000000000003"/>
    <n v="63"/>
    <n v="6"/>
    <n v="6"/>
    <n v="15.5"/>
    <n v="103.70698858683625"/>
    <n v="0.78"/>
    <n v="18"/>
    <n v="5094.9008498583562"/>
    <n v="2037.9603399433427"/>
    <n v="713.28611898016993"/>
    <n v="8"/>
    <n v="0"/>
    <n v="5"/>
    <n v="1"/>
    <n v="0.99999999999999989"/>
    <n v="2"/>
    <n v="1"/>
    <n v="2"/>
    <n v="0"/>
    <n v="0"/>
    <n v="0.8"/>
    <n v="142.48698858683622"/>
    <n v="11"/>
    <n v="20"/>
    <n v="57"/>
    <n v="804.86999999999989"/>
    <n v="19"/>
    <n v="3"/>
    <n v="6082.1428699999997"/>
    <n v="5912.5000099999997"/>
    <n v="0"/>
    <n v="2"/>
    <n v="162.16999999999999"/>
    <n v="1"/>
    <n v="0"/>
    <n v="0"/>
    <n v="0"/>
    <n v="165.17"/>
    <n v="24"/>
    <n v="25"/>
    <n v="0.95833333333333337"/>
    <n v="0.98484848484848486"/>
    <n v="28"/>
    <n v="98"/>
    <n v="105"/>
    <n v="0.93333333333333335"/>
    <n v="0.93333333333333335"/>
    <n v="11"/>
    <n v="20"/>
    <n v="57"/>
    <n v="6082.1428699999997"/>
    <n v="5912.5000099999997"/>
    <n v="0"/>
    <n v="162.16999999999999"/>
    <n v="1"/>
    <n v="165.17"/>
    <n v="28"/>
    <n v="0"/>
    <n v="0"/>
    <n v="0"/>
  </r>
  <r>
    <s v="NAE104118"/>
    <n v="13403887"/>
    <x v="0"/>
    <x v="2"/>
    <x v="3"/>
    <x v="38"/>
    <x v="3"/>
    <s v="ACTIVO"/>
    <x v="0"/>
    <n v="16.8"/>
    <n v="16.8"/>
    <n v="42"/>
    <n v="5"/>
    <n v="5"/>
    <n v="15.5"/>
    <n v="42.824427480916029"/>
    <n v="0.65"/>
    <n v="23"/>
    <n v="6045.8015267175579"/>
    <n v="2418.3206106870234"/>
    <n v="304.59763417050289"/>
    <n v="11"/>
    <n v="0"/>
    <n v="5"/>
    <n v="1"/>
    <n v="1"/>
    <n v="2"/>
    <n v="1"/>
    <n v="2"/>
    <n v="0"/>
    <n v="0"/>
    <n v="0.8"/>
    <n v="81.60442748091603"/>
    <n v="17"/>
    <n v="9"/>
    <n v="39"/>
    <n v="579.20999999999992"/>
    <n v="13"/>
    <n v="7"/>
    <n v="6075"/>
    <n v="6075"/>
    <n v="0"/>
    <n v="0"/>
    <n v="90.84"/>
    <n v="2"/>
    <n v="0"/>
    <n v="0"/>
    <n v="0"/>
    <n v="96.84"/>
    <n v="8"/>
    <n v="8"/>
    <n v="1"/>
    <n v="1"/>
    <n v="23"/>
    <n v="211"/>
    <n v="225"/>
    <n v="0.93777777777777782"/>
    <n v="0.93777777777777782"/>
    <n v="17"/>
    <n v="9"/>
    <n v="39"/>
    <n v="6075"/>
    <n v="6075"/>
    <n v="0"/>
    <n v="90.84"/>
    <n v="2"/>
    <n v="96.84"/>
    <n v="23"/>
    <n v="0"/>
    <n v="0"/>
    <n v="0"/>
  </r>
  <r>
    <s v="NAE104739"/>
    <n v="14806873"/>
    <x v="0"/>
    <x v="2"/>
    <x v="3"/>
    <x v="39"/>
    <x v="3"/>
    <s v="ACTIVO"/>
    <x v="0"/>
    <n v="16.8"/>
    <n v="16.8"/>
    <n v="42"/>
    <n v="5"/>
    <n v="5"/>
    <n v="15.5"/>
    <n v="42.824427480916029"/>
    <n v="0.65"/>
    <n v="23"/>
    <n v="6045.8015267175579"/>
    <n v="2418.3206106870234"/>
    <n v="304.59763417050289"/>
    <n v="11"/>
    <n v="0"/>
    <n v="5"/>
    <n v="1"/>
    <n v="1"/>
    <n v="2"/>
    <n v="1"/>
    <n v="2"/>
    <n v="0"/>
    <n v="0"/>
    <n v="0.8"/>
    <n v="81.60442748091603"/>
    <n v="24"/>
    <n v="14"/>
    <n v="48"/>
    <n v="747.73000000000013"/>
    <n v="17"/>
    <n v="0"/>
    <n v="9435.7142899999999"/>
    <n v="9435.7142899999999"/>
    <n v="0"/>
    <n v="1"/>
    <n v="51.829999999999991"/>
    <n v="3"/>
    <n v="0"/>
    <n v="0"/>
    <n v="0"/>
    <n v="60.829999999999991"/>
    <n v="3"/>
    <n v="3"/>
    <n v="1"/>
    <n v="1"/>
    <n v="27"/>
    <n v="211"/>
    <n v="225"/>
    <n v="0.93777777777777782"/>
    <n v="0.93777777777777782"/>
    <n v="24"/>
    <n v="14"/>
    <n v="48"/>
    <n v="9435.7142899999999"/>
    <n v="9435.7142899999999"/>
    <n v="0"/>
    <n v="51.829999999999991"/>
    <n v="3"/>
    <n v="60.829999999999991"/>
    <n v="27"/>
    <n v="0"/>
    <n v="0"/>
    <n v="0"/>
  </r>
  <r>
    <s v="NAE108058"/>
    <n v="23779957"/>
    <x v="0"/>
    <x v="1"/>
    <x v="1"/>
    <x v="40"/>
    <x v="1"/>
    <s v="ACTIVO"/>
    <x v="1"/>
    <n v="19.200000000000003"/>
    <n v="19.200000000000003"/>
    <n v="48"/>
    <n v="4"/>
    <n v="4"/>
    <n v="15.5"/>
    <n v="79.508691249907798"/>
    <n v="0.78"/>
    <n v="14"/>
    <n v="3906.0906515580732"/>
    <n v="1562.4362606232294"/>
    <n v="546.8526912181303"/>
    <n v="8"/>
    <n v="0"/>
    <n v="5"/>
    <n v="1"/>
    <n v="0.99999999999999989"/>
    <n v="2"/>
    <n v="1"/>
    <n v="2"/>
    <n v="0"/>
    <n v="0"/>
    <n v="0.8"/>
    <n v="118.28869124990779"/>
    <n v="5"/>
    <n v="10"/>
    <n v="36"/>
    <n v="485.47999999999996"/>
    <n v="17"/>
    <n v="0"/>
    <n v="4384.8214200000002"/>
    <n v="4384.8214200000002"/>
    <n v="225"/>
    <n v="0"/>
    <n v="127.83999999999999"/>
    <n v="1"/>
    <n v="0"/>
    <n v="0"/>
    <n v="0"/>
    <n v="130.83999999999997"/>
    <n v="2"/>
    <n v="2"/>
    <n v="1"/>
    <n v="0.98484848484848486"/>
    <n v="18"/>
    <n v="98"/>
    <n v="105"/>
    <n v="0.93333333333333335"/>
    <n v="0.93333333333333335"/>
    <n v="5"/>
    <n v="10"/>
    <n v="36"/>
    <n v="4384.8214200000002"/>
    <n v="4384.8214200000002"/>
    <n v="225"/>
    <n v="127.83999999999999"/>
    <n v="1"/>
    <n v="130.83999999999997"/>
    <n v="18"/>
    <n v="0"/>
    <n v="0"/>
    <n v="0"/>
  </r>
  <r>
    <s v="NAE109814"/>
    <m/>
    <x v="0"/>
    <x v="2"/>
    <x v="3"/>
    <x v="41"/>
    <x v="3"/>
    <s v="ACTIVO"/>
    <x v="0"/>
    <n v="16.8"/>
    <n v="16.8"/>
    <n v="42"/>
    <n v="5"/>
    <n v="5"/>
    <n v="15.5"/>
    <n v="42.824427480916029"/>
    <n v="0.65"/>
    <n v="23"/>
    <n v="6045.8015267175579"/>
    <n v="2418.3206106870234"/>
    <n v="304.59763417050289"/>
    <n v="11"/>
    <n v="0"/>
    <n v="5"/>
    <n v="1"/>
    <n v="1"/>
    <n v="2"/>
    <n v="1"/>
    <n v="2"/>
    <n v="0"/>
    <n v="0"/>
    <n v="0.8"/>
    <n v="81.60442748091603"/>
    <n v="21"/>
    <n v="15"/>
    <n v="52"/>
    <n v="864.45999999999981"/>
    <n v="12"/>
    <n v="10"/>
    <n v="7462.5"/>
    <n v="7462.5"/>
    <n v="0"/>
    <n v="0"/>
    <n v="133.57"/>
    <n v="5"/>
    <n v="0"/>
    <n v="0"/>
    <n v="0"/>
    <n v="148.57"/>
    <n v="12"/>
    <n v="12"/>
    <n v="1"/>
    <n v="1"/>
    <n v="23"/>
    <n v="211"/>
    <n v="225"/>
    <n v="0.93777777777777782"/>
    <n v="0.93777777777777782"/>
    <n v="21"/>
    <n v="15"/>
    <n v="52"/>
    <n v="7462.5"/>
    <n v="7462.5"/>
    <n v="0"/>
    <n v="133.57"/>
    <n v="5"/>
    <n v="148.57"/>
    <n v="23"/>
    <n v="0"/>
    <n v="0"/>
    <n v="0"/>
  </r>
  <r>
    <s v="NAE107986"/>
    <n v="23589024"/>
    <x v="0"/>
    <x v="2"/>
    <x v="3"/>
    <x v="42"/>
    <x v="3"/>
    <s v="ACTIVO"/>
    <x v="0"/>
    <n v="16.8"/>
    <n v="16.8"/>
    <n v="42"/>
    <n v="5"/>
    <n v="5"/>
    <n v="15.5"/>
    <n v="42.824427480916029"/>
    <n v="0.65"/>
    <n v="23"/>
    <n v="6045.8015267175579"/>
    <n v="2418.3206106870234"/>
    <n v="304.59763417050289"/>
    <n v="11"/>
    <n v="0"/>
    <n v="5"/>
    <n v="1"/>
    <n v="1"/>
    <n v="2"/>
    <n v="1"/>
    <n v="2"/>
    <n v="0"/>
    <n v="0"/>
    <n v="0.8"/>
    <n v="81.60442748091603"/>
    <n v="0"/>
    <n v="2"/>
    <n v="8"/>
    <n v="104.22000000000001"/>
    <n v="6"/>
    <n v="4"/>
    <n v="1093.74999"/>
    <n v="1093.74999"/>
    <n v="0"/>
    <n v="0"/>
    <n v="-0.71999999999999897"/>
    <n v="2"/>
    <n v="0"/>
    <n v="0"/>
    <n v="0"/>
    <n v="5.2800000000000011"/>
    <n v="0"/>
    <n v="0"/>
    <n v="0"/>
    <n v="1"/>
    <n v="2"/>
    <n v="211"/>
    <n v="225"/>
    <n v="0.93777777777777782"/>
    <n v="0.93777777777777782"/>
    <n v="0"/>
    <n v="2"/>
    <n v="8"/>
    <n v="1093.74999"/>
    <n v="1093.74999"/>
    <n v="0"/>
    <n v="-0.71999999999999897"/>
    <n v="2"/>
    <n v="5.2800000000000011"/>
    <n v="2"/>
    <n v="0"/>
    <n v="0"/>
    <n v="0"/>
  </r>
  <r>
    <s v="NAE109193"/>
    <n v="26853122"/>
    <x v="0"/>
    <x v="1"/>
    <x v="1"/>
    <x v="43"/>
    <x v="1"/>
    <s v="ACTIVO"/>
    <x v="0"/>
    <n v="25.200000000000003"/>
    <n v="25.200000000000003"/>
    <n v="63"/>
    <n v="6"/>
    <n v="6"/>
    <n v="15.5"/>
    <n v="103.70698858683625"/>
    <n v="0.78"/>
    <n v="18"/>
    <n v="5094.9008498583562"/>
    <n v="2037.9603399433427"/>
    <n v="713.28611898016993"/>
    <n v="8"/>
    <n v="0"/>
    <n v="5"/>
    <n v="1"/>
    <n v="0.99999999999999989"/>
    <n v="2"/>
    <n v="1"/>
    <n v="2"/>
    <n v="0"/>
    <n v="0"/>
    <n v="0.8"/>
    <n v="142.48698858683622"/>
    <n v="5"/>
    <n v="21"/>
    <n v="56"/>
    <n v="795.0899999999998"/>
    <n v="22"/>
    <n v="2"/>
    <n v="5461.6071599999996"/>
    <n v="5461.6071599999996"/>
    <n v="125"/>
    <n v="0"/>
    <n v="157.99"/>
    <n v="3"/>
    <n v="0"/>
    <n v="0"/>
    <n v="0"/>
    <n v="166.99"/>
    <n v="6"/>
    <n v="6"/>
    <n v="1"/>
    <n v="0.98484848484848486"/>
    <n v="21"/>
    <n v="98"/>
    <n v="105"/>
    <n v="0.93333333333333335"/>
    <n v="0.93333333333333335"/>
    <n v="5"/>
    <n v="21"/>
    <n v="56"/>
    <n v="5461.6071599999996"/>
    <n v="5461.6071599999996"/>
    <n v="125"/>
    <n v="157.99"/>
    <n v="3"/>
    <n v="166.99"/>
    <n v="21"/>
    <n v="0"/>
    <n v="0"/>
    <n v="0"/>
  </r>
  <r>
    <s v="NAE109426"/>
    <n v="28067739"/>
    <x v="0"/>
    <x v="1"/>
    <x v="1"/>
    <x v="44"/>
    <x v="1"/>
    <s v="ACTIVO"/>
    <x v="0"/>
    <n v="25.200000000000003"/>
    <n v="25.200000000000003"/>
    <n v="63"/>
    <n v="6"/>
    <n v="6"/>
    <n v="15.5"/>
    <n v="103.70698858683625"/>
    <n v="0.78"/>
    <n v="18"/>
    <n v="5094.9008498583562"/>
    <n v="2037.9603399433427"/>
    <n v="713.28611898016993"/>
    <n v="8"/>
    <n v="0"/>
    <n v="5"/>
    <n v="1"/>
    <n v="0.99999999999999989"/>
    <n v="2"/>
    <n v="1"/>
    <n v="2"/>
    <n v="0"/>
    <n v="0"/>
    <n v="0.8"/>
    <n v="142.48698858683622"/>
    <n v="17"/>
    <n v="7"/>
    <n v="72"/>
    <n v="1157.7999999999997"/>
    <n v="20"/>
    <n v="10"/>
    <n v="4098.2143000000005"/>
    <n v="3861.6071599999996"/>
    <n v="254.46429000000001"/>
    <n v="0"/>
    <n v="157.44"/>
    <n v="1"/>
    <n v="0"/>
    <n v="0"/>
    <n v="0"/>
    <n v="160.44"/>
    <n v="2"/>
    <n v="2"/>
    <n v="1"/>
    <n v="0.98484848484848486"/>
    <n v="20"/>
    <n v="98"/>
    <n v="105"/>
    <n v="0.93333333333333335"/>
    <n v="0.93333333333333335"/>
    <n v="17"/>
    <n v="7"/>
    <n v="71"/>
    <n v="4098.2143000000005"/>
    <n v="3861.60716"/>
    <n v="254.46429000000001"/>
    <n v="157.44"/>
    <n v="1"/>
    <n v="160.44"/>
    <n v="20"/>
    <n v="0"/>
    <n v="0"/>
    <n v="1"/>
  </r>
  <r>
    <s v="NAE107987"/>
    <n v="24539219"/>
    <x v="2"/>
    <x v="1"/>
    <x v="1"/>
    <x v="45"/>
    <x v="1"/>
    <s v="ACTIVO"/>
    <x v="0"/>
    <n v="0"/>
    <n v="0"/>
    <n v="0"/>
    <n v="0"/>
    <n v="0"/>
    <n v="15.5"/>
    <n v="0"/>
    <n v="0.78"/>
    <n v="0"/>
    <n v="0"/>
    <n v="0"/>
    <n v="0"/>
    <n v="0"/>
    <n v="0"/>
    <n v="0"/>
    <n v="0"/>
    <n v="0"/>
    <n v="0"/>
    <n v="0"/>
    <n v="0"/>
    <n v="0"/>
    <n v="0"/>
    <n v="0.8"/>
    <n v="0"/>
    <n v="35"/>
    <n v="6"/>
    <n v="47"/>
    <n v="662.35999999999979"/>
    <n v="10"/>
    <n v="5"/>
    <n v="1784.8214399999997"/>
    <n v="1784.8214399999997"/>
    <n v="223.21429000000001"/>
    <n v="0"/>
    <n v="75.900000000000006"/>
    <n v="1"/>
    <n v="0"/>
    <n v="0"/>
    <n v="0"/>
    <n v="78.900000000000006"/>
    <n v="1"/>
    <n v="1"/>
    <n v="1"/>
    <n v="0.98484848484848486"/>
    <n v="0"/>
    <n v="0"/>
    <n v="0"/>
    <n v="0"/>
    <n v="0.93333333333333335"/>
    <n v="35"/>
    <n v="6"/>
    <n v="44"/>
    <n v="1784.8214399999997"/>
    <n v="1784.8214399999997"/>
    <n v="223.21429000000001"/>
    <n v="75.900000000000006"/>
    <n v="1"/>
    <n v="78.900000000000006"/>
    <n v="0"/>
    <n v="0"/>
    <n v="0"/>
    <n v="3"/>
  </r>
  <r>
    <s v="NAE108908"/>
    <n v="25816512"/>
    <x v="2"/>
    <x v="1"/>
    <x v="1"/>
    <x v="46"/>
    <x v="1"/>
    <s v="ACTIVO"/>
    <x v="0"/>
    <n v="0"/>
    <n v="0"/>
    <n v="0"/>
    <n v="0"/>
    <n v="0"/>
    <n v="15.5"/>
    <n v="0"/>
    <n v="0.78"/>
    <n v="0"/>
    <n v="0"/>
    <n v="0"/>
    <n v="0"/>
    <n v="0"/>
    <n v="0"/>
    <n v="0"/>
    <n v="0"/>
    <n v="0"/>
    <n v="0"/>
    <n v="0"/>
    <n v="0"/>
    <n v="0"/>
    <n v="0"/>
    <n v="0.8"/>
    <n v="0"/>
    <n v="22"/>
    <n v="15"/>
    <n v="37"/>
    <n v="514.45000000000016"/>
    <n v="19"/>
    <n v="9"/>
    <n v="2526.7857199999999"/>
    <n v="1973.2142899999999"/>
    <n v="0"/>
    <n v="0"/>
    <n v="22.35"/>
    <n v="1"/>
    <n v="0"/>
    <n v="0"/>
    <n v="0"/>
    <n v="25.35"/>
    <n v="0"/>
    <n v="0"/>
    <n v="0"/>
    <n v="0.98484848484848486"/>
    <n v="0"/>
    <n v="0"/>
    <n v="0"/>
    <n v="0"/>
    <n v="0.93333333333333335"/>
    <n v="22"/>
    <n v="15"/>
    <n v="37"/>
    <n v="2526.7857199999999"/>
    <n v="1973.2142899999999"/>
    <n v="0"/>
    <n v="22.35"/>
    <n v="1"/>
    <n v="25.35"/>
    <n v="0"/>
    <n v="0"/>
    <n v="0"/>
    <n v="0"/>
  </r>
  <r>
    <s v="NAE107800"/>
    <m/>
    <x v="1"/>
    <x v="1"/>
    <x v="1"/>
    <x v="47"/>
    <x v="1"/>
    <s v="ACTIVO"/>
    <x v="0"/>
    <n v="0"/>
    <n v="0"/>
    <n v="0"/>
    <n v="0"/>
    <n v="0"/>
    <n v="15.5"/>
    <n v="0"/>
    <n v="0.78"/>
    <n v="0"/>
    <n v="0"/>
    <n v="0"/>
    <n v="0"/>
    <n v="0"/>
    <n v="0"/>
    <n v="0"/>
    <n v="0"/>
    <n v="0"/>
    <n v="0"/>
    <n v="0"/>
    <n v="0"/>
    <n v="0"/>
    <n v="0"/>
    <n v="0.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98484848484848486"/>
    <n v="0"/>
    <n v="0"/>
    <n v="0"/>
    <n v="0"/>
    <n v="0.93333333333333335"/>
    <n v="0"/>
    <n v="0"/>
    <n v="0"/>
    <n v="0"/>
    <n v="0"/>
    <n v="0"/>
    <n v="0"/>
    <n v="0"/>
    <n v="0"/>
    <n v="0"/>
    <n v="0"/>
    <n v="0"/>
    <n v="0"/>
  </r>
  <r>
    <s v="NAE108682"/>
    <m/>
    <x v="3"/>
    <x v="1"/>
    <x v="1"/>
    <x v="48"/>
    <x v="1"/>
    <s v="ACTIVO"/>
    <x v="0"/>
    <n v="0"/>
    <n v="0"/>
    <n v="0"/>
    <n v="0"/>
    <n v="0"/>
    <n v="15.5"/>
    <n v="0"/>
    <n v="0.78"/>
    <n v="0"/>
    <n v="0"/>
    <n v="0"/>
    <n v="0"/>
    <n v="0"/>
    <n v="0"/>
    <n v="0"/>
    <n v="0"/>
    <n v="0"/>
    <n v="0"/>
    <n v="0"/>
    <n v="0"/>
    <n v="0"/>
    <n v="0"/>
    <n v="0.8"/>
    <n v="0"/>
    <n v="0"/>
    <n v="0"/>
    <n v="0"/>
    <n v="0"/>
    <n v="0"/>
    <n v="0"/>
    <n v="0"/>
    <n v="0"/>
    <n v="0"/>
    <n v="0"/>
    <n v="-3.03"/>
    <n v="0"/>
    <n v="0"/>
    <n v="0"/>
    <n v="0"/>
    <n v="-3.03"/>
    <n v="1"/>
    <n v="1"/>
    <n v="1"/>
    <n v="0.98484848484848486"/>
    <n v="0"/>
    <n v="0"/>
    <n v="0"/>
    <n v="0"/>
    <n v="0.93333333333333335"/>
    <n v="0"/>
    <n v="0"/>
    <n v="0"/>
    <n v="0"/>
    <n v="0"/>
    <n v="0"/>
    <n v="-3.03"/>
    <n v="0"/>
    <n v="-3.03"/>
    <n v="0"/>
    <n v="0"/>
    <n v="0"/>
    <n v="0"/>
  </r>
  <r>
    <s v="NAE109935"/>
    <m/>
    <x v="0"/>
    <x v="1"/>
    <x v="1"/>
    <x v="49"/>
    <x v="1"/>
    <s v="ACTIVO"/>
    <x v="0"/>
    <n v="25.200000000000003"/>
    <n v="25.200000000000003"/>
    <n v="63"/>
    <n v="6"/>
    <n v="6"/>
    <n v="15.5"/>
    <n v="103.70698858683625"/>
    <n v="0.78"/>
    <n v="18"/>
    <n v="5094.9008498583562"/>
    <n v="2037.9603399433427"/>
    <n v="713.28611898016993"/>
    <n v="8"/>
    <n v="0"/>
    <n v="5"/>
    <n v="1"/>
    <n v="0.99999999999999989"/>
    <n v="2"/>
    <n v="1"/>
    <n v="2"/>
    <n v="0"/>
    <n v="0"/>
    <n v="0.8"/>
    <n v="142.48698858683622"/>
    <n v="11"/>
    <n v="18"/>
    <n v="57"/>
    <n v="821.79999999999961"/>
    <n v="10"/>
    <n v="4"/>
    <n v="6601.78287"/>
    <n v="5369.6400099999992"/>
    <n v="0"/>
    <n v="0"/>
    <n v="156.18"/>
    <n v="1"/>
    <n v="0"/>
    <n v="0"/>
    <n v="0"/>
    <n v="159.18"/>
    <n v="1"/>
    <n v="1"/>
    <n v="1"/>
    <n v="0.98484848484848486"/>
    <n v="19"/>
    <n v="98"/>
    <n v="105"/>
    <n v="0.93333333333333335"/>
    <n v="0.93333333333333335"/>
    <n v="11"/>
    <n v="18"/>
    <n v="56"/>
    <n v="6601.7828700000009"/>
    <n v="5369.6400099999992"/>
    <n v="0"/>
    <n v="156.18"/>
    <n v="1"/>
    <n v="159.18"/>
    <n v="19"/>
    <n v="0"/>
    <n v="0"/>
    <n v="1"/>
  </r>
  <r>
    <s v="NAE110429"/>
    <m/>
    <x v="0"/>
    <x v="2"/>
    <x v="3"/>
    <x v="50"/>
    <x v="3"/>
    <s v="ACTIVO"/>
    <x v="0"/>
    <n v="16.8"/>
    <n v="16.8"/>
    <n v="42"/>
    <n v="5"/>
    <n v="5"/>
    <n v="15.5"/>
    <n v="42.824427480916029"/>
    <n v="0.65"/>
    <n v="23"/>
    <n v="6045.8015267175579"/>
    <n v="2418.3206106870234"/>
    <n v="304.59763417050289"/>
    <n v="11"/>
    <n v="0"/>
    <n v="5"/>
    <n v="1"/>
    <n v="1"/>
    <n v="2"/>
    <n v="1"/>
    <n v="2"/>
    <n v="0"/>
    <n v="0"/>
    <n v="0.8"/>
    <n v="81.60442748091603"/>
    <n v="10"/>
    <n v="8"/>
    <n v="43"/>
    <n v="689.14999999999986"/>
    <n v="6"/>
    <n v="7"/>
    <n v="4379.4642800000001"/>
    <n v="4379.4642800000001"/>
    <n v="0"/>
    <n v="0"/>
    <n v="60"/>
    <n v="1"/>
    <n v="0"/>
    <n v="0"/>
    <n v="0"/>
    <n v="63"/>
    <n v="1"/>
    <n v="1"/>
    <n v="1"/>
    <n v="1"/>
    <n v="11"/>
    <n v="211"/>
    <n v="225"/>
    <n v="0.93777777777777782"/>
    <n v="0.93777777777777782"/>
    <n v="10"/>
    <n v="8"/>
    <n v="43"/>
    <n v="4379.4642800000001"/>
    <n v="4379.4642800000001"/>
    <n v="0"/>
    <n v="60"/>
    <n v="1"/>
    <n v="63"/>
    <n v="11"/>
    <n v="0"/>
    <n v="0"/>
    <n v="0"/>
  </r>
  <r>
    <s v="NAE110467"/>
    <m/>
    <x v="0"/>
    <x v="1"/>
    <x v="1"/>
    <x v="51"/>
    <x v="1"/>
    <s v="ACTIVO"/>
    <x v="0"/>
    <n v="25.200000000000003"/>
    <n v="25.200000000000003"/>
    <n v="63"/>
    <n v="6"/>
    <n v="6"/>
    <n v="15.5"/>
    <n v="103.70698858683625"/>
    <n v="0.78"/>
    <n v="18"/>
    <n v="5094.9008498583562"/>
    <n v="2037.9603399433427"/>
    <n v="713.28611898016993"/>
    <n v="8"/>
    <n v="0"/>
    <n v="5"/>
    <n v="1"/>
    <n v="0.99999999999999989"/>
    <n v="2"/>
    <n v="1"/>
    <n v="2"/>
    <n v="0"/>
    <n v="0"/>
    <n v="0.8"/>
    <n v="142.48698858683622"/>
    <n v="5"/>
    <n v="6"/>
    <n v="31"/>
    <n v="458.80999999999995"/>
    <n v="6"/>
    <n v="3"/>
    <n v="1771.7857099999999"/>
    <n v="1566.42857"/>
    <n v="0"/>
    <n v="0"/>
    <n v="31.79"/>
    <n v="1"/>
    <n v="0"/>
    <n v="0"/>
    <n v="0"/>
    <n v="34.79"/>
    <n v="0"/>
    <n v="0"/>
    <n v="0"/>
    <n v="0.98484848484848486"/>
    <n v="13"/>
    <n v="98"/>
    <n v="105"/>
    <n v="0.93333333333333335"/>
    <n v="0.93333333333333335"/>
    <n v="5"/>
    <n v="6"/>
    <n v="30"/>
    <n v="1771.7857100000001"/>
    <n v="1566.42857"/>
    <n v="0"/>
    <n v="31.79"/>
    <n v="1"/>
    <n v="34.79"/>
    <n v="13"/>
    <n v="0"/>
    <n v="0"/>
    <n v="1"/>
  </r>
  <r>
    <s v="NAE110468"/>
    <m/>
    <x v="0"/>
    <x v="2"/>
    <x v="3"/>
    <x v="52"/>
    <x v="3"/>
    <s v="ACTIVO"/>
    <x v="0"/>
    <n v="16.8"/>
    <n v="16.8"/>
    <n v="42"/>
    <n v="5"/>
    <n v="5"/>
    <n v="15.5"/>
    <n v="42.824427480916029"/>
    <n v="0.65"/>
    <n v="23"/>
    <n v="6045.8015267175579"/>
    <n v="2418.3206106870234"/>
    <n v="304.59763417050289"/>
    <n v="11"/>
    <n v="0"/>
    <n v="5"/>
    <n v="1"/>
    <n v="1"/>
    <n v="2"/>
    <n v="1"/>
    <n v="2"/>
    <n v="0"/>
    <n v="0"/>
    <n v="0.8"/>
    <n v="81.60442748091603"/>
    <n v="23"/>
    <n v="15"/>
    <n v="49"/>
    <n v="787.69999999999993"/>
    <n v="11"/>
    <n v="9"/>
    <n v="8634.82143"/>
    <n v="8634.82143"/>
    <n v="0"/>
    <n v="0"/>
    <n v="59.79"/>
    <n v="1"/>
    <n v="0"/>
    <n v="0"/>
    <n v="0"/>
    <n v="62.79"/>
    <n v="7"/>
    <n v="7"/>
    <n v="1"/>
    <n v="1"/>
    <n v="23"/>
    <n v="211"/>
    <n v="225"/>
    <n v="0.93777777777777782"/>
    <n v="0.93777777777777782"/>
    <n v="23"/>
    <n v="15"/>
    <n v="49"/>
    <n v="8634.82143"/>
    <n v="8634.82143"/>
    <n v="0"/>
    <n v="59.790000000000006"/>
    <n v="1"/>
    <n v="62.790000000000006"/>
    <n v="23"/>
    <n v="0"/>
    <n v="0"/>
    <n v="0"/>
  </r>
  <r>
    <s v="NAE110469"/>
    <m/>
    <x v="0"/>
    <x v="2"/>
    <x v="3"/>
    <x v="53"/>
    <x v="3"/>
    <s v="ACTIVO"/>
    <x v="0"/>
    <n v="16.8"/>
    <n v="16.8"/>
    <n v="42"/>
    <n v="5"/>
    <n v="5"/>
    <n v="15.5"/>
    <n v="42.824427480916029"/>
    <n v="0.65"/>
    <n v="23"/>
    <n v="6045.8015267175579"/>
    <n v="2418.3206106870234"/>
    <n v="304.59763417050289"/>
    <n v="11"/>
    <n v="0"/>
    <n v="5"/>
    <n v="1"/>
    <n v="1"/>
    <n v="2"/>
    <n v="1"/>
    <n v="2"/>
    <n v="0"/>
    <n v="0"/>
    <n v="0.8"/>
    <n v="81.60442748091603"/>
    <n v="23"/>
    <n v="10"/>
    <n v="64"/>
    <n v="1041.3799999999999"/>
    <n v="10"/>
    <n v="5"/>
    <n v="8428.5714399999997"/>
    <n v="8428.5714399999997"/>
    <n v="0"/>
    <n v="0"/>
    <n v="33.989999999999988"/>
    <n v="2"/>
    <n v="0"/>
    <n v="0"/>
    <n v="1"/>
    <n v="43.429999999999986"/>
    <n v="11"/>
    <n v="11"/>
    <n v="1"/>
    <n v="1"/>
    <n v="22"/>
    <n v="211"/>
    <n v="225"/>
    <n v="0.93777777777777782"/>
    <n v="0.93777777777777782"/>
    <n v="23"/>
    <n v="10"/>
    <n v="64"/>
    <n v="8428.5714399999997"/>
    <n v="8428.5714399999997"/>
    <n v="0"/>
    <n v="33.989999999999988"/>
    <n v="2"/>
    <n v="43.429999999999986"/>
    <n v="22"/>
    <n v="0"/>
    <n v="0"/>
    <n v="0"/>
  </r>
  <r>
    <s v="NAE110470"/>
    <m/>
    <x v="0"/>
    <x v="2"/>
    <x v="3"/>
    <x v="54"/>
    <x v="3"/>
    <s v="ACTIVO"/>
    <x v="0"/>
    <n v="16.8"/>
    <n v="16.8"/>
    <n v="42"/>
    <n v="5"/>
    <n v="5"/>
    <n v="15.5"/>
    <n v="42.824427480916029"/>
    <n v="0.65"/>
    <n v="23"/>
    <n v="6045.8015267175579"/>
    <n v="2418.3206106870234"/>
    <n v="304.59763417050289"/>
    <n v="11"/>
    <n v="0"/>
    <n v="5"/>
    <n v="1"/>
    <n v="1"/>
    <n v="2"/>
    <n v="1"/>
    <n v="2"/>
    <n v="0"/>
    <n v="0"/>
    <n v="0.8"/>
    <n v="81.60442748091603"/>
    <n v="13"/>
    <n v="17"/>
    <n v="49"/>
    <n v="706.27999999999963"/>
    <n v="10"/>
    <n v="9"/>
    <n v="5296.4285899999995"/>
    <n v="5296.4285899999995"/>
    <n v="0"/>
    <n v="0"/>
    <n v="34.320000000000007"/>
    <n v="1"/>
    <n v="0"/>
    <n v="0"/>
    <n v="0"/>
    <n v="37.320000000000007"/>
    <n v="20"/>
    <n v="20"/>
    <n v="1"/>
    <n v="1"/>
    <n v="26"/>
    <n v="211"/>
    <n v="225"/>
    <n v="0.93777777777777782"/>
    <n v="0.93777777777777782"/>
    <n v="13"/>
    <n v="17"/>
    <n v="49"/>
    <n v="5296.4285899999995"/>
    <n v="5296.4285899999995"/>
    <n v="0"/>
    <n v="34.320000000000007"/>
    <n v="1"/>
    <n v="37.320000000000007"/>
    <n v="26"/>
    <n v="0"/>
    <n v="0"/>
    <n v="0"/>
  </r>
  <r>
    <s v="NAE110676"/>
    <m/>
    <x v="0"/>
    <x v="1"/>
    <x v="1"/>
    <x v="55"/>
    <x v="1"/>
    <s v="ACTIVO"/>
    <x v="0"/>
    <n v="25.200000000000003"/>
    <n v="25.200000000000003"/>
    <n v="63"/>
    <n v="6"/>
    <n v="6"/>
    <n v="15.5"/>
    <n v="103.70698858683625"/>
    <n v="0.78"/>
    <n v="18"/>
    <n v="5094.9008498583562"/>
    <n v="2037.9603399433427"/>
    <n v="713.28611898016993"/>
    <n v="8"/>
    <n v="0"/>
    <n v="5"/>
    <n v="1"/>
    <n v="0.99999999999999989"/>
    <n v="2"/>
    <n v="1"/>
    <n v="2"/>
    <n v="0"/>
    <n v="0"/>
    <n v="0.8"/>
    <n v="142.48698858683622"/>
    <n v="22"/>
    <n v="19"/>
    <n v="48"/>
    <n v="685.51999999999975"/>
    <n v="15"/>
    <n v="3"/>
    <n v="5867.32143"/>
    <n v="5217.8571400000001"/>
    <n v="147.32142999999999"/>
    <n v="0"/>
    <n v="205.04000000000002"/>
    <n v="0"/>
    <n v="0"/>
    <n v="0"/>
    <n v="0"/>
    <n v="205.04000000000002"/>
    <n v="9"/>
    <n v="9"/>
    <n v="1"/>
    <n v="0.98484848484848486"/>
    <n v="17"/>
    <n v="98"/>
    <n v="105"/>
    <n v="0.93333333333333335"/>
    <n v="0.93333333333333335"/>
    <n v="22"/>
    <n v="19"/>
    <n v="47"/>
    <n v="5867.3214300000009"/>
    <n v="5217.8571400000001"/>
    <n v="147.32142999999999"/>
    <n v="205.04000000000002"/>
    <n v="0"/>
    <n v="205.04000000000002"/>
    <n v="17"/>
    <n v="0"/>
    <n v="0"/>
    <n v="1"/>
  </r>
  <r>
    <s v="NAE110673"/>
    <m/>
    <x v="0"/>
    <x v="2"/>
    <x v="3"/>
    <x v="56"/>
    <x v="3"/>
    <s v="ACTIVO"/>
    <x v="0"/>
    <n v="16.8"/>
    <n v="16.8"/>
    <n v="42"/>
    <n v="5"/>
    <n v="5"/>
    <n v="15.5"/>
    <n v="42.824427480916029"/>
    <n v="0.65"/>
    <n v="23"/>
    <n v="6045.8015267175579"/>
    <n v="2418.3206106870234"/>
    <n v="304.59763417050289"/>
    <n v="11"/>
    <n v="0"/>
    <n v="5"/>
    <n v="1"/>
    <n v="1"/>
    <n v="2"/>
    <n v="1"/>
    <n v="2"/>
    <n v="0"/>
    <n v="0"/>
    <n v="0.8"/>
    <n v="81.60442748091603"/>
    <n v="26"/>
    <n v="5"/>
    <n v="40"/>
    <n v="616.3399999999998"/>
    <n v="8"/>
    <n v="5"/>
    <n v="6066.0714399999997"/>
    <n v="6066.0714399999997"/>
    <n v="0"/>
    <n v="0"/>
    <n v="98.77"/>
    <n v="0"/>
    <n v="0"/>
    <n v="0"/>
    <n v="0"/>
    <n v="98.77"/>
    <n v="21"/>
    <n v="21"/>
    <n v="1"/>
    <n v="1"/>
    <n v="20"/>
    <n v="211"/>
    <n v="225"/>
    <n v="0.93777777777777782"/>
    <n v="0.93777777777777782"/>
    <n v="26"/>
    <n v="5"/>
    <n v="40"/>
    <n v="6066.0714399999988"/>
    <n v="6066.0714399999988"/>
    <n v="0"/>
    <n v="98.77"/>
    <n v="0"/>
    <n v="98.77"/>
    <n v="20"/>
    <n v="0"/>
    <n v="0"/>
    <n v="0"/>
  </r>
  <r>
    <s v="NAE110735"/>
    <m/>
    <x v="0"/>
    <x v="1"/>
    <x v="1"/>
    <x v="57"/>
    <x v="1"/>
    <s v="ACTIVO"/>
    <x v="0"/>
    <n v="25.200000000000003"/>
    <n v="25.200000000000003"/>
    <n v="63"/>
    <n v="6"/>
    <n v="6"/>
    <n v="15.5"/>
    <n v="103.70698858683625"/>
    <n v="0.78"/>
    <n v="18"/>
    <n v="5094.9008498583562"/>
    <n v="2037.9603399433427"/>
    <n v="713.28611898016993"/>
    <n v="8"/>
    <n v="0"/>
    <n v="5"/>
    <n v="1"/>
    <n v="0.99999999999999989"/>
    <n v="2"/>
    <n v="1"/>
    <n v="2"/>
    <n v="0"/>
    <n v="0"/>
    <n v="0.8"/>
    <n v="142.48698858683622"/>
    <n v="13"/>
    <n v="11"/>
    <n v="33"/>
    <n v="522.59999999999991"/>
    <n v="9"/>
    <n v="0"/>
    <n v="6019.1071300000003"/>
    <n v="5778.0357000000004"/>
    <n v="225"/>
    <n v="0"/>
    <n v="201.67"/>
    <n v="0"/>
    <n v="0"/>
    <n v="0"/>
    <n v="0"/>
    <n v="201.67"/>
    <n v="3"/>
    <n v="3"/>
    <n v="1"/>
    <n v="0.98484848484848486"/>
    <n v="17"/>
    <n v="98"/>
    <n v="105"/>
    <n v="0.93333333333333335"/>
    <n v="0.93333333333333335"/>
    <n v="13"/>
    <n v="11"/>
    <n v="33"/>
    <n v="6019.1071300000003"/>
    <n v="5778.0357000000004"/>
    <n v="225"/>
    <n v="201.67"/>
    <n v="0"/>
    <n v="201.67"/>
    <n v="17"/>
    <n v="0"/>
    <n v="0"/>
    <n v="0"/>
  </r>
  <r>
    <s v="NAE110674"/>
    <m/>
    <x v="0"/>
    <x v="1"/>
    <x v="1"/>
    <x v="58"/>
    <x v="1"/>
    <s v="ACTIVO"/>
    <x v="0"/>
    <n v="25.200000000000003"/>
    <n v="25.200000000000003"/>
    <n v="63"/>
    <n v="6"/>
    <n v="6"/>
    <n v="15.5"/>
    <n v="103.70698858683625"/>
    <n v="0.78"/>
    <n v="18"/>
    <n v="5094.9008498583562"/>
    <n v="2037.9603399433427"/>
    <n v="713.28611898016993"/>
    <n v="8"/>
    <n v="0"/>
    <n v="5"/>
    <n v="1"/>
    <n v="0.99999999999999989"/>
    <n v="2"/>
    <n v="1"/>
    <n v="2"/>
    <n v="0"/>
    <n v="0"/>
    <n v="0.8"/>
    <n v="142.48698858683622"/>
    <n v="5"/>
    <n v="10"/>
    <n v="29"/>
    <n v="412.57999999999993"/>
    <n v="8"/>
    <n v="1"/>
    <n v="1274.82143"/>
    <n v="1274.82143"/>
    <n v="0"/>
    <n v="0"/>
    <n v="35.519999999999996"/>
    <n v="0"/>
    <n v="0"/>
    <n v="0"/>
    <n v="0"/>
    <n v="35.519999999999996"/>
    <n v="5"/>
    <n v="5"/>
    <n v="1"/>
    <n v="0.98484848484848486"/>
    <n v="17"/>
    <n v="98"/>
    <n v="105"/>
    <n v="0.93333333333333335"/>
    <n v="0.93333333333333335"/>
    <n v="5"/>
    <n v="10"/>
    <n v="28"/>
    <n v="1274.82143"/>
    <n v="1274.82143"/>
    <n v="0"/>
    <n v="35.519999999999996"/>
    <n v="0"/>
    <n v="35.519999999999996"/>
    <n v="17"/>
    <n v="0"/>
    <n v="0"/>
    <n v="1"/>
  </r>
  <r>
    <s v="NAE110719"/>
    <m/>
    <x v="0"/>
    <x v="2"/>
    <x v="3"/>
    <x v="59"/>
    <x v="3"/>
    <s v="ACTIVO"/>
    <x v="0"/>
    <n v="16.8"/>
    <n v="16.8"/>
    <n v="42"/>
    <n v="5"/>
    <n v="5"/>
    <n v="15.5"/>
    <n v="42.824427480916029"/>
    <n v="0.65"/>
    <n v="23"/>
    <n v="6045.8015267175579"/>
    <n v="2418.3206106870234"/>
    <n v="304.59763417050289"/>
    <n v="11"/>
    <n v="0"/>
    <n v="5"/>
    <n v="1"/>
    <n v="1"/>
    <n v="2"/>
    <n v="1"/>
    <n v="2"/>
    <n v="0"/>
    <n v="0"/>
    <n v="0.8"/>
    <n v="81.60442748091603"/>
    <n v="14"/>
    <n v="8"/>
    <n v="43"/>
    <n v="725.76999999999987"/>
    <n v="5"/>
    <n v="3"/>
    <n v="5756.2499899999993"/>
    <n v="5756.2499900000003"/>
    <n v="0"/>
    <n v="1"/>
    <n v="54.819999999999979"/>
    <n v="2"/>
    <n v="0"/>
    <n v="0"/>
    <n v="0"/>
    <n v="60.819999999999979"/>
    <n v="17"/>
    <n v="17"/>
    <n v="1"/>
    <n v="1"/>
    <n v="26"/>
    <n v="211"/>
    <n v="225"/>
    <n v="0.93777777777777782"/>
    <n v="0.93777777777777782"/>
    <n v="14"/>
    <n v="8"/>
    <n v="43"/>
    <n v="5756.2499899999993"/>
    <n v="5756.2499900000003"/>
    <n v="0"/>
    <n v="54.819999999999979"/>
    <n v="2"/>
    <n v="60.819999999999979"/>
    <n v="26"/>
    <n v="0"/>
    <n v="0"/>
    <n v="0"/>
  </r>
  <r>
    <s v="NAE110697"/>
    <m/>
    <x v="1"/>
    <x v="2"/>
    <x v="3"/>
    <x v="60"/>
    <x v="3"/>
    <s v="ACTIVO"/>
    <x v="0"/>
    <n v="0"/>
    <n v="0"/>
    <n v="0"/>
    <n v="0"/>
    <n v="0"/>
    <n v="15.5"/>
    <n v="0"/>
    <n v="0.65"/>
    <n v="0"/>
    <n v="0"/>
    <n v="0"/>
    <n v="0"/>
    <n v="0"/>
    <n v="0"/>
    <n v="0"/>
    <n v="0"/>
    <n v="0"/>
    <n v="0"/>
    <n v="0"/>
    <n v="0"/>
    <n v="0"/>
    <n v="0"/>
    <n v="0.8"/>
    <n v="0"/>
    <n v="1"/>
    <n v="0"/>
    <n v="2"/>
    <n v="26.61"/>
    <n v="1"/>
    <n v="0"/>
    <n v="0"/>
    <n v="0"/>
    <n v="0"/>
    <n v="0"/>
    <n v="0"/>
    <n v="0"/>
    <n v="0"/>
    <n v="0"/>
    <n v="0"/>
    <n v="0"/>
    <n v="8"/>
    <n v="8"/>
    <n v="1"/>
    <n v="1"/>
    <n v="0"/>
    <n v="0"/>
    <n v="0"/>
    <n v="0"/>
    <n v="0.93777777777777782"/>
    <n v="1"/>
    <n v="0"/>
    <n v="2"/>
    <n v="0"/>
    <n v="0"/>
    <n v="0"/>
    <n v="0"/>
    <n v="0"/>
    <n v="0"/>
    <n v="0"/>
    <n v="0"/>
    <n v="0"/>
    <n v="0"/>
  </r>
  <r>
    <m/>
    <m/>
    <x v="1"/>
    <x v="0"/>
    <x v="2"/>
    <x v="61"/>
    <x v="2"/>
    <s v="NUEVO"/>
    <x v="2"/>
    <n v="0"/>
    <n v="0"/>
    <n v="0"/>
    <n v="0"/>
    <n v="0"/>
    <n v="15.5"/>
    <n v="0"/>
    <n v="0.78"/>
    <n v="0"/>
    <n v="0"/>
    <n v="0"/>
    <n v="0"/>
    <n v="0"/>
    <n v="0"/>
    <n v="0"/>
    <n v="0"/>
    <n v="0"/>
    <n v="0"/>
    <n v="0"/>
    <n v="0"/>
    <n v="0"/>
    <n v="0"/>
    <n v="0.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97826086956521741"/>
    <n v="0"/>
    <n v="0"/>
    <n v="0"/>
    <n v="0"/>
    <n v="1"/>
    <n v="0"/>
    <n v="0"/>
    <n v="0"/>
    <n v="0"/>
    <n v="0"/>
    <n v="0"/>
    <n v="0"/>
    <n v="0"/>
    <n v="0"/>
    <n v="0"/>
    <n v="0"/>
    <n v="0"/>
    <n v="0"/>
  </r>
  <r>
    <s v="NAE110856"/>
    <m/>
    <x v="0"/>
    <x v="3"/>
    <x v="6"/>
    <x v="62"/>
    <x v="6"/>
    <s v="NUEVO"/>
    <x v="2"/>
    <n v="17.36"/>
    <n v="4.6500000000000004"/>
    <n v="31"/>
    <n v="6"/>
    <n v="6"/>
    <n v="15.5"/>
    <n v="45.783783783783782"/>
    <n v="0.76"/>
    <n v="6"/>
    <n v="4136.509279783786"/>
    <n v="1654.6037119135144"/>
    <n v="2481.9055678702721"/>
    <n v="6"/>
    <n v="0"/>
    <n v="9"/>
    <n v="1"/>
    <n v="1"/>
    <n v="2"/>
    <n v="1"/>
    <n v="5"/>
    <n v="0"/>
    <n v="0"/>
    <n v="0.8"/>
    <n v="96.563783783783776"/>
    <n v="12"/>
    <n v="5"/>
    <n v="28"/>
    <n v="434.37999999999988"/>
    <n v="4"/>
    <n v="1"/>
    <n v="2398.21713"/>
    <n v="2398.21713"/>
    <n v="835.71713999999997"/>
    <n v="0"/>
    <n v="60.16"/>
    <n v="1"/>
    <n v="0"/>
    <n v="0"/>
    <n v="0"/>
    <n v="63.16"/>
    <n v="7"/>
    <n v="10"/>
    <n v="0.66666666666666674"/>
    <n v="0.9091759715814538"/>
    <n v="6"/>
    <n v="12"/>
    <n v="14"/>
    <n v="0.8571428571428571"/>
    <n v="0.8571428571428571"/>
    <n v="12"/>
    <n v="5"/>
    <n v="28"/>
    <n v="2398.21713"/>
    <n v="2398.21713"/>
    <n v="835.71713999999997"/>
    <n v="60.159999999999989"/>
    <n v="1"/>
    <n v="63.159999999999989"/>
    <n v="6"/>
    <n v="0"/>
    <n v="0"/>
    <n v="0"/>
  </r>
  <r>
    <s v="NAE110868"/>
    <m/>
    <x v="0"/>
    <x v="2"/>
    <x v="3"/>
    <x v="63"/>
    <x v="3"/>
    <s v="ACTIVO"/>
    <x v="2"/>
    <n v="11.200000000000001"/>
    <n v="11.200000000000001"/>
    <n v="28"/>
    <n v="4"/>
    <n v="4"/>
    <n v="15.5"/>
    <n v="29.977099236641219"/>
    <n v="0.65"/>
    <n v="16"/>
    <n v="4232.06106870229"/>
    <n v="1692.824427480916"/>
    <n v="213.21834391935201"/>
    <n v="11"/>
    <n v="0"/>
    <n v="5"/>
    <n v="1"/>
    <n v="1"/>
    <n v="2"/>
    <n v="1"/>
    <n v="2"/>
    <n v="0"/>
    <n v="0"/>
    <n v="0.8"/>
    <n v="68.75709923664121"/>
    <n v="20"/>
    <n v="4"/>
    <n v="42"/>
    <n v="612.05000000000007"/>
    <n v="14"/>
    <n v="4"/>
    <n v="6101.7857299999996"/>
    <n v="5548.2142999999996"/>
    <n v="152.67857000000001"/>
    <n v="0"/>
    <n v="31.970000000000002"/>
    <n v="1"/>
    <n v="0"/>
    <n v="0"/>
    <n v="0"/>
    <n v="34.97"/>
    <n v="11"/>
    <n v="11"/>
    <n v="1"/>
    <n v="1"/>
    <n v="19"/>
    <n v="211"/>
    <n v="225"/>
    <n v="0.93777777777777782"/>
    <n v="0.93777777777777782"/>
    <n v="20"/>
    <n v="4"/>
    <n v="42"/>
    <n v="6101.7857299999996"/>
    <n v="5548.2142999999996"/>
    <n v="152.67857000000001"/>
    <n v="31.970000000000002"/>
    <n v="1"/>
    <n v="34.97"/>
    <n v="19"/>
    <n v="0"/>
    <n v="0"/>
    <n v="0"/>
  </r>
  <r>
    <s v="NAE110869"/>
    <m/>
    <x v="0"/>
    <x v="2"/>
    <x v="3"/>
    <x v="64"/>
    <x v="3"/>
    <s v="ACTIVO"/>
    <x v="2"/>
    <n v="11.200000000000001"/>
    <n v="11.200000000000001"/>
    <n v="28"/>
    <n v="4"/>
    <n v="4"/>
    <n v="15.5"/>
    <n v="29.977099236641219"/>
    <n v="0.65"/>
    <n v="16"/>
    <n v="4232.06106870229"/>
    <n v="1692.824427480916"/>
    <n v="213.21834391935201"/>
    <n v="11"/>
    <n v="0"/>
    <n v="5"/>
    <n v="1"/>
    <n v="1"/>
    <n v="2"/>
    <n v="1"/>
    <n v="2"/>
    <n v="0"/>
    <n v="0"/>
    <n v="0.8"/>
    <n v="68.75709923664121"/>
    <n v="18"/>
    <n v="3"/>
    <n v="40"/>
    <n v="621.87999999999977"/>
    <n v="9"/>
    <n v="3"/>
    <n v="4569.6428500000002"/>
    <n v="4074.1071400000001"/>
    <n v="0"/>
    <n v="0"/>
    <n v="3.8800000000000008"/>
    <n v="3"/>
    <n v="0"/>
    <n v="0"/>
    <n v="0"/>
    <n v="12.88"/>
    <n v="0"/>
    <n v="0"/>
    <n v="0"/>
    <n v="1"/>
    <n v="14"/>
    <n v="211"/>
    <n v="225"/>
    <n v="0.93777777777777782"/>
    <n v="0.93777777777777782"/>
    <n v="18"/>
    <n v="3"/>
    <n v="40"/>
    <n v="4569.6428500000002"/>
    <n v="4074.1071400000001"/>
    <n v="0"/>
    <n v="3.8800000000000003"/>
    <n v="3"/>
    <n v="12.88"/>
    <n v="14"/>
    <n v="0"/>
    <n v="0"/>
    <n v="0"/>
  </r>
  <r>
    <s v="NAE110870"/>
    <m/>
    <x v="0"/>
    <x v="2"/>
    <x v="3"/>
    <x v="65"/>
    <x v="3"/>
    <s v="ACTIVO"/>
    <x v="2"/>
    <n v="11.200000000000001"/>
    <n v="11.200000000000001"/>
    <n v="28"/>
    <n v="4"/>
    <n v="4"/>
    <n v="15.5"/>
    <n v="29.977099236641219"/>
    <n v="0.65"/>
    <n v="16"/>
    <n v="4232.06106870229"/>
    <n v="1692.824427480916"/>
    <n v="213.21834391935201"/>
    <n v="11"/>
    <n v="0"/>
    <n v="5"/>
    <n v="1"/>
    <n v="1"/>
    <n v="2"/>
    <n v="1"/>
    <n v="2"/>
    <n v="0"/>
    <n v="0"/>
    <n v="0.8"/>
    <n v="68.75709923664121"/>
    <n v="12"/>
    <n v="7"/>
    <n v="31"/>
    <n v="462.03"/>
    <n v="9"/>
    <n v="6"/>
    <n v="5404.4642999999996"/>
    <n v="5404.4642999999996"/>
    <n v="0"/>
    <n v="0"/>
    <n v="33.659999999999997"/>
    <n v="1"/>
    <n v="0"/>
    <n v="0"/>
    <n v="0"/>
    <n v="36.659999999999997"/>
    <n v="11"/>
    <n v="11"/>
    <n v="1"/>
    <n v="1"/>
    <n v="15"/>
    <n v="211"/>
    <n v="225"/>
    <n v="0.93777777777777782"/>
    <n v="0.93777777777777782"/>
    <n v="12"/>
    <n v="7"/>
    <n v="31"/>
    <n v="5404.4642999999996"/>
    <n v="5404.4642999999996"/>
    <n v="0"/>
    <n v="33.659999999999997"/>
    <n v="1"/>
    <n v="36.659999999999997"/>
    <n v="15"/>
    <n v="0"/>
    <n v="0"/>
    <n v="0"/>
  </r>
  <r>
    <s v="NAE110917"/>
    <m/>
    <x v="2"/>
    <x v="0"/>
    <x v="2"/>
    <x v="66"/>
    <x v="2"/>
    <s v="NUEVO"/>
    <x v="2"/>
    <n v="0"/>
    <n v="0"/>
    <n v="0"/>
    <n v="0"/>
    <n v="0"/>
    <n v="15.5"/>
    <n v="0"/>
    <n v="0.78"/>
    <n v="0"/>
    <n v="0"/>
    <n v="0"/>
    <n v="0"/>
    <n v="0"/>
    <n v="0"/>
    <n v="0"/>
    <n v="0"/>
    <n v="0"/>
    <n v="0"/>
    <n v="0"/>
    <n v="0"/>
    <n v="0"/>
    <n v="0"/>
    <n v="0.8"/>
    <n v="0"/>
    <n v="10"/>
    <n v="6"/>
    <n v="18"/>
    <n v="287.45999999999998"/>
    <n v="0"/>
    <n v="0"/>
    <n v="200.89286000000001"/>
    <n v="200.89286000000001"/>
    <n v="0"/>
    <n v="0"/>
    <n v="0"/>
    <n v="0"/>
    <n v="0"/>
    <n v="0"/>
    <n v="0"/>
    <n v="0"/>
    <n v="0"/>
    <n v="0"/>
    <n v="0"/>
    <n v="0.97826086956521741"/>
    <n v="0"/>
    <n v="0"/>
    <n v="0"/>
    <n v="0"/>
    <n v="1"/>
    <n v="10"/>
    <n v="6"/>
    <n v="18"/>
    <n v="200.89286000000001"/>
    <n v="200.89286000000001"/>
    <n v="0"/>
    <n v="0"/>
    <n v="0"/>
    <n v="0"/>
    <n v="0"/>
    <n v="0"/>
    <n v="0"/>
    <n v="0"/>
  </r>
  <r>
    <s v="NAE110919"/>
    <m/>
    <x v="2"/>
    <x v="0"/>
    <x v="0"/>
    <x v="67"/>
    <x v="0"/>
    <s v="NUEVO"/>
    <x v="2"/>
    <n v="0"/>
    <n v="0"/>
    <n v="0"/>
    <n v="0"/>
    <n v="0"/>
    <n v="15.5"/>
    <n v="0"/>
    <n v="0.78"/>
    <n v="0"/>
    <n v="0"/>
    <n v="0"/>
    <n v="0"/>
    <n v="0"/>
    <n v="0"/>
    <n v="0"/>
    <n v="0"/>
    <n v="0"/>
    <n v="0"/>
    <n v="0"/>
    <n v="0"/>
    <n v="0"/>
    <n v="0"/>
    <n v="0.8"/>
    <n v="0"/>
    <n v="1"/>
    <n v="0"/>
    <n v="2"/>
    <n v="29.1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1"/>
    <n v="0"/>
    <n v="2"/>
    <n v="0"/>
    <n v="0"/>
    <n v="0"/>
    <n v="0"/>
    <n v="0"/>
    <n v="0"/>
    <n v="0"/>
    <n v="0"/>
    <n v="0"/>
    <n v="0"/>
  </r>
  <r>
    <s v="NAE110979"/>
    <m/>
    <x v="2"/>
    <x v="0"/>
    <x v="2"/>
    <x v="68"/>
    <x v="2"/>
    <s v="NUEVO"/>
    <x v="2"/>
    <n v="0"/>
    <n v="0"/>
    <n v="0"/>
    <n v="0"/>
    <n v="0"/>
    <n v="15.5"/>
    <n v="0"/>
    <n v="0.78"/>
    <n v="0"/>
    <n v="0"/>
    <n v="0"/>
    <n v="0"/>
    <n v="0"/>
    <n v="0"/>
    <n v="0"/>
    <n v="0"/>
    <n v="0"/>
    <n v="0"/>
    <n v="0"/>
    <n v="0"/>
    <n v="0"/>
    <n v="0"/>
    <n v="0.8"/>
    <n v="0"/>
    <n v="13"/>
    <n v="1"/>
    <n v="16"/>
    <n v="237.47999999999993"/>
    <n v="2"/>
    <n v="0"/>
    <n v="0"/>
    <n v="0"/>
    <n v="0"/>
    <n v="0"/>
    <n v="0"/>
    <n v="0"/>
    <n v="0"/>
    <n v="0"/>
    <n v="0"/>
    <n v="0"/>
    <n v="0"/>
    <n v="0"/>
    <n v="0"/>
    <n v="0.97826086956521741"/>
    <n v="0"/>
    <n v="0"/>
    <n v="0"/>
    <n v="0"/>
    <n v="1"/>
    <n v="13"/>
    <n v="1"/>
    <n v="16"/>
    <n v="0"/>
    <n v="0"/>
    <n v="0"/>
    <n v="0"/>
    <n v="0"/>
    <n v="0"/>
    <n v="0"/>
    <n v="0"/>
    <n v="0"/>
    <n v="0"/>
  </r>
  <r>
    <s v="NAE110980"/>
    <m/>
    <x v="2"/>
    <x v="0"/>
    <x v="0"/>
    <x v="69"/>
    <x v="0"/>
    <s v="NUEVO"/>
    <x v="2"/>
    <n v="0"/>
    <n v="0"/>
    <n v="0"/>
    <n v="0"/>
    <n v="0"/>
    <n v="15.5"/>
    <n v="0"/>
    <n v="0.78"/>
    <n v="0"/>
    <n v="0"/>
    <n v="0"/>
    <n v="0"/>
    <n v="0"/>
    <n v="0"/>
    <n v="0"/>
    <n v="0"/>
    <n v="0"/>
    <n v="0"/>
    <n v="0"/>
    <n v="0"/>
    <n v="0"/>
    <n v="0"/>
    <n v="0.8"/>
    <n v="0"/>
    <n v="2"/>
    <n v="0"/>
    <n v="2"/>
    <n v="29.64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2"/>
    <n v="0"/>
    <n v="2"/>
    <n v="0"/>
    <n v="0"/>
    <n v="0"/>
    <n v="0"/>
    <n v="0"/>
    <n v="0"/>
    <n v="0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B8B099-DA07-4598-BCB2-A2734B2252B2}" name="TablaDinámica2" cacheId="13" applyNumberFormats="0" applyBorderFormats="0" applyFontFormats="0" applyPatternFormats="0" applyAlignmentFormats="0" applyWidthHeightFormats="1" dataCaption="Valores" showError="1" updatedVersion="8" minRefreshableVersion="3" useAutoFormatting="1" itemPrintTitles="1" createdVersion="8" indent="0" outline="1" outlineData="1" multipleFieldFilters="0" rowHeaderCaption="TIENDAS / EJECUTIVO">
  <location ref="A8:CA86" firstHeaderRow="0" firstDataRow="1" firstDataCol="1"/>
  <pivotFields count="107">
    <pivotField showAll="0"/>
    <pivotField showAll="0"/>
    <pivotField showAll="0"/>
    <pivotField showAll="0"/>
    <pivotField showAll="0"/>
    <pivotField axis="axisRow" showAll="0">
      <items count="100">
        <item x="20"/>
        <item x="31"/>
        <item x="40"/>
        <item x="30"/>
        <item x="21"/>
        <item x="11"/>
        <item m="1" x="70"/>
        <item x="24"/>
        <item x="27"/>
        <item x="23"/>
        <item x="25"/>
        <item x="19"/>
        <item x="29"/>
        <item x="42"/>
        <item m="1" x="95"/>
        <item m="1" x="98"/>
        <item x="26"/>
        <item x="8"/>
        <item x="10"/>
        <item x="9"/>
        <item x="3"/>
        <item m="1" x="90"/>
        <item m="1" x="80"/>
        <item x="43"/>
        <item m="1" x="89"/>
        <item m="1" x="92"/>
        <item x="38"/>
        <item x="39"/>
        <item m="1" x="79"/>
        <item x="44"/>
        <item m="1" x="78"/>
        <item m="1" x="84"/>
        <item x="32"/>
        <item m="1" x="83"/>
        <item x="33"/>
        <item x="16"/>
        <item m="1" x="72"/>
        <item m="1" x="88"/>
        <item x="17"/>
        <item x="1"/>
        <item x="0"/>
        <item m="1" x="86"/>
        <item m="1" x="73"/>
        <item x="28"/>
        <item x="7"/>
        <item x="12"/>
        <item x="15"/>
        <item x="14"/>
        <item x="13"/>
        <item m="1" x="74"/>
        <item x="2"/>
        <item x="6"/>
        <item x="4"/>
        <item x="5"/>
        <item m="1" x="91"/>
        <item m="1" x="71"/>
        <item m="1" x="96"/>
        <item m="1" x="87"/>
        <item x="18"/>
        <item x="22"/>
        <item x="37"/>
        <item x="35"/>
        <item x="36"/>
        <item x="41"/>
        <item x="49"/>
        <item x="45"/>
        <item x="46"/>
        <item x="47"/>
        <item x="48"/>
        <item x="34"/>
        <item x="50"/>
        <item m="1" x="82"/>
        <item x="51"/>
        <item x="52"/>
        <item x="53"/>
        <item x="54"/>
        <item x="55"/>
        <item x="56"/>
        <item m="1" x="97"/>
        <item x="58"/>
        <item m="1" x="76"/>
        <item x="59"/>
        <item m="1" x="85"/>
        <item m="1" x="75"/>
        <item x="60"/>
        <item x="57"/>
        <item x="61"/>
        <item x="62"/>
        <item x="63"/>
        <item x="64"/>
        <item x="65"/>
        <item m="1" x="77"/>
        <item m="1" x="93"/>
        <item m="1" x="94"/>
        <item m="1" x="81"/>
        <item x="67"/>
        <item x="68"/>
        <item x="69"/>
        <item x="66"/>
        <item t="default"/>
      </items>
    </pivotField>
    <pivotField axis="axisRow" showAll="0">
      <items count="9">
        <item x="1"/>
        <item x="0"/>
        <item x="2"/>
        <item x="4"/>
        <item x="5"/>
        <item x="6"/>
        <item m="1" x="7"/>
        <item x="3"/>
        <item t="default"/>
      </items>
    </pivotField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dataField="1" numFmtId="44" showAll="0"/>
    <pivotField dataField="1" showAll="0"/>
    <pivotField dataField="1" showAll="0"/>
    <pivotField dataField="1" showAll="0"/>
    <pivotField dataField="1" numFmtId="44" showAll="0"/>
    <pivotField dataField="1"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dataField="1" numFmtId="9" showAll="0"/>
    <pivotField dataField="1" numFmtId="44" showAll="0"/>
    <pivotField dataField="1" showAll="0"/>
    <pivotField dataField="1" showAll="0"/>
    <pivotField dataField="1" showAll="0"/>
    <pivotField numFmtId="44" showAll="0"/>
    <pivotField dataField="1" showAll="0"/>
    <pivotField dataField="1" showAll="0"/>
    <pivotField dataField="1" numFmtId="44" showAll="0"/>
    <pivotField dataField="1" numFmtId="44" showAll="0"/>
    <pivotField dataField="1" numFmtId="44" showAll="0"/>
    <pivotField dataField="1" showAll="0"/>
    <pivotField dataField="1" numFmtId="44" showAll="0"/>
    <pivotField dataField="1" showAll="0"/>
    <pivotField dataField="1" showAll="0"/>
    <pivotField dataField="1" showAll="0"/>
    <pivotField dataField="1" showAll="0"/>
    <pivotField dataField="1" numFmtId="44" showAll="0"/>
    <pivotField dataField="1" showAll="0"/>
    <pivotField dataField="1" showAll="0"/>
    <pivotField dataField="1" numFmtId="9" showAll="0"/>
    <pivotField numFmtId="9" showAll="0"/>
    <pivotField dataField="1" showAll="0"/>
    <pivotField dataField="1" showAll="0"/>
    <pivotField dataField="1" showAll="0"/>
    <pivotField dataField="1" numFmtId="9" showAll="0"/>
    <pivotField numFmtId="9" showAll="0"/>
    <pivotField dataField="1" numFmtId="1" showAll="0"/>
    <pivotField dataField="1" numFmtId="1" showAll="0"/>
    <pivotField dataField="1" numFmtId="1" showAll="0"/>
    <pivotField dataField="1" numFmtId="44" showAll="0"/>
    <pivotField dataField="1" numFmtId="44" showAll="0"/>
    <pivotField dataField="1" numFmtId="44" showAll="0"/>
    <pivotField dataField="1" numFmtId="44" showAll="0"/>
    <pivotField dataField="1" numFmtId="1" showAll="0"/>
    <pivotField dataField="1" numFmtId="44" showAll="0"/>
    <pivotField dataField="1" numFmtId="1" showAll="0"/>
    <pivotField dataField="1" showAll="0"/>
    <pivotField dataField="1" showAll="0"/>
    <pivotField dataField="1" showAl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2">
    <field x="6"/>
    <field x="5"/>
  </rowFields>
  <rowItems count="78">
    <i>
      <x/>
    </i>
    <i r="1">
      <x v="2"/>
    </i>
    <i r="1">
      <x v="23"/>
    </i>
    <i r="1">
      <x v="29"/>
    </i>
    <i r="1">
      <x v="52"/>
    </i>
    <i r="1">
      <x v="60"/>
    </i>
    <i r="1">
      <x v="61"/>
    </i>
    <i r="1">
      <x v="62"/>
    </i>
    <i r="1">
      <x v="64"/>
    </i>
    <i r="1">
      <x v="65"/>
    </i>
    <i r="1">
      <x v="66"/>
    </i>
    <i r="1">
      <x v="67"/>
    </i>
    <i r="1">
      <x v="68"/>
    </i>
    <i r="1">
      <x v="72"/>
    </i>
    <i r="1">
      <x v="76"/>
    </i>
    <i r="1">
      <x v="79"/>
    </i>
    <i r="1">
      <x v="85"/>
    </i>
    <i>
      <x v="1"/>
    </i>
    <i r="1">
      <x v="20"/>
    </i>
    <i r="1">
      <x v="39"/>
    </i>
    <i r="1">
      <x v="40"/>
    </i>
    <i r="1">
      <x v="50"/>
    </i>
    <i r="1">
      <x v="51"/>
    </i>
    <i r="1">
      <x v="53"/>
    </i>
    <i r="1">
      <x v="95"/>
    </i>
    <i r="1">
      <x v="97"/>
    </i>
    <i>
      <x v="2"/>
    </i>
    <i r="1">
      <x v="5"/>
    </i>
    <i r="1">
      <x v="17"/>
    </i>
    <i r="1">
      <x v="18"/>
    </i>
    <i r="1">
      <x v="19"/>
    </i>
    <i r="1">
      <x v="44"/>
    </i>
    <i r="1">
      <x v="45"/>
    </i>
    <i r="1">
      <x v="48"/>
    </i>
    <i r="1">
      <x v="86"/>
    </i>
    <i r="1">
      <x v="96"/>
    </i>
    <i r="1">
      <x v="98"/>
    </i>
    <i>
      <x v="3"/>
    </i>
    <i r="1">
      <x/>
    </i>
    <i r="1">
      <x v="4"/>
    </i>
    <i r="1">
      <x v="11"/>
    </i>
    <i r="1">
      <x v="35"/>
    </i>
    <i r="1">
      <x v="38"/>
    </i>
    <i r="1">
      <x v="58"/>
    </i>
    <i r="1">
      <x v="59"/>
    </i>
    <i>
      <x v="4"/>
    </i>
    <i r="1">
      <x v="7"/>
    </i>
    <i r="1">
      <x v="8"/>
    </i>
    <i r="1">
      <x v="9"/>
    </i>
    <i r="1">
      <x v="10"/>
    </i>
    <i r="1">
      <x v="12"/>
    </i>
    <i r="1">
      <x v="16"/>
    </i>
    <i r="1">
      <x v="43"/>
    </i>
    <i>
      <x v="5"/>
    </i>
    <i r="1">
      <x v="1"/>
    </i>
    <i r="1">
      <x v="3"/>
    </i>
    <i r="1">
      <x v="32"/>
    </i>
    <i r="1">
      <x v="34"/>
    </i>
    <i r="1">
      <x v="69"/>
    </i>
    <i r="1">
      <x v="87"/>
    </i>
    <i>
      <x v="7"/>
    </i>
    <i r="1">
      <x v="13"/>
    </i>
    <i r="1">
      <x v="26"/>
    </i>
    <i r="1">
      <x v="27"/>
    </i>
    <i r="1">
      <x v="46"/>
    </i>
    <i r="1">
      <x v="47"/>
    </i>
    <i r="1">
      <x v="63"/>
    </i>
    <i r="1">
      <x v="70"/>
    </i>
    <i r="1">
      <x v="73"/>
    </i>
    <i r="1">
      <x v="74"/>
    </i>
    <i r="1">
      <x v="75"/>
    </i>
    <i r="1">
      <x v="77"/>
    </i>
    <i r="1">
      <x v="81"/>
    </i>
    <i r="1">
      <x v="84"/>
    </i>
    <i r="1">
      <x v="88"/>
    </i>
    <i r="1">
      <x v="89"/>
    </i>
    <i r="1">
      <x v="90"/>
    </i>
    <i t="grand">
      <x/>
    </i>
  </rowItems>
  <colFields count="1">
    <field x="-2"/>
  </colFields>
  <colItems count="7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  <i i="20">
      <x v="20"/>
    </i>
    <i i="21">
      <x v="21"/>
    </i>
    <i i="22">
      <x v="22"/>
    </i>
    <i i="23">
      <x v="23"/>
    </i>
    <i i="24">
      <x v="24"/>
    </i>
    <i i="25">
      <x v="25"/>
    </i>
    <i i="26">
      <x v="26"/>
    </i>
    <i i="27">
      <x v="27"/>
    </i>
    <i i="28">
      <x v="28"/>
    </i>
    <i i="29">
      <x v="29"/>
    </i>
    <i i="30">
      <x v="30"/>
    </i>
    <i i="31">
      <x v="31"/>
    </i>
    <i i="32">
      <x v="32"/>
    </i>
    <i i="33">
      <x v="33"/>
    </i>
    <i i="34">
      <x v="34"/>
    </i>
    <i i="35">
      <x v="35"/>
    </i>
    <i i="36">
      <x v="36"/>
    </i>
    <i i="37">
      <x v="37"/>
    </i>
    <i i="38">
      <x v="38"/>
    </i>
    <i i="39">
      <x v="39"/>
    </i>
    <i i="40">
      <x v="40"/>
    </i>
    <i i="41">
      <x v="41"/>
    </i>
    <i i="42">
      <x v="42"/>
    </i>
    <i i="43">
      <x v="43"/>
    </i>
    <i i="44">
      <x v="44"/>
    </i>
    <i i="45">
      <x v="45"/>
    </i>
    <i i="46">
      <x v="46"/>
    </i>
    <i i="47">
      <x v="47"/>
    </i>
    <i i="48">
      <x v="48"/>
    </i>
    <i i="49">
      <x v="49"/>
    </i>
    <i i="50">
      <x v="50"/>
    </i>
    <i i="51">
      <x v="51"/>
    </i>
    <i i="52">
      <x v="52"/>
    </i>
    <i i="53">
      <x v="53"/>
    </i>
    <i i="54">
      <x v="54"/>
    </i>
    <i i="55">
      <x v="55"/>
    </i>
    <i i="56">
      <x v="56"/>
    </i>
    <i i="57">
      <x v="57"/>
    </i>
    <i i="58">
      <x v="58"/>
    </i>
    <i i="59">
      <x v="59"/>
    </i>
    <i i="60">
      <x v="60"/>
    </i>
    <i i="61">
      <x v="61"/>
    </i>
    <i i="62">
      <x v="62"/>
    </i>
    <i i="63">
      <x v="63"/>
    </i>
    <i i="64">
      <x v="64"/>
    </i>
    <i i="65">
      <x v="65"/>
    </i>
    <i i="66">
      <x v="66"/>
    </i>
    <i i="67">
      <x v="67"/>
    </i>
    <i i="68">
      <x v="68"/>
    </i>
    <i i="69">
      <x v="69"/>
    </i>
    <i i="70">
      <x v="70"/>
    </i>
    <i i="71">
      <x v="71"/>
    </i>
    <i i="72">
      <x v="72"/>
    </i>
    <i i="73">
      <x v="73"/>
    </i>
    <i i="74">
      <x v="74"/>
    </i>
    <i i="75">
      <x v="75"/>
    </i>
    <i i="76">
      <x v="76"/>
    </i>
    <i i="77">
      <x v="77"/>
    </i>
  </colItems>
  <dataFields count="78">
    <dataField name="Meta Altas Domiciliadas" fld="9" baseField="4" baseItem="29" numFmtId="1"/>
    <dataField name="Real Altas Domiciliadas " fld="33" baseField="4" baseItem="28" numFmtId="1"/>
    <dataField name="IP's Altas Domicialada" fld="68" baseField="0" baseItem="0"/>
    <dataField name="Proyec. Altas Domiciliadas" fld="58" baseField="4" baseItem="3" numFmtId="1"/>
    <dataField name="% Altas Domiciliadas " fld="71" baseField="4" baseItem="8" numFmtId="165"/>
    <dataField name="Meta Transfer. Domiciliadas" fld="10" baseField="4" baseItem="8" numFmtId="1"/>
    <dataField name="Real Transfer. Domiciliadas" fld="34" baseField="0" baseItem="0"/>
    <dataField name="IP's Transfer. Domiciliadas" fld="69" baseField="0" baseItem="0"/>
    <dataField name="Proyec. Trasnfer. Domiciliadas" fld="59" baseField="4" baseItem="3" numFmtId="1"/>
    <dataField name="% Transfer. Domiciliadas " fld="72" baseField="4" baseItem="3" numFmtId="165"/>
    <dataField name="Meta Q Pospago" fld="11" baseField="0" baseItem="0"/>
    <dataField name="Real Q Pospago " fld="35" baseField="0" baseItem="0"/>
    <dataField name="IP's Pospago" fld="70" baseField="0" baseItem="0"/>
    <dataField name="Proyec. Q Pospago" fld="60" baseField="4" baseItem="6" numFmtId="1"/>
    <dataField name="% Q Pospago " fld="73" baseField="4" baseItem="2" numFmtId="165"/>
    <dataField name="Meta Tarifa Basica Promedio" fld="76" baseField="4" baseItem="6" numFmtId="7"/>
    <dataField name="Tarifa Basica " fld="74" baseField="5" baseItem="1" numFmtId="168"/>
    <dataField name="% Tarifa Basica Promedio" fld="75" baseField="4" baseItem="2" numFmtId="165"/>
    <dataField name="Meta Terminales" fld="18" baseField="4" baseItem="2" numFmtId="168"/>
    <dataField name="Real Terminales " fld="39" baseField="4" baseItem="14" numFmtId="168"/>
    <dataField name="Proyec. Terminales" fld="61" baseField="4" baseItem="15" numFmtId="168"/>
    <dataField name="% Terminales " fld="77" baseField="4" baseItem="14" numFmtId="165"/>
    <dataField name="Meta Terminales Contado" fld="19" baseField="4" baseItem="7" numFmtId="168"/>
    <dataField name="Real Terminales Contado " fld="40" baseField="4" baseItem="14" numFmtId="168"/>
    <dataField name="Proyec. Terminales Contado" fld="62" baseField="4" baseItem="7" numFmtId="168"/>
    <dataField name="% Terminales Contado " fld="78" baseField="4" baseItem="2" numFmtId="165"/>
    <dataField name="Meta Terminales PayJoy" fld="20" baseField="4" baseItem="7" numFmtId="168"/>
    <dataField name="Real Terminales PayJoy " fld="41" baseField="4" baseItem="15" numFmtId="168"/>
    <dataField name="Proyec. Terminales PayJoy" fld="63" baseField="4" baseItem="15" numFmtId="168"/>
    <dataField name="% Terminales PayJoy " fld="79" baseField="4" baseItem="6" numFmtId="165"/>
    <dataField name="Meta UPSS+" fld="26" baseField="0" baseItem="0"/>
    <dataField name="Real UPSS+ " fld="42" baseField="0" baseItem="0"/>
    <dataField name="Meta Terminales + UPSS+ " fld="80" baseField="4" baseItem="6" numFmtId="168"/>
    <dataField name="Proyec. Terminales + UPSS+" fld="81" baseField="4" baseItem="15" numFmtId="168"/>
    <dataField name="% Terminales + UPSS+ " fld="82" baseField="4" baseItem="14" numFmtId="165"/>
    <dataField name="Meta Cambios de Plan" fld="15" baseField="4" baseItem="7" numFmtId="168"/>
    <dataField name="Real Cambios de Plan" fld="43" baseField="4" baseItem="15" numFmtId="168"/>
    <dataField name="Proyec. Cambios de Plan" fld="64" baseField="4" baseItem="16" numFmtId="168"/>
    <dataField name="% Cambios de Plan" fld="83" baseField="4" baseItem="6" numFmtId="165"/>
    <dataField name="Meta Paquetes de Llamadas Ilimitadas" fld="23" baseField="0" baseItem="0"/>
    <dataField name="Real Paquetes de Llamadas Ilimitadas" fld="44" baseField="0" baseItem="0"/>
    <dataField name="Proyec. Paquetes Llamadas Ilimitadas" fld="65" baseField="0" baseItem="0"/>
    <dataField name="% Paquetes Llamadas Ilimitadas" fld="84" baseField="4" baseItem="6" numFmtId="165"/>
    <dataField name="Meta Mplay" fld="24" baseField="0" baseItem="0"/>
    <dataField name="Real Mplay " fld="45" baseField="0" baseItem="0"/>
    <dataField name="Meta Futbol - Fox - Hbo - TV_Plus" fld="25" baseField="0" baseItem="0"/>
    <dataField name="Real Futbol - Fox - Hbo - TV_Plus" fld="46" baseField="0" baseItem="0"/>
    <dataField name="Meta Asistencia SOS" fld="27" baseField="0" baseItem="0"/>
    <dataField name="Real Asistencia SOS " fld="47" baseField="0" baseItem="0"/>
    <dataField name="Meta Upsell + Mplay + Futbol + Paq.Ilim + SOS" fld="32" baseField="4" baseItem="2" numFmtId="168"/>
    <dataField name="Real Upsell + Mplay + Futbol + Paq.Ilim + SOS" fld="48" baseField="4" baseItem="7" numFmtId="168"/>
    <dataField name="Proyec. Upsell + Mplay + Futbol + Paq.Ilim + SOS" fld="66" baseField="4" baseItem="7" numFmtId="168"/>
    <dataField name="% Upsell + Mplay + Futbol + Paq.Ilim + SOS" fld="85" baseField="4" baseItem="14" numFmtId="10"/>
    <dataField name="Meta Retenciones" fld="16" subtotal="average" baseField="4" baseItem="7" numFmtId="9"/>
    <dataField name="Retenciones Primera Linea" fld="49" baseField="0" baseItem="0"/>
    <dataField name="Total Retenciones" fld="50" baseField="0" baseItem="0"/>
    <dataField name="Prom. Real Cumpl. Retenciones Ejecutivo" fld="51" subtotal="average" baseField="4" baseItem="24" numFmtId="165"/>
    <dataField name="% Retenciones" fld="86" baseField="5" baseItem="0" numFmtId="165"/>
    <dataField name="Meta Prepago" fld="17" baseField="0" baseItem="0"/>
    <dataField name="Real Prepago " fld="53" baseField="0" baseItem="0"/>
    <dataField name="Proyec. Prepago" fld="67" baseField="0" baseItem="0"/>
    <dataField name="% Prepago" fld="87" baseField="4" baseItem="7" numFmtId="165"/>
    <dataField name="Meta NPS " fld="31" subtotal="average" baseField="4" baseItem="2" numFmtId="165"/>
    <dataField name="Encuestas" fld="55" baseField="0" baseItem="0"/>
    <dataField name="Prom. - Detrac." fld="54" baseField="0" baseItem="0"/>
    <dataField name="NPS" fld="56" subtotal="average" baseField="4" baseItem="2" numFmtId="165"/>
    <dataField name="% NPS" fld="88" baseField="4" baseItem="2" numFmtId="165"/>
    <dataField name="% Cumplmiento Matriz" fld="93" baseField="4" baseItem="6" numFmtId="10"/>
    <dataField name=" " fld="94" baseField="0" baseItem="0"/>
    <dataField name="Real Q Pos." fld="95" baseField="0" baseItem="0"/>
    <dataField name="Real Planes $11,42 " fld="37" baseField="0" baseItem="0"/>
    <dataField name="% Partic. Planes $11,42" fld="96" baseField="4" baseItem="2" numFmtId="165"/>
    <dataField name="Cupo Planes $11,42" fld="12" baseField="0" baseItem="0"/>
    <dataField name="% Cumpl. Planes $11,42" fld="97" baseField="4" baseItem="2" numFmtId="165"/>
    <dataField name="Real Planes Televentas" fld="38" baseField="0" baseItem="0"/>
    <dataField name="%Partic. Planes Televentas" fld="98" baseField="4" baseItem="7" numFmtId="165"/>
    <dataField name="Cupo Max. Planes Televentas" fld="13" baseField="0" baseItem="0"/>
    <dataField name="% Cumpl. Planes Televentas" fld="99" baseField="4" baseItem="14" numFmtId="165"/>
  </dataFields>
  <formats count="147">
    <format dxfId="454">
      <pivotArea outline="0" collapsedLevelsAreSubtotals="1" fieldPosition="0"/>
    </format>
    <format dxfId="453">
      <pivotArea outline="0" collapsedLevelsAreSubtotals="1" fieldPosition="0"/>
    </format>
    <format dxfId="45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45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45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449">
      <pivotArea dataOnly="0" labelOnly="1" fieldPosition="0">
        <references count="2">
          <reference field="5" count="1">
            <x v="2"/>
          </reference>
          <reference field="6" count="1" selected="0">
            <x v="0"/>
          </reference>
        </references>
      </pivotArea>
    </format>
    <format dxfId="448">
      <pivotArea outline="0" fieldPosition="0">
        <references count="1">
          <reference field="4294967294" count="1">
            <x v="3"/>
          </reference>
        </references>
      </pivotArea>
    </format>
    <format dxfId="447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446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445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444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443">
      <pivotArea outline="0" fieldPosition="0">
        <references count="1">
          <reference field="4294967294" count="1">
            <x v="4"/>
          </reference>
        </references>
      </pivotArea>
    </format>
    <format dxfId="442">
      <pivotArea dataOnly="0" labelOnly="1" outline="0" fieldPosition="0">
        <references count="1">
          <reference field="4294967294" count="3">
            <x v="5"/>
            <x v="6"/>
            <x v="8"/>
          </reference>
        </references>
      </pivotArea>
    </format>
    <format dxfId="441">
      <pivotArea dataOnly="0" labelOnly="1" outline="0" fieldPosition="0">
        <references count="1">
          <reference field="4294967294" count="3">
            <x v="5"/>
            <x v="6"/>
            <x v="8"/>
          </reference>
        </references>
      </pivotArea>
    </format>
    <format dxfId="440">
      <pivotArea outline="0" fieldPosition="0">
        <references count="1">
          <reference field="4294967294" count="1">
            <x v="5"/>
          </reference>
        </references>
      </pivotArea>
    </format>
    <format dxfId="439">
      <pivotArea outline="0" fieldPosition="0">
        <references count="1">
          <reference field="4294967294" count="1">
            <x v="8"/>
          </reference>
        </references>
      </pivotArea>
    </format>
    <format dxfId="438">
      <pivotArea dataOnly="0" labelOnly="1" outline="0" fieldPosition="0">
        <references count="1">
          <reference field="4294967294" count="1">
            <x v="9"/>
          </reference>
        </references>
      </pivotArea>
    </format>
    <format dxfId="437">
      <pivotArea dataOnly="0" labelOnly="1" outline="0" fieldPosition="0">
        <references count="1">
          <reference field="4294967294" count="1">
            <x v="9"/>
          </reference>
        </references>
      </pivotArea>
    </format>
    <format dxfId="436">
      <pivotArea dataOnly="0" labelOnly="1" outline="0" fieldPosition="0">
        <references count="1">
          <reference field="4294967294" count="1">
            <x v="9"/>
          </reference>
        </references>
      </pivotArea>
    </format>
    <format dxfId="435">
      <pivotArea dataOnly="0" labelOnly="1" outline="0" fieldPosition="0">
        <references count="1">
          <reference field="4294967294" count="1">
            <x v="9"/>
          </reference>
        </references>
      </pivotArea>
    </format>
    <format dxfId="434">
      <pivotArea outline="0" fieldPosition="0">
        <references count="1">
          <reference field="4294967294" count="1">
            <x v="9"/>
          </reference>
        </references>
      </pivotArea>
    </format>
    <format dxfId="433">
      <pivotArea dataOnly="0" labelOnly="1" outline="0" fieldPosition="0">
        <references count="1">
          <reference field="4294967294" count="4">
            <x v="10"/>
            <x v="11"/>
            <x v="13"/>
            <x v="14"/>
          </reference>
        </references>
      </pivotArea>
    </format>
    <format dxfId="432">
      <pivotArea dataOnly="0" labelOnly="1" outline="0" fieldPosition="0">
        <references count="1">
          <reference field="4294967294" count="4">
            <x v="10"/>
            <x v="11"/>
            <x v="13"/>
            <x v="14"/>
          </reference>
        </references>
      </pivotArea>
    </format>
    <format dxfId="431">
      <pivotArea dataOnly="0" labelOnly="1" outline="0" fieldPosition="0">
        <references count="1">
          <reference field="4294967294" count="4">
            <x v="10"/>
            <x v="11"/>
            <x v="13"/>
            <x v="14"/>
          </reference>
        </references>
      </pivotArea>
    </format>
    <format dxfId="430">
      <pivotArea outline="0" fieldPosition="0">
        <references count="1">
          <reference field="4294967294" count="1">
            <x v="13"/>
          </reference>
        </references>
      </pivotArea>
    </format>
    <format dxfId="429">
      <pivotArea outline="0" fieldPosition="0">
        <references count="1">
          <reference field="4294967294" count="1">
            <x v="14"/>
          </reference>
        </references>
      </pivotArea>
    </format>
    <format dxfId="428">
      <pivotArea grandRow="1" outline="0" collapsedLevelsAreSubtotals="1" fieldPosition="0"/>
    </format>
    <format dxfId="427">
      <pivotArea dataOnly="0" labelOnly="1" grandRow="1" outline="0" fieldPosition="0"/>
    </format>
    <format dxfId="426">
      <pivotArea outline="0" fieldPosition="0">
        <references count="1">
          <reference field="4294967294" count="1">
            <x v="17"/>
          </reference>
        </references>
      </pivotArea>
    </format>
    <format dxfId="425">
      <pivotArea dataOnly="0" labelOnly="1" outline="0" fieldPosition="0">
        <references count="1">
          <reference field="4294967294" count="1">
            <x v="15"/>
          </reference>
        </references>
      </pivotArea>
    </format>
    <format dxfId="424">
      <pivotArea dataOnly="0" labelOnly="1" outline="0" fieldPosition="0">
        <references count="1">
          <reference field="4294967294" count="1">
            <x v="17"/>
          </reference>
        </references>
      </pivotArea>
    </format>
    <format dxfId="423">
      <pivotArea outline="0" fieldPosition="0">
        <references count="1">
          <reference field="4294967294" count="1">
            <x v="15"/>
          </reference>
        </references>
      </pivotArea>
    </format>
    <format dxfId="422">
      <pivotArea dataOnly="0" labelOnly="1" outline="0" fieldPosition="0">
        <references count="1">
          <reference field="4294967294" count="3">
            <x v="26"/>
            <x v="27"/>
            <x v="28"/>
          </reference>
        </references>
      </pivotArea>
    </format>
    <format dxfId="421">
      <pivotArea dataOnly="0" labelOnly="1" outline="0" fieldPosition="0">
        <references count="1">
          <reference field="4294967294" count="3">
            <x v="26"/>
            <x v="27"/>
            <x v="28"/>
          </reference>
        </references>
      </pivotArea>
    </format>
    <format dxfId="420">
      <pivotArea dataOnly="0" labelOnly="1" outline="0" fieldPosition="0">
        <references count="1">
          <reference field="4294967294" count="3">
            <x v="26"/>
            <x v="27"/>
            <x v="28"/>
          </reference>
        </references>
      </pivotArea>
    </format>
    <format dxfId="419">
      <pivotArea dataOnly="0" labelOnly="1" outline="0" fieldPosition="0">
        <references count="1">
          <reference field="4294967294" count="3">
            <x v="26"/>
            <x v="27"/>
            <x v="28"/>
          </reference>
        </references>
      </pivotArea>
    </format>
    <format dxfId="418">
      <pivotArea dataOnly="0" labelOnly="1" outline="0" fieldPosition="0">
        <references count="1">
          <reference field="4294967294" count="6">
            <x v="18"/>
            <x v="19"/>
            <x v="20"/>
            <x v="22"/>
            <x v="23"/>
            <x v="24"/>
          </reference>
        </references>
      </pivotArea>
    </format>
    <format dxfId="417">
      <pivotArea dataOnly="0" labelOnly="1" outline="0" fieldPosition="0">
        <references count="1">
          <reference field="4294967294" count="6">
            <x v="18"/>
            <x v="19"/>
            <x v="20"/>
            <x v="22"/>
            <x v="23"/>
            <x v="24"/>
          </reference>
        </references>
      </pivotArea>
    </format>
    <format dxfId="416">
      <pivotArea dataOnly="0" labelOnly="1" outline="0" fieldPosition="0">
        <references count="1">
          <reference field="4294967294" count="6">
            <x v="18"/>
            <x v="19"/>
            <x v="20"/>
            <x v="22"/>
            <x v="23"/>
            <x v="24"/>
          </reference>
        </references>
      </pivotArea>
    </format>
    <format dxfId="415">
      <pivotArea dataOnly="0" labelOnly="1" outline="0" fieldPosition="0">
        <references count="1">
          <reference field="4294967294" count="3">
            <x v="22"/>
            <x v="23"/>
            <x v="24"/>
          </reference>
        </references>
      </pivotArea>
    </format>
    <format dxfId="414">
      <pivotArea outline="0" fieldPosition="0">
        <references count="1">
          <reference field="4294967294" count="1">
            <x v="18"/>
          </reference>
        </references>
      </pivotArea>
    </format>
    <format dxfId="413">
      <pivotArea outline="0" fieldPosition="0">
        <references count="1">
          <reference field="4294967294" count="1">
            <x v="19"/>
          </reference>
        </references>
      </pivotArea>
    </format>
    <format dxfId="412">
      <pivotArea outline="0" fieldPosition="0">
        <references count="1">
          <reference field="4294967294" count="1">
            <x v="20"/>
          </reference>
        </references>
      </pivotArea>
    </format>
    <format dxfId="411">
      <pivotArea outline="0" fieldPosition="0">
        <references count="1">
          <reference field="4294967294" count="1">
            <x v="22"/>
          </reference>
        </references>
      </pivotArea>
    </format>
    <format dxfId="410">
      <pivotArea outline="0" fieldPosition="0">
        <references count="1">
          <reference field="4294967294" count="1">
            <x v="23"/>
          </reference>
        </references>
      </pivotArea>
    </format>
    <format dxfId="409">
      <pivotArea outline="0" fieldPosition="0">
        <references count="1">
          <reference field="4294967294" count="1">
            <x v="24"/>
          </reference>
        </references>
      </pivotArea>
    </format>
    <format dxfId="408">
      <pivotArea outline="0" fieldPosition="0">
        <references count="1">
          <reference field="4294967294" count="1">
            <x v="26"/>
          </reference>
        </references>
      </pivotArea>
    </format>
    <format dxfId="407">
      <pivotArea outline="0" fieldPosition="0">
        <references count="1">
          <reference field="4294967294" count="1">
            <x v="27"/>
          </reference>
        </references>
      </pivotArea>
    </format>
    <format dxfId="406">
      <pivotArea outline="0" fieldPosition="0">
        <references count="1">
          <reference field="4294967294" count="1">
            <x v="28"/>
          </reference>
        </references>
      </pivotArea>
    </format>
    <format dxfId="405">
      <pivotArea dataOnly="0" labelOnly="1" outline="0" fieldPosition="0">
        <references count="1">
          <reference field="4294967294" count="1">
            <x v="29"/>
          </reference>
        </references>
      </pivotArea>
    </format>
    <format dxfId="404">
      <pivotArea dataOnly="0" labelOnly="1" outline="0" fieldPosition="0">
        <references count="1">
          <reference field="4294967294" count="1">
            <x v="25"/>
          </reference>
        </references>
      </pivotArea>
    </format>
    <format dxfId="403">
      <pivotArea dataOnly="0" labelOnly="1" outline="0" fieldPosition="0">
        <references count="1">
          <reference field="4294967294" count="1">
            <x v="21"/>
          </reference>
        </references>
      </pivotArea>
    </format>
    <format dxfId="402">
      <pivotArea outline="0" fieldPosition="0">
        <references count="1">
          <reference field="4294967294" count="1">
            <x v="21"/>
          </reference>
        </references>
      </pivotArea>
    </format>
    <format dxfId="401">
      <pivotArea outline="0" fieldPosition="0">
        <references count="1">
          <reference field="4294967294" count="1">
            <x v="25"/>
          </reference>
        </references>
      </pivotArea>
    </format>
    <format dxfId="400">
      <pivotArea outline="0" fieldPosition="0">
        <references count="1">
          <reference field="4294967294" count="1">
            <x v="29"/>
          </reference>
        </references>
      </pivotArea>
    </format>
    <format dxfId="399">
      <pivotArea dataOnly="0" labelOnly="1" outline="0" fieldPosition="0">
        <references count="1">
          <reference field="4294967294" count="4">
            <x v="26"/>
            <x v="27"/>
            <x v="28"/>
            <x v="29"/>
          </reference>
        </references>
      </pivotArea>
    </format>
    <format dxfId="398">
      <pivotArea dataOnly="0" labelOnly="1" outline="0" fieldPosition="0">
        <references count="1">
          <reference field="4294967294" count="2">
            <x v="30"/>
            <x v="31"/>
          </reference>
        </references>
      </pivotArea>
    </format>
    <format dxfId="397">
      <pivotArea dataOnly="0" labelOnly="1" outline="0" fieldPosition="0">
        <references count="1">
          <reference field="4294967294" count="3">
            <x v="32"/>
            <x v="33"/>
            <x v="34"/>
          </reference>
        </references>
      </pivotArea>
    </format>
    <format dxfId="396">
      <pivotArea outline="0" fieldPosition="0">
        <references count="1">
          <reference field="4294967294" count="1">
            <x v="32"/>
          </reference>
        </references>
      </pivotArea>
    </format>
    <format dxfId="395">
      <pivotArea outline="0" fieldPosition="0">
        <references count="1">
          <reference field="4294967294" count="1">
            <x v="33"/>
          </reference>
        </references>
      </pivotArea>
    </format>
    <format dxfId="394">
      <pivotArea outline="0" fieldPosition="0">
        <references count="1">
          <reference field="4294967294" count="1">
            <x v="34"/>
          </reference>
        </references>
      </pivotArea>
    </format>
    <format dxfId="393">
      <pivotArea dataOnly="0" labelOnly="1" outline="0" fieldPosition="0">
        <references count="1">
          <reference field="4294967294" count="4">
            <x v="35"/>
            <x v="36"/>
            <x v="37"/>
            <x v="38"/>
          </reference>
        </references>
      </pivotArea>
    </format>
    <format dxfId="392">
      <pivotArea dataOnly="0" labelOnly="1" outline="0" fieldPosition="0">
        <references count="1">
          <reference field="4294967294" count="4">
            <x v="35"/>
            <x v="36"/>
            <x v="37"/>
            <x v="38"/>
          </reference>
        </references>
      </pivotArea>
    </format>
    <format dxfId="391">
      <pivotArea dataOnly="0" labelOnly="1" outline="0" fieldPosition="0">
        <references count="1">
          <reference field="4294967294" count="4">
            <x v="35"/>
            <x v="36"/>
            <x v="37"/>
            <x v="38"/>
          </reference>
        </references>
      </pivotArea>
    </format>
    <format dxfId="390">
      <pivotArea outline="0" fieldPosition="0">
        <references count="1">
          <reference field="4294967294" count="1">
            <x v="35"/>
          </reference>
        </references>
      </pivotArea>
    </format>
    <format dxfId="389">
      <pivotArea outline="0" fieldPosition="0">
        <references count="1">
          <reference field="4294967294" count="1">
            <x v="36"/>
          </reference>
        </references>
      </pivotArea>
    </format>
    <format dxfId="388">
      <pivotArea outline="0" fieldPosition="0">
        <references count="1">
          <reference field="4294967294" count="1">
            <x v="37"/>
          </reference>
        </references>
      </pivotArea>
    </format>
    <format dxfId="387">
      <pivotArea outline="0" fieldPosition="0">
        <references count="1">
          <reference field="4294967294" count="1">
            <x v="38"/>
          </reference>
        </references>
      </pivotArea>
    </format>
    <format dxfId="386">
      <pivotArea dataOnly="0" labelOnly="1" outline="0" fieldPosition="0">
        <references count="1">
          <reference field="4294967294" count="1">
            <x v="39"/>
          </reference>
        </references>
      </pivotArea>
    </format>
    <format dxfId="385">
      <pivotArea dataOnly="0" labelOnly="1" outline="0" fieldPosition="0">
        <references count="1">
          <reference field="4294967294" count="3">
            <x v="40"/>
            <x v="41"/>
            <x v="42"/>
          </reference>
        </references>
      </pivotArea>
    </format>
    <format dxfId="384">
      <pivotArea outline="0" fieldPosition="0">
        <references count="1">
          <reference field="4294967294" count="1">
            <x v="42"/>
          </reference>
        </references>
      </pivotArea>
    </format>
    <format dxfId="383">
      <pivotArea dataOnly="0" labelOnly="1" outline="0" fieldPosition="0">
        <references count="1">
          <reference field="4294967294" count="2">
            <x v="43"/>
            <x v="44"/>
          </reference>
        </references>
      </pivotArea>
    </format>
    <format dxfId="382">
      <pivotArea dataOnly="0" labelOnly="1" outline="0" fieldPosition="0">
        <references count="1">
          <reference field="4294967294" count="1">
            <x v="45"/>
          </reference>
        </references>
      </pivotArea>
    </format>
    <format dxfId="381">
      <pivotArea dataOnly="0" labelOnly="1" outline="0" fieldPosition="0">
        <references count="1">
          <reference field="4294967294" count="1">
            <x v="46"/>
          </reference>
        </references>
      </pivotArea>
    </format>
    <format dxfId="380">
      <pivotArea dataOnly="0" labelOnly="1" outline="0" fieldPosition="0">
        <references count="1">
          <reference field="4294967294" count="2">
            <x v="47"/>
            <x v="48"/>
          </reference>
        </references>
      </pivotArea>
    </format>
    <format dxfId="379">
      <pivotArea dataOnly="0" labelOnly="1" outline="0" fieldPosition="0">
        <references count="1">
          <reference field="4294967294" count="3">
            <x v="49"/>
            <x v="50"/>
            <x v="51"/>
          </reference>
        </references>
      </pivotArea>
    </format>
    <format dxfId="378">
      <pivotArea outline="0" fieldPosition="0">
        <references count="1">
          <reference field="4294967294" count="1">
            <x v="49"/>
          </reference>
        </references>
      </pivotArea>
    </format>
    <format dxfId="377">
      <pivotArea outline="0" fieldPosition="0">
        <references count="1">
          <reference field="4294967294" count="1">
            <x v="50"/>
          </reference>
        </references>
      </pivotArea>
    </format>
    <format dxfId="376">
      <pivotArea outline="0" fieldPosition="0">
        <references count="1">
          <reference field="4294967294" count="1">
            <x v="51"/>
          </reference>
        </references>
      </pivotArea>
    </format>
    <format dxfId="375">
      <pivotArea outline="0" fieldPosition="0">
        <references count="1">
          <reference field="4294967294" count="1">
            <x v="52"/>
          </reference>
        </references>
      </pivotArea>
    </format>
    <format dxfId="374">
      <pivotArea collapsedLevelsAreSubtotals="1" fieldPosition="0">
        <references count="2">
          <reference field="4294967294" count="1" selected="0">
            <x v="52"/>
          </reference>
          <reference field="6" count="1">
            <x v="0"/>
          </reference>
        </references>
      </pivotArea>
    </format>
    <format dxfId="373">
      <pivotArea dataOnly="0" labelOnly="1" outline="0" fieldPosition="0">
        <references count="1">
          <reference field="4294967294" count="1">
            <x v="52"/>
          </reference>
        </references>
      </pivotArea>
    </format>
    <format dxfId="372">
      <pivotArea outline="0" fieldPosition="0">
        <references count="1">
          <reference field="4294967294" count="1">
            <x v="53"/>
          </reference>
        </references>
      </pivotArea>
    </format>
    <format dxfId="371">
      <pivotArea dataOnly="0" labelOnly="1" outline="0" fieldPosition="0">
        <references count="1">
          <reference field="4294967294" count="1">
            <x v="53"/>
          </reference>
        </references>
      </pivotArea>
    </format>
    <format dxfId="370">
      <pivotArea dataOnly="0" labelOnly="1" outline="0" fieldPosition="0">
        <references count="1">
          <reference field="4294967294" count="3">
            <x v="54"/>
            <x v="55"/>
            <x v="56"/>
          </reference>
        </references>
      </pivotArea>
    </format>
    <format dxfId="369">
      <pivotArea dataOnly="0" labelOnly="1" outline="0" fieldPosition="0">
        <references count="1">
          <reference field="4294967294" count="1">
            <x v="56"/>
          </reference>
        </references>
      </pivotArea>
    </format>
    <format dxfId="368">
      <pivotArea outline="0" fieldPosition="0">
        <references count="1">
          <reference field="4294967294" count="1">
            <x v="56"/>
          </reference>
        </references>
      </pivotArea>
    </format>
    <format dxfId="367">
      <pivotArea dataOnly="0" labelOnly="1" outline="0" fieldPosition="0">
        <references count="1">
          <reference field="4294967294" count="1">
            <x v="57"/>
          </reference>
        </references>
      </pivotArea>
    </format>
    <format dxfId="366">
      <pivotArea outline="0" fieldPosition="0">
        <references count="1">
          <reference field="4294967294" count="1">
            <x v="57"/>
          </reference>
        </references>
      </pivotArea>
    </format>
    <format dxfId="365">
      <pivotArea dataOnly="0" labelOnly="1" outline="0" fieldPosition="0">
        <references count="1">
          <reference field="4294967294" count="4">
            <x v="58"/>
            <x v="59"/>
            <x v="60"/>
            <x v="61"/>
          </reference>
        </references>
      </pivotArea>
    </format>
    <format dxfId="364">
      <pivotArea outline="0" fieldPosition="0">
        <references count="1">
          <reference field="4294967294" count="1">
            <x v="61"/>
          </reference>
        </references>
      </pivotArea>
    </format>
    <format dxfId="363">
      <pivotArea outline="0" fieldPosition="0">
        <references count="1">
          <reference field="4294967294" count="1">
            <x v="62"/>
          </reference>
        </references>
      </pivotArea>
    </format>
    <format dxfId="362">
      <pivotArea dataOnly="0" labelOnly="1" outline="0" fieldPosition="0">
        <references count="1">
          <reference field="4294967294" count="1">
            <x v="62"/>
          </reference>
        </references>
      </pivotArea>
    </format>
    <format dxfId="361">
      <pivotArea dataOnly="0" labelOnly="1" outline="0" fieldPosition="0">
        <references count="1">
          <reference field="4294967294" count="4">
            <x v="63"/>
            <x v="64"/>
            <x v="65"/>
            <x v="66"/>
          </reference>
        </references>
      </pivotArea>
    </format>
    <format dxfId="360">
      <pivotArea outline="0" fieldPosition="0">
        <references count="1">
          <reference field="4294967294" count="1">
            <x v="65"/>
          </reference>
        </references>
      </pivotArea>
    </format>
    <format dxfId="359">
      <pivotArea outline="0" fieldPosition="0">
        <references count="1">
          <reference field="4294967294" count="1">
            <x v="66"/>
          </reference>
        </references>
      </pivotArea>
    </format>
    <format dxfId="358">
      <pivotArea dataOnly="0" labelOnly="1" outline="0" fieldPosition="0">
        <references count="1">
          <reference field="4294967294" count="1">
            <x v="65"/>
          </reference>
        </references>
      </pivotArea>
    </format>
    <format dxfId="357">
      <pivotArea field="6" type="button" dataOnly="0" labelOnly="1" outline="0" axis="axisRow" fieldPosition="0"/>
    </format>
    <format dxfId="356">
      <pivotArea field="6" type="button" dataOnly="0" labelOnly="1" outline="0" axis="axisRow" fieldPosition="0"/>
    </format>
    <format dxfId="355">
      <pivotArea field="6" type="button" dataOnly="0" labelOnly="1" outline="0" axis="axisRow" fieldPosition="0"/>
    </format>
    <format dxfId="354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353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352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351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350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349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348">
      <pivotArea dataOnly="0" labelOnly="1" outline="0" fieldPosition="0">
        <references count="1">
          <reference field="4294967294" count="1">
            <x v="67"/>
          </reference>
        </references>
      </pivotArea>
    </format>
    <format dxfId="347">
      <pivotArea dataOnly="0" labelOnly="1" outline="0" fieldPosition="0">
        <references count="1">
          <reference field="4294967294" count="1">
            <x v="67"/>
          </reference>
        </references>
      </pivotArea>
    </format>
    <format dxfId="346">
      <pivotArea dataOnly="0" labelOnly="1" outline="0" fieldPosition="0">
        <references count="1">
          <reference field="4294967294" count="1">
            <x v="67"/>
          </reference>
        </references>
      </pivotArea>
    </format>
    <format dxfId="345">
      <pivotArea dataOnly="0" labelOnly="1" outline="0" fieldPosition="0">
        <references count="1">
          <reference field="4294967294" count="1">
            <x v="67"/>
          </reference>
        </references>
      </pivotArea>
    </format>
    <format dxfId="344">
      <pivotArea outline="0" fieldPosition="0">
        <references count="1">
          <reference field="4294967294" count="1">
            <x v="67"/>
          </reference>
        </references>
      </pivotArea>
    </format>
    <format dxfId="343">
      <pivotArea collapsedLevelsAreSubtotals="1" fieldPosition="0">
        <references count="2">
          <reference field="4294967294" count="1" selected="0">
            <x v="67"/>
          </reference>
          <reference field="6" count="1">
            <x v="0"/>
          </reference>
        </references>
      </pivotArea>
    </format>
    <format dxfId="342">
      <pivotArea outline="0" collapsedLevelsAreSubtotals="1" fieldPosition="0">
        <references count="1">
          <reference field="4294967294" count="1" selected="0">
            <x v="67"/>
          </reference>
        </references>
      </pivotArea>
    </format>
    <format dxfId="341">
      <pivotArea outline="0" collapsedLevelsAreSubtotals="1" fieldPosition="0">
        <references count="1">
          <reference field="4294967294" count="1" selected="0">
            <x v="68"/>
          </reference>
        </references>
      </pivotArea>
    </format>
    <format dxfId="340">
      <pivotArea dataOnly="0" labelOnly="1" outline="0" fieldPosition="0">
        <references count="1">
          <reference field="4294967294" count="1">
            <x v="68"/>
          </reference>
        </references>
      </pivotArea>
    </format>
    <format dxfId="339">
      <pivotArea outline="0" collapsedLevelsAreSubtotals="1" fieldPosition="0">
        <references count="1">
          <reference field="4294967294" count="1" selected="0">
            <x v="68"/>
          </reference>
        </references>
      </pivotArea>
    </format>
    <format dxfId="338">
      <pivotArea dataOnly="0" labelOnly="1" outline="0" fieldPosition="0">
        <references count="1">
          <reference field="4294967294" count="1">
            <x v="68"/>
          </reference>
        </references>
      </pivotArea>
    </format>
    <format dxfId="337">
      <pivotArea collapsedLevelsAreSubtotals="1" fieldPosition="0">
        <references count="2">
          <reference field="4294967294" count="1" selected="0">
            <x v="68"/>
          </reference>
          <reference field="6" count="1">
            <x v="0"/>
          </reference>
        </references>
      </pivotArea>
    </format>
    <format dxfId="336">
      <pivotArea field="6" grandRow="1" outline="0" collapsedLevelsAreSubtotals="1" axis="axisRow" fieldPosition="0">
        <references count="1">
          <reference field="4294967294" count="1" selected="0">
            <x v="68"/>
          </reference>
        </references>
      </pivotArea>
    </format>
    <format dxfId="335">
      <pivotArea collapsedLevelsAreSubtotals="1" fieldPosition="0">
        <references count="3">
          <reference field="4294967294" count="1" selected="0">
            <x v="68"/>
          </reference>
          <reference field="5" count="16">
            <x v="2"/>
            <x v="6"/>
            <x v="13"/>
            <x v="14"/>
            <x v="15"/>
            <x v="21"/>
            <x v="22"/>
            <x v="23"/>
            <x v="24"/>
            <x v="26"/>
            <x v="27"/>
            <x v="60"/>
            <x v="65"/>
            <x v="66"/>
            <x v="67"/>
            <x v="68"/>
          </reference>
          <reference field="6" count="1" selected="0">
            <x v="0"/>
          </reference>
        </references>
      </pivotArea>
    </format>
    <format dxfId="334">
      <pivotArea collapsedLevelsAreSubtotals="1" fieldPosition="0">
        <references count="2">
          <reference field="4294967294" count="1" selected="0">
            <x v="68"/>
          </reference>
          <reference field="6" count="1">
            <x v="1"/>
          </reference>
        </references>
      </pivotArea>
    </format>
    <format dxfId="333">
      <pivotArea collapsedLevelsAreSubtotals="1" fieldPosition="0">
        <references count="3">
          <reference field="4294967294" count="1" selected="0">
            <x v="68"/>
          </reference>
          <reference field="5" count="7">
            <x v="20"/>
            <x v="31"/>
            <x v="39"/>
            <x v="41"/>
            <x v="50"/>
            <x v="52"/>
            <x v="53"/>
          </reference>
          <reference field="6" count="1" selected="0">
            <x v="1"/>
          </reference>
        </references>
      </pivotArea>
    </format>
    <format dxfId="332">
      <pivotArea collapsedLevelsAreSubtotals="1" fieldPosition="0">
        <references count="2">
          <reference field="4294967294" count="1" selected="0">
            <x v="68"/>
          </reference>
          <reference field="6" count="1">
            <x v="2"/>
          </reference>
        </references>
      </pivotArea>
    </format>
    <format dxfId="331">
      <pivotArea collapsedLevelsAreSubtotals="1" fieldPosition="0">
        <references count="3">
          <reference field="4294967294" count="1" selected="0">
            <x v="68"/>
          </reference>
          <reference field="5" count="9">
            <x v="5"/>
            <x v="17"/>
            <x v="18"/>
            <x v="19"/>
            <x v="42"/>
            <x v="44"/>
            <x v="45"/>
            <x v="47"/>
            <x v="48"/>
          </reference>
          <reference field="6" count="1" selected="0">
            <x v="2"/>
          </reference>
        </references>
      </pivotArea>
    </format>
    <format dxfId="330">
      <pivotArea collapsedLevelsAreSubtotals="1" fieldPosition="0">
        <references count="2">
          <reference field="4294967294" count="1" selected="0">
            <x v="68"/>
          </reference>
          <reference field="6" count="1">
            <x v="3"/>
          </reference>
        </references>
      </pivotArea>
    </format>
    <format dxfId="329">
      <pivotArea collapsedLevelsAreSubtotals="1" fieldPosition="0">
        <references count="3">
          <reference field="4294967294" count="1" selected="0">
            <x v="68"/>
          </reference>
          <reference field="5" count="7">
            <x v="0"/>
            <x v="4"/>
            <x v="16"/>
            <x v="35"/>
            <x v="36"/>
            <x v="38"/>
            <x v="59"/>
          </reference>
          <reference field="6" count="1" selected="0">
            <x v="3"/>
          </reference>
        </references>
      </pivotArea>
    </format>
    <format dxfId="328">
      <pivotArea collapsedLevelsAreSubtotals="1" fieldPosition="0">
        <references count="2">
          <reference field="4294967294" count="1" selected="0">
            <x v="68"/>
          </reference>
          <reference field="6" count="1">
            <x v="4"/>
          </reference>
        </references>
      </pivotArea>
    </format>
    <format dxfId="327">
      <pivotArea collapsedLevelsAreSubtotals="1" fieldPosition="0">
        <references count="3">
          <reference field="4294967294" count="1" selected="0">
            <x v="68"/>
          </reference>
          <reference field="5" count="7">
            <x v="7"/>
            <x v="8"/>
            <x v="9"/>
            <x v="10"/>
            <x v="11"/>
            <x v="12"/>
            <x v="43"/>
          </reference>
          <reference field="6" count="1" selected="0">
            <x v="4"/>
          </reference>
        </references>
      </pivotArea>
    </format>
    <format dxfId="326">
      <pivotArea collapsedLevelsAreSubtotals="1" fieldPosition="0">
        <references count="2">
          <reference field="4294967294" count="1" selected="0">
            <x v="68"/>
          </reference>
          <reference field="6" count="1">
            <x v="5"/>
          </reference>
        </references>
      </pivotArea>
    </format>
    <format dxfId="325">
      <pivotArea collapsedLevelsAreSubtotals="1" fieldPosition="0">
        <references count="3">
          <reference field="4294967294" count="1" selected="0">
            <x v="68"/>
          </reference>
          <reference field="5" count="5">
            <x v="1"/>
            <x v="3"/>
            <x v="30"/>
            <x v="32"/>
            <x v="34"/>
          </reference>
          <reference field="6" count="1" selected="0">
            <x v="5"/>
          </reference>
        </references>
      </pivotArea>
    </format>
    <format dxfId="324">
      <pivotArea dataOnly="0" labelOnly="1" outline="0" fieldPosition="0">
        <references count="1">
          <reference field="4294967294" count="5">
            <x v="69"/>
            <x v="70"/>
            <x v="71"/>
            <x v="72"/>
            <x v="73"/>
          </reference>
        </references>
      </pivotArea>
    </format>
    <format dxfId="323">
      <pivotArea dataOnly="0" labelOnly="1" outline="0" fieldPosition="0">
        <references count="1">
          <reference field="4294967294" count="5">
            <x v="69"/>
            <x v="70"/>
            <x v="71"/>
            <x v="72"/>
            <x v="73"/>
          </reference>
        </references>
      </pivotArea>
    </format>
    <format dxfId="322">
      <pivotArea dataOnly="0" labelOnly="1" outline="0" fieldPosition="0">
        <references count="1">
          <reference field="4294967294" count="5">
            <x v="69"/>
            <x v="70"/>
            <x v="71"/>
            <x v="72"/>
            <x v="73"/>
          </reference>
        </references>
      </pivotArea>
    </format>
    <format dxfId="321">
      <pivotArea dataOnly="0" labelOnly="1" outline="0" fieldPosition="0">
        <references count="1">
          <reference field="4294967294" count="1">
            <x v="71"/>
          </reference>
        </references>
      </pivotArea>
    </format>
    <format dxfId="320">
      <pivotArea outline="0" fieldPosition="0">
        <references count="1">
          <reference field="4294967294" count="1">
            <x v="71"/>
          </reference>
        </references>
      </pivotArea>
    </format>
    <format dxfId="319">
      <pivotArea outline="0" fieldPosition="0">
        <references count="1">
          <reference field="4294967294" count="1">
            <x v="73"/>
          </reference>
        </references>
      </pivotArea>
    </format>
    <format dxfId="318">
      <pivotArea dataOnly="0" labelOnly="1" outline="0" fieldPosition="0">
        <references count="1">
          <reference field="4294967294" count="2">
            <x v="74"/>
            <x v="76"/>
          </reference>
        </references>
      </pivotArea>
    </format>
    <format dxfId="317">
      <pivotArea dataOnly="0" labelOnly="1" outline="0" fieldPosition="0">
        <references count="1">
          <reference field="4294967294" count="1">
            <x v="75"/>
          </reference>
        </references>
      </pivotArea>
    </format>
    <format dxfId="316">
      <pivotArea outline="0" fieldPosition="0">
        <references count="1">
          <reference field="4294967294" count="1">
            <x v="75"/>
          </reference>
        </references>
      </pivotArea>
    </format>
    <format dxfId="315">
      <pivotArea dataOnly="0" labelOnly="1" outline="0" fieldPosition="0">
        <references count="1">
          <reference field="4294967294" count="1">
            <x v="77"/>
          </reference>
        </references>
      </pivotArea>
    </format>
    <format dxfId="314">
      <pivotArea outline="0" fieldPosition="0">
        <references count="1">
          <reference field="4294967294" count="1">
            <x v="77"/>
          </reference>
        </references>
      </pivotArea>
    </format>
    <format dxfId="313">
      <pivotArea dataOnly="0" labelOnly="1" outline="0" fieldPosition="0">
        <references count="1">
          <reference field="4294967294" count="1">
            <x v="69"/>
          </reference>
        </references>
      </pivotArea>
    </format>
    <format dxfId="312">
      <pivotArea dataOnly="0" labelOnly="1" outline="0" fieldPosition="0">
        <references count="1">
          <reference field="4294967294" count="1">
            <x v="69"/>
          </reference>
        </references>
      </pivotArea>
    </format>
    <format dxfId="311">
      <pivotArea dataOnly="0" labelOnly="1" outline="0" fieldPosition="0">
        <references count="1">
          <reference field="4294967294" count="1">
            <x v="16"/>
          </reference>
        </references>
      </pivotArea>
    </format>
    <format dxfId="310">
      <pivotArea outline="0" fieldPosition="0">
        <references count="1">
          <reference field="4294967294" count="1">
            <x v="16"/>
          </reference>
        </references>
      </pivotArea>
    </format>
    <format dxfId="309">
      <pivotArea dataOnly="0" labelOnly="1" fieldPosition="0">
        <references count="2">
          <reference field="5" count="1">
            <x v="70"/>
          </reference>
          <reference field="6" count="1" selected="0">
            <x v="7"/>
          </reference>
        </references>
      </pivotArea>
    </format>
    <format dxfId="308">
      <pivotArea dataOnly="0" labelOnly="1" fieldPosition="0">
        <references count="2">
          <reference field="5" count="1">
            <x v="89"/>
          </reference>
          <reference field="6" count="1" selected="0">
            <x v="7"/>
          </reference>
        </references>
      </pivotArea>
    </format>
  </formats>
  <conditionalFormats count="21">
    <conditionalFormat priority="50">
      <pivotAreas count="1">
        <pivotArea type="data" outline="0" collapsedLevelsAreSubtotals="1" fieldPosition="0">
          <references count="1">
            <reference field="4294967294" count="1" selected="0">
              <x v="4"/>
            </reference>
          </references>
        </pivotArea>
      </pivotAreas>
    </conditionalFormat>
    <conditionalFormat priority="49">
      <pivotAreas count="1">
        <pivotArea type="data" outline="0" collapsedLevelsAreSubtotals="1" fieldPosition="0">
          <references count="1">
            <reference field="4294967294" count="1" selected="0">
              <x v="9"/>
            </reference>
          </references>
        </pivotArea>
      </pivotAreas>
    </conditionalFormat>
    <conditionalFormat priority="48">
      <pivotAreas count="1">
        <pivotArea type="data" outline="0" collapsedLevelsAreSubtotals="1" fieldPosition="0">
          <references count="1">
            <reference field="4294967294" count="1" selected="0">
              <x v="14"/>
            </reference>
          </references>
        </pivotArea>
      </pivotAreas>
    </conditionalFormat>
    <conditionalFormat priority="47">
      <pivotAreas count="1">
        <pivotArea type="data" outline="0" collapsedLevelsAreSubtotals="1" fieldPosition="0">
          <references count="1">
            <reference field="4294967294" count="1" selected="0">
              <x v="17"/>
            </reference>
          </references>
        </pivotArea>
      </pivotAreas>
    </conditionalFormat>
    <conditionalFormat priority="46">
      <pivotAreas count="1">
        <pivotArea type="data" outline="0" collapsedLevelsAreSubtotals="1" fieldPosition="0">
          <references count="1">
            <reference field="4294967294" count="1" selected="0">
              <x v="21"/>
            </reference>
          </references>
        </pivotArea>
      </pivotAreas>
    </conditionalFormat>
    <conditionalFormat priority="45">
      <pivotAreas count="1">
        <pivotArea type="data" outline="0" collapsedLevelsAreSubtotals="1" fieldPosition="0">
          <references count="1">
            <reference field="4294967294" count="1" selected="0">
              <x v="29"/>
            </reference>
          </references>
        </pivotArea>
      </pivotAreas>
    </conditionalFormat>
    <conditionalFormat priority="44">
      <pivotAreas count="1">
        <pivotArea type="data" outline="0" collapsedLevelsAreSubtotals="1" fieldPosition="0">
          <references count="1">
            <reference field="4294967294" count="1" selected="0">
              <x v="25"/>
            </reference>
          </references>
        </pivotArea>
      </pivotAreas>
    </conditionalFormat>
    <conditionalFormat priority="43">
      <pivotAreas count="1">
        <pivotArea type="data" outline="0" collapsedLevelsAreSubtotals="1" fieldPosition="0">
          <references count="1">
            <reference field="4294967294" count="1" selected="0">
              <x v="34"/>
            </reference>
          </references>
        </pivotArea>
      </pivotAreas>
    </conditionalFormat>
    <conditionalFormat priority="42">
      <pivotAreas count="1">
        <pivotArea type="data" outline="0" collapsedLevelsAreSubtotals="1" fieldPosition="0">
          <references count="1">
            <reference field="4294967294" count="1" selected="0">
              <x v="38"/>
            </reference>
          </references>
        </pivotArea>
      </pivotAreas>
    </conditionalFormat>
    <conditionalFormat priority="41">
      <pivotAreas count="1">
        <pivotArea type="data" outline="0" collapsedLevelsAreSubtotals="1" fieldPosition="0">
          <references count="1">
            <reference field="4294967294" count="1" selected="0">
              <x v="42"/>
            </reference>
          </references>
        </pivotArea>
      </pivotAreas>
    </conditionalFormat>
    <conditionalFormat priority="40">
      <pivotAreas count="1">
        <pivotArea type="data" outline="0" collapsedLevelsAreSubtotals="1" fieldPosition="0">
          <references count="1">
            <reference field="4294967294" count="1" selected="0">
              <x v="52"/>
            </reference>
          </references>
        </pivotArea>
      </pivotAreas>
    </conditionalFormat>
    <conditionalFormat priority="39">
      <pivotAreas count="1">
        <pivotArea type="data" outline="0" collapsedLevelsAreSubtotals="1" fieldPosition="0">
          <references count="1">
            <reference field="4294967294" count="1" selected="0">
              <x v="57"/>
            </reference>
          </references>
        </pivotArea>
      </pivotAreas>
    </conditionalFormat>
    <conditionalFormat priority="38">
      <pivotAreas count="1">
        <pivotArea type="data" outline="0" collapsedLevelsAreSubtotals="1" fieldPosition="0">
          <references count="1">
            <reference field="4294967294" count="1" selected="0">
              <x v="61"/>
            </reference>
          </references>
        </pivotArea>
      </pivotAreas>
    </conditionalFormat>
    <conditionalFormat priority="37">
      <pivotAreas count="1">
        <pivotArea type="data" outline="0" collapsedLevelsAreSubtotals="1" fieldPosition="0">
          <references count="1">
            <reference field="4294967294" count="1" selected="0">
              <x v="66"/>
            </reference>
          </references>
        </pivotArea>
      </pivotAreas>
    </conditionalFormat>
    <conditionalFormat priority="36">
      <pivotAreas count="1">
        <pivotArea type="data" outline="0" collapsedLevelsAreSubtotals="1" fieldPosition="0">
          <references count="1">
            <reference field="4294967294" count="1" selected="0">
              <x v="67"/>
            </reference>
          </references>
        </pivotArea>
      </pivotAreas>
    </conditionalFormat>
    <conditionalFormat priority="35">
      <pivotAreas count="1">
        <pivotArea type="data" outline="0" collapsedLevelsAreSubtotals="1" fieldPosition="0">
          <references count="1">
            <reference field="4294967294" count="1" selected="0">
              <x v="71"/>
            </reference>
          </references>
        </pivotArea>
      </pivotAreas>
    </conditionalFormat>
    <conditionalFormat priority="34">
      <pivotAreas count="1">
        <pivotArea type="data" outline="0" collapsedLevelsAreSubtotals="1" fieldPosition="0">
          <references count="1">
            <reference field="4294967294" count="1" selected="0">
              <x v="73"/>
            </reference>
          </references>
        </pivotArea>
      </pivotAreas>
    </conditionalFormat>
    <conditionalFormat priority="33">
      <pivotAreas count="1">
        <pivotArea type="data" outline="0" collapsedLevelsAreSubtotals="1" fieldPosition="0">
          <references count="1">
            <reference field="4294967294" count="1" selected="0">
              <x v="75"/>
            </reference>
          </references>
        </pivotArea>
      </pivotAreas>
    </conditionalFormat>
    <conditionalFormat priority="32">
      <pivotAreas count="1">
        <pivotArea type="data" outline="0" collapsedLevelsAreSubtotals="1" fieldPosition="0">
          <references count="1">
            <reference field="4294967294" count="1" selected="0">
              <x v="77"/>
            </reference>
          </references>
        </pivotArea>
      </pivotAreas>
    </conditionalFormat>
    <conditionalFormat priority="31">
      <pivotAreas count="1">
        <pivotArea type="data" outline="0" collapsedLevelsAreSubtotals="1" fieldPosition="0">
          <references count="1">
            <reference field="4294967294" count="1" selected="0">
              <x v="7"/>
            </reference>
          </references>
        </pivotArea>
      </pivotAreas>
    </conditionalFormat>
    <conditionalFormat priority="30">
      <pivotAreas count="1">
        <pivotArea type="data" outline="0" collapsedLevelsAreSubtotals="1" fieldPosition="0">
          <references count="1">
            <reference field="4294967294" count="1" selected="0">
              <x v="12"/>
            </reference>
          </references>
        </pivotArea>
      </pivotAreas>
    </conditionalFormat>
  </conditional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0788AB8-D8D9-48DD-A602-A32452AD1DC2}" name="TablaDinámica1" cacheId="13" applyNumberFormats="0" applyBorderFormats="0" applyFontFormats="0" applyPatternFormats="0" applyAlignmentFormats="0" applyWidthHeightFormats="1" dataCaption="Valores" showError="1" updatedVersion="8" minRefreshableVersion="3" useAutoFormatting="1" itemPrintTitles="1" createdVersion="8" indent="0" compact="0" compactData="0" gridDropZones="1" multipleFieldFilters="0" rowHeaderCaption="TIENDAS / EJECUTIVO">
  <location ref="B20:CB26" firstHeaderRow="1" firstDataRow="2" firstDataCol="1"/>
  <pivotFields count="107">
    <pivotField compact="0" outline="0" showAll="0"/>
    <pivotField compact="0" outline="0" showAll="0"/>
    <pivotField compact="0" outline="0" showAll="0"/>
    <pivotField name="JEFE DE TIENDA" axis="axisRow" compact="0" outline="0" showAll="0">
      <items count="5">
        <item x="3"/>
        <item x="2"/>
        <item x="1"/>
        <item x="0"/>
        <item t="default"/>
      </items>
    </pivotField>
    <pivotField compact="0" outline="0" showAll="0" defaultSubtotal="0">
      <items count="9">
        <item x="4"/>
        <item x="6"/>
        <item x="5"/>
        <item m="1" x="7"/>
        <item x="1"/>
        <item x="0"/>
        <item m="1" x="8"/>
        <item x="3"/>
        <item x="2"/>
      </items>
    </pivotField>
    <pivotField compact="0" outline="0" showAll="0"/>
    <pivotField name="TIENDA" compact="0" outline="0" showAll="0" defaultSubtotal="0">
      <items count="8">
        <item x="1"/>
        <item x="0"/>
        <item x="2"/>
        <item x="4"/>
        <item x="5"/>
        <item x="6"/>
        <item m="1" x="7"/>
        <item x="3"/>
      </items>
    </pivotField>
    <pivotField compact="0" outline="0" showAll="0"/>
    <pivotField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compact="0" outline="0" showAll="0"/>
    <pivotField dataField="1" compact="0" numFmtId="44" outline="0" showAll="0"/>
    <pivotField dataField="1" compact="0" outline="0" showAll="0"/>
    <pivotField dataField="1" compact="0" outline="0" showAll="0"/>
    <pivotField dataField="1" compact="0" outline="0" showAll="0"/>
    <pivotField dataField="1" compact="0" numFmtId="44" outline="0" showAll="0"/>
    <pivotField dataField="1" compact="0" outline="0" showAll="0"/>
    <pivotField compact="0" outline="0" showAll="0"/>
    <pivotField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dataField="1" compact="0" numFmtId="9" outline="0" showAll="0"/>
    <pivotField dataField="1" compact="0" numFmtId="44" outline="0" showAll="0"/>
    <pivotField dataField="1" compact="0" outline="0" showAll="0"/>
    <pivotField dataField="1" compact="0" outline="0" showAll="0"/>
    <pivotField dataField="1" compact="0" outline="0" showAll="0"/>
    <pivotField compact="0" numFmtId="44" outline="0" showAll="0"/>
    <pivotField dataField="1" compact="0" outline="0" showAll="0"/>
    <pivotField dataField="1" compact="0" outline="0" showAll="0"/>
    <pivotField dataField="1" compact="0" numFmtId="44" outline="0" showAll="0"/>
    <pivotField dataField="1" compact="0" numFmtId="44" outline="0" showAll="0"/>
    <pivotField dataField="1" compact="0" numFmtId="44" outline="0" showAll="0"/>
    <pivotField dataField="1" compact="0" outline="0" showAll="0"/>
    <pivotField dataField="1" compact="0" numFmtId="44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numFmtId="44" outline="0" showAll="0"/>
    <pivotField dataField="1" compact="0" outline="0" showAll="0"/>
    <pivotField dataField="1" compact="0" outline="0" showAll="0"/>
    <pivotField compact="0" numFmtId="9" outline="0" showAll="0"/>
    <pivotField dataField="1" compact="0" numFmtId="9" outline="0" showAll="0"/>
    <pivotField dataField="1" compact="0" outline="0" showAll="0"/>
    <pivotField dataField="1" compact="0" outline="0" showAll="0"/>
    <pivotField dataField="1" compact="0" outline="0" showAll="0"/>
    <pivotField compact="0" numFmtId="9" outline="0" showAll="0"/>
    <pivotField dataField="1" compact="0" numFmtId="9" outline="0" showAll="0"/>
    <pivotField dataField="1" compact="0" numFmtId="1" outline="0" showAll="0"/>
    <pivotField dataField="1" compact="0" numFmtId="1" outline="0" showAll="0"/>
    <pivotField dataField="1" compact="0" numFmtId="1" outline="0" showAll="0"/>
    <pivotField dataField="1" compact="0" numFmtId="44" outline="0" showAll="0"/>
    <pivotField dataField="1" compact="0" numFmtId="44" outline="0" showAll="0"/>
    <pivotField dataField="1" compact="0" numFmtId="44" outline="0" showAll="0"/>
    <pivotField dataField="1" compact="0" numFmtId="44" outline="0" showAll="0"/>
    <pivotField dataField="1" compact="0" numFmtId="1" outline="0" showAll="0"/>
    <pivotField dataField="1" compact="0" numFmtId="44" outline="0" showAll="0"/>
    <pivotField dataField="1" compact="0" numFmtId="1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compact="0" outline="0" dragToRow="0" dragToCol="0" dragToPage="0" showAll="0" defaultSubtotal="0"/>
    <pivotField dataField="1"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dataField="1" compact="0" outline="0" dragToRow="0" dragToCol="0" dragToPage="0" showAll="0" defaultSubtota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7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  <i i="20">
      <x v="20"/>
    </i>
    <i i="21">
      <x v="21"/>
    </i>
    <i i="22">
      <x v="22"/>
    </i>
    <i i="23">
      <x v="23"/>
    </i>
    <i i="24">
      <x v="24"/>
    </i>
    <i i="25">
      <x v="25"/>
    </i>
    <i i="26">
      <x v="26"/>
    </i>
    <i i="27">
      <x v="27"/>
    </i>
    <i i="28">
      <x v="28"/>
    </i>
    <i i="29">
      <x v="29"/>
    </i>
    <i i="30">
      <x v="30"/>
    </i>
    <i i="31">
      <x v="31"/>
    </i>
    <i i="32">
      <x v="32"/>
    </i>
    <i i="33">
      <x v="33"/>
    </i>
    <i i="34">
      <x v="34"/>
    </i>
    <i i="35">
      <x v="35"/>
    </i>
    <i i="36">
      <x v="36"/>
    </i>
    <i i="37">
      <x v="37"/>
    </i>
    <i i="38">
      <x v="38"/>
    </i>
    <i i="39">
      <x v="39"/>
    </i>
    <i i="40">
      <x v="40"/>
    </i>
    <i i="41">
      <x v="41"/>
    </i>
    <i i="42">
      <x v="42"/>
    </i>
    <i i="43">
      <x v="43"/>
    </i>
    <i i="44">
      <x v="44"/>
    </i>
    <i i="45">
      <x v="45"/>
    </i>
    <i i="46">
      <x v="46"/>
    </i>
    <i i="47">
      <x v="47"/>
    </i>
    <i i="48">
      <x v="48"/>
    </i>
    <i i="49">
      <x v="49"/>
    </i>
    <i i="50">
      <x v="50"/>
    </i>
    <i i="51">
      <x v="51"/>
    </i>
    <i i="52">
      <x v="52"/>
    </i>
    <i i="53">
      <x v="53"/>
    </i>
    <i i="54">
      <x v="54"/>
    </i>
    <i i="55">
      <x v="55"/>
    </i>
    <i i="56">
      <x v="56"/>
    </i>
    <i i="57">
      <x v="57"/>
    </i>
    <i i="58">
      <x v="58"/>
    </i>
    <i i="59">
      <x v="59"/>
    </i>
    <i i="60">
      <x v="60"/>
    </i>
    <i i="61">
      <x v="61"/>
    </i>
    <i i="62">
      <x v="62"/>
    </i>
    <i i="63">
      <x v="63"/>
    </i>
    <i i="64">
      <x v="64"/>
    </i>
    <i i="65">
      <x v="65"/>
    </i>
    <i i="66">
      <x v="66"/>
    </i>
    <i i="67">
      <x v="67"/>
    </i>
    <i i="68">
      <x v="68"/>
    </i>
    <i i="69">
      <x v="69"/>
    </i>
    <i i="70">
      <x v="70"/>
    </i>
    <i i="71">
      <x v="71"/>
    </i>
    <i i="72">
      <x v="72"/>
    </i>
    <i i="73">
      <x v="73"/>
    </i>
    <i i="74">
      <x v="74"/>
    </i>
    <i i="75">
      <x v="75"/>
    </i>
    <i i="76">
      <x v="76"/>
    </i>
    <i i="77">
      <x v="77"/>
    </i>
  </colItems>
  <dataFields count="78">
    <dataField name="Meta Altas Domiciliadas" fld="9" baseField="4" baseItem="29" numFmtId="1"/>
    <dataField name="Real Altas Domiciliadas " fld="33" baseField="4" baseItem="28" numFmtId="1"/>
    <dataField name="IP's Altas Domiciliadas" fld="68" baseField="0" baseItem="0"/>
    <dataField name="Proyec. Altas Domiciliadas" fld="58" baseField="4" baseItem="3" numFmtId="1"/>
    <dataField name="% Altas Domiciliadas " fld="71" baseField="4" baseItem="8" numFmtId="165"/>
    <dataField name="Meta Transfer. Domiciliadas" fld="10" baseField="4" baseItem="8" numFmtId="1"/>
    <dataField name="Real Transfer. Domiciliadas" fld="34" baseField="0" baseItem="0"/>
    <dataField name="IP's Transfer. Domiciliadas" fld="69" baseField="0" baseItem="0"/>
    <dataField name="Proyec. Trasnfer. Domiciliadas" fld="59" baseField="4" baseItem="3" numFmtId="1"/>
    <dataField name="% Transfer. Domiciliadas " fld="72" baseField="4" baseItem="3" numFmtId="165"/>
    <dataField name="Meta Q Pospago" fld="11" baseField="0" baseItem="0"/>
    <dataField name="Real Q Pospago " fld="35" baseField="0" baseItem="0"/>
    <dataField name="Ip's Total Pospago" fld="70" baseField="0" baseItem="0"/>
    <dataField name="Proyec. Q Pospago" fld="60" baseField="4" baseItem="6" numFmtId="1"/>
    <dataField name="% Q Pospago " fld="73" baseField="4" baseItem="2" numFmtId="165"/>
    <dataField name="Meta Tarifa Basica Promedio" fld="76" baseField="4" baseItem="6" numFmtId="7"/>
    <dataField name="Real Tarifa Basica Promedio" fld="74" baseField="0" baseItem="0" numFmtId="2"/>
    <dataField name="% Tarifa Basica Promedio" fld="75" baseField="4" baseItem="2" numFmtId="165"/>
    <dataField name="Meta Terminales" fld="18" baseField="4" baseItem="2" numFmtId="168"/>
    <dataField name="Real Terminales " fld="39" baseField="4" baseItem="14" numFmtId="168"/>
    <dataField name="Proyec. Terminales" fld="61" baseField="4" baseItem="15" numFmtId="168"/>
    <dataField name="% Terminales " fld="77" baseField="4" baseItem="14" numFmtId="165"/>
    <dataField name="Meta Terminales Contado" fld="19" baseField="4" baseItem="7" numFmtId="168"/>
    <dataField name="Real Terminales Contado " fld="40" baseField="4" baseItem="14" numFmtId="168"/>
    <dataField name="Proyec. Terminales Contado" fld="62" baseField="4" baseItem="7" numFmtId="168"/>
    <dataField name="% Terminales Contado " fld="78" baseField="4" baseItem="2" numFmtId="165"/>
    <dataField name="Meta Terminales PayJoy" fld="20" baseField="4" baseItem="7" numFmtId="168"/>
    <dataField name="Real Terminales PayJoy " fld="41" baseField="4" baseItem="15" numFmtId="168"/>
    <dataField name="Proyec. Terminales PayJoy" fld="63" baseField="4" baseItem="15" numFmtId="168"/>
    <dataField name="% Terminales PayJoy " fld="79" baseField="4" baseItem="6" numFmtId="165"/>
    <dataField name="Meta UPSS+" fld="26" baseField="0" baseItem="0"/>
    <dataField name="Real UPSS+ " fld="42" baseField="0" baseItem="0"/>
    <dataField name="Meta Terminales + UPSS+ " fld="80" baseField="4" baseItem="6" numFmtId="168"/>
    <dataField name="Proyec. Terminales + UPSS+" fld="81" baseField="4" baseItem="15" numFmtId="168"/>
    <dataField name="% Terminales + UPSS+ " fld="82" baseField="4" baseItem="14" numFmtId="165"/>
    <dataField name="Meta Cambios de Plan" fld="15" baseField="4" baseItem="7" numFmtId="168"/>
    <dataField name="Real Cambios de Plan" fld="43" baseField="4" baseItem="15" numFmtId="168"/>
    <dataField name="Proyec. Cambios de Plan" fld="64" baseField="4" baseItem="16" numFmtId="168"/>
    <dataField name="% Cambios de Plan" fld="83" baseField="4" baseItem="6" numFmtId="165"/>
    <dataField name="Meta Paquetes de Llamadas Ilimitadas" fld="23" baseField="0" baseItem="0"/>
    <dataField name="Real Paquetes de Llamadas Ilimitadas" fld="44" baseField="0" baseItem="0"/>
    <dataField name="Proyec. Paquetes Llamadas Ilimitadas" fld="65" baseField="0" baseItem="0"/>
    <dataField name="% Paquetes Llamadas Ilimitadas" fld="84" baseField="4" baseItem="6" numFmtId="165"/>
    <dataField name="Meta Mplay" fld="24" baseField="0" baseItem="0"/>
    <dataField name="Real Mplay " fld="45" baseField="0" baseItem="0"/>
    <dataField name="Meta Futbol - Fox - Hbo - TV_Plus" fld="25" baseField="0" baseItem="0"/>
    <dataField name="Real Futbol - Fox - Hbo - TV_Plus" fld="46" baseField="0" baseItem="0"/>
    <dataField name="Meta Asistencia SOS" fld="27" baseField="0" baseItem="0"/>
    <dataField name="Real Asistencia SOS " fld="47" baseField="0" baseItem="0"/>
    <dataField name="Meta Upsell + Mplay + Futbol + Paq.Ilim + SOS" fld="32" baseField="4" baseItem="2" numFmtId="168"/>
    <dataField name="Real Upsell + Mplay + Futbol + Paq.Ilim + SOS" fld="48" baseField="4" baseItem="7" numFmtId="168"/>
    <dataField name="Proyec. Upsell + Mplay + Futbol + Paq.Ilim + SOS" fld="66" baseField="4" baseItem="7" numFmtId="168"/>
    <dataField name="% Upsell + Mplay + Futbol + Paq.Ilim + SOS" fld="85" baseField="4" baseItem="14" numFmtId="10"/>
    <dataField name="Meta Retenciones" fld="16" subtotal="average" baseField="4" baseItem="7" numFmtId="9"/>
    <dataField name="Retenciones Primera Linea" fld="49" baseField="0" baseItem="0"/>
    <dataField name="Total Retenciones" fld="50" baseField="0" baseItem="0"/>
    <dataField name="Prom. Real Cumpl. Retenciones Tienda" fld="52" subtotal="average" baseField="5" baseItem="4" numFmtId="165"/>
    <dataField name="% Retenciones" fld="100" baseField="5" baseItem="5" numFmtId="9"/>
    <dataField name="Meta Prepago" fld="17" baseField="0" baseItem="0"/>
    <dataField name="Real Prepago " fld="53" baseField="0" baseItem="0"/>
    <dataField name="Proyec. Prepago" fld="67" baseField="0" baseItem="0"/>
    <dataField name="% Prepago" fld="87" baseField="4" baseItem="7" numFmtId="165"/>
    <dataField name="Meta NPS " fld="31" subtotal="average" baseField="4" baseItem="2" numFmtId="165"/>
    <dataField name="Encuestas" fld="55" baseField="0" baseItem="0"/>
    <dataField name="Prom. - Detrac." fld="54" baseField="0" baseItem="0"/>
    <dataField name="NPS" fld="57" subtotal="average" baseField="2" baseItem="0" numFmtId="165"/>
    <dataField name="% NPS" fld="101" baseField="0" baseItem="0" numFmtId="9"/>
    <dataField name="% Cumplmiento Matriz " fld="106" baseField="5" baseItem="4" numFmtId="10"/>
    <dataField name=" " fld="94" baseField="0" baseItem="0"/>
    <dataField name="Real Q Pos." fld="95" baseField="0" baseItem="0"/>
    <dataField name="Real Planes $11,42 " fld="37" baseField="0" baseItem="0"/>
    <dataField name="% Partic. Planes $11,42" fld="96" baseField="4" baseItem="2" numFmtId="165"/>
    <dataField name="Cupo Planes $11,42" fld="12" baseField="0" baseItem="0"/>
    <dataField name="% Cumpl. Planes $11,42" fld="97" baseField="4" baseItem="2" numFmtId="165"/>
    <dataField name="Real Planes Televentas" fld="38" baseField="0" baseItem="0"/>
    <dataField name="%Partic. Planes Televentas" fld="98" baseField="4" baseItem="7" numFmtId="165"/>
    <dataField name="Cupo Max. Planes Televentas" fld="13" baseField="0" baseItem="0"/>
    <dataField name="% Cumpl. Planes Televentas" fld="99" baseField="4" baseItem="14" numFmtId="165"/>
  </dataFields>
  <formats count="127">
    <format dxfId="126">
      <pivotArea outline="0" collapsedLevelsAreSubtotals="1" fieldPosition="0"/>
    </format>
    <format dxfId="125">
      <pivotArea outline="0" collapsedLevelsAreSubtotals="1" fieldPosition="0"/>
    </format>
    <format dxfId="12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2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2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21">
      <pivotArea outline="0" fieldPosition="0">
        <references count="1">
          <reference field="4294967294" count="1">
            <x v="3"/>
          </reference>
        </references>
      </pivotArea>
    </format>
    <format dxfId="120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119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118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117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116">
      <pivotArea outline="0" fieldPosition="0">
        <references count="1">
          <reference field="4294967294" count="1">
            <x v="4"/>
          </reference>
        </references>
      </pivotArea>
    </format>
    <format dxfId="115">
      <pivotArea dataOnly="0" labelOnly="1" outline="0" fieldPosition="0">
        <references count="1">
          <reference field="4294967294" count="3">
            <x v="5"/>
            <x v="6"/>
            <x v="8"/>
          </reference>
        </references>
      </pivotArea>
    </format>
    <format dxfId="114">
      <pivotArea dataOnly="0" labelOnly="1" outline="0" fieldPosition="0">
        <references count="1">
          <reference field="4294967294" count="3">
            <x v="5"/>
            <x v="6"/>
            <x v="8"/>
          </reference>
        </references>
      </pivotArea>
    </format>
    <format dxfId="113">
      <pivotArea outline="0" fieldPosition="0">
        <references count="1">
          <reference field="4294967294" count="1">
            <x v="5"/>
          </reference>
        </references>
      </pivotArea>
    </format>
    <format dxfId="112">
      <pivotArea outline="0" fieldPosition="0">
        <references count="1">
          <reference field="4294967294" count="1">
            <x v="8"/>
          </reference>
        </references>
      </pivotArea>
    </format>
    <format dxfId="111">
      <pivotArea dataOnly="0" labelOnly="1" outline="0" fieldPosition="0">
        <references count="1">
          <reference field="4294967294" count="1">
            <x v="9"/>
          </reference>
        </references>
      </pivotArea>
    </format>
    <format dxfId="110">
      <pivotArea dataOnly="0" labelOnly="1" outline="0" fieldPosition="0">
        <references count="1">
          <reference field="4294967294" count="1">
            <x v="9"/>
          </reference>
        </references>
      </pivotArea>
    </format>
    <format dxfId="109">
      <pivotArea dataOnly="0" labelOnly="1" outline="0" fieldPosition="0">
        <references count="1">
          <reference field="4294967294" count="1">
            <x v="9"/>
          </reference>
        </references>
      </pivotArea>
    </format>
    <format dxfId="108">
      <pivotArea dataOnly="0" labelOnly="1" outline="0" fieldPosition="0">
        <references count="1">
          <reference field="4294967294" count="1">
            <x v="9"/>
          </reference>
        </references>
      </pivotArea>
    </format>
    <format dxfId="107">
      <pivotArea outline="0" fieldPosition="0">
        <references count="1">
          <reference field="4294967294" count="1">
            <x v="9"/>
          </reference>
        </references>
      </pivotArea>
    </format>
    <format dxfId="106">
      <pivotArea dataOnly="0" labelOnly="1" outline="0" fieldPosition="0">
        <references count="1">
          <reference field="4294967294" count="4">
            <x v="10"/>
            <x v="11"/>
            <x v="13"/>
            <x v="14"/>
          </reference>
        </references>
      </pivotArea>
    </format>
    <format dxfId="105">
      <pivotArea dataOnly="0" labelOnly="1" outline="0" fieldPosition="0">
        <references count="1">
          <reference field="4294967294" count="4">
            <x v="10"/>
            <x v="11"/>
            <x v="13"/>
            <x v="14"/>
          </reference>
        </references>
      </pivotArea>
    </format>
    <format dxfId="104">
      <pivotArea dataOnly="0" labelOnly="1" outline="0" fieldPosition="0">
        <references count="1">
          <reference field="4294967294" count="4">
            <x v="10"/>
            <x v="11"/>
            <x v="13"/>
            <x v="14"/>
          </reference>
        </references>
      </pivotArea>
    </format>
    <format dxfId="103">
      <pivotArea outline="0" fieldPosition="0">
        <references count="1">
          <reference field="4294967294" count="1">
            <x v="13"/>
          </reference>
        </references>
      </pivotArea>
    </format>
    <format dxfId="102">
      <pivotArea outline="0" fieldPosition="0">
        <references count="1">
          <reference field="4294967294" count="1">
            <x v="14"/>
          </reference>
        </references>
      </pivotArea>
    </format>
    <format dxfId="101">
      <pivotArea grandRow="1" outline="0" collapsedLevelsAreSubtotals="1" fieldPosition="0"/>
    </format>
    <format dxfId="100">
      <pivotArea dataOnly="0" labelOnly="1" grandRow="1" outline="0" fieldPosition="0"/>
    </format>
    <format dxfId="99">
      <pivotArea outline="0" fieldPosition="0">
        <references count="1">
          <reference field="4294967294" count="1">
            <x v="17"/>
          </reference>
        </references>
      </pivotArea>
    </format>
    <format dxfId="98">
      <pivotArea dataOnly="0" labelOnly="1" outline="0" fieldPosition="0">
        <references count="1">
          <reference field="4294967294" count="1">
            <x v="15"/>
          </reference>
        </references>
      </pivotArea>
    </format>
    <format dxfId="97">
      <pivotArea dataOnly="0" labelOnly="1" outline="0" fieldPosition="0">
        <references count="1">
          <reference field="4294967294" count="1">
            <x v="17"/>
          </reference>
        </references>
      </pivotArea>
    </format>
    <format dxfId="96">
      <pivotArea outline="0" fieldPosition="0">
        <references count="1">
          <reference field="4294967294" count="1">
            <x v="15"/>
          </reference>
        </references>
      </pivotArea>
    </format>
    <format dxfId="95">
      <pivotArea dataOnly="0" labelOnly="1" outline="0" fieldPosition="0">
        <references count="1">
          <reference field="4294967294" count="3">
            <x v="26"/>
            <x v="27"/>
            <x v="28"/>
          </reference>
        </references>
      </pivotArea>
    </format>
    <format dxfId="94">
      <pivotArea dataOnly="0" labelOnly="1" outline="0" fieldPosition="0">
        <references count="1">
          <reference field="4294967294" count="3">
            <x v="26"/>
            <x v="27"/>
            <x v="28"/>
          </reference>
        </references>
      </pivotArea>
    </format>
    <format dxfId="93">
      <pivotArea dataOnly="0" labelOnly="1" outline="0" fieldPosition="0">
        <references count="1">
          <reference field="4294967294" count="3">
            <x v="26"/>
            <x v="27"/>
            <x v="28"/>
          </reference>
        </references>
      </pivotArea>
    </format>
    <format dxfId="92">
      <pivotArea dataOnly="0" labelOnly="1" outline="0" fieldPosition="0">
        <references count="1">
          <reference field="4294967294" count="3">
            <x v="26"/>
            <x v="27"/>
            <x v="28"/>
          </reference>
        </references>
      </pivotArea>
    </format>
    <format dxfId="91">
      <pivotArea dataOnly="0" labelOnly="1" outline="0" fieldPosition="0">
        <references count="1">
          <reference field="4294967294" count="6">
            <x v="18"/>
            <x v="19"/>
            <x v="20"/>
            <x v="22"/>
            <x v="23"/>
            <x v="24"/>
          </reference>
        </references>
      </pivotArea>
    </format>
    <format dxfId="90">
      <pivotArea dataOnly="0" labelOnly="1" outline="0" fieldPosition="0">
        <references count="1">
          <reference field="4294967294" count="6">
            <x v="18"/>
            <x v="19"/>
            <x v="20"/>
            <x v="22"/>
            <x v="23"/>
            <x v="24"/>
          </reference>
        </references>
      </pivotArea>
    </format>
    <format dxfId="89">
      <pivotArea dataOnly="0" labelOnly="1" outline="0" fieldPosition="0">
        <references count="1">
          <reference field="4294967294" count="6">
            <x v="18"/>
            <x v="19"/>
            <x v="20"/>
            <x v="22"/>
            <x v="23"/>
            <x v="24"/>
          </reference>
        </references>
      </pivotArea>
    </format>
    <format dxfId="88">
      <pivotArea dataOnly="0" labelOnly="1" outline="0" fieldPosition="0">
        <references count="1">
          <reference field="4294967294" count="3">
            <x v="22"/>
            <x v="23"/>
            <x v="24"/>
          </reference>
        </references>
      </pivotArea>
    </format>
    <format dxfId="87">
      <pivotArea outline="0" fieldPosition="0">
        <references count="1">
          <reference field="4294967294" count="1">
            <x v="18"/>
          </reference>
        </references>
      </pivotArea>
    </format>
    <format dxfId="86">
      <pivotArea outline="0" fieldPosition="0">
        <references count="1">
          <reference field="4294967294" count="1">
            <x v="19"/>
          </reference>
        </references>
      </pivotArea>
    </format>
    <format dxfId="85">
      <pivotArea outline="0" fieldPosition="0">
        <references count="1">
          <reference field="4294967294" count="1">
            <x v="20"/>
          </reference>
        </references>
      </pivotArea>
    </format>
    <format dxfId="84">
      <pivotArea outline="0" fieldPosition="0">
        <references count="1">
          <reference field="4294967294" count="1">
            <x v="22"/>
          </reference>
        </references>
      </pivotArea>
    </format>
    <format dxfId="83">
      <pivotArea outline="0" fieldPosition="0">
        <references count="1">
          <reference field="4294967294" count="1">
            <x v="23"/>
          </reference>
        </references>
      </pivotArea>
    </format>
    <format dxfId="82">
      <pivotArea outline="0" fieldPosition="0">
        <references count="1">
          <reference field="4294967294" count="1">
            <x v="24"/>
          </reference>
        </references>
      </pivotArea>
    </format>
    <format dxfId="81">
      <pivotArea outline="0" fieldPosition="0">
        <references count="1">
          <reference field="4294967294" count="1">
            <x v="26"/>
          </reference>
        </references>
      </pivotArea>
    </format>
    <format dxfId="80">
      <pivotArea outline="0" fieldPosition="0">
        <references count="1">
          <reference field="4294967294" count="1">
            <x v="27"/>
          </reference>
        </references>
      </pivotArea>
    </format>
    <format dxfId="79">
      <pivotArea outline="0" fieldPosition="0">
        <references count="1">
          <reference field="4294967294" count="1">
            <x v="28"/>
          </reference>
        </references>
      </pivotArea>
    </format>
    <format dxfId="78">
      <pivotArea dataOnly="0" labelOnly="1" outline="0" fieldPosition="0">
        <references count="1">
          <reference field="4294967294" count="1">
            <x v="29"/>
          </reference>
        </references>
      </pivotArea>
    </format>
    <format dxfId="77">
      <pivotArea dataOnly="0" labelOnly="1" outline="0" fieldPosition="0">
        <references count="1">
          <reference field="4294967294" count="1">
            <x v="25"/>
          </reference>
        </references>
      </pivotArea>
    </format>
    <format dxfId="76">
      <pivotArea dataOnly="0" labelOnly="1" outline="0" fieldPosition="0">
        <references count="1">
          <reference field="4294967294" count="1">
            <x v="21"/>
          </reference>
        </references>
      </pivotArea>
    </format>
    <format dxfId="75">
      <pivotArea outline="0" fieldPosition="0">
        <references count="1">
          <reference field="4294967294" count="1">
            <x v="21"/>
          </reference>
        </references>
      </pivotArea>
    </format>
    <format dxfId="74">
      <pivotArea outline="0" fieldPosition="0">
        <references count="1">
          <reference field="4294967294" count="1">
            <x v="25"/>
          </reference>
        </references>
      </pivotArea>
    </format>
    <format dxfId="73">
      <pivotArea outline="0" fieldPosition="0">
        <references count="1">
          <reference field="4294967294" count="1">
            <x v="29"/>
          </reference>
        </references>
      </pivotArea>
    </format>
    <format dxfId="72">
      <pivotArea dataOnly="0" labelOnly="1" outline="0" fieldPosition="0">
        <references count="1">
          <reference field="4294967294" count="4">
            <x v="26"/>
            <x v="27"/>
            <x v="28"/>
            <x v="29"/>
          </reference>
        </references>
      </pivotArea>
    </format>
    <format dxfId="71">
      <pivotArea dataOnly="0" labelOnly="1" outline="0" fieldPosition="0">
        <references count="1">
          <reference field="4294967294" count="2">
            <x v="30"/>
            <x v="31"/>
          </reference>
        </references>
      </pivotArea>
    </format>
    <format dxfId="70">
      <pivotArea dataOnly="0" labelOnly="1" outline="0" fieldPosition="0">
        <references count="1">
          <reference field="4294967294" count="3">
            <x v="32"/>
            <x v="33"/>
            <x v="34"/>
          </reference>
        </references>
      </pivotArea>
    </format>
    <format dxfId="69">
      <pivotArea outline="0" fieldPosition="0">
        <references count="1">
          <reference field="4294967294" count="1">
            <x v="32"/>
          </reference>
        </references>
      </pivotArea>
    </format>
    <format dxfId="68">
      <pivotArea outline="0" fieldPosition="0">
        <references count="1">
          <reference field="4294967294" count="1">
            <x v="33"/>
          </reference>
        </references>
      </pivotArea>
    </format>
    <format dxfId="67">
      <pivotArea outline="0" fieldPosition="0">
        <references count="1">
          <reference field="4294967294" count="1">
            <x v="34"/>
          </reference>
        </references>
      </pivotArea>
    </format>
    <format dxfId="66">
      <pivotArea dataOnly="0" labelOnly="1" outline="0" fieldPosition="0">
        <references count="1">
          <reference field="4294967294" count="4">
            <x v="35"/>
            <x v="36"/>
            <x v="37"/>
            <x v="38"/>
          </reference>
        </references>
      </pivotArea>
    </format>
    <format dxfId="65">
      <pivotArea dataOnly="0" labelOnly="1" outline="0" fieldPosition="0">
        <references count="1">
          <reference field="4294967294" count="4">
            <x v="35"/>
            <x v="36"/>
            <x v="37"/>
            <x v="38"/>
          </reference>
        </references>
      </pivotArea>
    </format>
    <format dxfId="64">
      <pivotArea dataOnly="0" labelOnly="1" outline="0" fieldPosition="0">
        <references count="1">
          <reference field="4294967294" count="4">
            <x v="35"/>
            <x v="36"/>
            <x v="37"/>
            <x v="38"/>
          </reference>
        </references>
      </pivotArea>
    </format>
    <format dxfId="63">
      <pivotArea outline="0" fieldPosition="0">
        <references count="1">
          <reference field="4294967294" count="1">
            <x v="35"/>
          </reference>
        </references>
      </pivotArea>
    </format>
    <format dxfId="62">
      <pivotArea outline="0" fieldPosition="0">
        <references count="1">
          <reference field="4294967294" count="1">
            <x v="36"/>
          </reference>
        </references>
      </pivotArea>
    </format>
    <format dxfId="61">
      <pivotArea outline="0" fieldPosition="0">
        <references count="1">
          <reference field="4294967294" count="1">
            <x v="37"/>
          </reference>
        </references>
      </pivotArea>
    </format>
    <format dxfId="60">
      <pivotArea outline="0" fieldPosition="0">
        <references count="1">
          <reference field="4294967294" count="1">
            <x v="38"/>
          </reference>
        </references>
      </pivotArea>
    </format>
    <format dxfId="59">
      <pivotArea dataOnly="0" labelOnly="1" outline="0" fieldPosition="0">
        <references count="1">
          <reference field="4294967294" count="1">
            <x v="39"/>
          </reference>
        </references>
      </pivotArea>
    </format>
    <format dxfId="58">
      <pivotArea dataOnly="0" labelOnly="1" outline="0" fieldPosition="0">
        <references count="1">
          <reference field="4294967294" count="3">
            <x v="40"/>
            <x v="41"/>
            <x v="42"/>
          </reference>
        </references>
      </pivotArea>
    </format>
    <format dxfId="57">
      <pivotArea outline="0" fieldPosition="0">
        <references count="1">
          <reference field="4294967294" count="1">
            <x v="42"/>
          </reference>
        </references>
      </pivotArea>
    </format>
    <format dxfId="56">
      <pivotArea dataOnly="0" labelOnly="1" outline="0" fieldPosition="0">
        <references count="1">
          <reference field="4294967294" count="2">
            <x v="43"/>
            <x v="44"/>
          </reference>
        </references>
      </pivotArea>
    </format>
    <format dxfId="55">
      <pivotArea dataOnly="0" labelOnly="1" outline="0" fieldPosition="0">
        <references count="1">
          <reference field="4294967294" count="1">
            <x v="45"/>
          </reference>
        </references>
      </pivotArea>
    </format>
    <format dxfId="54">
      <pivotArea dataOnly="0" labelOnly="1" outline="0" fieldPosition="0">
        <references count="1">
          <reference field="4294967294" count="1">
            <x v="46"/>
          </reference>
        </references>
      </pivotArea>
    </format>
    <format dxfId="53">
      <pivotArea dataOnly="0" labelOnly="1" outline="0" fieldPosition="0">
        <references count="1">
          <reference field="4294967294" count="2">
            <x v="47"/>
            <x v="48"/>
          </reference>
        </references>
      </pivotArea>
    </format>
    <format dxfId="52">
      <pivotArea dataOnly="0" labelOnly="1" outline="0" fieldPosition="0">
        <references count="1">
          <reference field="4294967294" count="3">
            <x v="49"/>
            <x v="50"/>
            <x v="51"/>
          </reference>
        </references>
      </pivotArea>
    </format>
    <format dxfId="51">
      <pivotArea outline="0" fieldPosition="0">
        <references count="1">
          <reference field="4294967294" count="1">
            <x v="49"/>
          </reference>
        </references>
      </pivotArea>
    </format>
    <format dxfId="50">
      <pivotArea outline="0" fieldPosition="0">
        <references count="1">
          <reference field="4294967294" count="1">
            <x v="50"/>
          </reference>
        </references>
      </pivotArea>
    </format>
    <format dxfId="49">
      <pivotArea outline="0" fieldPosition="0">
        <references count="1">
          <reference field="4294967294" count="1">
            <x v="51"/>
          </reference>
        </references>
      </pivotArea>
    </format>
    <format dxfId="48">
      <pivotArea outline="0" fieldPosition="0">
        <references count="1">
          <reference field="4294967294" count="1">
            <x v="52"/>
          </reference>
        </references>
      </pivotArea>
    </format>
    <format dxfId="47">
      <pivotArea dataOnly="0" labelOnly="1" outline="0" fieldPosition="0">
        <references count="1">
          <reference field="4294967294" count="1">
            <x v="52"/>
          </reference>
        </references>
      </pivotArea>
    </format>
    <format dxfId="46">
      <pivotArea outline="0" fieldPosition="0">
        <references count="1">
          <reference field="4294967294" count="1">
            <x v="53"/>
          </reference>
        </references>
      </pivotArea>
    </format>
    <format dxfId="45">
      <pivotArea dataOnly="0" labelOnly="1" outline="0" fieldPosition="0">
        <references count="1">
          <reference field="4294967294" count="1">
            <x v="53"/>
          </reference>
        </references>
      </pivotArea>
    </format>
    <format dxfId="44">
      <pivotArea dataOnly="0" labelOnly="1" outline="0" fieldPosition="0">
        <references count="1">
          <reference field="4294967294" count="2">
            <x v="54"/>
            <x v="55"/>
          </reference>
        </references>
      </pivotArea>
    </format>
    <format dxfId="43">
      <pivotArea dataOnly="0" labelOnly="1" outline="0" fieldPosition="0">
        <references count="1">
          <reference field="4294967294" count="4">
            <x v="58"/>
            <x v="59"/>
            <x v="60"/>
            <x v="61"/>
          </reference>
        </references>
      </pivotArea>
    </format>
    <format dxfId="42">
      <pivotArea outline="0" fieldPosition="0">
        <references count="1">
          <reference field="4294967294" count="1">
            <x v="61"/>
          </reference>
        </references>
      </pivotArea>
    </format>
    <format dxfId="41">
      <pivotArea outline="0" fieldPosition="0">
        <references count="1">
          <reference field="4294967294" count="1">
            <x v="62"/>
          </reference>
        </references>
      </pivotArea>
    </format>
    <format dxfId="40">
      <pivotArea dataOnly="0" labelOnly="1" outline="0" fieldPosition="0">
        <references count="1">
          <reference field="4294967294" count="1">
            <x v="62"/>
          </reference>
        </references>
      </pivotArea>
    </format>
    <format dxfId="39">
      <pivotArea dataOnly="0" labelOnly="1" outline="0" fieldPosition="0">
        <references count="1">
          <reference field="4294967294" count="2">
            <x v="63"/>
            <x v="64"/>
          </reference>
        </references>
      </pivotArea>
    </format>
    <format dxfId="38">
      <pivotArea field="6" type="button" dataOnly="0" labelOnly="1" outline="0"/>
    </format>
    <format dxfId="37">
      <pivotArea field="6" type="button" dataOnly="0" labelOnly="1" outline="0"/>
    </format>
    <format dxfId="36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35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34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33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32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31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30">
      <pivotArea outline="0" collapsedLevelsAreSubtotals="1" fieldPosition="0">
        <references count="1">
          <reference field="4294967294" count="1" selected="0">
            <x v="68"/>
          </reference>
        </references>
      </pivotArea>
    </format>
    <format dxfId="29">
      <pivotArea dataOnly="0" labelOnly="1" outline="0" fieldPosition="0">
        <references count="1">
          <reference field="4294967294" count="1">
            <x v="68"/>
          </reference>
        </references>
      </pivotArea>
    </format>
    <format dxfId="28">
      <pivotArea outline="0" collapsedLevelsAreSubtotals="1" fieldPosition="0">
        <references count="1">
          <reference field="4294967294" count="1" selected="0">
            <x v="68"/>
          </reference>
        </references>
      </pivotArea>
    </format>
    <format dxfId="27">
      <pivotArea dataOnly="0" labelOnly="1" outline="0" fieldPosition="0">
        <references count="1">
          <reference field="4294967294" count="1">
            <x v="68"/>
          </reference>
        </references>
      </pivotArea>
    </format>
    <format dxfId="26">
      <pivotArea field="6" grandRow="1" outline="0" collapsedLevelsAreSubtotals="1">
        <references count="1">
          <reference field="4294967294" count="1" selected="0">
            <x v="68"/>
          </reference>
        </references>
      </pivotArea>
    </format>
    <format dxfId="25">
      <pivotArea dataOnly="0" labelOnly="1" outline="0" fieldPosition="0">
        <references count="1">
          <reference field="4294967294" count="5">
            <x v="69"/>
            <x v="70"/>
            <x v="71"/>
            <x v="72"/>
            <x v="73"/>
          </reference>
        </references>
      </pivotArea>
    </format>
    <format dxfId="24">
      <pivotArea dataOnly="0" labelOnly="1" outline="0" fieldPosition="0">
        <references count="1">
          <reference field="4294967294" count="5">
            <x v="69"/>
            <x v="70"/>
            <x v="71"/>
            <x v="72"/>
            <x v="73"/>
          </reference>
        </references>
      </pivotArea>
    </format>
    <format dxfId="23">
      <pivotArea dataOnly="0" labelOnly="1" outline="0" fieldPosition="0">
        <references count="1">
          <reference field="4294967294" count="5">
            <x v="69"/>
            <x v="70"/>
            <x v="71"/>
            <x v="72"/>
            <x v="73"/>
          </reference>
        </references>
      </pivotArea>
    </format>
    <format dxfId="22">
      <pivotArea dataOnly="0" labelOnly="1" outline="0" fieldPosition="0">
        <references count="1">
          <reference field="4294967294" count="1">
            <x v="71"/>
          </reference>
        </references>
      </pivotArea>
    </format>
    <format dxfId="21">
      <pivotArea outline="0" fieldPosition="0">
        <references count="1">
          <reference field="4294967294" count="1">
            <x v="71"/>
          </reference>
        </references>
      </pivotArea>
    </format>
    <format dxfId="20">
      <pivotArea outline="0" fieldPosition="0">
        <references count="1">
          <reference field="4294967294" count="1">
            <x v="73"/>
          </reference>
        </references>
      </pivotArea>
    </format>
    <format dxfId="19">
      <pivotArea dataOnly="0" labelOnly="1" outline="0" fieldPosition="0">
        <references count="1">
          <reference field="4294967294" count="2">
            <x v="74"/>
            <x v="76"/>
          </reference>
        </references>
      </pivotArea>
    </format>
    <format dxfId="18">
      <pivotArea dataOnly="0" labelOnly="1" outline="0" fieldPosition="0">
        <references count="1">
          <reference field="4294967294" count="1">
            <x v="75"/>
          </reference>
        </references>
      </pivotArea>
    </format>
    <format dxfId="17">
      <pivotArea outline="0" fieldPosition="0">
        <references count="1">
          <reference field="4294967294" count="1">
            <x v="75"/>
          </reference>
        </references>
      </pivotArea>
    </format>
    <format dxfId="16">
      <pivotArea dataOnly="0" labelOnly="1" outline="0" fieldPosition="0">
        <references count="1">
          <reference field="4294967294" count="1">
            <x v="77"/>
          </reference>
        </references>
      </pivotArea>
    </format>
    <format dxfId="15">
      <pivotArea outline="0" fieldPosition="0">
        <references count="1">
          <reference field="4294967294" count="1">
            <x v="77"/>
          </reference>
        </references>
      </pivotArea>
    </format>
    <format dxfId="14">
      <pivotArea dataOnly="0" labelOnly="1" outline="0" fieldPosition="0">
        <references count="1">
          <reference field="4294967294" count="1">
            <x v="69"/>
          </reference>
        </references>
      </pivotArea>
    </format>
    <format dxfId="13">
      <pivotArea dataOnly="0" labelOnly="1" outline="0" fieldPosition="0">
        <references count="1">
          <reference field="4294967294" count="1">
            <x v="69"/>
          </reference>
        </references>
      </pivotArea>
    </format>
    <format dxfId="12">
      <pivotArea field="6" type="button" dataOnly="0" labelOnly="1" outline="0"/>
    </format>
    <format dxfId="11">
      <pivotArea field="4" type="button" dataOnly="0" labelOnly="1" outline="0"/>
    </format>
    <format dxfId="10">
      <pivotArea field="3" type="button" dataOnly="0" labelOnly="1" outline="0" axis="axisRow" fieldPosition="0"/>
    </format>
    <format dxfId="9">
      <pivotArea dataOnly="0" labelOnly="1" outline="0" fieldPosition="0">
        <references count="1">
          <reference field="4294967294" count="1">
            <x v="56"/>
          </reference>
        </references>
      </pivotArea>
    </format>
    <format dxfId="8">
      <pivotArea outline="0" fieldPosition="0">
        <references count="1">
          <reference field="4294967294" count="1">
            <x v="56"/>
          </reference>
        </references>
      </pivotArea>
    </format>
    <format dxfId="7">
      <pivotArea dataOnly="0" labelOnly="1" outline="0" fieldPosition="0">
        <references count="1">
          <reference field="4294967294" count="1">
            <x v="57"/>
          </reference>
        </references>
      </pivotArea>
    </format>
    <format dxfId="6">
      <pivotArea dataOnly="0" labelOnly="1" outline="0" fieldPosition="0">
        <references count="1">
          <reference field="4294967294" count="1">
            <x v="65"/>
          </reference>
        </references>
      </pivotArea>
    </format>
    <format dxfId="5">
      <pivotArea outline="0" fieldPosition="0">
        <references count="1">
          <reference field="4294967294" count="1">
            <x v="65"/>
          </reference>
        </references>
      </pivotArea>
    </format>
    <format dxfId="4">
      <pivotArea dataOnly="0" labelOnly="1" outline="0" fieldPosition="0">
        <references count="1">
          <reference field="4294967294" count="1">
            <x v="66"/>
          </reference>
        </references>
      </pivotArea>
    </format>
    <format dxfId="3">
      <pivotArea dataOnly="0" labelOnly="1" outline="0" fieldPosition="0">
        <references count="1">
          <reference field="4294967294" count="1">
            <x v="67"/>
          </reference>
        </references>
      </pivotArea>
    </format>
    <format dxfId="2">
      <pivotArea outline="0" fieldPosition="0">
        <references count="1">
          <reference field="4294967294" count="1">
            <x v="67"/>
          </reference>
        </references>
      </pivotArea>
    </format>
    <format dxfId="1">
      <pivotArea dataOnly="0" labelOnly="1" outline="0" fieldPosition="0">
        <references count="1">
          <reference field="4294967294" count="1">
            <x v="16"/>
          </reference>
        </references>
      </pivotArea>
    </format>
    <format dxfId="0">
      <pivotArea outline="0" fieldPosition="0">
        <references count="1">
          <reference field="4294967294" count="1" selected="0">
            <x v="16"/>
          </reference>
        </references>
      </pivotArea>
    </format>
  </formats>
  <conditionalFormats count="21">
    <conditionalFormat priority="26">
      <pivotAreas count="1">
        <pivotArea type="data" outline="0" collapsedLevelsAreSubtotals="1" fieldPosition="0">
          <references count="1">
            <reference field="4294967294" count="1" selected="0">
              <x v="4"/>
            </reference>
          </references>
        </pivotArea>
      </pivotAreas>
    </conditionalFormat>
    <conditionalFormat priority="25">
      <pivotAreas count="1">
        <pivotArea type="data" outline="0" collapsedLevelsAreSubtotals="1" fieldPosition="0">
          <references count="1">
            <reference field="4294967294" count="1" selected="0">
              <x v="9"/>
            </reference>
          </references>
        </pivotArea>
      </pivotAreas>
    </conditionalFormat>
    <conditionalFormat priority="24">
      <pivotAreas count="1">
        <pivotArea type="data" outline="0" collapsedLevelsAreSubtotals="1" fieldPosition="0">
          <references count="1">
            <reference field="4294967294" count="1" selected="0">
              <x v="14"/>
            </reference>
          </references>
        </pivotArea>
      </pivotAreas>
    </conditionalFormat>
    <conditionalFormat priority="23">
      <pivotAreas count="1">
        <pivotArea type="data" outline="0" collapsedLevelsAreSubtotals="1" fieldPosition="0">
          <references count="1">
            <reference field="4294967294" count="1" selected="0">
              <x v="17"/>
            </reference>
          </references>
        </pivotArea>
      </pivotAreas>
    </conditionalFormat>
    <conditionalFormat priority="22">
      <pivotAreas count="1">
        <pivotArea type="data" outline="0" collapsedLevelsAreSubtotals="1" fieldPosition="0">
          <references count="1">
            <reference field="4294967294" count="1" selected="0">
              <x v="21"/>
            </reference>
          </references>
        </pivotArea>
      </pivotAreas>
    </conditionalFormat>
    <conditionalFormat priority="21">
      <pivotAreas count="1">
        <pivotArea type="data" outline="0" collapsedLevelsAreSubtotals="1" fieldPosition="0">
          <references count="1">
            <reference field="4294967294" count="1" selected="0">
              <x v="29"/>
            </reference>
          </references>
        </pivotArea>
      </pivotAreas>
    </conditionalFormat>
    <conditionalFormat priority="20">
      <pivotAreas count="1">
        <pivotArea type="data" outline="0" collapsedLevelsAreSubtotals="1" fieldPosition="0">
          <references count="1">
            <reference field="4294967294" count="1" selected="0">
              <x v="25"/>
            </reference>
          </references>
        </pivotArea>
      </pivotAreas>
    </conditionalFormat>
    <conditionalFormat priority="19">
      <pivotAreas count="1">
        <pivotArea type="data" outline="0" collapsedLevelsAreSubtotals="1" fieldPosition="0">
          <references count="1">
            <reference field="4294967294" count="1" selected="0">
              <x v="34"/>
            </reference>
          </references>
        </pivotArea>
      </pivotAreas>
    </conditionalFormat>
    <conditionalFormat priority="18">
      <pivotAreas count="1">
        <pivotArea type="data" outline="0" collapsedLevelsAreSubtotals="1" fieldPosition="0">
          <references count="1">
            <reference field="4294967294" count="1" selected="0">
              <x v="38"/>
            </reference>
          </references>
        </pivotArea>
      </pivotAreas>
    </conditionalFormat>
    <conditionalFormat priority="17">
      <pivotAreas count="1">
        <pivotArea type="data" outline="0" collapsedLevelsAreSubtotals="1" fieldPosition="0">
          <references count="1">
            <reference field="4294967294" count="1" selected="0">
              <x v="42"/>
            </reference>
          </references>
        </pivotArea>
      </pivotAreas>
    </conditionalFormat>
    <conditionalFormat priority="16">
      <pivotAreas count="1">
        <pivotArea type="data" outline="0" collapsedLevelsAreSubtotals="1" fieldPosition="0">
          <references count="1">
            <reference field="4294967294" count="1" selected="0">
              <x v="52"/>
            </reference>
          </references>
        </pivotArea>
      </pivotAreas>
    </conditionalFormat>
    <conditionalFormat priority="15">
      <pivotAreas count="1">
        <pivotArea type="data" outline="0" collapsedLevelsAreSubtotals="1" fieldPosition="0">
          <references count="1">
            <reference field="4294967294" count="1" selected="0">
              <x v="61"/>
            </reference>
          </references>
        </pivotArea>
      </pivotAreas>
    </conditionalFormat>
    <conditionalFormat priority="14">
      <pivotAreas count="1">
        <pivotArea type="data" outline="0" collapsedLevelsAreSubtotals="1" fieldPosition="0">
          <references count="1">
            <reference field="4294967294" count="1" selected="0">
              <x v="71"/>
            </reference>
          </references>
        </pivotArea>
      </pivotAreas>
    </conditionalFormat>
    <conditionalFormat priority="13">
      <pivotAreas count="1">
        <pivotArea type="data" outline="0" collapsedLevelsAreSubtotals="1" fieldPosition="0">
          <references count="1">
            <reference field="4294967294" count="1" selected="0">
              <x v="73"/>
            </reference>
          </references>
        </pivotArea>
      </pivotAreas>
    </conditionalFormat>
    <conditionalFormat priority="12">
      <pivotAreas count="1">
        <pivotArea type="data" outline="0" collapsedLevelsAreSubtotals="1" fieldPosition="0">
          <references count="1">
            <reference field="4294967294" count="1" selected="0">
              <x v="75"/>
            </reference>
          </references>
        </pivotArea>
      </pivotAreas>
    </conditionalFormat>
    <conditionalFormat priority="11">
      <pivotAreas count="1">
        <pivotArea type="data" outline="0" collapsedLevelsAreSubtotals="1" fieldPosition="0">
          <references count="1">
            <reference field="4294967294" count="1" selected="0">
              <x v="77"/>
            </reference>
          </references>
        </pivotArea>
      </pivotAreas>
    </conditionalFormat>
    <conditionalFormat priority="10">
      <pivotAreas count="1">
        <pivotArea type="data" outline="0" collapsedLevelsAreSubtotals="1" fieldPosition="0">
          <references count="1">
            <reference field="4294967294" count="1" selected="0">
              <x v="57"/>
            </reference>
          </references>
        </pivotArea>
      </pivotAreas>
    </conditionalFormat>
    <conditionalFormat priority="9">
      <pivotAreas count="1">
        <pivotArea type="data" outline="0" collapsedLevelsAreSubtotals="1" fieldPosition="0">
          <references count="1">
            <reference field="4294967294" count="1" selected="0">
              <x v="66"/>
            </reference>
          </references>
        </pivotArea>
      </pivotAreas>
    </conditionalFormat>
    <conditionalFormat priority="8">
      <pivotAreas count="1">
        <pivotArea type="data" outline="0" collapsedLevelsAreSubtotals="1" fieldPosition="0">
          <references count="1">
            <reference field="4294967294" count="1" selected="0">
              <x v="67"/>
            </reference>
          </references>
        </pivotArea>
      </pivotAreas>
    </conditionalFormat>
    <conditionalFormat priority="7">
      <pivotAreas count="1">
        <pivotArea type="data" outline="0" collapsedLevelsAreSubtotals="1" fieldPosition="0">
          <references count="1">
            <reference field="4294967294" count="1" selected="0">
              <x v="7"/>
            </reference>
          </references>
        </pivotArea>
      </pivotAreas>
    </conditionalFormat>
    <conditionalFormat priority="6">
      <pivotAreas count="1">
        <pivotArea type="data" outline="0" collapsedLevelsAreSubtotals="1" fieldPosition="0">
          <references count="1">
            <reference field="4294967294" count="1" selected="0">
              <x v="12"/>
            </reference>
          </references>
        </pivotArea>
      </pivotAreas>
    </conditionalFormat>
  </conditional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504D0CD-B521-4A36-A2B4-D6C607A67AB2}" name="TablaDinámica2" cacheId="13" applyNumberFormats="0" applyBorderFormats="0" applyFontFormats="0" applyPatternFormats="0" applyAlignmentFormats="0" applyWidthHeightFormats="1" dataCaption="Valores" showError="1" updatedVersion="8" minRefreshableVersion="3" useAutoFormatting="1" itemPrintTitles="1" createdVersion="8" indent="0" compact="0" compactData="0" gridDropZones="1" multipleFieldFilters="0" rowHeaderCaption="TIENDAS / EJECUTIVO">
  <location ref="A8:CB17" firstHeaderRow="1" firstDataRow="2" firstDataCol="2"/>
  <pivotFields count="107">
    <pivotField compact="0" outline="0" showAll="0"/>
    <pivotField compact="0" outline="0" showAll="0"/>
    <pivotField compact="0" outline="0" showAll="0"/>
    <pivotField name="JEFE DE TIENDA" compact="0" outline="0" showAll="0">
      <items count="5">
        <item x="3"/>
        <item x="2"/>
        <item x="1"/>
        <item x="0"/>
        <item t="default"/>
      </items>
    </pivotField>
    <pivotField axis="axisRow" compact="0" outline="0" showAll="0" defaultSubtotal="0">
      <items count="9">
        <item x="4"/>
        <item x="6"/>
        <item x="5"/>
        <item m="1" x="7"/>
        <item x="1"/>
        <item x="0"/>
        <item m="1" x="8"/>
        <item x="3"/>
        <item x="2"/>
      </items>
    </pivotField>
    <pivotField compact="0" outline="0" showAll="0"/>
    <pivotField name="TIENDA" axis="axisRow" compact="0" outline="0" showAll="0" defaultSubtotal="0">
      <items count="8">
        <item x="1"/>
        <item x="0"/>
        <item x="2"/>
        <item x="4"/>
        <item x="5"/>
        <item x="6"/>
        <item m="1" x="7"/>
        <item x="3"/>
      </items>
    </pivotField>
    <pivotField compact="0" outline="0" showAll="0"/>
    <pivotField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compact="0" outline="0" showAll="0"/>
    <pivotField dataField="1" compact="0" numFmtId="44" outline="0" showAll="0"/>
    <pivotField dataField="1" compact="0" outline="0" showAll="0"/>
    <pivotField dataField="1" compact="0" outline="0" showAll="0"/>
    <pivotField dataField="1" compact="0" outline="0" showAll="0"/>
    <pivotField dataField="1" compact="0" numFmtId="44" outline="0" showAll="0"/>
    <pivotField dataField="1" compact="0" outline="0" showAll="0"/>
    <pivotField compact="0" outline="0" showAll="0"/>
    <pivotField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dataField="1" compact="0" numFmtId="9" outline="0" showAll="0"/>
    <pivotField dataField="1" compact="0" numFmtId="44" outline="0" showAll="0"/>
    <pivotField dataField="1" compact="0" outline="0" showAll="0"/>
    <pivotField dataField="1" compact="0" outline="0" showAll="0"/>
    <pivotField dataField="1" compact="0" outline="0" showAll="0"/>
    <pivotField compact="0" numFmtId="44" outline="0" showAll="0"/>
    <pivotField dataField="1" compact="0" outline="0" showAll="0"/>
    <pivotField dataField="1" compact="0" outline="0" showAll="0"/>
    <pivotField dataField="1" compact="0" numFmtId="44" outline="0" showAll="0"/>
    <pivotField dataField="1" compact="0" numFmtId="44" outline="0" showAll="0"/>
    <pivotField dataField="1" compact="0" numFmtId="44" outline="0" showAll="0"/>
    <pivotField dataField="1" compact="0" outline="0" showAll="0"/>
    <pivotField dataField="1" compact="0" numFmtId="44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numFmtId="44" outline="0" showAll="0"/>
    <pivotField dataField="1" compact="0" outline="0" showAll="0"/>
    <pivotField dataField="1" compact="0" outline="0" showAll="0"/>
    <pivotField compact="0" numFmtId="9" outline="0" showAll="0"/>
    <pivotField dataField="1" compact="0" numFmtId="9" outline="0" showAll="0"/>
    <pivotField dataField="1" compact="0" outline="0" showAll="0"/>
    <pivotField dataField="1" compact="0" outline="0" showAll="0"/>
    <pivotField dataField="1" compact="0" outline="0" showAll="0"/>
    <pivotField compact="0" numFmtId="9" outline="0" showAll="0"/>
    <pivotField dataField="1" compact="0" numFmtId="9" outline="0" showAll="0"/>
    <pivotField dataField="1" compact="0" numFmtId="1" outline="0" showAll="0"/>
    <pivotField dataField="1" compact="0" numFmtId="1" outline="0" showAll="0"/>
    <pivotField dataField="1" compact="0" numFmtId="1" outline="0" showAll="0"/>
    <pivotField dataField="1" compact="0" numFmtId="44" outline="0" showAll="0"/>
    <pivotField dataField="1" compact="0" numFmtId="44" outline="0" showAll="0"/>
    <pivotField dataField="1" compact="0" numFmtId="44" outline="0" showAll="0"/>
    <pivotField dataField="1" compact="0" numFmtId="44" outline="0" showAll="0"/>
    <pivotField dataField="1" compact="0" numFmtId="1" outline="0" showAll="0"/>
    <pivotField dataField="1" compact="0" numFmtId="44" outline="0" showAll="0"/>
    <pivotField dataField="1" compact="0" numFmtId="1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compact="0" outline="0" dragToRow="0" dragToCol="0" dragToPage="0" showAll="0" defaultSubtotal="0"/>
    <pivotField dataField="1"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dataField="1" compact="0" outline="0" dragToRow="0" dragToCol="0" dragToPage="0" showAll="0" defaultSubtotal="0"/>
  </pivotFields>
  <rowFields count="2">
    <field x="6"/>
    <field x="4"/>
  </rowFields>
  <rowItems count="8">
    <i>
      <x/>
      <x v="4"/>
    </i>
    <i>
      <x v="1"/>
      <x v="5"/>
    </i>
    <i>
      <x v="2"/>
      <x v="8"/>
    </i>
    <i>
      <x v="3"/>
      <x/>
    </i>
    <i>
      <x v="4"/>
      <x v="2"/>
    </i>
    <i>
      <x v="5"/>
      <x v="1"/>
    </i>
    <i>
      <x v="7"/>
      <x v="7"/>
    </i>
    <i t="grand">
      <x/>
    </i>
  </rowItems>
  <colFields count="1">
    <field x="-2"/>
  </colFields>
  <colItems count="7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  <i i="20">
      <x v="20"/>
    </i>
    <i i="21">
      <x v="21"/>
    </i>
    <i i="22">
      <x v="22"/>
    </i>
    <i i="23">
      <x v="23"/>
    </i>
    <i i="24">
      <x v="24"/>
    </i>
    <i i="25">
      <x v="25"/>
    </i>
    <i i="26">
      <x v="26"/>
    </i>
    <i i="27">
      <x v="27"/>
    </i>
    <i i="28">
      <x v="28"/>
    </i>
    <i i="29">
      <x v="29"/>
    </i>
    <i i="30">
      <x v="30"/>
    </i>
    <i i="31">
      <x v="31"/>
    </i>
    <i i="32">
      <x v="32"/>
    </i>
    <i i="33">
      <x v="33"/>
    </i>
    <i i="34">
      <x v="34"/>
    </i>
    <i i="35">
      <x v="35"/>
    </i>
    <i i="36">
      <x v="36"/>
    </i>
    <i i="37">
      <x v="37"/>
    </i>
    <i i="38">
      <x v="38"/>
    </i>
    <i i="39">
      <x v="39"/>
    </i>
    <i i="40">
      <x v="40"/>
    </i>
    <i i="41">
      <x v="41"/>
    </i>
    <i i="42">
      <x v="42"/>
    </i>
    <i i="43">
      <x v="43"/>
    </i>
    <i i="44">
      <x v="44"/>
    </i>
    <i i="45">
      <x v="45"/>
    </i>
    <i i="46">
      <x v="46"/>
    </i>
    <i i="47">
      <x v="47"/>
    </i>
    <i i="48">
      <x v="48"/>
    </i>
    <i i="49">
      <x v="49"/>
    </i>
    <i i="50">
      <x v="50"/>
    </i>
    <i i="51">
      <x v="51"/>
    </i>
    <i i="52">
      <x v="52"/>
    </i>
    <i i="53">
      <x v="53"/>
    </i>
    <i i="54">
      <x v="54"/>
    </i>
    <i i="55">
      <x v="55"/>
    </i>
    <i i="56">
      <x v="56"/>
    </i>
    <i i="57">
      <x v="57"/>
    </i>
    <i i="58">
      <x v="58"/>
    </i>
    <i i="59">
      <x v="59"/>
    </i>
    <i i="60">
      <x v="60"/>
    </i>
    <i i="61">
      <x v="61"/>
    </i>
    <i i="62">
      <x v="62"/>
    </i>
    <i i="63">
      <x v="63"/>
    </i>
    <i i="64">
      <x v="64"/>
    </i>
    <i i="65">
      <x v="65"/>
    </i>
    <i i="66">
      <x v="66"/>
    </i>
    <i i="67">
      <x v="67"/>
    </i>
    <i i="68">
      <x v="68"/>
    </i>
    <i i="69">
      <x v="69"/>
    </i>
    <i i="70">
      <x v="70"/>
    </i>
    <i i="71">
      <x v="71"/>
    </i>
    <i i="72">
      <x v="72"/>
    </i>
    <i i="73">
      <x v="73"/>
    </i>
    <i i="74">
      <x v="74"/>
    </i>
    <i i="75">
      <x v="75"/>
    </i>
    <i i="76">
      <x v="76"/>
    </i>
    <i i="77">
      <x v="77"/>
    </i>
  </colItems>
  <dataFields count="78">
    <dataField name="Meta Altas Domiciliadas" fld="9" baseField="4" baseItem="29" numFmtId="1"/>
    <dataField name="Real Altas Domiciliadas " fld="33" baseField="4" baseItem="28" numFmtId="1"/>
    <dataField name="IP's Altas Domiciliadas" fld="68" baseField="0" baseItem="0"/>
    <dataField name="Proyec. Altas Domiciliadas" fld="58" baseField="4" baseItem="3" numFmtId="1"/>
    <dataField name="% Altas Domiciliadas " fld="71" baseField="4" baseItem="8" numFmtId="165"/>
    <dataField name="Meta Transfer. Domiciliadas" fld="10" baseField="4" baseItem="8" numFmtId="1"/>
    <dataField name="Real Transfer. Domiciliadas" fld="34" baseField="0" baseItem="0"/>
    <dataField name="IP's Transfer. Domiciliadas" fld="69" baseField="0" baseItem="0"/>
    <dataField name="Proyec. Trasnfer. Domiciliadas" fld="59" baseField="4" baseItem="3" numFmtId="1"/>
    <dataField name="% Transfer. Domiciliadas " fld="72" baseField="4" baseItem="3" numFmtId="165"/>
    <dataField name="Meta Q Pospago" fld="11" baseField="0" baseItem="0"/>
    <dataField name="Real Q Pospago " fld="35" baseField="0" baseItem="0"/>
    <dataField name="Ip's Total Pospago" fld="70" baseField="0" baseItem="0"/>
    <dataField name="Proyec. Q Pospago" fld="60" baseField="4" baseItem="6" numFmtId="1"/>
    <dataField name="% Q Pospago " fld="73" baseField="4" baseItem="2" numFmtId="165"/>
    <dataField name="Meta Tarifa Basica Promedio" fld="76" baseField="4" baseItem="6" numFmtId="7"/>
    <dataField name="Real Tarifa Basica Promedio" fld="74" baseField="0" baseItem="0" numFmtId="2"/>
    <dataField name="% Tarifa Basica Promedio" fld="75" baseField="4" baseItem="2" numFmtId="165"/>
    <dataField name="Meta Terminales" fld="18" baseField="4" baseItem="2" numFmtId="168"/>
    <dataField name="Real Terminales " fld="39" baseField="4" baseItem="14" numFmtId="168"/>
    <dataField name="Proyec. Terminales" fld="61" baseField="4" baseItem="15" numFmtId="168"/>
    <dataField name="% Terminales " fld="77" baseField="4" baseItem="14" numFmtId="165"/>
    <dataField name="Meta Terminales Contado" fld="19" baseField="4" baseItem="7" numFmtId="168"/>
    <dataField name="Real Terminales Contado " fld="40" baseField="4" baseItem="14" numFmtId="168"/>
    <dataField name="Proyec. Terminales Contado" fld="62" baseField="4" baseItem="7" numFmtId="168"/>
    <dataField name="% Terminales Contado " fld="78" baseField="4" baseItem="2" numFmtId="165"/>
    <dataField name="Meta Terminales PayJoy" fld="20" baseField="4" baseItem="7" numFmtId="168"/>
    <dataField name="Real Terminales PayJoy " fld="41" baseField="4" baseItem="15" numFmtId="168"/>
    <dataField name="Proyec. Terminales PayJoy" fld="63" baseField="4" baseItem="15" numFmtId="168"/>
    <dataField name="% Terminales PayJoy " fld="79" baseField="4" baseItem="6" numFmtId="165"/>
    <dataField name="Meta UPSS+" fld="26" baseField="0" baseItem="0"/>
    <dataField name="Real UPSS+ " fld="42" baseField="0" baseItem="0"/>
    <dataField name="Meta Terminales + UPSS+ " fld="80" baseField="4" baseItem="6" numFmtId="168"/>
    <dataField name="Proyec. Terminales + UPSS+" fld="81" baseField="4" baseItem="15" numFmtId="168"/>
    <dataField name="% Terminales + UPSS+ " fld="82" baseField="4" baseItem="14" numFmtId="165"/>
    <dataField name="Meta Cambios de Plan" fld="15" baseField="4" baseItem="7" numFmtId="168"/>
    <dataField name="Real Cambios de Plan" fld="43" baseField="4" baseItem="15" numFmtId="168"/>
    <dataField name="Proyec. Cambios de Plan" fld="64" baseField="4" baseItem="16" numFmtId="168"/>
    <dataField name="% Cambios de Plan" fld="83" baseField="4" baseItem="6" numFmtId="165"/>
    <dataField name="Meta Paquetes de Llamadas Ilimitadas" fld="23" baseField="0" baseItem="0"/>
    <dataField name="Real Paquetes de Llamadas Ilimitadas" fld="44" baseField="0" baseItem="0"/>
    <dataField name="Proyec. Paquetes Llamadas Ilimitadas" fld="65" baseField="0" baseItem="0"/>
    <dataField name="% Paquetes Llamadas Ilimitadas" fld="84" baseField="4" baseItem="6" numFmtId="165"/>
    <dataField name="Meta Mplay" fld="24" baseField="0" baseItem="0"/>
    <dataField name="Real Mplay " fld="45" baseField="0" baseItem="0"/>
    <dataField name="Meta Futbol - Fox - Hbo - TV_Plus" fld="25" baseField="0" baseItem="0"/>
    <dataField name="Real Futbol - Fox - Hbo - TV_Plus" fld="46" baseField="0" baseItem="0"/>
    <dataField name="Meta Asistencia SOS" fld="27" baseField="0" baseItem="0"/>
    <dataField name="Real Asistencia SOS " fld="47" baseField="0" baseItem="0"/>
    <dataField name="Meta Upsell + Mplay + Futbol + Paq.Ilim + SOS" fld="32" baseField="4" baseItem="2" numFmtId="168"/>
    <dataField name="Real Upsell + Mplay + Futbol + Paq.Ilim + SOS" fld="48" baseField="4" baseItem="7" numFmtId="168"/>
    <dataField name="Proyec. Upsell + Mplay + Futbol + Paq.Ilim + SOS" fld="66" baseField="4" baseItem="7" numFmtId="168"/>
    <dataField name="% Upsell + Mplay + Futbol + Paq.Ilim + SOS" fld="85" baseField="4" baseItem="14" numFmtId="10"/>
    <dataField name="Meta Retenciones" fld="16" subtotal="average" baseField="4" baseItem="7" numFmtId="9"/>
    <dataField name="Retenciones Primera Linea" fld="49" baseField="0" baseItem="0"/>
    <dataField name="Total Retenciones" fld="50" baseField="0" baseItem="0"/>
    <dataField name="Prom. Real Cumpl. Retenciones Tienda" fld="52" subtotal="average" baseField="5" baseItem="4" numFmtId="165"/>
    <dataField name="% Retenciones" fld="100" baseField="5" baseItem="5" numFmtId="9"/>
    <dataField name="Meta Prepago" fld="17" baseField="0" baseItem="0"/>
    <dataField name="Real Prepago " fld="53" baseField="0" baseItem="0"/>
    <dataField name="Proyec. Prepago" fld="67" baseField="0" baseItem="0"/>
    <dataField name="% Prepago" fld="87" baseField="4" baseItem="7" numFmtId="165"/>
    <dataField name="Meta NPS " fld="31" subtotal="average" baseField="4" baseItem="2" numFmtId="165"/>
    <dataField name="Encuestas" fld="55" baseField="0" baseItem="0"/>
    <dataField name="Prom. - Detrac." fld="54" baseField="0" baseItem="0"/>
    <dataField name="NPS" fld="57" subtotal="average" baseField="2" baseItem="0" numFmtId="165"/>
    <dataField name="% NPS" fld="101" baseField="0" baseItem="0" numFmtId="9"/>
    <dataField name="% Cumplmiento Matriz " fld="106" baseField="5" baseItem="4" numFmtId="10"/>
    <dataField name=" " fld="94" baseField="0" baseItem="0"/>
    <dataField name="Real Q Pos." fld="95" baseField="0" baseItem="0"/>
    <dataField name="Real Planes $11,42 " fld="37" baseField="0" baseItem="0"/>
    <dataField name="% Partic. Planes $11,42" fld="96" baseField="4" baseItem="2" numFmtId="165"/>
    <dataField name="Cupo Planes $11,42" fld="12" baseField="0" baseItem="0"/>
    <dataField name="% Cumpl. Planes $11,42" fld="97" baseField="4" baseItem="2" numFmtId="165"/>
    <dataField name="Real Planes Televentas" fld="38" baseField="0" baseItem="0"/>
    <dataField name="%Partic. Planes Televentas" fld="98" baseField="4" baseItem="7" numFmtId="165"/>
    <dataField name="Cupo Max. Planes Televentas" fld="13" baseField="0" baseItem="0"/>
    <dataField name="% Cumpl. Planes Televentas" fld="99" baseField="4" baseItem="14" numFmtId="165"/>
  </dataFields>
  <formats count="134">
    <format dxfId="260">
      <pivotArea outline="0" collapsedLevelsAreSubtotals="1" fieldPosition="0"/>
    </format>
    <format dxfId="259">
      <pivotArea outline="0" collapsedLevelsAreSubtotals="1" fieldPosition="0"/>
    </format>
    <format dxfId="25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57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5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55">
      <pivotArea outline="0" fieldPosition="0">
        <references count="1">
          <reference field="4294967294" count="1">
            <x v="3"/>
          </reference>
        </references>
      </pivotArea>
    </format>
    <format dxfId="254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253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252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251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250">
      <pivotArea outline="0" fieldPosition="0">
        <references count="1">
          <reference field="4294967294" count="1">
            <x v="4"/>
          </reference>
        </references>
      </pivotArea>
    </format>
    <format dxfId="249">
      <pivotArea dataOnly="0" labelOnly="1" outline="0" fieldPosition="0">
        <references count="1">
          <reference field="4294967294" count="3">
            <x v="5"/>
            <x v="6"/>
            <x v="8"/>
          </reference>
        </references>
      </pivotArea>
    </format>
    <format dxfId="248">
      <pivotArea dataOnly="0" labelOnly="1" outline="0" fieldPosition="0">
        <references count="1">
          <reference field="4294967294" count="3">
            <x v="5"/>
            <x v="6"/>
            <x v="8"/>
          </reference>
        </references>
      </pivotArea>
    </format>
    <format dxfId="247">
      <pivotArea outline="0" fieldPosition="0">
        <references count="1">
          <reference field="4294967294" count="1">
            <x v="5"/>
          </reference>
        </references>
      </pivotArea>
    </format>
    <format dxfId="246">
      <pivotArea outline="0" fieldPosition="0">
        <references count="1">
          <reference field="4294967294" count="1">
            <x v="8"/>
          </reference>
        </references>
      </pivotArea>
    </format>
    <format dxfId="245">
      <pivotArea dataOnly="0" labelOnly="1" outline="0" fieldPosition="0">
        <references count="1">
          <reference field="4294967294" count="1">
            <x v="9"/>
          </reference>
        </references>
      </pivotArea>
    </format>
    <format dxfId="244">
      <pivotArea dataOnly="0" labelOnly="1" outline="0" fieldPosition="0">
        <references count="1">
          <reference field="4294967294" count="1">
            <x v="9"/>
          </reference>
        </references>
      </pivotArea>
    </format>
    <format dxfId="243">
      <pivotArea dataOnly="0" labelOnly="1" outline="0" fieldPosition="0">
        <references count="1">
          <reference field="4294967294" count="1">
            <x v="9"/>
          </reference>
        </references>
      </pivotArea>
    </format>
    <format dxfId="242">
      <pivotArea dataOnly="0" labelOnly="1" outline="0" fieldPosition="0">
        <references count="1">
          <reference field="4294967294" count="1">
            <x v="9"/>
          </reference>
        </references>
      </pivotArea>
    </format>
    <format dxfId="241">
      <pivotArea outline="0" fieldPosition="0">
        <references count="1">
          <reference field="4294967294" count="1">
            <x v="9"/>
          </reference>
        </references>
      </pivotArea>
    </format>
    <format dxfId="240">
      <pivotArea dataOnly="0" labelOnly="1" outline="0" fieldPosition="0">
        <references count="1">
          <reference field="4294967294" count="4">
            <x v="10"/>
            <x v="11"/>
            <x v="13"/>
            <x v="14"/>
          </reference>
        </references>
      </pivotArea>
    </format>
    <format dxfId="239">
      <pivotArea dataOnly="0" labelOnly="1" outline="0" fieldPosition="0">
        <references count="1">
          <reference field="4294967294" count="4">
            <x v="10"/>
            <x v="11"/>
            <x v="13"/>
            <x v="14"/>
          </reference>
        </references>
      </pivotArea>
    </format>
    <format dxfId="238">
      <pivotArea dataOnly="0" labelOnly="1" outline="0" fieldPosition="0">
        <references count="1">
          <reference field="4294967294" count="4">
            <x v="10"/>
            <x v="11"/>
            <x v="13"/>
            <x v="14"/>
          </reference>
        </references>
      </pivotArea>
    </format>
    <format dxfId="237">
      <pivotArea outline="0" fieldPosition="0">
        <references count="1">
          <reference field="4294967294" count="1">
            <x v="13"/>
          </reference>
        </references>
      </pivotArea>
    </format>
    <format dxfId="236">
      <pivotArea outline="0" fieldPosition="0">
        <references count="1">
          <reference field="4294967294" count="1">
            <x v="14"/>
          </reference>
        </references>
      </pivotArea>
    </format>
    <format dxfId="235">
      <pivotArea grandRow="1" outline="0" collapsedLevelsAreSubtotals="1" fieldPosition="0"/>
    </format>
    <format dxfId="234">
      <pivotArea dataOnly="0" labelOnly="1" grandRow="1" outline="0" fieldPosition="0"/>
    </format>
    <format dxfId="233">
      <pivotArea outline="0" fieldPosition="0">
        <references count="1">
          <reference field="4294967294" count="1">
            <x v="17"/>
          </reference>
        </references>
      </pivotArea>
    </format>
    <format dxfId="232">
      <pivotArea dataOnly="0" labelOnly="1" outline="0" fieldPosition="0">
        <references count="1">
          <reference field="4294967294" count="1">
            <x v="15"/>
          </reference>
        </references>
      </pivotArea>
    </format>
    <format dxfId="231">
      <pivotArea dataOnly="0" labelOnly="1" outline="0" fieldPosition="0">
        <references count="1">
          <reference field="4294967294" count="1">
            <x v="17"/>
          </reference>
        </references>
      </pivotArea>
    </format>
    <format dxfId="230">
      <pivotArea outline="0" fieldPosition="0">
        <references count="1">
          <reference field="4294967294" count="1">
            <x v="15"/>
          </reference>
        </references>
      </pivotArea>
    </format>
    <format dxfId="229">
      <pivotArea dataOnly="0" labelOnly="1" outline="0" fieldPosition="0">
        <references count="1">
          <reference field="4294967294" count="3">
            <x v="26"/>
            <x v="27"/>
            <x v="28"/>
          </reference>
        </references>
      </pivotArea>
    </format>
    <format dxfId="228">
      <pivotArea dataOnly="0" labelOnly="1" outline="0" fieldPosition="0">
        <references count="1">
          <reference field="4294967294" count="3">
            <x v="26"/>
            <x v="27"/>
            <x v="28"/>
          </reference>
        </references>
      </pivotArea>
    </format>
    <format dxfId="227">
      <pivotArea dataOnly="0" labelOnly="1" outline="0" fieldPosition="0">
        <references count="1">
          <reference field="4294967294" count="3">
            <x v="26"/>
            <x v="27"/>
            <x v="28"/>
          </reference>
        </references>
      </pivotArea>
    </format>
    <format dxfId="226">
      <pivotArea dataOnly="0" labelOnly="1" outline="0" fieldPosition="0">
        <references count="1">
          <reference field="4294967294" count="3">
            <x v="26"/>
            <x v="27"/>
            <x v="28"/>
          </reference>
        </references>
      </pivotArea>
    </format>
    <format dxfId="225">
      <pivotArea dataOnly="0" labelOnly="1" outline="0" fieldPosition="0">
        <references count="1">
          <reference field="4294967294" count="6">
            <x v="18"/>
            <x v="19"/>
            <x v="20"/>
            <x v="22"/>
            <x v="23"/>
            <x v="24"/>
          </reference>
        </references>
      </pivotArea>
    </format>
    <format dxfId="224">
      <pivotArea dataOnly="0" labelOnly="1" outline="0" fieldPosition="0">
        <references count="1">
          <reference field="4294967294" count="6">
            <x v="18"/>
            <x v="19"/>
            <x v="20"/>
            <x v="22"/>
            <x v="23"/>
            <x v="24"/>
          </reference>
        </references>
      </pivotArea>
    </format>
    <format dxfId="223">
      <pivotArea dataOnly="0" labelOnly="1" outline="0" fieldPosition="0">
        <references count="1">
          <reference field="4294967294" count="6">
            <x v="18"/>
            <x v="19"/>
            <x v="20"/>
            <x v="22"/>
            <x v="23"/>
            <x v="24"/>
          </reference>
        </references>
      </pivotArea>
    </format>
    <format dxfId="222">
      <pivotArea dataOnly="0" labelOnly="1" outline="0" fieldPosition="0">
        <references count="1">
          <reference field="4294967294" count="3">
            <x v="22"/>
            <x v="23"/>
            <x v="24"/>
          </reference>
        </references>
      </pivotArea>
    </format>
    <format dxfId="221">
      <pivotArea outline="0" fieldPosition="0">
        <references count="1">
          <reference field="4294967294" count="1">
            <x v="18"/>
          </reference>
        </references>
      </pivotArea>
    </format>
    <format dxfId="220">
      <pivotArea outline="0" fieldPosition="0">
        <references count="1">
          <reference field="4294967294" count="1">
            <x v="19"/>
          </reference>
        </references>
      </pivotArea>
    </format>
    <format dxfId="219">
      <pivotArea outline="0" fieldPosition="0">
        <references count="1">
          <reference field="4294967294" count="1">
            <x v="20"/>
          </reference>
        </references>
      </pivotArea>
    </format>
    <format dxfId="218">
      <pivotArea outline="0" fieldPosition="0">
        <references count="1">
          <reference field="4294967294" count="1">
            <x v="22"/>
          </reference>
        </references>
      </pivotArea>
    </format>
    <format dxfId="217">
      <pivotArea outline="0" fieldPosition="0">
        <references count="1">
          <reference field="4294967294" count="1">
            <x v="23"/>
          </reference>
        </references>
      </pivotArea>
    </format>
    <format dxfId="216">
      <pivotArea outline="0" fieldPosition="0">
        <references count="1">
          <reference field="4294967294" count="1">
            <x v="24"/>
          </reference>
        </references>
      </pivotArea>
    </format>
    <format dxfId="215">
      <pivotArea outline="0" fieldPosition="0">
        <references count="1">
          <reference field="4294967294" count="1">
            <x v="26"/>
          </reference>
        </references>
      </pivotArea>
    </format>
    <format dxfId="214">
      <pivotArea outline="0" fieldPosition="0">
        <references count="1">
          <reference field="4294967294" count="1">
            <x v="27"/>
          </reference>
        </references>
      </pivotArea>
    </format>
    <format dxfId="213">
      <pivotArea outline="0" fieldPosition="0">
        <references count="1">
          <reference field="4294967294" count="1">
            <x v="28"/>
          </reference>
        </references>
      </pivotArea>
    </format>
    <format dxfId="212">
      <pivotArea dataOnly="0" labelOnly="1" outline="0" fieldPosition="0">
        <references count="1">
          <reference field="4294967294" count="1">
            <x v="29"/>
          </reference>
        </references>
      </pivotArea>
    </format>
    <format dxfId="211">
      <pivotArea dataOnly="0" labelOnly="1" outline="0" fieldPosition="0">
        <references count="1">
          <reference field="4294967294" count="1">
            <x v="25"/>
          </reference>
        </references>
      </pivotArea>
    </format>
    <format dxfId="210">
      <pivotArea dataOnly="0" labelOnly="1" outline="0" fieldPosition="0">
        <references count="1">
          <reference field="4294967294" count="1">
            <x v="21"/>
          </reference>
        </references>
      </pivotArea>
    </format>
    <format dxfId="209">
      <pivotArea outline="0" fieldPosition="0">
        <references count="1">
          <reference field="4294967294" count="1">
            <x v="21"/>
          </reference>
        </references>
      </pivotArea>
    </format>
    <format dxfId="208">
      <pivotArea outline="0" fieldPosition="0">
        <references count="1">
          <reference field="4294967294" count="1">
            <x v="25"/>
          </reference>
        </references>
      </pivotArea>
    </format>
    <format dxfId="207">
      <pivotArea outline="0" fieldPosition="0">
        <references count="1">
          <reference field="4294967294" count="1">
            <x v="29"/>
          </reference>
        </references>
      </pivotArea>
    </format>
    <format dxfId="206">
      <pivotArea dataOnly="0" labelOnly="1" outline="0" fieldPosition="0">
        <references count="1">
          <reference field="4294967294" count="4">
            <x v="26"/>
            <x v="27"/>
            <x v="28"/>
            <x v="29"/>
          </reference>
        </references>
      </pivotArea>
    </format>
    <format dxfId="205">
      <pivotArea dataOnly="0" labelOnly="1" outline="0" fieldPosition="0">
        <references count="1">
          <reference field="4294967294" count="2">
            <x v="30"/>
            <x v="31"/>
          </reference>
        </references>
      </pivotArea>
    </format>
    <format dxfId="204">
      <pivotArea dataOnly="0" labelOnly="1" outline="0" fieldPosition="0">
        <references count="1">
          <reference field="4294967294" count="3">
            <x v="32"/>
            <x v="33"/>
            <x v="34"/>
          </reference>
        </references>
      </pivotArea>
    </format>
    <format dxfId="203">
      <pivotArea outline="0" fieldPosition="0">
        <references count="1">
          <reference field="4294967294" count="1">
            <x v="32"/>
          </reference>
        </references>
      </pivotArea>
    </format>
    <format dxfId="202">
      <pivotArea outline="0" fieldPosition="0">
        <references count="1">
          <reference field="4294967294" count="1">
            <x v="33"/>
          </reference>
        </references>
      </pivotArea>
    </format>
    <format dxfId="201">
      <pivotArea outline="0" fieldPosition="0">
        <references count="1">
          <reference field="4294967294" count="1">
            <x v="34"/>
          </reference>
        </references>
      </pivotArea>
    </format>
    <format dxfId="200">
      <pivotArea dataOnly="0" labelOnly="1" outline="0" fieldPosition="0">
        <references count="1">
          <reference field="4294967294" count="4">
            <x v="35"/>
            <x v="36"/>
            <x v="37"/>
            <x v="38"/>
          </reference>
        </references>
      </pivotArea>
    </format>
    <format dxfId="199">
      <pivotArea dataOnly="0" labelOnly="1" outline="0" fieldPosition="0">
        <references count="1">
          <reference field="4294967294" count="4">
            <x v="35"/>
            <x v="36"/>
            <x v="37"/>
            <x v="38"/>
          </reference>
        </references>
      </pivotArea>
    </format>
    <format dxfId="198">
      <pivotArea dataOnly="0" labelOnly="1" outline="0" fieldPosition="0">
        <references count="1">
          <reference field="4294967294" count="4">
            <x v="35"/>
            <x v="36"/>
            <x v="37"/>
            <x v="38"/>
          </reference>
        </references>
      </pivotArea>
    </format>
    <format dxfId="197">
      <pivotArea outline="0" fieldPosition="0">
        <references count="1">
          <reference field="4294967294" count="1">
            <x v="35"/>
          </reference>
        </references>
      </pivotArea>
    </format>
    <format dxfId="196">
      <pivotArea outline="0" fieldPosition="0">
        <references count="1">
          <reference field="4294967294" count="1">
            <x v="36"/>
          </reference>
        </references>
      </pivotArea>
    </format>
    <format dxfId="195">
      <pivotArea outline="0" fieldPosition="0">
        <references count="1">
          <reference field="4294967294" count="1">
            <x v="37"/>
          </reference>
        </references>
      </pivotArea>
    </format>
    <format dxfId="194">
      <pivotArea outline="0" fieldPosition="0">
        <references count="1">
          <reference field="4294967294" count="1">
            <x v="38"/>
          </reference>
        </references>
      </pivotArea>
    </format>
    <format dxfId="193">
      <pivotArea dataOnly="0" labelOnly="1" outline="0" fieldPosition="0">
        <references count="1">
          <reference field="4294967294" count="1">
            <x v="39"/>
          </reference>
        </references>
      </pivotArea>
    </format>
    <format dxfId="192">
      <pivotArea dataOnly="0" labelOnly="1" outline="0" fieldPosition="0">
        <references count="1">
          <reference field="4294967294" count="3">
            <x v="40"/>
            <x v="41"/>
            <x v="42"/>
          </reference>
        </references>
      </pivotArea>
    </format>
    <format dxfId="191">
      <pivotArea outline="0" fieldPosition="0">
        <references count="1">
          <reference field="4294967294" count="1">
            <x v="42"/>
          </reference>
        </references>
      </pivotArea>
    </format>
    <format dxfId="190">
      <pivotArea dataOnly="0" labelOnly="1" outline="0" fieldPosition="0">
        <references count="1">
          <reference field="4294967294" count="2">
            <x v="43"/>
            <x v="44"/>
          </reference>
        </references>
      </pivotArea>
    </format>
    <format dxfId="189">
      <pivotArea dataOnly="0" labelOnly="1" outline="0" fieldPosition="0">
        <references count="1">
          <reference field="4294967294" count="1">
            <x v="45"/>
          </reference>
        </references>
      </pivotArea>
    </format>
    <format dxfId="188">
      <pivotArea dataOnly="0" labelOnly="1" outline="0" fieldPosition="0">
        <references count="1">
          <reference field="4294967294" count="1">
            <x v="46"/>
          </reference>
        </references>
      </pivotArea>
    </format>
    <format dxfId="187">
      <pivotArea dataOnly="0" labelOnly="1" outline="0" fieldPosition="0">
        <references count="1">
          <reference field="4294967294" count="2">
            <x v="47"/>
            <x v="48"/>
          </reference>
        </references>
      </pivotArea>
    </format>
    <format dxfId="186">
      <pivotArea dataOnly="0" labelOnly="1" outline="0" fieldPosition="0">
        <references count="1">
          <reference field="4294967294" count="3">
            <x v="49"/>
            <x v="50"/>
            <x v="51"/>
          </reference>
        </references>
      </pivotArea>
    </format>
    <format dxfId="185">
      <pivotArea outline="0" fieldPosition="0">
        <references count="1">
          <reference field="4294967294" count="1">
            <x v="49"/>
          </reference>
        </references>
      </pivotArea>
    </format>
    <format dxfId="184">
      <pivotArea outline="0" fieldPosition="0">
        <references count="1">
          <reference field="4294967294" count="1">
            <x v="50"/>
          </reference>
        </references>
      </pivotArea>
    </format>
    <format dxfId="183">
      <pivotArea outline="0" fieldPosition="0">
        <references count="1">
          <reference field="4294967294" count="1">
            <x v="51"/>
          </reference>
        </references>
      </pivotArea>
    </format>
    <format dxfId="182">
      <pivotArea outline="0" fieldPosition="0">
        <references count="1">
          <reference field="4294967294" count="1">
            <x v="52"/>
          </reference>
        </references>
      </pivotArea>
    </format>
    <format dxfId="181">
      <pivotArea collapsedLevelsAreSubtotals="1" fieldPosition="0">
        <references count="2">
          <reference field="4294967294" count="1" selected="0">
            <x v="52"/>
          </reference>
          <reference field="6" count="1">
            <x v="0"/>
          </reference>
        </references>
      </pivotArea>
    </format>
    <format dxfId="180">
      <pivotArea dataOnly="0" labelOnly="1" outline="0" fieldPosition="0">
        <references count="1">
          <reference field="4294967294" count="1">
            <x v="52"/>
          </reference>
        </references>
      </pivotArea>
    </format>
    <format dxfId="179">
      <pivotArea outline="0" fieldPosition="0">
        <references count="1">
          <reference field="4294967294" count="1">
            <x v="53"/>
          </reference>
        </references>
      </pivotArea>
    </format>
    <format dxfId="178">
      <pivotArea dataOnly="0" labelOnly="1" outline="0" fieldPosition="0">
        <references count="1">
          <reference field="4294967294" count="1">
            <x v="53"/>
          </reference>
        </references>
      </pivotArea>
    </format>
    <format dxfId="177">
      <pivotArea dataOnly="0" labelOnly="1" outline="0" fieldPosition="0">
        <references count="1">
          <reference field="4294967294" count="2">
            <x v="54"/>
            <x v="55"/>
          </reference>
        </references>
      </pivotArea>
    </format>
    <format dxfId="176">
      <pivotArea dataOnly="0" labelOnly="1" outline="0" fieldPosition="0">
        <references count="1">
          <reference field="4294967294" count="4">
            <x v="58"/>
            <x v="59"/>
            <x v="60"/>
            <x v="61"/>
          </reference>
        </references>
      </pivotArea>
    </format>
    <format dxfId="175">
      <pivotArea outline="0" fieldPosition="0">
        <references count="1">
          <reference field="4294967294" count="1">
            <x v="61"/>
          </reference>
        </references>
      </pivotArea>
    </format>
    <format dxfId="174">
      <pivotArea outline="0" fieldPosition="0">
        <references count="1">
          <reference field="4294967294" count="1">
            <x v="62"/>
          </reference>
        </references>
      </pivotArea>
    </format>
    <format dxfId="173">
      <pivotArea dataOnly="0" labelOnly="1" outline="0" fieldPosition="0">
        <references count="1">
          <reference field="4294967294" count="1">
            <x v="62"/>
          </reference>
        </references>
      </pivotArea>
    </format>
    <format dxfId="172">
      <pivotArea dataOnly="0" labelOnly="1" outline="0" fieldPosition="0">
        <references count="1">
          <reference field="4294967294" count="2">
            <x v="63"/>
            <x v="64"/>
          </reference>
        </references>
      </pivotArea>
    </format>
    <format dxfId="171">
      <pivotArea field="6" type="button" dataOnly="0" labelOnly="1" outline="0" axis="axisRow" fieldPosition="0"/>
    </format>
    <format dxfId="170">
      <pivotArea field="6" type="button" dataOnly="0" labelOnly="1" outline="0" axis="axisRow" fieldPosition="0"/>
    </format>
    <format dxfId="169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168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167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166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165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164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163">
      <pivotArea outline="0" collapsedLevelsAreSubtotals="1" fieldPosition="0">
        <references count="1">
          <reference field="4294967294" count="1" selected="0">
            <x v="68"/>
          </reference>
        </references>
      </pivotArea>
    </format>
    <format dxfId="162">
      <pivotArea dataOnly="0" labelOnly="1" outline="0" fieldPosition="0">
        <references count="1">
          <reference field="4294967294" count="1">
            <x v="68"/>
          </reference>
        </references>
      </pivotArea>
    </format>
    <format dxfId="161">
      <pivotArea outline="0" collapsedLevelsAreSubtotals="1" fieldPosition="0">
        <references count="1">
          <reference field="4294967294" count="1" selected="0">
            <x v="68"/>
          </reference>
        </references>
      </pivotArea>
    </format>
    <format dxfId="160">
      <pivotArea dataOnly="0" labelOnly="1" outline="0" fieldPosition="0">
        <references count="1">
          <reference field="4294967294" count="1">
            <x v="68"/>
          </reference>
        </references>
      </pivotArea>
    </format>
    <format dxfId="159">
      <pivotArea collapsedLevelsAreSubtotals="1" fieldPosition="0">
        <references count="2">
          <reference field="4294967294" count="1" selected="0">
            <x v="68"/>
          </reference>
          <reference field="6" count="1">
            <x v="0"/>
          </reference>
        </references>
      </pivotArea>
    </format>
    <format dxfId="158">
      <pivotArea field="6" grandRow="1" outline="0" collapsedLevelsAreSubtotals="1" axis="axisRow" fieldPosition="0">
        <references count="1">
          <reference field="4294967294" count="1" selected="0">
            <x v="68"/>
          </reference>
        </references>
      </pivotArea>
    </format>
    <format dxfId="157">
      <pivotArea collapsedLevelsAreSubtotals="1" fieldPosition="0">
        <references count="2">
          <reference field="4294967294" count="1" selected="0">
            <x v="68"/>
          </reference>
          <reference field="6" count="1">
            <x v="1"/>
          </reference>
        </references>
      </pivotArea>
    </format>
    <format dxfId="156">
      <pivotArea collapsedLevelsAreSubtotals="1" fieldPosition="0">
        <references count="2">
          <reference field="4294967294" count="1" selected="0">
            <x v="68"/>
          </reference>
          <reference field="6" count="1">
            <x v="2"/>
          </reference>
        </references>
      </pivotArea>
    </format>
    <format dxfId="155">
      <pivotArea collapsedLevelsAreSubtotals="1" fieldPosition="0">
        <references count="2">
          <reference field="4294967294" count="1" selected="0">
            <x v="68"/>
          </reference>
          <reference field="6" count="1">
            <x v="3"/>
          </reference>
        </references>
      </pivotArea>
    </format>
    <format dxfId="154">
      <pivotArea collapsedLevelsAreSubtotals="1" fieldPosition="0">
        <references count="2">
          <reference field="4294967294" count="1" selected="0">
            <x v="68"/>
          </reference>
          <reference field="6" count="1">
            <x v="4"/>
          </reference>
        </references>
      </pivotArea>
    </format>
    <format dxfId="153">
      <pivotArea collapsedLevelsAreSubtotals="1" fieldPosition="0">
        <references count="2">
          <reference field="4294967294" count="1" selected="0">
            <x v="68"/>
          </reference>
          <reference field="6" count="1">
            <x v="5"/>
          </reference>
        </references>
      </pivotArea>
    </format>
    <format dxfId="152">
      <pivotArea dataOnly="0" labelOnly="1" outline="0" fieldPosition="0">
        <references count="1">
          <reference field="4294967294" count="5">
            <x v="69"/>
            <x v="70"/>
            <x v="71"/>
            <x v="72"/>
            <x v="73"/>
          </reference>
        </references>
      </pivotArea>
    </format>
    <format dxfId="151">
      <pivotArea dataOnly="0" labelOnly="1" outline="0" fieldPosition="0">
        <references count="1">
          <reference field="4294967294" count="5">
            <x v="69"/>
            <x v="70"/>
            <x v="71"/>
            <x v="72"/>
            <x v="73"/>
          </reference>
        </references>
      </pivotArea>
    </format>
    <format dxfId="150">
      <pivotArea dataOnly="0" labelOnly="1" outline="0" fieldPosition="0">
        <references count="1">
          <reference field="4294967294" count="5">
            <x v="69"/>
            <x v="70"/>
            <x v="71"/>
            <x v="72"/>
            <x v="73"/>
          </reference>
        </references>
      </pivotArea>
    </format>
    <format dxfId="149">
      <pivotArea dataOnly="0" labelOnly="1" outline="0" fieldPosition="0">
        <references count="1">
          <reference field="4294967294" count="1">
            <x v="71"/>
          </reference>
        </references>
      </pivotArea>
    </format>
    <format dxfId="148">
      <pivotArea outline="0" fieldPosition="0">
        <references count="1">
          <reference field="4294967294" count="1">
            <x v="71"/>
          </reference>
        </references>
      </pivotArea>
    </format>
    <format dxfId="147">
      <pivotArea outline="0" fieldPosition="0">
        <references count="1">
          <reference field="4294967294" count="1">
            <x v="73"/>
          </reference>
        </references>
      </pivotArea>
    </format>
    <format dxfId="146">
      <pivotArea dataOnly="0" labelOnly="1" outline="0" fieldPosition="0">
        <references count="1">
          <reference field="4294967294" count="2">
            <x v="74"/>
            <x v="76"/>
          </reference>
        </references>
      </pivotArea>
    </format>
    <format dxfId="145">
      <pivotArea dataOnly="0" labelOnly="1" outline="0" fieldPosition="0">
        <references count="1">
          <reference field="4294967294" count="1">
            <x v="75"/>
          </reference>
        </references>
      </pivotArea>
    </format>
    <format dxfId="144">
      <pivotArea outline="0" fieldPosition="0">
        <references count="1">
          <reference field="4294967294" count="1">
            <x v="75"/>
          </reference>
        </references>
      </pivotArea>
    </format>
    <format dxfId="143">
      <pivotArea dataOnly="0" labelOnly="1" outline="0" fieldPosition="0">
        <references count="1">
          <reference field="4294967294" count="1">
            <x v="77"/>
          </reference>
        </references>
      </pivotArea>
    </format>
    <format dxfId="142">
      <pivotArea outline="0" fieldPosition="0">
        <references count="1">
          <reference field="4294967294" count="1">
            <x v="77"/>
          </reference>
        </references>
      </pivotArea>
    </format>
    <format dxfId="141">
      <pivotArea dataOnly="0" labelOnly="1" outline="0" fieldPosition="0">
        <references count="1">
          <reference field="4294967294" count="1">
            <x v="69"/>
          </reference>
        </references>
      </pivotArea>
    </format>
    <format dxfId="140">
      <pivotArea dataOnly="0" labelOnly="1" outline="0" fieldPosition="0">
        <references count="1">
          <reference field="4294967294" count="1">
            <x v="69"/>
          </reference>
        </references>
      </pivotArea>
    </format>
    <format dxfId="139">
      <pivotArea field="6" type="button" dataOnly="0" labelOnly="1" outline="0" axis="axisRow" fieldPosition="0"/>
    </format>
    <format dxfId="138">
      <pivotArea field="4" type="button" dataOnly="0" labelOnly="1" outline="0" axis="axisRow" fieldPosition="1"/>
    </format>
    <format dxfId="137">
      <pivotArea field="3" type="button" dataOnly="0" labelOnly="1" outline="0"/>
    </format>
    <format dxfId="136">
      <pivotArea dataOnly="0" labelOnly="1" outline="0" fieldPosition="0">
        <references count="1">
          <reference field="4294967294" count="1">
            <x v="56"/>
          </reference>
        </references>
      </pivotArea>
    </format>
    <format dxfId="135">
      <pivotArea outline="0" fieldPosition="0">
        <references count="1">
          <reference field="4294967294" count="1">
            <x v="56"/>
          </reference>
        </references>
      </pivotArea>
    </format>
    <format dxfId="134">
      <pivotArea dataOnly="0" labelOnly="1" outline="0" fieldPosition="0">
        <references count="1">
          <reference field="4294967294" count="1">
            <x v="57"/>
          </reference>
        </references>
      </pivotArea>
    </format>
    <format dxfId="133">
      <pivotArea dataOnly="0" labelOnly="1" outline="0" fieldPosition="0">
        <references count="1">
          <reference field="4294967294" count="1">
            <x v="65"/>
          </reference>
        </references>
      </pivotArea>
    </format>
    <format dxfId="132">
      <pivotArea outline="0" fieldPosition="0">
        <references count="1">
          <reference field="4294967294" count="1">
            <x v="65"/>
          </reference>
        </references>
      </pivotArea>
    </format>
    <format dxfId="131">
      <pivotArea dataOnly="0" labelOnly="1" outline="0" fieldPosition="0">
        <references count="1">
          <reference field="4294967294" count="1">
            <x v="66"/>
          </reference>
        </references>
      </pivotArea>
    </format>
    <format dxfId="130">
      <pivotArea dataOnly="0" labelOnly="1" outline="0" fieldPosition="0">
        <references count="1">
          <reference field="4294967294" count="1">
            <x v="67"/>
          </reference>
        </references>
      </pivotArea>
    </format>
    <format dxfId="129">
      <pivotArea outline="0" fieldPosition="0">
        <references count="1">
          <reference field="4294967294" count="1">
            <x v="67"/>
          </reference>
        </references>
      </pivotArea>
    </format>
    <format dxfId="128">
      <pivotArea dataOnly="0" labelOnly="1" outline="0" fieldPosition="0">
        <references count="1">
          <reference field="4294967294" count="1">
            <x v="16"/>
          </reference>
        </references>
      </pivotArea>
    </format>
    <format dxfId="127">
      <pivotArea outline="0" fieldPosition="0">
        <references count="1">
          <reference field="4294967294" count="1" selected="0">
            <x v="16"/>
          </reference>
        </references>
      </pivotArea>
    </format>
  </formats>
  <conditionalFormats count="21">
    <conditionalFormat priority="47">
      <pivotAreas count="1">
        <pivotArea type="data" outline="0" collapsedLevelsAreSubtotals="1" fieldPosition="0">
          <references count="1">
            <reference field="4294967294" count="1" selected="0">
              <x v="4"/>
            </reference>
          </references>
        </pivotArea>
      </pivotAreas>
    </conditionalFormat>
    <conditionalFormat priority="46">
      <pivotAreas count="1">
        <pivotArea type="data" outline="0" collapsedLevelsAreSubtotals="1" fieldPosition="0">
          <references count="1">
            <reference field="4294967294" count="1" selected="0">
              <x v="9"/>
            </reference>
          </references>
        </pivotArea>
      </pivotAreas>
    </conditionalFormat>
    <conditionalFormat priority="45">
      <pivotAreas count="1">
        <pivotArea type="data" outline="0" collapsedLevelsAreSubtotals="1" fieldPosition="0">
          <references count="1">
            <reference field="4294967294" count="1" selected="0">
              <x v="14"/>
            </reference>
          </references>
        </pivotArea>
      </pivotAreas>
    </conditionalFormat>
    <conditionalFormat priority="44">
      <pivotAreas count="1">
        <pivotArea type="data" outline="0" collapsedLevelsAreSubtotals="1" fieldPosition="0">
          <references count="1">
            <reference field="4294967294" count="1" selected="0">
              <x v="17"/>
            </reference>
          </references>
        </pivotArea>
      </pivotAreas>
    </conditionalFormat>
    <conditionalFormat priority="43">
      <pivotAreas count="1">
        <pivotArea type="data" outline="0" collapsedLevelsAreSubtotals="1" fieldPosition="0">
          <references count="1">
            <reference field="4294967294" count="1" selected="0">
              <x v="21"/>
            </reference>
          </references>
        </pivotArea>
      </pivotAreas>
    </conditionalFormat>
    <conditionalFormat priority="42">
      <pivotAreas count="1">
        <pivotArea type="data" outline="0" collapsedLevelsAreSubtotals="1" fieldPosition="0">
          <references count="1">
            <reference field="4294967294" count="1" selected="0">
              <x v="29"/>
            </reference>
          </references>
        </pivotArea>
      </pivotAreas>
    </conditionalFormat>
    <conditionalFormat priority="41">
      <pivotAreas count="1">
        <pivotArea type="data" outline="0" collapsedLevelsAreSubtotals="1" fieldPosition="0">
          <references count="1">
            <reference field="4294967294" count="1" selected="0">
              <x v="25"/>
            </reference>
          </references>
        </pivotArea>
      </pivotAreas>
    </conditionalFormat>
    <conditionalFormat priority="40">
      <pivotAreas count="1">
        <pivotArea type="data" outline="0" collapsedLevelsAreSubtotals="1" fieldPosition="0">
          <references count="1">
            <reference field="4294967294" count="1" selected="0">
              <x v="34"/>
            </reference>
          </references>
        </pivotArea>
      </pivotAreas>
    </conditionalFormat>
    <conditionalFormat priority="39">
      <pivotAreas count="1">
        <pivotArea type="data" outline="0" collapsedLevelsAreSubtotals="1" fieldPosition="0">
          <references count="1">
            <reference field="4294967294" count="1" selected="0">
              <x v="38"/>
            </reference>
          </references>
        </pivotArea>
      </pivotAreas>
    </conditionalFormat>
    <conditionalFormat priority="38">
      <pivotAreas count="1">
        <pivotArea type="data" outline="0" collapsedLevelsAreSubtotals="1" fieldPosition="0">
          <references count="1">
            <reference field="4294967294" count="1" selected="0">
              <x v="42"/>
            </reference>
          </references>
        </pivotArea>
      </pivotAreas>
    </conditionalFormat>
    <conditionalFormat priority="37">
      <pivotAreas count="1">
        <pivotArea type="data" outline="0" collapsedLevelsAreSubtotals="1" fieldPosition="0">
          <references count="1">
            <reference field="4294967294" count="1" selected="0">
              <x v="52"/>
            </reference>
          </references>
        </pivotArea>
      </pivotAreas>
    </conditionalFormat>
    <conditionalFormat priority="36">
      <pivotAreas count="1">
        <pivotArea type="data" outline="0" collapsedLevelsAreSubtotals="1" fieldPosition="0">
          <references count="1">
            <reference field="4294967294" count="1" selected="0">
              <x v="61"/>
            </reference>
          </references>
        </pivotArea>
      </pivotAreas>
    </conditionalFormat>
    <conditionalFormat priority="35">
      <pivotAreas count="1">
        <pivotArea type="data" outline="0" collapsedLevelsAreSubtotals="1" fieldPosition="0">
          <references count="1">
            <reference field="4294967294" count="1" selected="0">
              <x v="71"/>
            </reference>
          </references>
        </pivotArea>
      </pivotAreas>
    </conditionalFormat>
    <conditionalFormat priority="34">
      <pivotAreas count="1">
        <pivotArea type="data" outline="0" collapsedLevelsAreSubtotals="1" fieldPosition="0">
          <references count="1">
            <reference field="4294967294" count="1" selected="0">
              <x v="73"/>
            </reference>
          </references>
        </pivotArea>
      </pivotAreas>
    </conditionalFormat>
    <conditionalFormat priority="33">
      <pivotAreas count="1">
        <pivotArea type="data" outline="0" collapsedLevelsAreSubtotals="1" fieldPosition="0">
          <references count="1">
            <reference field="4294967294" count="1" selected="0">
              <x v="75"/>
            </reference>
          </references>
        </pivotArea>
      </pivotAreas>
    </conditionalFormat>
    <conditionalFormat priority="32">
      <pivotAreas count="1">
        <pivotArea type="data" outline="0" collapsedLevelsAreSubtotals="1" fieldPosition="0">
          <references count="1">
            <reference field="4294967294" count="1" selected="0">
              <x v="77"/>
            </reference>
          </references>
        </pivotArea>
      </pivotAreas>
    </conditionalFormat>
    <conditionalFormat priority="31">
      <pivotAreas count="1">
        <pivotArea type="data" outline="0" collapsedLevelsAreSubtotals="1" fieldPosition="0">
          <references count="1">
            <reference field="4294967294" count="1" selected="0">
              <x v="57"/>
            </reference>
          </references>
        </pivotArea>
      </pivotAreas>
    </conditionalFormat>
    <conditionalFormat priority="30">
      <pivotAreas count="1">
        <pivotArea type="data" outline="0" collapsedLevelsAreSubtotals="1" fieldPosition="0">
          <references count="1">
            <reference field="4294967294" count="1" selected="0">
              <x v="66"/>
            </reference>
          </references>
        </pivotArea>
      </pivotAreas>
    </conditionalFormat>
    <conditionalFormat priority="29">
      <pivotAreas count="1">
        <pivotArea type="data" outline="0" collapsedLevelsAreSubtotals="1" fieldPosition="0">
          <references count="1">
            <reference field="4294967294" count="1" selected="0">
              <x v="67"/>
            </reference>
          </references>
        </pivotArea>
      </pivotAreas>
    </conditionalFormat>
    <conditionalFormat priority="28">
      <pivotAreas count="1">
        <pivotArea type="data" outline="0" collapsedLevelsAreSubtotals="1" fieldPosition="0">
          <references count="1">
            <reference field="4294967294" count="1" selected="0">
              <x v="7"/>
            </reference>
          </references>
        </pivotArea>
      </pivotAreas>
    </conditionalFormat>
    <conditionalFormat priority="27">
      <pivotAreas count="1">
        <pivotArea type="data" outline="0" collapsedLevelsAreSubtotals="1" fieldPosition="0">
          <references count="1">
            <reference field="4294967294" count="1" selected="0">
              <x v="12"/>
            </reference>
          </references>
        </pivotArea>
      </pivotAreas>
    </conditionalFormat>
  </conditional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05B6A-E62D-470E-8319-B09769A8AF59}">
  <sheetPr>
    <tabColor theme="8" tint="0.39997558519241921"/>
  </sheetPr>
  <dimension ref="A4:CU87"/>
  <sheetViews>
    <sheetView showGridLines="0" zoomScale="90" zoomScaleNormal="90" workbookViewId="0">
      <pane xSplit="1" ySplit="8" topLeftCell="B29" activePane="bottomRight" state="frozen"/>
      <selection activeCell="J9" sqref="J9"/>
      <selection pane="topRight" activeCell="J9" sqref="J9"/>
      <selection pane="bottomLeft" activeCell="J9" sqref="J9"/>
      <selection pane="bottomRight" activeCell="A47" sqref="A47:A53"/>
    </sheetView>
  </sheetViews>
  <sheetFormatPr baseColWidth="10" defaultRowHeight="15" outlineLevelCol="1" x14ac:dyDescent="0.25"/>
  <cols>
    <col min="1" max="1" width="44.5703125" bestFit="1" customWidth="1"/>
    <col min="2" max="3" width="7.140625" bestFit="1" customWidth="1"/>
    <col min="4" max="4" width="6.140625" bestFit="1" customWidth="1"/>
    <col min="5" max="5" width="7.5703125" bestFit="1" customWidth="1"/>
    <col min="6" max="6" width="7.7109375" bestFit="1" customWidth="1"/>
    <col min="7" max="10" width="8.28515625" bestFit="1" customWidth="1"/>
    <col min="11" max="11" width="7.7109375" bestFit="1" customWidth="1"/>
    <col min="12" max="12" width="5.5703125" bestFit="1" customWidth="1"/>
    <col min="13" max="13" width="5.28515625" bestFit="1" customWidth="1"/>
    <col min="14" max="14" width="7.28515625" bestFit="1" customWidth="1"/>
    <col min="15" max="15" width="5.42578125" bestFit="1" customWidth="1"/>
    <col min="16" max="16" width="7.28515625" bestFit="1" customWidth="1"/>
    <col min="17" max="17" width="6.85546875" bestFit="1" customWidth="1"/>
    <col min="18" max="18" width="6.5703125" bestFit="1" customWidth="1"/>
    <col min="19" max="19" width="7.140625" bestFit="1" customWidth="1"/>
    <col min="20" max="22" width="11.140625" bestFit="1" customWidth="1"/>
    <col min="23" max="23" width="7.28515625" bestFit="1" customWidth="1"/>
    <col min="24" max="26" width="11.140625" bestFit="1" customWidth="1"/>
    <col min="27" max="27" width="7.28515625" bestFit="1" customWidth="1"/>
    <col min="28" max="30" width="10.85546875" bestFit="1" customWidth="1"/>
    <col min="31" max="31" width="6.140625" bestFit="1" customWidth="1"/>
    <col min="32" max="32" width="4.42578125" bestFit="1" customWidth="1"/>
    <col min="33" max="33" width="4.28515625" bestFit="1" customWidth="1"/>
    <col min="34" max="35" width="11.140625" bestFit="1" customWidth="1"/>
    <col min="36" max="36" width="7.28515625" bestFit="1" customWidth="1"/>
    <col min="37" max="39" width="9.140625" bestFit="1" customWidth="1"/>
    <col min="40" max="40" width="7.7109375" bestFit="1" customWidth="1"/>
    <col min="41" max="42" width="8.85546875" bestFit="1" customWidth="1"/>
    <col min="43" max="43" width="6.7109375" bestFit="1" customWidth="1"/>
    <col min="44" max="44" width="7.85546875" bestFit="1" customWidth="1"/>
    <col min="45" max="45" width="4.5703125" bestFit="1" customWidth="1"/>
    <col min="46" max="46" width="3.7109375" bestFit="1" customWidth="1"/>
    <col min="47" max="47" width="9.28515625" bestFit="1" customWidth="1"/>
    <col min="48" max="48" width="6.140625" bestFit="1" customWidth="1"/>
    <col min="49" max="50" width="5.7109375" bestFit="1" customWidth="1"/>
    <col min="51" max="53" width="9.7109375" bestFit="1" customWidth="1"/>
    <col min="54" max="54" width="8.5703125" bestFit="1" customWidth="1"/>
    <col min="55" max="57" width="7.140625" bestFit="1" customWidth="1"/>
    <col min="58" max="59" width="7.7109375" bestFit="1" customWidth="1"/>
    <col min="60" max="60" width="4.5703125" bestFit="1" customWidth="1"/>
    <col min="61" max="61" width="5.140625" bestFit="1" customWidth="1"/>
    <col min="62" max="63" width="7.140625" bestFit="1" customWidth="1"/>
    <col min="64" max="64" width="6.140625" bestFit="1" customWidth="1"/>
    <col min="65" max="65" width="5.5703125" bestFit="1" customWidth="1"/>
    <col min="66" max="66" width="6.28515625" bestFit="1" customWidth="1"/>
    <col min="67" max="68" width="7.140625" bestFit="1" customWidth="1"/>
    <col min="69" max="69" width="8.42578125" bestFit="1" customWidth="1"/>
    <col min="70" max="70" width="6.28515625" hidden="1" customWidth="1" outlineLevel="1"/>
    <col min="71" max="71" width="5.5703125" hidden="1" customWidth="1" outlineLevel="1"/>
    <col min="72" max="72" width="4.5703125" hidden="1" customWidth="1" outlineLevel="1"/>
    <col min="73" max="73" width="6.5703125" hidden="1" customWidth="1" outlineLevel="1"/>
    <col min="74" max="74" width="4.42578125" hidden="1" customWidth="1" outlineLevel="1"/>
    <col min="75" max="75" width="7.7109375" hidden="1" customWidth="1" outlineLevel="1"/>
    <col min="76" max="76" width="4.85546875" hidden="1" customWidth="1" outlineLevel="1"/>
    <col min="77" max="77" width="6.5703125" hidden="1" customWidth="1" outlineLevel="1"/>
    <col min="78" max="78" width="5.7109375" hidden="1" customWidth="1" outlineLevel="1"/>
    <col min="79" max="79" width="7.7109375" hidden="1" customWidth="1" outlineLevel="1"/>
    <col min="80" max="80" width="11.42578125" customWidth="1" collapsed="1"/>
    <col min="81" max="81" width="11.42578125" customWidth="1" outlineLevel="1"/>
    <col min="82" max="82" width="11.85546875" customWidth="1" outlineLevel="1"/>
    <col min="83" max="83" width="12.5703125" customWidth="1" outlineLevel="1"/>
    <col min="84" max="88" width="11.42578125" customWidth="1" outlineLevel="1"/>
    <col min="89" max="89" width="15.140625" customWidth="1" outlineLevel="1"/>
    <col min="91" max="91" width="12.5703125" style="36" customWidth="1"/>
    <col min="92" max="92" width="11.42578125" style="36"/>
    <col min="95" max="95" width="12" bestFit="1" customWidth="1"/>
  </cols>
  <sheetData>
    <row r="4" spans="1:99" ht="19.5" x14ac:dyDescent="0.4">
      <c r="A4" s="1" t="s">
        <v>0</v>
      </c>
    </row>
    <row r="5" spans="1:99" ht="3" customHeight="1" x14ac:dyDescent="0.4">
      <c r="A5" s="1"/>
    </row>
    <row r="6" spans="1:99" ht="15.75" thickBot="1" x14ac:dyDescent="0.3">
      <c r="A6" s="3">
        <f>MAX([1]!Pospago[FECHA_ALTA])</f>
        <v>44985</v>
      </c>
      <c r="F6" s="74">
        <v>0.15</v>
      </c>
      <c r="K6" s="74">
        <v>0.1</v>
      </c>
      <c r="P6" s="74">
        <v>0.1</v>
      </c>
      <c r="S6" s="74">
        <f>S31*S7</f>
        <v>9.4197419354838691E-2</v>
      </c>
      <c r="AJ6" s="74">
        <v>0.2</v>
      </c>
      <c r="BB6" s="74">
        <f>BB31*BB7</f>
        <v>2.9208342200468179E-2</v>
      </c>
      <c r="BG6" s="74">
        <v>7.4999999999999997E-2</v>
      </c>
      <c r="BK6" s="74">
        <f>BK31*BK7</f>
        <v>6.25E-2</v>
      </c>
      <c r="BP6" s="74">
        <v>0.1</v>
      </c>
    </row>
    <row r="7" spans="1:99" ht="16.5" thickTop="1" thickBot="1" x14ac:dyDescent="0.3">
      <c r="F7" s="4">
        <v>0.15</v>
      </c>
      <c r="I7" s="5"/>
      <c r="K7" s="4">
        <v>0.1</v>
      </c>
      <c r="P7" s="4">
        <v>0.1</v>
      </c>
      <c r="S7" s="4">
        <v>0.1</v>
      </c>
      <c r="AJ7" s="4">
        <v>0.2</v>
      </c>
      <c r="AO7" s="6">
        <v>3</v>
      </c>
      <c r="AS7" s="6">
        <v>14.99</v>
      </c>
      <c r="AU7" s="6">
        <v>5.35</v>
      </c>
      <c r="AW7" s="6">
        <v>3.44</v>
      </c>
      <c r="BB7" s="7">
        <v>7.4999999999999997E-2</v>
      </c>
      <c r="BD7" s="75"/>
      <c r="BG7" s="7">
        <v>7.4999999999999997E-2</v>
      </c>
      <c r="BI7" s="79">
        <f>MAX([1]!Prepago[FECHA_ALTA])</f>
        <v>44985</v>
      </c>
      <c r="BJ7" s="80"/>
      <c r="BK7" s="7">
        <v>0.1</v>
      </c>
      <c r="BN7" s="81">
        <f>MAX([1]!NPS[FECHA_CREACION])</f>
        <v>44985</v>
      </c>
      <c r="BO7" s="82"/>
      <c r="BP7" s="7">
        <v>0.1</v>
      </c>
      <c r="BR7" s="8" t="s">
        <v>1</v>
      </c>
      <c r="CC7" s="2"/>
      <c r="CD7" s="2"/>
      <c r="CE7" s="2"/>
      <c r="CF7" s="2"/>
      <c r="CG7" s="2"/>
      <c r="CH7" s="2"/>
      <c r="CI7" s="2"/>
      <c r="CJ7" s="2"/>
      <c r="CK7" s="2"/>
      <c r="CM7" s="9">
        <v>250</v>
      </c>
      <c r="CP7" s="36"/>
    </row>
    <row r="8" spans="1:99" ht="56.25" customHeight="1" thickTop="1" x14ac:dyDescent="0.25">
      <c r="A8" s="69" t="s">
        <v>2</v>
      </c>
      <c r="B8" s="10" t="s">
        <v>3</v>
      </c>
      <c r="C8" s="10" t="s">
        <v>4</v>
      </c>
      <c r="D8" s="11" t="s">
        <v>168</v>
      </c>
      <c r="E8" s="10" t="s">
        <v>5</v>
      </c>
      <c r="F8" s="10" t="s">
        <v>6</v>
      </c>
      <c r="G8" s="12" t="s">
        <v>7</v>
      </c>
      <c r="H8" s="12" t="s">
        <v>8</v>
      </c>
      <c r="I8" s="11" t="s">
        <v>9</v>
      </c>
      <c r="J8" s="12" t="s">
        <v>10</v>
      </c>
      <c r="K8" s="12" t="s">
        <v>11</v>
      </c>
      <c r="L8" s="10" t="s">
        <v>12</v>
      </c>
      <c r="M8" s="10" t="s">
        <v>13</v>
      </c>
      <c r="N8" s="11" t="s">
        <v>169</v>
      </c>
      <c r="O8" s="10" t="s">
        <v>14</v>
      </c>
      <c r="P8" s="10" t="s">
        <v>15</v>
      </c>
      <c r="Q8" s="12" t="s">
        <v>16</v>
      </c>
      <c r="R8" s="12" t="s">
        <v>170</v>
      </c>
      <c r="S8" s="12" t="s">
        <v>17</v>
      </c>
      <c r="T8" s="10" t="s">
        <v>18</v>
      </c>
      <c r="U8" s="10" t="s">
        <v>19</v>
      </c>
      <c r="V8" s="10" t="s">
        <v>20</v>
      </c>
      <c r="W8" s="10" t="s">
        <v>21</v>
      </c>
      <c r="X8" s="12" t="s">
        <v>22</v>
      </c>
      <c r="Y8" s="12" t="s">
        <v>23</v>
      </c>
      <c r="Z8" s="12" t="s">
        <v>24</v>
      </c>
      <c r="AA8" s="12" t="s">
        <v>25</v>
      </c>
      <c r="AB8" s="13" t="s">
        <v>26</v>
      </c>
      <c r="AC8" s="13" t="s">
        <v>27</v>
      </c>
      <c r="AD8" s="13" t="s">
        <v>28</v>
      </c>
      <c r="AE8" s="13" t="s">
        <v>29</v>
      </c>
      <c r="AF8" s="10" t="s">
        <v>30</v>
      </c>
      <c r="AG8" s="10" t="s">
        <v>31</v>
      </c>
      <c r="AH8" s="12" t="s">
        <v>32</v>
      </c>
      <c r="AI8" s="12" t="s">
        <v>33</v>
      </c>
      <c r="AJ8" s="12" t="s">
        <v>34</v>
      </c>
      <c r="AK8" s="10" t="s">
        <v>35</v>
      </c>
      <c r="AL8" s="10" t="s">
        <v>36</v>
      </c>
      <c r="AM8" s="10" t="s">
        <v>37</v>
      </c>
      <c r="AN8" s="10" t="s">
        <v>38</v>
      </c>
      <c r="AO8" s="12" t="s">
        <v>39</v>
      </c>
      <c r="AP8" s="12" t="s">
        <v>40</v>
      </c>
      <c r="AQ8" s="12" t="s">
        <v>41</v>
      </c>
      <c r="AR8" s="12" t="s">
        <v>42</v>
      </c>
      <c r="AS8" s="10" t="s">
        <v>43</v>
      </c>
      <c r="AT8" s="10" t="s">
        <v>44</v>
      </c>
      <c r="AU8" s="12" t="s">
        <v>45</v>
      </c>
      <c r="AV8" s="12" t="s">
        <v>46</v>
      </c>
      <c r="AW8" s="10" t="s">
        <v>47</v>
      </c>
      <c r="AX8" s="10" t="s">
        <v>48</v>
      </c>
      <c r="AY8" s="12" t="s">
        <v>49</v>
      </c>
      <c r="AZ8" s="12" t="s">
        <v>50</v>
      </c>
      <c r="BA8" s="12" t="s">
        <v>51</v>
      </c>
      <c r="BB8" s="12" t="s">
        <v>52</v>
      </c>
      <c r="BC8" s="10" t="s">
        <v>53</v>
      </c>
      <c r="BD8" s="10" t="s">
        <v>54</v>
      </c>
      <c r="BE8" s="10" t="s">
        <v>55</v>
      </c>
      <c r="BF8" s="13" t="s">
        <v>171</v>
      </c>
      <c r="BG8" s="10" t="s">
        <v>56</v>
      </c>
      <c r="BH8" s="12" t="s">
        <v>57</v>
      </c>
      <c r="BI8" s="12" t="s">
        <v>58</v>
      </c>
      <c r="BJ8" s="12" t="s">
        <v>59</v>
      </c>
      <c r="BK8" s="12" t="s">
        <v>60</v>
      </c>
      <c r="BL8" s="10" t="s">
        <v>61</v>
      </c>
      <c r="BM8" s="10" t="s">
        <v>62</v>
      </c>
      <c r="BN8" s="10" t="s">
        <v>63</v>
      </c>
      <c r="BO8" s="13" t="s">
        <v>64</v>
      </c>
      <c r="BP8" s="10" t="s">
        <v>65</v>
      </c>
      <c r="BQ8" s="14" t="s">
        <v>66</v>
      </c>
      <c r="BR8" s="15" t="s">
        <v>67</v>
      </c>
      <c r="BS8" s="16" t="s">
        <v>68</v>
      </c>
      <c r="BT8" s="10" t="s">
        <v>69</v>
      </c>
      <c r="BU8" s="13" t="s">
        <v>70</v>
      </c>
      <c r="BV8" s="10" t="s">
        <v>71</v>
      </c>
      <c r="BW8" s="10" t="s">
        <v>72</v>
      </c>
      <c r="BX8" s="12" t="s">
        <v>73</v>
      </c>
      <c r="BY8" s="13" t="s">
        <v>74</v>
      </c>
      <c r="BZ8" s="12" t="s">
        <v>75</v>
      </c>
      <c r="CA8" s="12" t="s">
        <v>76</v>
      </c>
      <c r="CC8" s="17" t="s">
        <v>183</v>
      </c>
      <c r="CD8" s="17" t="s">
        <v>184</v>
      </c>
      <c r="CE8" s="17" t="s">
        <v>185</v>
      </c>
      <c r="CF8" s="17" t="s">
        <v>186</v>
      </c>
      <c r="CG8" s="17" t="s">
        <v>187</v>
      </c>
      <c r="CH8" s="17" t="s">
        <v>188</v>
      </c>
      <c r="CI8" s="17" t="s">
        <v>189</v>
      </c>
      <c r="CJ8" s="17" t="s">
        <v>190</v>
      </c>
      <c r="CK8" s="17" t="s">
        <v>77</v>
      </c>
      <c r="CM8" s="70" t="s">
        <v>78</v>
      </c>
      <c r="CO8" s="18" t="s">
        <v>79</v>
      </c>
      <c r="CP8" s="71" t="s">
        <v>80</v>
      </c>
      <c r="CQ8" s="17" t="s">
        <v>81</v>
      </c>
      <c r="CS8" s="19" t="s">
        <v>82</v>
      </c>
      <c r="CT8" s="19" t="s">
        <v>83</v>
      </c>
      <c r="CU8" s="19" t="s">
        <v>84</v>
      </c>
    </row>
    <row r="9" spans="1:99" x14ac:dyDescent="0.25">
      <c r="A9" s="20" t="s">
        <v>85</v>
      </c>
      <c r="B9" s="21">
        <v>296.39999999999998</v>
      </c>
      <c r="C9" s="21">
        <v>181</v>
      </c>
      <c r="D9" s="22">
        <v>0</v>
      </c>
      <c r="E9" s="21">
        <v>181</v>
      </c>
      <c r="F9" s="23">
        <v>0.61066126855600544</v>
      </c>
      <c r="G9" s="21">
        <v>296.39999999999998</v>
      </c>
      <c r="H9" s="22">
        <v>211</v>
      </c>
      <c r="I9" s="22">
        <v>0</v>
      </c>
      <c r="J9" s="21">
        <v>211</v>
      </c>
      <c r="K9" s="23">
        <v>0.71187584345479082</v>
      </c>
      <c r="L9" s="22">
        <v>741</v>
      </c>
      <c r="M9" s="22">
        <v>682</v>
      </c>
      <c r="N9" s="22">
        <v>13</v>
      </c>
      <c r="O9" s="21">
        <v>669</v>
      </c>
      <c r="P9" s="23">
        <v>0.90283400809716596</v>
      </c>
      <c r="Q9" s="24">
        <v>15.5</v>
      </c>
      <c r="R9" s="25">
        <v>14.49388563049853</v>
      </c>
      <c r="S9" s="23">
        <v>0.93508939551603421</v>
      </c>
      <c r="T9" s="25">
        <v>59950</v>
      </c>
      <c r="U9" s="25">
        <v>59631.618659999993</v>
      </c>
      <c r="V9" s="25">
        <v>59631.618660000007</v>
      </c>
      <c r="W9" s="23">
        <v>0.99468921868223537</v>
      </c>
      <c r="X9" s="25">
        <v>23980.000000000004</v>
      </c>
      <c r="Y9" s="25">
        <v>54598.225790000004</v>
      </c>
      <c r="Z9" s="25">
        <v>54598.225790000004</v>
      </c>
      <c r="AA9" s="23">
        <v>2.2768234274395329</v>
      </c>
      <c r="AB9" s="25">
        <v>8392.9999999999982</v>
      </c>
      <c r="AC9" s="25">
        <v>1466.9643000000001</v>
      </c>
      <c r="AD9" s="25">
        <v>1466.9643000000001</v>
      </c>
      <c r="AE9" s="23">
        <v>0.17478426069343506</v>
      </c>
      <c r="AF9" s="22">
        <v>24</v>
      </c>
      <c r="AG9" s="22">
        <v>2</v>
      </c>
      <c r="AH9" s="25">
        <v>60069.760000000002</v>
      </c>
      <c r="AI9" s="25">
        <v>59641.598660000011</v>
      </c>
      <c r="AJ9" s="23">
        <v>0.99287226484673829</v>
      </c>
      <c r="AK9" s="25">
        <v>1220.2855657051064</v>
      </c>
      <c r="AL9" s="25">
        <v>1845.62</v>
      </c>
      <c r="AM9" s="25">
        <v>1845.62</v>
      </c>
      <c r="AN9" s="23">
        <v>1.5124492593121532</v>
      </c>
      <c r="AO9" s="22">
        <v>60</v>
      </c>
      <c r="AP9" s="22">
        <v>12</v>
      </c>
      <c r="AQ9" s="22">
        <v>12</v>
      </c>
      <c r="AR9" s="23">
        <v>0.2</v>
      </c>
      <c r="AS9" s="22">
        <v>12</v>
      </c>
      <c r="AT9" s="22">
        <v>0</v>
      </c>
      <c r="AU9" s="22">
        <v>11.999999999999998</v>
      </c>
      <c r="AV9" s="22">
        <v>0</v>
      </c>
      <c r="AW9" s="22">
        <v>12</v>
      </c>
      <c r="AX9" s="22">
        <v>0</v>
      </c>
      <c r="AY9" s="25">
        <v>1685.645565705106</v>
      </c>
      <c r="AZ9" s="25">
        <v>1881.62</v>
      </c>
      <c r="BA9" s="25">
        <v>1881.62</v>
      </c>
      <c r="BB9" s="23">
        <v>1.1162607598430205</v>
      </c>
      <c r="BC9" s="26">
        <v>0.77999999999999992</v>
      </c>
      <c r="BD9" s="22">
        <v>65</v>
      </c>
      <c r="BE9" s="22">
        <v>65</v>
      </c>
      <c r="BF9" s="23">
        <v>0.80989583333333326</v>
      </c>
      <c r="BG9" s="23">
        <v>1.0383279914529915</v>
      </c>
      <c r="BH9" s="22">
        <v>212</v>
      </c>
      <c r="BI9" s="22">
        <v>221</v>
      </c>
      <c r="BJ9" s="22">
        <v>221</v>
      </c>
      <c r="BK9" s="23">
        <v>1.0424528301886793</v>
      </c>
      <c r="BL9" s="23">
        <v>0.80000000000000016</v>
      </c>
      <c r="BM9" s="22">
        <v>1260</v>
      </c>
      <c r="BN9" s="22">
        <v>1176</v>
      </c>
      <c r="BO9" s="23">
        <v>0.70000000000000007</v>
      </c>
      <c r="BP9" s="23">
        <v>0.87499999999999989</v>
      </c>
      <c r="BQ9" s="27">
        <v>0.88265356795954775</v>
      </c>
      <c r="BR9" s="28"/>
      <c r="BS9" s="22">
        <v>682</v>
      </c>
      <c r="BT9" s="22">
        <v>220</v>
      </c>
      <c r="BU9" s="23">
        <v>0.32258064516129031</v>
      </c>
      <c r="BV9" s="22">
        <v>70</v>
      </c>
      <c r="BW9" s="23">
        <v>3.1428571428571428</v>
      </c>
      <c r="BX9" s="22">
        <v>78</v>
      </c>
      <c r="BY9" s="23">
        <v>0.11436950146627566</v>
      </c>
      <c r="BZ9" s="22">
        <v>70</v>
      </c>
      <c r="CA9" s="23">
        <v>1.1142857142857143</v>
      </c>
      <c r="CC9" s="29">
        <f>SUM(CC10:CC25)</f>
        <v>5</v>
      </c>
      <c r="CD9" s="29">
        <f t="shared" ref="CD9:CK9" si="0">SUM(CD10:CD25)</f>
        <v>2</v>
      </c>
      <c r="CE9" s="29">
        <f t="shared" si="0"/>
        <v>0</v>
      </c>
      <c r="CF9" s="29">
        <f t="shared" si="0"/>
        <v>5</v>
      </c>
      <c r="CG9" s="29">
        <f t="shared" si="0"/>
        <v>42</v>
      </c>
      <c r="CH9" s="29">
        <f t="shared" si="0"/>
        <v>19</v>
      </c>
      <c r="CI9" s="29">
        <f t="shared" si="0"/>
        <v>21</v>
      </c>
      <c r="CJ9" s="29">
        <f t="shared" si="0"/>
        <v>17</v>
      </c>
      <c r="CK9" s="29">
        <f t="shared" si="0"/>
        <v>111</v>
      </c>
      <c r="CM9" s="72">
        <f>SUM(CM10:CM25)</f>
        <v>2119.5171149790003</v>
      </c>
      <c r="CO9" s="72">
        <f>SUM(CO10:CO25)</f>
        <v>-231</v>
      </c>
      <c r="CP9" s="72">
        <f>SUM(CP10:CP25)</f>
        <v>-29.4</v>
      </c>
      <c r="CQ9" s="72">
        <f>SUM(CQ10:CQ25)</f>
        <v>1859.1171149790002</v>
      </c>
      <c r="CS9" s="31">
        <v>0</v>
      </c>
      <c r="CT9" s="32">
        <v>0</v>
      </c>
      <c r="CU9" s="33">
        <v>0</v>
      </c>
    </row>
    <row r="10" spans="1:99" x14ac:dyDescent="0.25">
      <c r="A10" s="34" t="s">
        <v>86</v>
      </c>
      <c r="B10" s="21">
        <v>19.200000000000003</v>
      </c>
      <c r="C10" s="21">
        <v>5</v>
      </c>
      <c r="D10" s="22">
        <v>0</v>
      </c>
      <c r="E10" s="21">
        <v>5</v>
      </c>
      <c r="F10" s="23">
        <v>0.26041666666666663</v>
      </c>
      <c r="G10" s="21">
        <v>19.200000000000003</v>
      </c>
      <c r="H10" s="22">
        <v>10</v>
      </c>
      <c r="I10" s="22">
        <v>0</v>
      </c>
      <c r="J10" s="21">
        <v>10</v>
      </c>
      <c r="K10" s="23">
        <v>0.52083333333333326</v>
      </c>
      <c r="L10" s="22">
        <v>48</v>
      </c>
      <c r="M10" s="22">
        <v>36</v>
      </c>
      <c r="N10" s="22">
        <v>0</v>
      </c>
      <c r="O10" s="21">
        <v>36</v>
      </c>
      <c r="P10" s="23">
        <v>0.75</v>
      </c>
      <c r="Q10" s="24">
        <v>15.5</v>
      </c>
      <c r="R10" s="25">
        <v>13.485555555555555</v>
      </c>
      <c r="S10" s="23">
        <v>0.87003584229390674</v>
      </c>
      <c r="T10" s="25">
        <v>3906.0906515580732</v>
      </c>
      <c r="U10" s="25">
        <v>4384.8214200000002</v>
      </c>
      <c r="V10" s="25">
        <v>4384.8214200000002</v>
      </c>
      <c r="W10" s="23">
        <v>1.1225600763389783</v>
      </c>
      <c r="X10" s="25">
        <v>1562.4362606232294</v>
      </c>
      <c r="Y10" s="25">
        <v>4384.8214200000002</v>
      </c>
      <c r="Z10" s="25">
        <v>4384.8214200000002</v>
      </c>
      <c r="AA10" s="23">
        <v>2.8064001908474459</v>
      </c>
      <c r="AB10" s="25">
        <v>546.8526912181303</v>
      </c>
      <c r="AC10" s="25">
        <v>225</v>
      </c>
      <c r="AD10" s="25">
        <v>225</v>
      </c>
      <c r="AE10" s="23">
        <v>0.4114453556017178</v>
      </c>
      <c r="AF10" s="22">
        <v>2</v>
      </c>
      <c r="AG10" s="22">
        <v>0</v>
      </c>
      <c r="AH10" s="25">
        <v>3916.0706515580732</v>
      </c>
      <c r="AI10" s="25">
        <v>4384.8214200000002</v>
      </c>
      <c r="AJ10" s="23">
        <v>1.1196992623857351</v>
      </c>
      <c r="AK10" s="25">
        <v>79.508691249907798</v>
      </c>
      <c r="AL10" s="25">
        <v>127.83999999999999</v>
      </c>
      <c r="AM10" s="25">
        <v>127.83999999999999</v>
      </c>
      <c r="AN10" s="23">
        <v>1.6078745353533692</v>
      </c>
      <c r="AO10" s="22">
        <v>5</v>
      </c>
      <c r="AP10" s="22">
        <v>1</v>
      </c>
      <c r="AQ10" s="22">
        <v>1</v>
      </c>
      <c r="AR10" s="23">
        <v>0.2</v>
      </c>
      <c r="AS10" s="22">
        <v>1</v>
      </c>
      <c r="AT10" s="22">
        <v>0</v>
      </c>
      <c r="AU10" s="22">
        <v>0.99999999999999989</v>
      </c>
      <c r="AV10" s="22">
        <v>0</v>
      </c>
      <c r="AW10" s="22">
        <v>1</v>
      </c>
      <c r="AX10" s="22">
        <v>0</v>
      </c>
      <c r="AY10" s="25">
        <v>118.28869124990779</v>
      </c>
      <c r="AZ10" s="25">
        <v>130.83999999999997</v>
      </c>
      <c r="BA10" s="25">
        <v>130.83999999999997</v>
      </c>
      <c r="BB10" s="27">
        <v>1.1061074276625067</v>
      </c>
      <c r="BC10" s="26">
        <v>0.78</v>
      </c>
      <c r="BD10" s="22">
        <v>2</v>
      </c>
      <c r="BE10" s="22">
        <v>2</v>
      </c>
      <c r="BF10" s="23">
        <v>1</v>
      </c>
      <c r="BG10" s="23">
        <v>1.2820512820512819</v>
      </c>
      <c r="BH10" s="22">
        <v>14</v>
      </c>
      <c r="BI10" s="22">
        <v>18</v>
      </c>
      <c r="BJ10" s="22">
        <v>18</v>
      </c>
      <c r="BK10" s="23">
        <v>1.2857142857142858</v>
      </c>
      <c r="BL10" s="23">
        <v>0.8</v>
      </c>
      <c r="BM10" s="22">
        <v>105</v>
      </c>
      <c r="BN10" s="22">
        <v>98</v>
      </c>
      <c r="BO10" s="23">
        <v>0.93333333333333335</v>
      </c>
      <c r="BP10" s="23">
        <v>1.1666666666666665</v>
      </c>
      <c r="BQ10" s="27">
        <v>0.80314941756272407</v>
      </c>
      <c r="BR10" s="35"/>
      <c r="BS10" s="22">
        <v>36</v>
      </c>
      <c r="BT10" s="22">
        <v>17</v>
      </c>
      <c r="BU10" s="23">
        <v>0.47222222222222221</v>
      </c>
      <c r="BV10" s="22">
        <v>4</v>
      </c>
      <c r="BW10" s="23">
        <v>4.25</v>
      </c>
      <c r="BX10" s="22">
        <v>0</v>
      </c>
      <c r="BY10" s="23">
        <v>0</v>
      </c>
      <c r="BZ10" s="22">
        <v>4</v>
      </c>
      <c r="CA10" s="23">
        <v>0</v>
      </c>
      <c r="CC10" t="str">
        <f>IFERROR(VLOOKUP(A10,[4]Hoja1!$B:$C,2,0),"")</f>
        <v/>
      </c>
      <c r="CD10" t="str">
        <f>IFERROR(VLOOKUP(A10,[5]Hoja1!$B:$C,2,0),"")</f>
        <v/>
      </c>
      <c r="CF10">
        <f>IFERROR(VLOOKUP(A10,[5]Hoja2!$B:$G,2,0),"")</f>
        <v>1</v>
      </c>
      <c r="CG10">
        <f>IFERROR(VLOOKUP(A10,[5]Hoja2!$B:$G,3,0),"")</f>
        <v>4</v>
      </c>
      <c r="CH10">
        <f>IFERROR(VLOOKUP(A10,[5]Hoja2!$B:$G,4,0),"")</f>
        <v>3</v>
      </c>
      <c r="CI10">
        <f>IFERROR(VLOOKUP(A10,[5]Hoja2!$B:$G,5,0),"")</f>
        <v>2</v>
      </c>
      <c r="CJ10">
        <f>IFERROR(VLOOKUP(A10,[5]Hoja2!$B:$G,6,0),"")</f>
        <v>1</v>
      </c>
      <c r="CK10">
        <f>SUM(CC10:CJ10)</f>
        <v>11</v>
      </c>
      <c r="CM10" s="36">
        <f>IF(BQ10&lt;0.8,0,BQ10*$CM$7)</f>
        <v>200.787354390681</v>
      </c>
      <c r="CO10" s="37">
        <f>VLOOKUP(CK10,$CT$9:$CU$13,2,1)*CK10</f>
        <v>-22</v>
      </c>
      <c r="CP10" s="36"/>
      <c r="CQ10" s="37">
        <f>CM10+CO10+CP10</f>
        <v>178.787354390681</v>
      </c>
      <c r="CS10" s="38" t="s">
        <v>87</v>
      </c>
      <c r="CT10" s="32">
        <v>1</v>
      </c>
      <c r="CU10" s="39">
        <v>-1</v>
      </c>
    </row>
    <row r="11" spans="1:99" x14ac:dyDescent="0.25">
      <c r="A11" s="34" t="s">
        <v>90</v>
      </c>
      <c r="B11" s="21">
        <v>25.200000000000003</v>
      </c>
      <c r="C11" s="21">
        <v>5</v>
      </c>
      <c r="D11" s="22">
        <v>0</v>
      </c>
      <c r="E11" s="21">
        <v>5</v>
      </c>
      <c r="F11" s="23">
        <v>0.1984126984126984</v>
      </c>
      <c r="G11" s="21">
        <v>25.200000000000003</v>
      </c>
      <c r="H11" s="22">
        <v>21</v>
      </c>
      <c r="I11" s="22">
        <v>0</v>
      </c>
      <c r="J11" s="21">
        <v>21</v>
      </c>
      <c r="K11" s="23">
        <v>0.83333333333333326</v>
      </c>
      <c r="L11" s="22">
        <v>63</v>
      </c>
      <c r="M11" s="22">
        <v>56</v>
      </c>
      <c r="N11" s="22">
        <v>0</v>
      </c>
      <c r="O11" s="21">
        <v>56</v>
      </c>
      <c r="P11" s="23">
        <v>0.88888888888888884</v>
      </c>
      <c r="Q11" s="24">
        <v>15.5</v>
      </c>
      <c r="R11" s="25">
        <v>14.198035714285711</v>
      </c>
      <c r="S11" s="23">
        <v>0.9160023041474652</v>
      </c>
      <c r="T11" s="25">
        <v>5094.9008498583562</v>
      </c>
      <c r="U11" s="25">
        <v>5461.6071599999996</v>
      </c>
      <c r="V11" s="25">
        <v>5461.6071599999996</v>
      </c>
      <c r="W11" s="23">
        <v>1.071975161234362</v>
      </c>
      <c r="X11" s="25">
        <v>2037.9603399433427</v>
      </c>
      <c r="Y11" s="25">
        <v>5461.6071599999996</v>
      </c>
      <c r="Z11" s="25">
        <v>5461.6071599999996</v>
      </c>
      <c r="AA11" s="23">
        <v>2.679937903085905</v>
      </c>
      <c r="AB11" s="25">
        <v>713.28611898016993</v>
      </c>
      <c r="AC11" s="25">
        <v>125</v>
      </c>
      <c r="AD11" s="25">
        <v>125</v>
      </c>
      <c r="AE11" s="23">
        <v>0.17524524405258352</v>
      </c>
      <c r="AF11" s="22">
        <v>2</v>
      </c>
      <c r="AG11" s="22">
        <v>0</v>
      </c>
      <c r="AH11" s="25">
        <v>5104.8808498583558</v>
      </c>
      <c r="AI11" s="25">
        <v>5461.6071599999996</v>
      </c>
      <c r="AJ11" s="23">
        <v>1.0698794586266478</v>
      </c>
      <c r="AK11" s="25">
        <v>103.70698858683625</v>
      </c>
      <c r="AL11" s="25">
        <v>157.99</v>
      </c>
      <c r="AM11" s="25">
        <v>157.99</v>
      </c>
      <c r="AN11" s="23">
        <v>1.5234267444542693</v>
      </c>
      <c r="AO11" s="22">
        <v>5</v>
      </c>
      <c r="AP11" s="22">
        <v>3</v>
      </c>
      <c r="AQ11" s="22">
        <v>3</v>
      </c>
      <c r="AR11" s="23">
        <v>0.6</v>
      </c>
      <c r="AS11" s="22">
        <v>1</v>
      </c>
      <c r="AT11" s="22">
        <v>0</v>
      </c>
      <c r="AU11" s="22">
        <v>0.99999999999999989</v>
      </c>
      <c r="AV11" s="22">
        <v>0</v>
      </c>
      <c r="AW11" s="22">
        <v>1</v>
      </c>
      <c r="AX11" s="22">
        <v>0</v>
      </c>
      <c r="AY11" s="25">
        <v>142.48698858683622</v>
      </c>
      <c r="AZ11" s="25">
        <v>166.99</v>
      </c>
      <c r="BA11" s="25">
        <v>166.99</v>
      </c>
      <c r="BB11" s="27">
        <v>1.171966659245036</v>
      </c>
      <c r="BC11" s="26">
        <v>0.78</v>
      </c>
      <c r="BD11" s="22">
        <v>6</v>
      </c>
      <c r="BE11" s="22">
        <v>6</v>
      </c>
      <c r="BF11" s="23">
        <v>1</v>
      </c>
      <c r="BG11" s="23">
        <v>1.2820512820512819</v>
      </c>
      <c r="BH11" s="22">
        <v>18</v>
      </c>
      <c r="BI11" s="22">
        <v>21</v>
      </c>
      <c r="BJ11" s="22">
        <v>21</v>
      </c>
      <c r="BK11" s="23">
        <v>1.1666666666666667</v>
      </c>
      <c r="BL11" s="23">
        <v>0.8</v>
      </c>
      <c r="BM11" s="22">
        <v>105</v>
      </c>
      <c r="BN11" s="22">
        <v>98</v>
      </c>
      <c r="BO11" s="23">
        <v>0.93333333333333335</v>
      </c>
      <c r="BP11" s="23">
        <v>1.1666666666666665</v>
      </c>
      <c r="BQ11" s="27">
        <v>0.8435843573988735</v>
      </c>
      <c r="BR11" s="40"/>
      <c r="BS11" s="22">
        <v>56</v>
      </c>
      <c r="BT11" s="22">
        <v>22</v>
      </c>
      <c r="BU11" s="23">
        <v>0.39285714285714285</v>
      </c>
      <c r="BV11" s="22">
        <v>6</v>
      </c>
      <c r="BW11" s="23">
        <v>3.6666666666666665</v>
      </c>
      <c r="BX11" s="22">
        <v>2</v>
      </c>
      <c r="BY11" s="23">
        <v>3.5714285714285712E-2</v>
      </c>
      <c r="BZ11" s="22">
        <v>6</v>
      </c>
      <c r="CA11" s="23">
        <v>0.33333333333333331</v>
      </c>
      <c r="CC11" t="str">
        <f>IFERROR(VLOOKUP(A11,[4]Hoja1!$B:$C,2,0),"")</f>
        <v/>
      </c>
      <c r="CD11">
        <f>IFERROR(VLOOKUP(A11,[5]Hoja1!$B:$C,2,0),"")</f>
        <v>1</v>
      </c>
      <c r="CF11">
        <f>IFERROR(VLOOKUP(A11,[5]Hoja2!$B:$G,2,0),"")</f>
        <v>1</v>
      </c>
      <c r="CG11">
        <f>IFERROR(VLOOKUP(A11,[5]Hoja2!$B:$G,3,0),"")</f>
        <v>1</v>
      </c>
      <c r="CH11">
        <f>IFERROR(VLOOKUP(A11,[5]Hoja2!$B:$G,4,0),"")</f>
        <v>3</v>
      </c>
      <c r="CI11">
        <f>IFERROR(VLOOKUP(A11,[5]Hoja2!$B:$G,5,0),"")</f>
        <v>3</v>
      </c>
      <c r="CJ11">
        <f>IFERROR(VLOOKUP(A11,[5]Hoja2!$B:$G,6,0),"")</f>
        <v>2</v>
      </c>
      <c r="CK11">
        <f t="shared" ref="CK11:CK74" si="1">SUM(CC11:CJ11)</f>
        <v>11</v>
      </c>
      <c r="CM11" s="36">
        <f t="shared" ref="CM11:CM74" si="2">IF(BQ11&lt;0.8,0,BQ11*$CM$7)</f>
        <v>210.89608934971838</v>
      </c>
      <c r="CO11" s="37">
        <f t="shared" ref="CO11:CO25" si="3">VLOOKUP(CK11,$CT$9:$CU$13,2,1)*CK11</f>
        <v>-22</v>
      </c>
      <c r="CP11" s="36">
        <v>-29.4</v>
      </c>
      <c r="CQ11" s="37">
        <f t="shared" ref="CQ11:CQ25" si="4">CM11+CO11+CP11</f>
        <v>159.49608934971837</v>
      </c>
      <c r="CS11" s="38" t="s">
        <v>89</v>
      </c>
      <c r="CT11" s="32">
        <v>5</v>
      </c>
      <c r="CU11" s="39">
        <v>-1.5</v>
      </c>
    </row>
    <row r="12" spans="1:99" x14ac:dyDescent="0.25">
      <c r="A12" s="34" t="s">
        <v>95</v>
      </c>
      <c r="B12" s="21">
        <v>25.200000000000003</v>
      </c>
      <c r="C12" s="21">
        <v>17</v>
      </c>
      <c r="D12" s="22">
        <v>0</v>
      </c>
      <c r="E12" s="21">
        <v>17</v>
      </c>
      <c r="F12" s="23">
        <v>0.67460317460317454</v>
      </c>
      <c r="G12" s="21">
        <v>25.200000000000003</v>
      </c>
      <c r="H12" s="22">
        <v>7</v>
      </c>
      <c r="I12" s="22">
        <v>0</v>
      </c>
      <c r="J12" s="21">
        <v>7</v>
      </c>
      <c r="K12" s="23">
        <v>0.27777777777777773</v>
      </c>
      <c r="L12" s="22">
        <v>63</v>
      </c>
      <c r="M12" s="22">
        <v>72</v>
      </c>
      <c r="N12" s="22">
        <v>1</v>
      </c>
      <c r="O12" s="21">
        <v>71</v>
      </c>
      <c r="P12" s="23">
        <v>1.126984126984127</v>
      </c>
      <c r="Q12" s="24">
        <v>15.5</v>
      </c>
      <c r="R12" s="25">
        <v>16.080555555555552</v>
      </c>
      <c r="S12" s="23">
        <v>1.0374551971326162</v>
      </c>
      <c r="T12" s="25">
        <v>5094.9008498583562</v>
      </c>
      <c r="U12" s="25">
        <v>4098.2143000000005</v>
      </c>
      <c r="V12" s="25">
        <v>4098.2143000000005</v>
      </c>
      <c r="W12" s="23">
        <v>0.80437567300528245</v>
      </c>
      <c r="X12" s="25">
        <v>2037.9603399433427</v>
      </c>
      <c r="Y12" s="25">
        <v>3861.6071599999996</v>
      </c>
      <c r="Z12" s="25">
        <v>3861.60716</v>
      </c>
      <c r="AA12" s="23">
        <v>1.894839209730331</v>
      </c>
      <c r="AB12" s="25">
        <v>713.28611898016993</v>
      </c>
      <c r="AC12" s="25">
        <v>254.46429000000001</v>
      </c>
      <c r="AD12" s="25">
        <v>254.46429000000001</v>
      </c>
      <c r="AE12" s="23">
        <v>0.35674925282973907</v>
      </c>
      <c r="AF12" s="22">
        <v>2</v>
      </c>
      <c r="AG12" s="22">
        <v>0</v>
      </c>
      <c r="AH12" s="25">
        <v>5104.8808498583558</v>
      </c>
      <c r="AI12" s="25">
        <v>4098.2143000000005</v>
      </c>
      <c r="AJ12" s="23">
        <v>0.80280312519218011</v>
      </c>
      <c r="AK12" s="25">
        <v>103.70698858683625</v>
      </c>
      <c r="AL12" s="25">
        <v>157.44</v>
      </c>
      <c r="AM12" s="25">
        <v>157.44</v>
      </c>
      <c r="AN12" s="23">
        <v>1.5181233410144954</v>
      </c>
      <c r="AO12" s="22">
        <v>5</v>
      </c>
      <c r="AP12" s="22">
        <v>1</v>
      </c>
      <c r="AQ12" s="22">
        <v>1</v>
      </c>
      <c r="AR12" s="23">
        <v>0.2</v>
      </c>
      <c r="AS12" s="22">
        <v>1</v>
      </c>
      <c r="AT12" s="22">
        <v>0</v>
      </c>
      <c r="AU12" s="22">
        <v>0.99999999999999989</v>
      </c>
      <c r="AV12" s="22">
        <v>0</v>
      </c>
      <c r="AW12" s="22">
        <v>1</v>
      </c>
      <c r="AX12" s="22">
        <v>0</v>
      </c>
      <c r="AY12" s="25">
        <v>142.48698858683622</v>
      </c>
      <c r="AZ12" s="25">
        <v>160.44</v>
      </c>
      <c r="BA12" s="25">
        <v>160.44</v>
      </c>
      <c r="BB12" s="27">
        <v>1.125997549609399</v>
      </c>
      <c r="BC12" s="26">
        <v>0.78</v>
      </c>
      <c r="BD12" s="22">
        <v>2</v>
      </c>
      <c r="BE12" s="22">
        <v>2</v>
      </c>
      <c r="BF12" s="23">
        <v>1</v>
      </c>
      <c r="BG12" s="23">
        <v>1.2820512820512819</v>
      </c>
      <c r="BH12" s="22">
        <v>18</v>
      </c>
      <c r="BI12" s="22">
        <v>20</v>
      </c>
      <c r="BJ12" s="22">
        <v>20</v>
      </c>
      <c r="BK12" s="23">
        <v>1.1111111111111112</v>
      </c>
      <c r="BL12" s="23">
        <v>0.8</v>
      </c>
      <c r="BM12" s="22">
        <v>105</v>
      </c>
      <c r="BN12" s="22">
        <v>98</v>
      </c>
      <c r="BO12" s="23">
        <v>0.93333333333333335</v>
      </c>
      <c r="BP12" s="23">
        <v>1.1666666666666665</v>
      </c>
      <c r="BQ12" s="27">
        <v>0.83952887900668993</v>
      </c>
      <c r="BR12" s="41"/>
      <c r="BS12" s="22">
        <v>72</v>
      </c>
      <c r="BT12" s="22">
        <v>20</v>
      </c>
      <c r="BU12" s="23">
        <v>0.27777777777777779</v>
      </c>
      <c r="BV12" s="22">
        <v>6</v>
      </c>
      <c r="BW12" s="23">
        <v>3.3333333333333335</v>
      </c>
      <c r="BX12" s="22">
        <v>10</v>
      </c>
      <c r="BY12" s="23">
        <v>0.1388888888888889</v>
      </c>
      <c r="BZ12" s="22">
        <v>6</v>
      </c>
      <c r="CA12" s="23">
        <v>1.6666666666666667</v>
      </c>
      <c r="CC12">
        <f>IFERROR(VLOOKUP(A12,[4]Hoja1!$B:$C,2,0),"")</f>
        <v>2</v>
      </c>
      <c r="CD12">
        <f>IFERROR(VLOOKUP(A12,[5]Hoja1!$B:$C,2,0),"")</f>
        <v>1</v>
      </c>
      <c r="CF12">
        <f>IFERROR(VLOOKUP(A12,[5]Hoja2!$B:$G,2,0),"")</f>
        <v>1</v>
      </c>
      <c r="CG12">
        <f>IFERROR(VLOOKUP(A12,[5]Hoja2!$B:$G,3,0),"")</f>
        <v>3</v>
      </c>
      <c r="CH12">
        <f>IFERROR(VLOOKUP(A12,[5]Hoja2!$B:$G,4,0),"")</f>
        <v>1</v>
      </c>
      <c r="CI12">
        <f>IFERROR(VLOOKUP(A12,[5]Hoja2!$B:$G,5,0),"")</f>
        <v>4</v>
      </c>
      <c r="CJ12">
        <f>IFERROR(VLOOKUP(A12,[5]Hoja2!$B:$G,6,0),"")</f>
        <v>1</v>
      </c>
      <c r="CK12">
        <f t="shared" si="1"/>
        <v>13</v>
      </c>
      <c r="CM12" s="36">
        <f t="shared" si="2"/>
        <v>209.88221975167249</v>
      </c>
      <c r="CO12" s="37">
        <f t="shared" si="3"/>
        <v>-26</v>
      </c>
      <c r="CP12" s="36"/>
      <c r="CQ12" s="37">
        <f t="shared" si="4"/>
        <v>183.88221975167249</v>
      </c>
      <c r="CS12" s="38" t="s">
        <v>91</v>
      </c>
      <c r="CT12" s="32">
        <v>10</v>
      </c>
      <c r="CU12" s="39">
        <v>-2</v>
      </c>
    </row>
    <row r="13" spans="1:99" x14ac:dyDescent="0.25">
      <c r="A13" s="34" t="s">
        <v>114</v>
      </c>
      <c r="B13" s="21">
        <v>25.200000000000003</v>
      </c>
      <c r="C13" s="21">
        <v>9</v>
      </c>
      <c r="D13" s="22">
        <v>0</v>
      </c>
      <c r="E13" s="21">
        <v>9</v>
      </c>
      <c r="F13" s="23">
        <v>0.3571428571428571</v>
      </c>
      <c r="G13" s="21">
        <v>25.200000000000003</v>
      </c>
      <c r="H13" s="22">
        <v>27</v>
      </c>
      <c r="I13" s="22">
        <v>0</v>
      </c>
      <c r="J13" s="21">
        <v>27</v>
      </c>
      <c r="K13" s="23">
        <v>1.0714285714285714</v>
      </c>
      <c r="L13" s="22">
        <v>63</v>
      </c>
      <c r="M13" s="22">
        <v>39</v>
      </c>
      <c r="N13" s="22">
        <v>0</v>
      </c>
      <c r="O13" s="21">
        <v>39</v>
      </c>
      <c r="P13" s="23">
        <v>0.61904761904761907</v>
      </c>
      <c r="Q13" s="24">
        <v>15.5</v>
      </c>
      <c r="R13" s="25">
        <v>14.188205128205128</v>
      </c>
      <c r="S13" s="23">
        <v>0.9153680727874276</v>
      </c>
      <c r="T13" s="25">
        <v>5094.9008498583562</v>
      </c>
      <c r="U13" s="25">
        <v>4540.5500199999997</v>
      </c>
      <c r="V13" s="25">
        <v>4540.5500199999997</v>
      </c>
      <c r="W13" s="23">
        <v>0.89119497195440656</v>
      </c>
      <c r="X13" s="25">
        <v>2037.9603399433427</v>
      </c>
      <c r="Y13" s="25">
        <v>4330.7285899999997</v>
      </c>
      <c r="Z13" s="25">
        <v>4330.7285899999997</v>
      </c>
      <c r="AA13" s="23">
        <v>2.1250308483041422</v>
      </c>
      <c r="AB13" s="25">
        <v>713.28611898016993</v>
      </c>
      <c r="AC13" s="25">
        <v>266.96429000000001</v>
      </c>
      <c r="AD13" s="25">
        <v>266.96429000000001</v>
      </c>
      <c r="AE13" s="23">
        <v>0.37427377723499744</v>
      </c>
      <c r="AF13" s="22">
        <v>2</v>
      </c>
      <c r="AG13" s="22">
        <v>0</v>
      </c>
      <c r="AH13" s="25">
        <v>5104.8808498583558</v>
      </c>
      <c r="AI13" s="25">
        <v>4540.5500199999997</v>
      </c>
      <c r="AJ13" s="23">
        <v>0.8894526931272031</v>
      </c>
      <c r="AK13" s="25">
        <v>103.70698858683625</v>
      </c>
      <c r="AL13" s="25">
        <v>153.06</v>
      </c>
      <c r="AM13" s="25">
        <v>153.06</v>
      </c>
      <c r="AN13" s="23">
        <v>1.4758889645304796</v>
      </c>
      <c r="AO13" s="22">
        <v>5</v>
      </c>
      <c r="AP13" s="22">
        <v>0</v>
      </c>
      <c r="AQ13" s="22">
        <v>0</v>
      </c>
      <c r="AR13" s="23">
        <v>0</v>
      </c>
      <c r="AS13" s="22">
        <v>1</v>
      </c>
      <c r="AT13" s="22">
        <v>0</v>
      </c>
      <c r="AU13" s="22">
        <v>0.99999999999999989</v>
      </c>
      <c r="AV13" s="22">
        <v>0</v>
      </c>
      <c r="AW13" s="22">
        <v>1</v>
      </c>
      <c r="AX13" s="22">
        <v>0</v>
      </c>
      <c r="AY13" s="25">
        <v>142.48698858683622</v>
      </c>
      <c r="AZ13" s="25">
        <v>153.06</v>
      </c>
      <c r="BA13" s="25">
        <v>153.06</v>
      </c>
      <c r="BB13" s="27">
        <v>1.0742033466916894</v>
      </c>
      <c r="BC13" s="26">
        <v>0.78</v>
      </c>
      <c r="BD13" s="22">
        <v>3</v>
      </c>
      <c r="BE13" s="22">
        <v>2</v>
      </c>
      <c r="BF13" s="23">
        <v>1</v>
      </c>
      <c r="BG13" s="23">
        <v>1.2820512820512819</v>
      </c>
      <c r="BH13" s="22">
        <v>18</v>
      </c>
      <c r="BI13" s="22">
        <v>20</v>
      </c>
      <c r="BJ13" s="22">
        <v>20</v>
      </c>
      <c r="BK13" s="23">
        <v>1.1111111111111112</v>
      </c>
      <c r="BL13" s="23">
        <v>0.8</v>
      </c>
      <c r="BM13" s="22">
        <v>105</v>
      </c>
      <c r="BN13" s="22">
        <v>98</v>
      </c>
      <c r="BO13" s="23">
        <v>0.93333333333333335</v>
      </c>
      <c r="BP13" s="23">
        <v>1.1666666666666665</v>
      </c>
      <c r="BQ13" s="27">
        <v>0.83490353638037385</v>
      </c>
      <c r="BR13" s="41"/>
      <c r="BS13" s="22">
        <v>39</v>
      </c>
      <c r="BT13" s="22">
        <v>14</v>
      </c>
      <c r="BU13" s="23">
        <v>0.35897435897435898</v>
      </c>
      <c r="BV13" s="22">
        <v>6</v>
      </c>
      <c r="BW13" s="23">
        <v>2.3333333333333335</v>
      </c>
      <c r="BX13" s="22">
        <v>1</v>
      </c>
      <c r="BY13" s="23">
        <v>2.564102564102564E-2</v>
      </c>
      <c r="BZ13" s="22">
        <v>6</v>
      </c>
      <c r="CA13" s="23">
        <v>0.16666666666666666</v>
      </c>
      <c r="CC13" t="str">
        <f>IFERROR(VLOOKUP(A13,[4]Hoja1!$B:$C,2,0),"")</f>
        <v/>
      </c>
      <c r="CD13" t="str">
        <f>IFERROR(VLOOKUP(A13,[5]Hoja1!$B:$C,2,0),"")</f>
        <v/>
      </c>
      <c r="CF13">
        <f>IFERROR(VLOOKUP(A13,[5]Hoja2!$B:$G,2,0),"")</f>
        <v>1</v>
      </c>
      <c r="CG13">
        <f>IFERROR(VLOOKUP(A13,[5]Hoja2!$B:$G,3,0),"")</f>
        <v>12</v>
      </c>
      <c r="CH13">
        <f>IFERROR(VLOOKUP(A13,[5]Hoja2!$B:$G,4,0),"")</f>
        <v>2</v>
      </c>
      <c r="CI13">
        <f>IFERROR(VLOOKUP(A13,[5]Hoja2!$B:$G,5,0),"")</f>
        <v>0</v>
      </c>
      <c r="CJ13">
        <f>IFERROR(VLOOKUP(A13,[5]Hoja2!$B:$G,6,0),"")</f>
        <v>2</v>
      </c>
      <c r="CK13">
        <f t="shared" si="1"/>
        <v>17</v>
      </c>
      <c r="CM13" s="36">
        <f t="shared" si="2"/>
        <v>208.72588409509345</v>
      </c>
      <c r="CO13" s="37">
        <f t="shared" si="3"/>
        <v>-42.5</v>
      </c>
      <c r="CP13" s="36"/>
      <c r="CQ13" s="37">
        <f t="shared" si="4"/>
        <v>166.22588409509345</v>
      </c>
      <c r="CS13" s="31" t="s">
        <v>92</v>
      </c>
      <c r="CT13" s="32">
        <v>15</v>
      </c>
      <c r="CU13" s="39">
        <v>-2.5</v>
      </c>
    </row>
    <row r="14" spans="1:99" x14ac:dyDescent="0.25">
      <c r="A14" s="34" t="s">
        <v>97</v>
      </c>
      <c r="B14" s="21">
        <v>25.200000000000003</v>
      </c>
      <c r="C14" s="21">
        <v>11</v>
      </c>
      <c r="D14" s="22">
        <v>0</v>
      </c>
      <c r="E14" s="21">
        <v>11</v>
      </c>
      <c r="F14" s="23">
        <v>0.43650793650793646</v>
      </c>
      <c r="G14" s="21">
        <v>25.200000000000003</v>
      </c>
      <c r="H14" s="22">
        <v>20</v>
      </c>
      <c r="I14" s="22">
        <v>0</v>
      </c>
      <c r="J14" s="21">
        <v>20</v>
      </c>
      <c r="K14" s="23">
        <v>0.79365079365079361</v>
      </c>
      <c r="L14" s="22">
        <v>63</v>
      </c>
      <c r="M14" s="22">
        <v>57</v>
      </c>
      <c r="N14" s="22">
        <v>0</v>
      </c>
      <c r="O14" s="21">
        <v>57</v>
      </c>
      <c r="P14" s="23">
        <v>0.90476190476190477</v>
      </c>
      <c r="Q14" s="24">
        <v>15.5</v>
      </c>
      <c r="R14" s="25">
        <v>14.120526315789471</v>
      </c>
      <c r="S14" s="23">
        <v>0.9110016977928691</v>
      </c>
      <c r="T14" s="25">
        <v>5094.9008498583562</v>
      </c>
      <c r="U14" s="25">
        <v>6082.1428699999997</v>
      </c>
      <c r="V14" s="25">
        <v>6082.1428699999997</v>
      </c>
      <c r="W14" s="23">
        <v>1.1937706050097305</v>
      </c>
      <c r="X14" s="25">
        <v>2037.9603399433427</v>
      </c>
      <c r="Y14" s="25">
        <v>5912.5000099999997</v>
      </c>
      <c r="Z14" s="25">
        <v>5912.5000099999997</v>
      </c>
      <c r="AA14" s="23">
        <v>2.9011850201973868</v>
      </c>
      <c r="AB14" s="25">
        <v>713.28611898016993</v>
      </c>
      <c r="AC14" s="25">
        <v>0</v>
      </c>
      <c r="AD14" s="25">
        <v>0</v>
      </c>
      <c r="AE14" s="23">
        <v>0</v>
      </c>
      <c r="AF14" s="22">
        <v>2</v>
      </c>
      <c r="AG14" s="22">
        <v>2</v>
      </c>
      <c r="AH14" s="25">
        <v>5104.8808498583558</v>
      </c>
      <c r="AI14" s="25">
        <v>6092.1228699999992</v>
      </c>
      <c r="AJ14" s="23">
        <v>1.1933917850735021</v>
      </c>
      <c r="AK14" s="25">
        <v>103.70698858683625</v>
      </c>
      <c r="AL14" s="25">
        <v>162.16999999999999</v>
      </c>
      <c r="AM14" s="25">
        <v>162.16999999999999</v>
      </c>
      <c r="AN14" s="23">
        <v>1.5637326105965492</v>
      </c>
      <c r="AO14" s="22">
        <v>5</v>
      </c>
      <c r="AP14" s="22">
        <v>1</v>
      </c>
      <c r="AQ14" s="22">
        <v>1</v>
      </c>
      <c r="AR14" s="23">
        <v>0.2</v>
      </c>
      <c r="AS14" s="22">
        <v>1</v>
      </c>
      <c r="AT14" s="22">
        <v>0</v>
      </c>
      <c r="AU14" s="22">
        <v>0.99999999999999989</v>
      </c>
      <c r="AV14" s="22">
        <v>0</v>
      </c>
      <c r="AW14" s="22">
        <v>1</v>
      </c>
      <c r="AX14" s="22">
        <v>0</v>
      </c>
      <c r="AY14" s="25">
        <v>142.48698858683622</v>
      </c>
      <c r="AZ14" s="25">
        <v>165.17</v>
      </c>
      <c r="BA14" s="25">
        <v>165.17</v>
      </c>
      <c r="BB14" s="27">
        <v>1.1591935631325383</v>
      </c>
      <c r="BC14" s="26">
        <v>0.78</v>
      </c>
      <c r="BD14" s="22">
        <v>24</v>
      </c>
      <c r="BE14" s="22">
        <v>25</v>
      </c>
      <c r="BF14" s="23">
        <v>0.95833333333333337</v>
      </c>
      <c r="BG14" s="23">
        <v>1.2286324786324787</v>
      </c>
      <c r="BH14" s="22">
        <v>18</v>
      </c>
      <c r="BI14" s="22">
        <v>28</v>
      </c>
      <c r="BJ14" s="22">
        <v>28</v>
      </c>
      <c r="BK14" s="23">
        <v>1.5555555555555556</v>
      </c>
      <c r="BL14" s="23">
        <v>0.8</v>
      </c>
      <c r="BM14" s="22">
        <v>105</v>
      </c>
      <c r="BN14" s="22">
        <v>98</v>
      </c>
      <c r="BO14" s="23">
        <v>0.93333333333333335</v>
      </c>
      <c r="BP14" s="23">
        <v>1.1666666666666665</v>
      </c>
      <c r="BQ14" s="27">
        <v>0.87641763009674722</v>
      </c>
      <c r="BR14" s="40"/>
      <c r="BS14" s="22">
        <v>57</v>
      </c>
      <c r="BT14" s="22">
        <v>19</v>
      </c>
      <c r="BU14" s="23">
        <v>0.33333333333333331</v>
      </c>
      <c r="BV14" s="22">
        <v>6</v>
      </c>
      <c r="BW14" s="23">
        <v>3.1666666666666665</v>
      </c>
      <c r="BX14" s="22">
        <v>3</v>
      </c>
      <c r="BY14" s="23">
        <v>5.2631578947368418E-2</v>
      </c>
      <c r="BZ14" s="22">
        <v>6</v>
      </c>
      <c r="CA14" s="23">
        <v>0.5</v>
      </c>
      <c r="CC14">
        <f>IFERROR(VLOOKUP(A14,[4]Hoja1!$B:$C,2,0),"")</f>
        <v>1</v>
      </c>
      <c r="CD14" t="str">
        <f>IFERROR(VLOOKUP(A14,[5]Hoja1!$B:$C,2,0),"")</f>
        <v/>
      </c>
      <c r="CF14">
        <f>IFERROR(VLOOKUP(A14,[5]Hoja2!$B:$G,2,0),"")</f>
        <v>1</v>
      </c>
      <c r="CG14">
        <f>IFERROR(VLOOKUP(A14,[5]Hoja2!$B:$G,3,0),"")</f>
        <v>10</v>
      </c>
      <c r="CH14">
        <f>IFERROR(VLOOKUP(A14,[5]Hoja2!$B:$G,4,0),"")</f>
        <v>1</v>
      </c>
      <c r="CI14">
        <f>IFERROR(VLOOKUP(A14,[5]Hoja2!$B:$G,5,0),"")</f>
        <v>2</v>
      </c>
      <c r="CJ14">
        <f>IFERROR(VLOOKUP(A14,[5]Hoja2!$B:$G,6,0),"")</f>
        <v>4</v>
      </c>
      <c r="CK14">
        <f t="shared" si="1"/>
        <v>19</v>
      </c>
      <c r="CM14" s="36">
        <f t="shared" si="2"/>
        <v>219.1044075241868</v>
      </c>
      <c r="CO14" s="37">
        <f t="shared" si="3"/>
        <v>-47.5</v>
      </c>
      <c r="CP14" s="36"/>
      <c r="CQ14" s="37">
        <f t="shared" si="4"/>
        <v>171.6044075241868</v>
      </c>
    </row>
    <row r="15" spans="1:99" x14ac:dyDescent="0.25">
      <c r="A15" s="34" t="s">
        <v>98</v>
      </c>
      <c r="B15" s="21">
        <v>25.200000000000003</v>
      </c>
      <c r="C15" s="21">
        <v>13</v>
      </c>
      <c r="D15" s="22">
        <v>0</v>
      </c>
      <c r="E15" s="21">
        <v>13</v>
      </c>
      <c r="F15" s="23">
        <v>0.51587301587301582</v>
      </c>
      <c r="G15" s="21">
        <v>25.200000000000003</v>
      </c>
      <c r="H15" s="22">
        <v>17</v>
      </c>
      <c r="I15" s="22">
        <v>0</v>
      </c>
      <c r="J15" s="21">
        <v>17</v>
      </c>
      <c r="K15" s="23">
        <v>0.67460317460317454</v>
      </c>
      <c r="L15" s="22">
        <v>63</v>
      </c>
      <c r="M15" s="22">
        <v>73</v>
      </c>
      <c r="N15" s="22">
        <v>5</v>
      </c>
      <c r="O15" s="21">
        <v>68</v>
      </c>
      <c r="P15" s="23">
        <v>1.0793650793650793</v>
      </c>
      <c r="Q15" s="24">
        <v>15.5</v>
      </c>
      <c r="R15" s="25">
        <v>14.197671232876708</v>
      </c>
      <c r="S15" s="23">
        <v>0.91597878921785214</v>
      </c>
      <c r="T15" s="25">
        <v>5094.9008498583562</v>
      </c>
      <c r="U15" s="25">
        <v>5874.1071499999998</v>
      </c>
      <c r="V15" s="25">
        <v>5874.1071499999998</v>
      </c>
      <c r="W15" s="23">
        <v>1.1529384620239089</v>
      </c>
      <c r="X15" s="25">
        <v>2037.9603399433427</v>
      </c>
      <c r="Y15" s="25">
        <v>4338.3928599999999</v>
      </c>
      <c r="Z15" s="25">
        <v>4338.3928599999999</v>
      </c>
      <c r="AA15" s="23">
        <v>2.1287916035307202</v>
      </c>
      <c r="AB15" s="25">
        <v>713.28611898016993</v>
      </c>
      <c r="AC15" s="25">
        <v>0</v>
      </c>
      <c r="AD15" s="25">
        <v>0</v>
      </c>
      <c r="AE15" s="23">
        <v>0</v>
      </c>
      <c r="AF15" s="22">
        <v>2</v>
      </c>
      <c r="AG15" s="22">
        <v>0</v>
      </c>
      <c r="AH15" s="25">
        <v>5104.8808498583558</v>
      </c>
      <c r="AI15" s="25">
        <v>5874.1071499999998</v>
      </c>
      <c r="AJ15" s="23">
        <v>1.1506844768302453</v>
      </c>
      <c r="AK15" s="25">
        <v>103.70698858683625</v>
      </c>
      <c r="AL15" s="25">
        <v>194.53999999999994</v>
      </c>
      <c r="AM15" s="25">
        <v>194.53999999999994</v>
      </c>
      <c r="AN15" s="23">
        <v>1.8758620094065033</v>
      </c>
      <c r="AO15" s="22">
        <v>5</v>
      </c>
      <c r="AP15" s="22">
        <v>2</v>
      </c>
      <c r="AQ15" s="22">
        <v>2</v>
      </c>
      <c r="AR15" s="23">
        <v>0.4</v>
      </c>
      <c r="AS15" s="22">
        <v>1</v>
      </c>
      <c r="AT15" s="22">
        <v>0</v>
      </c>
      <c r="AU15" s="22">
        <v>0.99999999999999989</v>
      </c>
      <c r="AV15" s="22">
        <v>0</v>
      </c>
      <c r="AW15" s="22">
        <v>1</v>
      </c>
      <c r="AX15" s="22">
        <v>0</v>
      </c>
      <c r="AY15" s="25">
        <v>142.48698858683622</v>
      </c>
      <c r="AZ15" s="25">
        <v>200.53999999999994</v>
      </c>
      <c r="BA15" s="25">
        <v>200.53999999999994</v>
      </c>
      <c r="BB15" s="27">
        <v>1.4074267551649764</v>
      </c>
      <c r="BC15" s="26">
        <v>0.78</v>
      </c>
      <c r="BD15" s="22">
        <v>6</v>
      </c>
      <c r="BE15" s="22">
        <v>6</v>
      </c>
      <c r="BF15" s="23">
        <v>1</v>
      </c>
      <c r="BG15" s="23">
        <v>1.2820512820512819</v>
      </c>
      <c r="BH15" s="22">
        <v>18</v>
      </c>
      <c r="BI15" s="22">
        <v>14</v>
      </c>
      <c r="BJ15" s="22">
        <v>14</v>
      </c>
      <c r="BK15" s="23">
        <v>0.77777777777777779</v>
      </c>
      <c r="BL15" s="23">
        <v>0.8</v>
      </c>
      <c r="BM15" s="22">
        <v>105</v>
      </c>
      <c r="BN15" s="22">
        <v>98</v>
      </c>
      <c r="BO15" s="23">
        <v>0.93333333333333335</v>
      </c>
      <c r="BP15" s="23">
        <v>1.1666666666666665</v>
      </c>
      <c r="BQ15" s="27">
        <v>0.86421692654083282</v>
      </c>
      <c r="BR15" s="41"/>
      <c r="BS15" s="22">
        <v>73</v>
      </c>
      <c r="BT15" s="22">
        <v>36</v>
      </c>
      <c r="BU15" s="23">
        <v>0.49315068493150682</v>
      </c>
      <c r="BV15" s="22">
        <v>6</v>
      </c>
      <c r="BW15" s="23">
        <v>6</v>
      </c>
      <c r="BX15" s="22">
        <v>35</v>
      </c>
      <c r="BY15" s="23">
        <v>0.47945205479452052</v>
      </c>
      <c r="BZ15" s="22">
        <v>6</v>
      </c>
      <c r="CA15" s="23">
        <v>5.833333333333333</v>
      </c>
      <c r="CC15">
        <f>IFERROR(VLOOKUP(A15,[4]Hoja1!$B:$C,2,0),"")</f>
        <v>1</v>
      </c>
      <c r="CD15" t="str">
        <f>IFERROR(VLOOKUP(A15,[5]Hoja1!$B:$C,2,0),"")</f>
        <v/>
      </c>
      <c r="CF15">
        <f>IFERROR(VLOOKUP(A15,[5]Hoja2!$B:$G,2,0),"")</f>
        <v>0</v>
      </c>
      <c r="CG15">
        <f>IFERROR(VLOOKUP(A15,[5]Hoja2!$B:$G,3,0),"")</f>
        <v>0</v>
      </c>
      <c r="CH15">
        <f>IFERROR(VLOOKUP(A15,[5]Hoja2!$B:$G,4,0),"")</f>
        <v>1</v>
      </c>
      <c r="CI15">
        <f>IFERROR(VLOOKUP(A15,[5]Hoja2!$B:$G,5,0),"")</f>
        <v>7</v>
      </c>
      <c r="CJ15">
        <f>IFERROR(VLOOKUP(A15,[5]Hoja2!$B:$G,6,0),"")</f>
        <v>3</v>
      </c>
      <c r="CK15">
        <f t="shared" si="1"/>
        <v>12</v>
      </c>
      <c r="CM15" s="36">
        <f t="shared" si="2"/>
        <v>216.0542316352082</v>
      </c>
      <c r="CO15" s="37">
        <f t="shared" si="3"/>
        <v>-24</v>
      </c>
      <c r="CP15" s="36"/>
      <c r="CQ15" s="37">
        <f t="shared" si="4"/>
        <v>192.0542316352082</v>
      </c>
    </row>
    <row r="16" spans="1:99" x14ac:dyDescent="0.25">
      <c r="A16" s="34" t="s">
        <v>99</v>
      </c>
      <c r="B16" s="21">
        <v>25.200000000000003</v>
      </c>
      <c r="C16" s="21">
        <v>8</v>
      </c>
      <c r="D16" s="22">
        <v>0</v>
      </c>
      <c r="E16" s="21">
        <v>8</v>
      </c>
      <c r="F16" s="23">
        <v>0.31746031746031744</v>
      </c>
      <c r="G16" s="21">
        <v>25.200000000000003</v>
      </c>
      <c r="H16" s="22">
        <v>24</v>
      </c>
      <c r="I16" s="22">
        <v>0</v>
      </c>
      <c r="J16" s="21">
        <v>24</v>
      </c>
      <c r="K16" s="23">
        <v>0.95238095238095233</v>
      </c>
      <c r="L16" s="22">
        <v>63</v>
      </c>
      <c r="M16" s="22">
        <v>67</v>
      </c>
      <c r="N16" s="22">
        <v>0</v>
      </c>
      <c r="O16" s="21">
        <v>67</v>
      </c>
      <c r="P16" s="23">
        <v>1.0634920634920635</v>
      </c>
      <c r="Q16" s="24">
        <v>15.5</v>
      </c>
      <c r="R16" s="25">
        <v>14.532835820895521</v>
      </c>
      <c r="S16" s="23">
        <v>0.9376023110255175</v>
      </c>
      <c r="T16" s="25">
        <v>5094.9008498583562</v>
      </c>
      <c r="U16" s="25">
        <v>3343.7500099999997</v>
      </c>
      <c r="V16" s="25">
        <v>3343.7500099999997</v>
      </c>
      <c r="W16" s="23">
        <v>0.65629344093967201</v>
      </c>
      <c r="X16" s="25">
        <v>2037.9603399433427</v>
      </c>
      <c r="Y16" s="25">
        <v>3343.7500099999997</v>
      </c>
      <c r="Z16" s="25">
        <v>3343.7500099999997</v>
      </c>
      <c r="AA16" s="23">
        <v>1.6407336023491799</v>
      </c>
      <c r="AB16" s="25">
        <v>713.28611898016993</v>
      </c>
      <c r="AC16" s="25">
        <v>0</v>
      </c>
      <c r="AD16" s="25">
        <v>0</v>
      </c>
      <c r="AE16" s="23">
        <v>0</v>
      </c>
      <c r="AF16" s="22">
        <v>2</v>
      </c>
      <c r="AG16" s="22">
        <v>0</v>
      </c>
      <c r="AH16" s="25">
        <v>5104.8808498583558</v>
      </c>
      <c r="AI16" s="25">
        <v>3343.7500099999997</v>
      </c>
      <c r="AJ16" s="23">
        <v>0.65501039267014005</v>
      </c>
      <c r="AK16" s="25">
        <v>103.70698858683625</v>
      </c>
      <c r="AL16" s="25">
        <v>167.16000000000003</v>
      </c>
      <c r="AM16" s="25">
        <v>167.16000000000003</v>
      </c>
      <c r="AN16" s="23">
        <v>1.6118489436228602</v>
      </c>
      <c r="AO16" s="22">
        <v>5</v>
      </c>
      <c r="AP16" s="22">
        <v>0</v>
      </c>
      <c r="AQ16" s="22">
        <v>0</v>
      </c>
      <c r="AR16" s="23">
        <v>0</v>
      </c>
      <c r="AS16" s="22">
        <v>1</v>
      </c>
      <c r="AT16" s="22">
        <v>0</v>
      </c>
      <c r="AU16" s="22">
        <v>0.99999999999999989</v>
      </c>
      <c r="AV16" s="22">
        <v>0</v>
      </c>
      <c r="AW16" s="22">
        <v>1</v>
      </c>
      <c r="AX16" s="22">
        <v>0</v>
      </c>
      <c r="AY16" s="25">
        <v>142.48698858683622</v>
      </c>
      <c r="AZ16" s="25">
        <v>167.16000000000003</v>
      </c>
      <c r="BA16" s="25">
        <v>167.16000000000003</v>
      </c>
      <c r="BB16" s="27">
        <v>1.1731597506401594</v>
      </c>
      <c r="BC16" s="26">
        <v>0.78</v>
      </c>
      <c r="BD16" s="22">
        <v>2</v>
      </c>
      <c r="BE16" s="22">
        <v>2</v>
      </c>
      <c r="BF16" s="23">
        <v>1</v>
      </c>
      <c r="BG16" s="23">
        <v>1.2820512820512819</v>
      </c>
      <c r="BH16" s="22">
        <v>18</v>
      </c>
      <c r="BI16" s="22">
        <v>17</v>
      </c>
      <c r="BJ16" s="22">
        <v>17</v>
      </c>
      <c r="BK16" s="23">
        <v>0.94444444444444442</v>
      </c>
      <c r="BL16" s="23">
        <v>0.8</v>
      </c>
      <c r="BM16" s="22">
        <v>105</v>
      </c>
      <c r="BN16" s="22">
        <v>98</v>
      </c>
      <c r="BO16" s="23">
        <v>0.93333333333333335</v>
      </c>
      <c r="BP16" s="23">
        <v>1.1666666666666665</v>
      </c>
      <c r="BQ16" s="27">
        <v>0.81206389693816705</v>
      </c>
      <c r="BR16" s="41"/>
      <c r="BS16" s="22">
        <v>67</v>
      </c>
      <c r="BT16" s="22">
        <v>15</v>
      </c>
      <c r="BU16" s="23">
        <v>0.22388059701492538</v>
      </c>
      <c r="BV16" s="22">
        <v>6</v>
      </c>
      <c r="BW16" s="23">
        <v>2.5</v>
      </c>
      <c r="BX16" s="22">
        <v>2</v>
      </c>
      <c r="BY16" s="23">
        <v>2.9850746268656716E-2</v>
      </c>
      <c r="BZ16" s="22">
        <v>6</v>
      </c>
      <c r="CA16" s="23">
        <v>0.33333333333333331</v>
      </c>
      <c r="CC16" t="str">
        <f>IFERROR(VLOOKUP(A16,[4]Hoja1!$B:$C,2,0),"")</f>
        <v/>
      </c>
      <c r="CD16" t="str">
        <f>IFERROR(VLOOKUP(A16,[5]Hoja1!$B:$C,2,0),"")</f>
        <v/>
      </c>
      <c r="CF16">
        <f>IFERROR(VLOOKUP(A16,[5]Hoja2!$B:$G,2,0),"")</f>
        <v>0</v>
      </c>
      <c r="CG16">
        <f>IFERROR(VLOOKUP(A16,[5]Hoja2!$B:$G,3,0),"")</f>
        <v>0</v>
      </c>
      <c r="CH16">
        <f>IFERROR(VLOOKUP(A16,[5]Hoja2!$B:$G,4,0),"")</f>
        <v>4</v>
      </c>
      <c r="CI16">
        <f>IFERROR(VLOOKUP(A16,[5]Hoja2!$B:$G,5,0),"")</f>
        <v>1</v>
      </c>
      <c r="CJ16">
        <f>IFERROR(VLOOKUP(A16,[5]Hoja2!$B:$G,6,0),"")</f>
        <v>2</v>
      </c>
      <c r="CK16">
        <f t="shared" si="1"/>
        <v>7</v>
      </c>
      <c r="CM16" s="36">
        <f t="shared" si="2"/>
        <v>203.01597423454177</v>
      </c>
      <c r="CO16" s="37">
        <f t="shared" si="3"/>
        <v>-10.5</v>
      </c>
      <c r="CP16" s="36"/>
      <c r="CQ16" s="37">
        <f t="shared" si="4"/>
        <v>192.51597423454177</v>
      </c>
    </row>
    <row r="17" spans="1:95" x14ac:dyDescent="0.25">
      <c r="A17" s="34" t="s">
        <v>101</v>
      </c>
      <c r="B17" s="21">
        <v>25.200000000000003</v>
      </c>
      <c r="C17" s="21">
        <v>11</v>
      </c>
      <c r="D17" s="22">
        <v>0</v>
      </c>
      <c r="E17" s="21">
        <v>11</v>
      </c>
      <c r="F17" s="23">
        <v>0.43650793650793646</v>
      </c>
      <c r="G17" s="21">
        <v>25.200000000000003</v>
      </c>
      <c r="H17" s="22">
        <v>18</v>
      </c>
      <c r="I17" s="22">
        <v>0</v>
      </c>
      <c r="J17" s="21">
        <v>18</v>
      </c>
      <c r="K17" s="23">
        <v>0.71428571428571419</v>
      </c>
      <c r="L17" s="22">
        <v>63</v>
      </c>
      <c r="M17" s="22">
        <v>57</v>
      </c>
      <c r="N17" s="22">
        <v>1</v>
      </c>
      <c r="O17" s="21">
        <v>56</v>
      </c>
      <c r="P17" s="23">
        <v>0.88888888888888884</v>
      </c>
      <c r="Q17" s="24">
        <v>15.5</v>
      </c>
      <c r="R17" s="25">
        <v>14.417543859649117</v>
      </c>
      <c r="S17" s="23">
        <v>0.93016411997736237</v>
      </c>
      <c r="T17" s="25">
        <v>5094.9008498583562</v>
      </c>
      <c r="U17" s="25">
        <v>6601.78287</v>
      </c>
      <c r="V17" s="25">
        <v>6601.7828700000009</v>
      </c>
      <c r="W17" s="23">
        <v>1.2957627762635533</v>
      </c>
      <c r="X17" s="25">
        <v>2037.9603399433427</v>
      </c>
      <c r="Y17" s="25">
        <v>5369.6400099999992</v>
      </c>
      <c r="Z17" s="25">
        <v>5369.6400099999992</v>
      </c>
      <c r="AA17" s="23">
        <v>2.634810847275507</v>
      </c>
      <c r="AB17" s="25">
        <v>713.28611898016993</v>
      </c>
      <c r="AC17" s="25">
        <v>0</v>
      </c>
      <c r="AD17" s="25">
        <v>0</v>
      </c>
      <c r="AE17" s="23">
        <v>0</v>
      </c>
      <c r="AF17" s="22">
        <v>2</v>
      </c>
      <c r="AG17" s="22">
        <v>0</v>
      </c>
      <c r="AH17" s="25">
        <v>5104.8808498583558</v>
      </c>
      <c r="AI17" s="25">
        <v>6601.7828700000009</v>
      </c>
      <c r="AJ17" s="23">
        <v>1.2932295707123467</v>
      </c>
      <c r="AK17" s="25">
        <v>103.70698858683625</v>
      </c>
      <c r="AL17" s="25">
        <v>156.18</v>
      </c>
      <c r="AM17" s="25">
        <v>156.18</v>
      </c>
      <c r="AN17" s="23">
        <v>1.5059737258615595</v>
      </c>
      <c r="AO17" s="22">
        <v>5</v>
      </c>
      <c r="AP17" s="22">
        <v>1</v>
      </c>
      <c r="AQ17" s="22">
        <v>1</v>
      </c>
      <c r="AR17" s="23">
        <v>0.2</v>
      </c>
      <c r="AS17" s="22">
        <v>1</v>
      </c>
      <c r="AT17" s="22">
        <v>0</v>
      </c>
      <c r="AU17" s="22">
        <v>0.99999999999999989</v>
      </c>
      <c r="AV17" s="22">
        <v>0</v>
      </c>
      <c r="AW17" s="22">
        <v>1</v>
      </c>
      <c r="AX17" s="22">
        <v>0</v>
      </c>
      <c r="AY17" s="25">
        <v>142.48698858683622</v>
      </c>
      <c r="AZ17" s="25">
        <v>159.18</v>
      </c>
      <c r="BA17" s="25">
        <v>159.18</v>
      </c>
      <c r="BB17" s="27">
        <v>1.1171546369161316</v>
      </c>
      <c r="BC17" s="26">
        <v>0.78</v>
      </c>
      <c r="BD17" s="22">
        <v>1</v>
      </c>
      <c r="BE17" s="22">
        <v>1</v>
      </c>
      <c r="BF17" s="23">
        <v>1</v>
      </c>
      <c r="BG17" s="23">
        <v>1.2820512820512819</v>
      </c>
      <c r="BH17" s="22">
        <v>18</v>
      </c>
      <c r="BI17" s="22">
        <v>19</v>
      </c>
      <c r="BJ17" s="22">
        <v>19</v>
      </c>
      <c r="BK17" s="23">
        <v>1.0555555555555556</v>
      </c>
      <c r="BL17" s="23">
        <v>0.8</v>
      </c>
      <c r="BM17" s="22">
        <v>105</v>
      </c>
      <c r="BN17" s="22">
        <v>98</v>
      </c>
      <c r="BO17" s="23">
        <v>0.93333333333333335</v>
      </c>
      <c r="BP17" s="23">
        <v>1.1666666666666665</v>
      </c>
      <c r="BQ17" s="27">
        <v>0.86881006279138706</v>
      </c>
      <c r="BR17" s="41"/>
      <c r="BS17" s="22">
        <v>57</v>
      </c>
      <c r="BT17" s="22">
        <v>10</v>
      </c>
      <c r="BU17" s="23">
        <v>0.17543859649122806</v>
      </c>
      <c r="BV17" s="22">
        <v>6</v>
      </c>
      <c r="BW17" s="23">
        <v>1.6666666666666667</v>
      </c>
      <c r="BX17" s="22">
        <v>4</v>
      </c>
      <c r="BY17" s="23">
        <v>7.0175438596491224E-2</v>
      </c>
      <c r="BZ17" s="22">
        <v>6</v>
      </c>
      <c r="CA17" s="23">
        <v>0.66666666666666663</v>
      </c>
      <c r="CC17" t="str">
        <f>IFERROR(VLOOKUP(A17,[4]Hoja1!$B:$C,2,0),"")</f>
        <v/>
      </c>
      <c r="CD17" t="str">
        <f>IFERROR(VLOOKUP(A17,[5]Hoja1!$B:$C,2,0),"")</f>
        <v/>
      </c>
      <c r="CF17">
        <f>IFERROR(VLOOKUP(A17,[5]Hoja2!$B:$G,2,0),"")</f>
        <v>0</v>
      </c>
      <c r="CG17">
        <f>IFERROR(VLOOKUP(A17,[5]Hoja2!$B:$G,3,0),"")</f>
        <v>0</v>
      </c>
      <c r="CH17">
        <f>IFERROR(VLOOKUP(A17,[5]Hoja2!$B:$G,4,0),"")</f>
        <v>0</v>
      </c>
      <c r="CI17">
        <f>IFERROR(VLOOKUP(A17,[5]Hoja2!$B:$G,5,0),"")</f>
        <v>1</v>
      </c>
      <c r="CJ17">
        <f>IFERROR(VLOOKUP(A17,[5]Hoja2!$B:$G,6,0),"")</f>
        <v>0</v>
      </c>
      <c r="CK17">
        <f t="shared" si="1"/>
        <v>1</v>
      </c>
      <c r="CM17" s="36">
        <f t="shared" si="2"/>
        <v>217.20251569784676</v>
      </c>
      <c r="CO17" s="37">
        <f t="shared" si="3"/>
        <v>-1</v>
      </c>
      <c r="CP17" s="36"/>
      <c r="CQ17" s="37">
        <f t="shared" si="4"/>
        <v>216.20251569784676</v>
      </c>
    </row>
    <row r="18" spans="1:95" x14ac:dyDescent="0.25">
      <c r="A18" s="34" t="s">
        <v>102</v>
      </c>
      <c r="B18" s="21">
        <v>0</v>
      </c>
      <c r="C18" s="21">
        <v>35</v>
      </c>
      <c r="D18" s="22">
        <v>0</v>
      </c>
      <c r="E18" s="21">
        <v>35</v>
      </c>
      <c r="F18" s="23">
        <v>0</v>
      </c>
      <c r="G18" s="21">
        <v>0</v>
      </c>
      <c r="H18" s="22">
        <v>6</v>
      </c>
      <c r="I18" s="22">
        <v>0</v>
      </c>
      <c r="J18" s="21">
        <v>6</v>
      </c>
      <c r="K18" s="23">
        <v>0</v>
      </c>
      <c r="L18" s="22">
        <v>0</v>
      </c>
      <c r="M18" s="22">
        <v>47</v>
      </c>
      <c r="N18" s="22">
        <v>3</v>
      </c>
      <c r="O18" s="21">
        <v>44</v>
      </c>
      <c r="P18" s="23">
        <v>0</v>
      </c>
      <c r="Q18" s="24">
        <v>15.5</v>
      </c>
      <c r="R18" s="25">
        <v>14.092765957446804</v>
      </c>
      <c r="S18" s="23">
        <v>0.90921070693205186</v>
      </c>
      <c r="T18" s="25">
        <v>0</v>
      </c>
      <c r="U18" s="25">
        <v>1784.8214399999997</v>
      </c>
      <c r="V18" s="25">
        <v>1784.8214399999997</v>
      </c>
      <c r="W18" s="23">
        <v>0</v>
      </c>
      <c r="X18" s="25">
        <v>0</v>
      </c>
      <c r="Y18" s="25">
        <v>1784.8214399999997</v>
      </c>
      <c r="Z18" s="25">
        <v>1784.8214399999997</v>
      </c>
      <c r="AA18" s="23">
        <v>0</v>
      </c>
      <c r="AB18" s="25">
        <v>0</v>
      </c>
      <c r="AC18" s="25">
        <v>223.21429000000001</v>
      </c>
      <c r="AD18" s="25">
        <v>223.21429000000001</v>
      </c>
      <c r="AE18" s="23">
        <v>0</v>
      </c>
      <c r="AF18" s="22">
        <v>0</v>
      </c>
      <c r="AG18" s="22">
        <v>0</v>
      </c>
      <c r="AH18" s="25">
        <v>0</v>
      </c>
      <c r="AI18" s="25">
        <v>1784.8214399999997</v>
      </c>
      <c r="AJ18" s="23">
        <v>0</v>
      </c>
      <c r="AK18" s="25">
        <v>0</v>
      </c>
      <c r="AL18" s="25">
        <v>75.900000000000006</v>
      </c>
      <c r="AM18" s="25">
        <v>75.900000000000006</v>
      </c>
      <c r="AN18" s="23">
        <v>0</v>
      </c>
      <c r="AO18" s="22">
        <v>0</v>
      </c>
      <c r="AP18" s="22">
        <v>1</v>
      </c>
      <c r="AQ18" s="22">
        <v>1</v>
      </c>
      <c r="AR18" s="23">
        <v>0</v>
      </c>
      <c r="AS18" s="22">
        <v>0</v>
      </c>
      <c r="AT18" s="22">
        <v>0</v>
      </c>
      <c r="AU18" s="22">
        <v>0</v>
      </c>
      <c r="AV18" s="22">
        <v>0</v>
      </c>
      <c r="AW18" s="22">
        <v>0</v>
      </c>
      <c r="AX18" s="22">
        <v>0</v>
      </c>
      <c r="AY18" s="25">
        <v>0</v>
      </c>
      <c r="AZ18" s="25">
        <v>78.900000000000006</v>
      </c>
      <c r="BA18" s="25">
        <v>78.900000000000006</v>
      </c>
      <c r="BB18" s="27">
        <v>0</v>
      </c>
      <c r="BC18" s="26">
        <v>0.78</v>
      </c>
      <c r="BD18" s="22">
        <v>1</v>
      </c>
      <c r="BE18" s="22">
        <v>1</v>
      </c>
      <c r="BF18" s="23">
        <v>1</v>
      </c>
      <c r="BG18" s="23">
        <v>1.2820512820512819</v>
      </c>
      <c r="BH18" s="22">
        <v>0</v>
      </c>
      <c r="BI18" s="22">
        <v>0</v>
      </c>
      <c r="BJ18" s="22">
        <v>0</v>
      </c>
      <c r="BK18" s="23">
        <v>0</v>
      </c>
      <c r="BL18" s="23">
        <v>0.8</v>
      </c>
      <c r="BM18" s="22">
        <v>0</v>
      </c>
      <c r="BN18" s="22">
        <v>0</v>
      </c>
      <c r="BO18" s="23">
        <v>0</v>
      </c>
      <c r="BP18" s="23">
        <v>0</v>
      </c>
      <c r="BQ18" s="27">
        <v>0.16592107069320519</v>
      </c>
      <c r="BR18" s="35"/>
      <c r="BS18" s="22">
        <v>47</v>
      </c>
      <c r="BT18" s="22">
        <v>10</v>
      </c>
      <c r="BU18" s="23">
        <v>0.21276595744680851</v>
      </c>
      <c r="BV18" s="22">
        <v>0</v>
      </c>
      <c r="BW18" s="23">
        <v>0</v>
      </c>
      <c r="BX18" s="22">
        <v>5</v>
      </c>
      <c r="BY18" s="23">
        <v>0.10638297872340426</v>
      </c>
      <c r="BZ18" s="22">
        <v>0</v>
      </c>
      <c r="CA18" s="23">
        <v>0</v>
      </c>
      <c r="CC18" t="str">
        <f>IFERROR(VLOOKUP(A18,[4]Hoja1!$B:$C,2,0),"")</f>
        <v/>
      </c>
      <c r="CD18" t="str">
        <f>IFERROR(VLOOKUP(A18,[5]Hoja1!$B:$C,2,0),"")</f>
        <v/>
      </c>
      <c r="CF18">
        <f>IFERROR(VLOOKUP(A18,[5]Hoja2!$B:$G,2,0),"")</f>
        <v>0</v>
      </c>
      <c r="CG18">
        <f>IFERROR(VLOOKUP(A18,[5]Hoja2!$B:$G,3,0),"")</f>
        <v>4</v>
      </c>
      <c r="CH18">
        <f>IFERROR(VLOOKUP(A18,[5]Hoja2!$B:$G,4,0),"")</f>
        <v>1</v>
      </c>
      <c r="CI18">
        <f>IFERROR(VLOOKUP(A18,[5]Hoja2!$B:$G,5,0),"")</f>
        <v>1</v>
      </c>
      <c r="CJ18">
        <f>IFERROR(VLOOKUP(A18,[5]Hoja2!$B:$G,6,0),"")</f>
        <v>1</v>
      </c>
      <c r="CK18">
        <f t="shared" si="1"/>
        <v>7</v>
      </c>
      <c r="CM18" s="36">
        <f t="shared" si="2"/>
        <v>0</v>
      </c>
      <c r="CO18" s="37">
        <f t="shared" si="3"/>
        <v>-10.5</v>
      </c>
      <c r="CP18" s="36"/>
      <c r="CQ18" s="37">
        <f t="shared" si="4"/>
        <v>-10.5</v>
      </c>
    </row>
    <row r="19" spans="1:95" x14ac:dyDescent="0.25">
      <c r="A19" s="34" t="s">
        <v>103</v>
      </c>
      <c r="B19" s="21">
        <v>0</v>
      </c>
      <c r="C19" s="21">
        <v>22</v>
      </c>
      <c r="D19" s="22">
        <v>0</v>
      </c>
      <c r="E19" s="21">
        <v>22</v>
      </c>
      <c r="F19" s="23">
        <v>0</v>
      </c>
      <c r="G19" s="21">
        <v>0</v>
      </c>
      <c r="H19" s="22">
        <v>15</v>
      </c>
      <c r="I19" s="22">
        <v>0</v>
      </c>
      <c r="J19" s="21">
        <v>15</v>
      </c>
      <c r="K19" s="23">
        <v>0</v>
      </c>
      <c r="L19" s="22">
        <v>0</v>
      </c>
      <c r="M19" s="22">
        <v>37</v>
      </c>
      <c r="N19" s="22">
        <v>0</v>
      </c>
      <c r="O19" s="21">
        <v>37</v>
      </c>
      <c r="P19" s="23">
        <v>0</v>
      </c>
      <c r="Q19" s="24">
        <v>15.5</v>
      </c>
      <c r="R19" s="25">
        <v>13.904054054054058</v>
      </c>
      <c r="S19" s="23">
        <v>0.89703574542284248</v>
      </c>
      <c r="T19" s="25">
        <v>0</v>
      </c>
      <c r="U19" s="25">
        <v>2526.7857199999999</v>
      </c>
      <c r="V19" s="25">
        <v>2526.7857199999999</v>
      </c>
      <c r="W19" s="23">
        <v>0</v>
      </c>
      <c r="X19" s="25">
        <v>0</v>
      </c>
      <c r="Y19" s="25">
        <v>1973.2142899999999</v>
      </c>
      <c r="Z19" s="25">
        <v>1973.2142899999999</v>
      </c>
      <c r="AA19" s="23">
        <v>0</v>
      </c>
      <c r="AB19" s="25">
        <v>0</v>
      </c>
      <c r="AC19" s="25">
        <v>0</v>
      </c>
      <c r="AD19" s="25">
        <v>0</v>
      </c>
      <c r="AE19" s="23">
        <v>0</v>
      </c>
      <c r="AF19" s="22">
        <v>0</v>
      </c>
      <c r="AG19" s="22">
        <v>0</v>
      </c>
      <c r="AH19" s="25">
        <v>0</v>
      </c>
      <c r="AI19" s="25">
        <v>2526.7857199999999</v>
      </c>
      <c r="AJ19" s="23">
        <v>0</v>
      </c>
      <c r="AK19" s="25">
        <v>0</v>
      </c>
      <c r="AL19" s="25">
        <v>22.35</v>
      </c>
      <c r="AM19" s="25">
        <v>22.35</v>
      </c>
      <c r="AN19" s="23">
        <v>0</v>
      </c>
      <c r="AO19" s="22">
        <v>0</v>
      </c>
      <c r="AP19" s="22">
        <v>1</v>
      </c>
      <c r="AQ19" s="22">
        <v>1</v>
      </c>
      <c r="AR19" s="23">
        <v>0</v>
      </c>
      <c r="AS19" s="22">
        <v>0</v>
      </c>
      <c r="AT19" s="22">
        <v>0</v>
      </c>
      <c r="AU19" s="22">
        <v>0</v>
      </c>
      <c r="AV19" s="22">
        <v>0</v>
      </c>
      <c r="AW19" s="22">
        <v>0</v>
      </c>
      <c r="AX19" s="22">
        <v>0</v>
      </c>
      <c r="AY19" s="25">
        <v>0</v>
      </c>
      <c r="AZ19" s="25">
        <v>25.35</v>
      </c>
      <c r="BA19" s="25">
        <v>25.35</v>
      </c>
      <c r="BB19" s="27">
        <v>0</v>
      </c>
      <c r="BC19" s="26">
        <v>0.78</v>
      </c>
      <c r="BD19" s="22">
        <v>0</v>
      </c>
      <c r="BE19" s="22">
        <v>0</v>
      </c>
      <c r="BF19" s="23">
        <v>0</v>
      </c>
      <c r="BG19" s="23">
        <v>0</v>
      </c>
      <c r="BH19" s="22">
        <v>0</v>
      </c>
      <c r="BI19" s="22">
        <v>0</v>
      </c>
      <c r="BJ19" s="22">
        <v>0</v>
      </c>
      <c r="BK19" s="23">
        <v>0</v>
      </c>
      <c r="BL19" s="23">
        <v>0.8</v>
      </c>
      <c r="BM19" s="22">
        <v>0</v>
      </c>
      <c r="BN19" s="22">
        <v>0</v>
      </c>
      <c r="BO19" s="23">
        <v>0</v>
      </c>
      <c r="BP19" s="23">
        <v>0</v>
      </c>
      <c r="BQ19" s="27">
        <v>8.9703574542284253E-2</v>
      </c>
      <c r="BR19" s="35"/>
      <c r="BS19" s="22">
        <v>37</v>
      </c>
      <c r="BT19" s="22">
        <v>19</v>
      </c>
      <c r="BU19" s="23">
        <v>0.51351351351351349</v>
      </c>
      <c r="BV19" s="22">
        <v>0</v>
      </c>
      <c r="BW19" s="23">
        <v>0</v>
      </c>
      <c r="BX19" s="22">
        <v>9</v>
      </c>
      <c r="BY19" s="23">
        <v>0.24324324324324326</v>
      </c>
      <c r="BZ19" s="22">
        <v>0</v>
      </c>
      <c r="CA19" s="23">
        <v>0</v>
      </c>
      <c r="CC19">
        <f>IFERROR(VLOOKUP(A19,[4]Hoja1!$B:$C,2,0),"")</f>
        <v>1</v>
      </c>
      <c r="CD19" t="str">
        <f>IFERROR(VLOOKUP(A19,[5]Hoja1!$B:$C,2,0),"")</f>
        <v/>
      </c>
      <c r="CF19">
        <f>IFERROR(VLOOKUP(A19,[5]Hoja2!$B:$G,2,0),"")</f>
        <v>0</v>
      </c>
      <c r="CG19">
        <f>IFERROR(VLOOKUP(A19,[5]Hoja2!$B:$G,3,0),"")</f>
        <v>8</v>
      </c>
      <c r="CH19">
        <f>IFERROR(VLOOKUP(A19,[5]Hoja2!$B:$G,4,0),"")</f>
        <v>2</v>
      </c>
      <c r="CI19">
        <f>IFERROR(VLOOKUP(A19,[5]Hoja2!$B:$G,5,0),"")</f>
        <v>0</v>
      </c>
      <c r="CJ19">
        <f>IFERROR(VLOOKUP(A19,[5]Hoja2!$B:$G,6,0),"")</f>
        <v>1</v>
      </c>
      <c r="CK19">
        <f t="shared" si="1"/>
        <v>12</v>
      </c>
      <c r="CM19" s="36">
        <f t="shared" si="2"/>
        <v>0</v>
      </c>
      <c r="CO19" s="37">
        <f t="shared" si="3"/>
        <v>-24</v>
      </c>
      <c r="CP19" s="36"/>
      <c r="CQ19" s="37">
        <f t="shared" si="4"/>
        <v>-24</v>
      </c>
    </row>
    <row r="20" spans="1:95" x14ac:dyDescent="0.25">
      <c r="A20" s="34" t="s">
        <v>104</v>
      </c>
      <c r="B20" s="21">
        <v>0</v>
      </c>
      <c r="C20" s="21">
        <v>0</v>
      </c>
      <c r="D20" s="22">
        <v>0</v>
      </c>
      <c r="E20" s="21">
        <v>0</v>
      </c>
      <c r="F20" s="23">
        <v>0</v>
      </c>
      <c r="G20" s="21">
        <v>0</v>
      </c>
      <c r="H20" s="22">
        <v>0</v>
      </c>
      <c r="I20" s="22">
        <v>0</v>
      </c>
      <c r="J20" s="21">
        <v>0</v>
      </c>
      <c r="K20" s="23">
        <v>0</v>
      </c>
      <c r="L20" s="22">
        <v>0</v>
      </c>
      <c r="M20" s="22">
        <v>0</v>
      </c>
      <c r="N20" s="22">
        <v>0</v>
      </c>
      <c r="O20" s="21">
        <v>0</v>
      </c>
      <c r="P20" s="23">
        <v>0</v>
      </c>
      <c r="Q20" s="24">
        <v>15.5</v>
      </c>
      <c r="R20" s="25">
        <v>0</v>
      </c>
      <c r="S20" s="23">
        <v>0</v>
      </c>
      <c r="T20" s="25">
        <v>0</v>
      </c>
      <c r="U20" s="25">
        <v>0</v>
      </c>
      <c r="V20" s="25">
        <v>0</v>
      </c>
      <c r="W20" s="23">
        <v>0</v>
      </c>
      <c r="X20" s="25">
        <v>0</v>
      </c>
      <c r="Y20" s="25">
        <v>0</v>
      </c>
      <c r="Z20" s="25">
        <v>0</v>
      </c>
      <c r="AA20" s="23">
        <v>0</v>
      </c>
      <c r="AB20" s="25">
        <v>0</v>
      </c>
      <c r="AC20" s="25">
        <v>0</v>
      </c>
      <c r="AD20" s="25">
        <v>0</v>
      </c>
      <c r="AE20" s="23">
        <v>0</v>
      </c>
      <c r="AF20" s="22">
        <v>0</v>
      </c>
      <c r="AG20" s="22">
        <v>0</v>
      </c>
      <c r="AH20" s="25">
        <v>0</v>
      </c>
      <c r="AI20" s="25">
        <v>0</v>
      </c>
      <c r="AJ20" s="23">
        <v>0</v>
      </c>
      <c r="AK20" s="25">
        <v>0</v>
      </c>
      <c r="AL20" s="25">
        <v>0</v>
      </c>
      <c r="AM20" s="25">
        <v>0</v>
      </c>
      <c r="AN20" s="23">
        <v>0</v>
      </c>
      <c r="AO20" s="22">
        <v>0</v>
      </c>
      <c r="AP20" s="22">
        <v>0</v>
      </c>
      <c r="AQ20" s="22">
        <v>0</v>
      </c>
      <c r="AR20" s="23">
        <v>0</v>
      </c>
      <c r="AS20" s="22">
        <v>0</v>
      </c>
      <c r="AT20" s="22">
        <v>0</v>
      </c>
      <c r="AU20" s="22">
        <v>0</v>
      </c>
      <c r="AV20" s="22">
        <v>0</v>
      </c>
      <c r="AW20" s="22">
        <v>0</v>
      </c>
      <c r="AX20" s="22">
        <v>0</v>
      </c>
      <c r="AY20" s="25">
        <v>0</v>
      </c>
      <c r="AZ20" s="25">
        <v>0</v>
      </c>
      <c r="BA20" s="25">
        <v>0</v>
      </c>
      <c r="BB20" s="27">
        <v>0</v>
      </c>
      <c r="BC20" s="26">
        <v>0.78</v>
      </c>
      <c r="BD20" s="22">
        <v>0</v>
      </c>
      <c r="BE20" s="22">
        <v>0</v>
      </c>
      <c r="BF20" s="23">
        <v>0</v>
      </c>
      <c r="BG20" s="23">
        <v>0</v>
      </c>
      <c r="BH20" s="22">
        <v>0</v>
      </c>
      <c r="BI20" s="22">
        <v>0</v>
      </c>
      <c r="BJ20" s="22">
        <v>0</v>
      </c>
      <c r="BK20" s="23">
        <v>0</v>
      </c>
      <c r="BL20" s="23">
        <v>0.8</v>
      </c>
      <c r="BM20" s="22">
        <v>0</v>
      </c>
      <c r="BN20" s="22">
        <v>0</v>
      </c>
      <c r="BO20" s="23">
        <v>0</v>
      </c>
      <c r="BP20" s="23">
        <v>0</v>
      </c>
      <c r="BQ20" s="27">
        <v>0</v>
      </c>
      <c r="BR20" s="35"/>
      <c r="BS20" s="22">
        <v>0</v>
      </c>
      <c r="BT20" s="22">
        <v>0</v>
      </c>
      <c r="BU20" s="23">
        <v>0</v>
      </c>
      <c r="BV20" s="22">
        <v>0</v>
      </c>
      <c r="BW20" s="23">
        <v>0</v>
      </c>
      <c r="BX20" s="22">
        <v>0</v>
      </c>
      <c r="BY20" s="23">
        <v>0</v>
      </c>
      <c r="BZ20" s="22">
        <v>0</v>
      </c>
      <c r="CA20" s="23">
        <v>0</v>
      </c>
      <c r="CC20" t="str">
        <f>IFERROR(VLOOKUP(A20,[4]Hoja1!$B:$C,2,0),"")</f>
        <v/>
      </c>
      <c r="CD20" t="str">
        <f>IFERROR(VLOOKUP(A20,[5]Hoja1!$B:$C,2,0),"")</f>
        <v/>
      </c>
      <c r="CF20" t="str">
        <f>IFERROR(VLOOKUP(A20,[5]Hoja2!$B:$G,2,0),"")</f>
        <v/>
      </c>
      <c r="CG20" t="str">
        <f>IFERROR(VLOOKUP(A20,[5]Hoja2!$B:$G,3,0),"")</f>
        <v/>
      </c>
      <c r="CH20" t="str">
        <f>IFERROR(VLOOKUP(A20,[5]Hoja2!$B:$G,4,0),"")</f>
        <v/>
      </c>
      <c r="CI20" t="str">
        <f>IFERROR(VLOOKUP(A20,[5]Hoja2!$B:$G,5,0),"")</f>
        <v/>
      </c>
      <c r="CJ20" t="str">
        <f>IFERROR(VLOOKUP(A20,[5]Hoja2!$B:$G,6,0),"")</f>
        <v/>
      </c>
      <c r="CK20">
        <f t="shared" si="1"/>
        <v>0</v>
      </c>
      <c r="CM20" s="36">
        <f t="shared" si="2"/>
        <v>0</v>
      </c>
      <c r="CO20" s="37">
        <f t="shared" si="3"/>
        <v>0</v>
      </c>
      <c r="CP20" s="36"/>
      <c r="CQ20" s="37">
        <f t="shared" si="4"/>
        <v>0</v>
      </c>
    </row>
    <row r="21" spans="1:95" x14ac:dyDescent="0.25">
      <c r="A21" s="34" t="s">
        <v>96</v>
      </c>
      <c r="B21" s="21">
        <v>0</v>
      </c>
      <c r="C21" s="21">
        <v>0</v>
      </c>
      <c r="D21" s="22">
        <v>0</v>
      </c>
      <c r="E21" s="21">
        <v>0</v>
      </c>
      <c r="F21" s="23">
        <v>0</v>
      </c>
      <c r="G21" s="21">
        <v>0</v>
      </c>
      <c r="H21" s="22">
        <v>0</v>
      </c>
      <c r="I21" s="22">
        <v>0</v>
      </c>
      <c r="J21" s="21">
        <v>0</v>
      </c>
      <c r="K21" s="23">
        <v>0</v>
      </c>
      <c r="L21" s="22">
        <v>0</v>
      </c>
      <c r="M21" s="22">
        <v>0</v>
      </c>
      <c r="N21" s="22">
        <v>0</v>
      </c>
      <c r="O21" s="21">
        <v>0</v>
      </c>
      <c r="P21" s="23">
        <v>0</v>
      </c>
      <c r="Q21" s="24">
        <v>15.5</v>
      </c>
      <c r="R21" s="25">
        <v>0</v>
      </c>
      <c r="S21" s="23">
        <v>0</v>
      </c>
      <c r="T21" s="25">
        <v>0</v>
      </c>
      <c r="U21" s="25">
        <v>0</v>
      </c>
      <c r="V21" s="25">
        <v>0</v>
      </c>
      <c r="W21" s="23">
        <v>0</v>
      </c>
      <c r="X21" s="25">
        <v>0</v>
      </c>
      <c r="Y21" s="25">
        <v>0</v>
      </c>
      <c r="Z21" s="25">
        <v>0</v>
      </c>
      <c r="AA21" s="23">
        <v>0</v>
      </c>
      <c r="AB21" s="25">
        <v>0</v>
      </c>
      <c r="AC21" s="25">
        <v>0</v>
      </c>
      <c r="AD21" s="25">
        <v>0</v>
      </c>
      <c r="AE21" s="23">
        <v>0</v>
      </c>
      <c r="AF21" s="22">
        <v>0</v>
      </c>
      <c r="AG21" s="22">
        <v>0</v>
      </c>
      <c r="AH21" s="25">
        <v>0</v>
      </c>
      <c r="AI21" s="25">
        <v>0</v>
      </c>
      <c r="AJ21" s="23">
        <v>0</v>
      </c>
      <c r="AK21" s="25">
        <v>0</v>
      </c>
      <c r="AL21" s="25">
        <v>-3.03</v>
      </c>
      <c r="AM21" s="25">
        <v>-3.03</v>
      </c>
      <c r="AN21" s="23">
        <v>0</v>
      </c>
      <c r="AO21" s="22">
        <v>0</v>
      </c>
      <c r="AP21" s="22">
        <v>0</v>
      </c>
      <c r="AQ21" s="22">
        <v>0</v>
      </c>
      <c r="AR21" s="23">
        <v>0</v>
      </c>
      <c r="AS21" s="22">
        <v>0</v>
      </c>
      <c r="AT21" s="22">
        <v>0</v>
      </c>
      <c r="AU21" s="22">
        <v>0</v>
      </c>
      <c r="AV21" s="22">
        <v>0</v>
      </c>
      <c r="AW21" s="22">
        <v>0</v>
      </c>
      <c r="AX21" s="22">
        <v>0</v>
      </c>
      <c r="AY21" s="25">
        <v>0</v>
      </c>
      <c r="AZ21" s="25">
        <v>-3.03</v>
      </c>
      <c r="BA21" s="25">
        <v>-3.03</v>
      </c>
      <c r="BB21" s="27">
        <v>0</v>
      </c>
      <c r="BC21" s="26">
        <v>0.78</v>
      </c>
      <c r="BD21" s="22">
        <v>1</v>
      </c>
      <c r="BE21" s="22">
        <v>1</v>
      </c>
      <c r="BF21" s="23">
        <v>1</v>
      </c>
      <c r="BG21" s="23">
        <v>1.2820512820512819</v>
      </c>
      <c r="BH21" s="22">
        <v>0</v>
      </c>
      <c r="BI21" s="22">
        <v>0</v>
      </c>
      <c r="BJ21" s="22">
        <v>0</v>
      </c>
      <c r="BK21" s="23">
        <v>0</v>
      </c>
      <c r="BL21" s="23">
        <v>0.8</v>
      </c>
      <c r="BM21" s="22">
        <v>0</v>
      </c>
      <c r="BN21" s="22">
        <v>0</v>
      </c>
      <c r="BO21" s="23">
        <v>0</v>
      </c>
      <c r="BP21" s="23">
        <v>0</v>
      </c>
      <c r="BQ21" s="27">
        <v>7.4999999999999997E-2</v>
      </c>
      <c r="BR21" s="40"/>
      <c r="BS21" s="22">
        <v>0</v>
      </c>
      <c r="BT21" s="22">
        <v>0</v>
      </c>
      <c r="BU21" s="23">
        <v>0</v>
      </c>
      <c r="BV21" s="22">
        <v>0</v>
      </c>
      <c r="BW21" s="23">
        <v>0</v>
      </c>
      <c r="BX21" s="22">
        <v>0</v>
      </c>
      <c r="BY21" s="23">
        <v>0</v>
      </c>
      <c r="BZ21" s="22">
        <v>0</v>
      </c>
      <c r="CA21" s="23">
        <v>0</v>
      </c>
      <c r="CC21" t="str">
        <f>IFERROR(VLOOKUP(A21,[4]Hoja1!$B:$C,2,0),"")</f>
        <v/>
      </c>
      <c r="CD21" t="str">
        <f>IFERROR(VLOOKUP(A21,[5]Hoja1!$B:$C,2,0),"")</f>
        <v/>
      </c>
      <c r="CF21">
        <f>IFERROR(VLOOKUP(A21,[5]Hoja2!$B:$G,2,0),"")</f>
        <v>0</v>
      </c>
      <c r="CG21">
        <f>IFERROR(VLOOKUP(A21,[5]Hoja2!$B:$G,3,0),"")</f>
        <v>0</v>
      </c>
      <c r="CH21">
        <f>IFERROR(VLOOKUP(A21,[5]Hoja2!$B:$G,4,0),"")</f>
        <v>1</v>
      </c>
      <c r="CI21">
        <f>IFERROR(VLOOKUP(A21,[5]Hoja2!$B:$G,5,0),"")</f>
        <v>0</v>
      </c>
      <c r="CJ21">
        <f>IFERROR(VLOOKUP(A21,[5]Hoja2!$B:$G,6,0),"")</f>
        <v>0</v>
      </c>
      <c r="CK21">
        <f t="shared" si="1"/>
        <v>1</v>
      </c>
      <c r="CM21" s="36">
        <f t="shared" si="2"/>
        <v>0</v>
      </c>
      <c r="CO21" s="37">
        <f t="shared" si="3"/>
        <v>-1</v>
      </c>
      <c r="CP21" s="36"/>
      <c r="CQ21" s="37">
        <f t="shared" si="4"/>
        <v>-1</v>
      </c>
    </row>
    <row r="22" spans="1:95" x14ac:dyDescent="0.25">
      <c r="A22" s="34" t="s">
        <v>107</v>
      </c>
      <c r="B22" s="21">
        <v>25.200000000000003</v>
      </c>
      <c r="C22" s="21">
        <v>5</v>
      </c>
      <c r="D22" s="22">
        <v>0</v>
      </c>
      <c r="E22" s="21">
        <v>5</v>
      </c>
      <c r="F22" s="23">
        <v>0.1984126984126984</v>
      </c>
      <c r="G22" s="21">
        <v>25.200000000000003</v>
      </c>
      <c r="H22" s="22">
        <v>6</v>
      </c>
      <c r="I22" s="22">
        <v>0</v>
      </c>
      <c r="J22" s="21">
        <v>6</v>
      </c>
      <c r="K22" s="23">
        <v>0.23809523809523808</v>
      </c>
      <c r="L22" s="22">
        <v>63</v>
      </c>
      <c r="M22" s="22">
        <v>31</v>
      </c>
      <c r="N22" s="22">
        <v>1</v>
      </c>
      <c r="O22" s="21">
        <v>30</v>
      </c>
      <c r="P22" s="23">
        <v>0.47619047619047616</v>
      </c>
      <c r="Q22" s="24">
        <v>15.5</v>
      </c>
      <c r="R22" s="25">
        <v>14.80032258064516</v>
      </c>
      <c r="S22" s="23">
        <v>0.95485952133194585</v>
      </c>
      <c r="T22" s="25">
        <v>5094.9008498583562</v>
      </c>
      <c r="U22" s="25">
        <v>1771.7857099999999</v>
      </c>
      <c r="V22" s="25">
        <v>1771.7857100000001</v>
      </c>
      <c r="W22" s="23">
        <v>0.34775666145676959</v>
      </c>
      <c r="X22" s="25">
        <v>2037.9603399433427</v>
      </c>
      <c r="Y22" s="25">
        <v>1566.42857</v>
      </c>
      <c r="Z22" s="25">
        <v>1566.42857</v>
      </c>
      <c r="AA22" s="23">
        <v>0.76862563971365028</v>
      </c>
      <c r="AB22" s="25">
        <v>713.28611898016993</v>
      </c>
      <c r="AC22" s="25">
        <v>0</v>
      </c>
      <c r="AD22" s="25">
        <v>0</v>
      </c>
      <c r="AE22" s="23">
        <v>0</v>
      </c>
      <c r="AF22" s="22">
        <v>2</v>
      </c>
      <c r="AG22" s="22">
        <v>0</v>
      </c>
      <c r="AH22" s="25">
        <v>5104.8808498583558</v>
      </c>
      <c r="AI22" s="25">
        <v>1771.7857100000001</v>
      </c>
      <c r="AJ22" s="23">
        <v>0.34707680004894953</v>
      </c>
      <c r="AK22" s="25">
        <v>103.70698858683625</v>
      </c>
      <c r="AL22" s="25">
        <v>31.79</v>
      </c>
      <c r="AM22" s="25">
        <v>31.79</v>
      </c>
      <c r="AN22" s="23">
        <v>0.30653671881892031</v>
      </c>
      <c r="AO22" s="22">
        <v>5</v>
      </c>
      <c r="AP22" s="22">
        <v>1</v>
      </c>
      <c r="AQ22" s="22">
        <v>1</v>
      </c>
      <c r="AR22" s="23">
        <v>0.2</v>
      </c>
      <c r="AS22" s="22">
        <v>1</v>
      </c>
      <c r="AT22" s="22">
        <v>0</v>
      </c>
      <c r="AU22" s="22">
        <v>0.99999999999999989</v>
      </c>
      <c r="AV22" s="22">
        <v>0</v>
      </c>
      <c r="AW22" s="22">
        <v>1</v>
      </c>
      <c r="AX22" s="22">
        <v>0</v>
      </c>
      <c r="AY22" s="25">
        <v>142.48698858683622</v>
      </c>
      <c r="AZ22" s="25">
        <v>34.79</v>
      </c>
      <c r="BA22" s="25">
        <v>34.79</v>
      </c>
      <c r="BB22" s="27">
        <v>0.24416264491966463</v>
      </c>
      <c r="BC22" s="26">
        <v>0.78</v>
      </c>
      <c r="BD22" s="22">
        <v>0</v>
      </c>
      <c r="BE22" s="22">
        <v>0</v>
      </c>
      <c r="BF22" s="23">
        <v>0</v>
      </c>
      <c r="BG22" s="23">
        <v>0</v>
      </c>
      <c r="BH22" s="22">
        <v>18</v>
      </c>
      <c r="BI22" s="22">
        <v>13</v>
      </c>
      <c r="BJ22" s="22">
        <v>13</v>
      </c>
      <c r="BK22" s="23">
        <v>0.72222222222222221</v>
      </c>
      <c r="BL22" s="23">
        <v>0.8</v>
      </c>
      <c r="BM22" s="22">
        <v>105</v>
      </c>
      <c r="BN22" s="22">
        <v>98</v>
      </c>
      <c r="BO22" s="23">
        <v>0.93333333333333335</v>
      </c>
      <c r="BP22" s="23">
        <v>1.1666666666666665</v>
      </c>
      <c r="BQ22" s="27">
        <v>0.38721084891486784</v>
      </c>
      <c r="BR22" s="41"/>
      <c r="BS22" s="22">
        <v>31</v>
      </c>
      <c r="BT22" s="22">
        <v>6</v>
      </c>
      <c r="BU22" s="23">
        <v>0.19354838709677419</v>
      </c>
      <c r="BV22" s="22">
        <v>6</v>
      </c>
      <c r="BW22" s="23">
        <v>1</v>
      </c>
      <c r="BX22" s="22">
        <v>3</v>
      </c>
      <c r="BY22" s="23">
        <v>9.6774193548387094E-2</v>
      </c>
      <c r="BZ22" s="22">
        <v>6</v>
      </c>
      <c r="CA22" s="23">
        <v>0.5</v>
      </c>
      <c r="CC22" t="str">
        <f>IFERROR(VLOOKUP(A22,[4]Hoja1!$B:$C,2,0),"")</f>
        <v/>
      </c>
      <c r="CD22" t="str">
        <f>IFERROR(VLOOKUP(A22,[5]Hoja1!$B:$C,2,0),"")</f>
        <v/>
      </c>
      <c r="CF22" t="str">
        <f>IFERROR(VLOOKUP(A22,[5]Hoja2!$B:$G,2,0),"")</f>
        <v/>
      </c>
      <c r="CG22" t="str">
        <f>IFERROR(VLOOKUP(A22,[5]Hoja2!$B:$G,3,0),"")</f>
        <v/>
      </c>
      <c r="CH22" t="str">
        <f>IFERROR(VLOOKUP(A22,[5]Hoja2!$B:$G,4,0),"")</f>
        <v/>
      </c>
      <c r="CI22" t="str">
        <f>IFERROR(VLOOKUP(A22,[5]Hoja2!$B:$G,5,0),"")</f>
        <v/>
      </c>
      <c r="CJ22" t="str">
        <f>IFERROR(VLOOKUP(A22,[5]Hoja2!$B:$G,6,0),"")</f>
        <v/>
      </c>
      <c r="CK22">
        <f t="shared" si="1"/>
        <v>0</v>
      </c>
      <c r="CM22" s="36">
        <f t="shared" si="2"/>
        <v>0</v>
      </c>
      <c r="CO22" s="37">
        <f t="shared" si="3"/>
        <v>0</v>
      </c>
      <c r="CP22" s="36"/>
      <c r="CQ22" s="37">
        <f t="shared" si="4"/>
        <v>0</v>
      </c>
    </row>
    <row r="23" spans="1:95" x14ac:dyDescent="0.25">
      <c r="A23" s="34" t="s">
        <v>172</v>
      </c>
      <c r="B23" s="21">
        <v>25.200000000000003</v>
      </c>
      <c r="C23" s="21">
        <v>22</v>
      </c>
      <c r="D23" s="22">
        <v>0</v>
      </c>
      <c r="E23" s="21">
        <v>22</v>
      </c>
      <c r="F23" s="23">
        <v>0.87301587301587291</v>
      </c>
      <c r="G23" s="21">
        <v>25.200000000000003</v>
      </c>
      <c r="H23" s="22">
        <v>19</v>
      </c>
      <c r="I23" s="22">
        <v>0</v>
      </c>
      <c r="J23" s="21">
        <v>19</v>
      </c>
      <c r="K23" s="23">
        <v>0.75396825396825384</v>
      </c>
      <c r="L23" s="22">
        <v>63</v>
      </c>
      <c r="M23" s="22">
        <v>48</v>
      </c>
      <c r="N23" s="22">
        <v>1</v>
      </c>
      <c r="O23" s="21">
        <v>47</v>
      </c>
      <c r="P23" s="23">
        <v>0.74603174603174605</v>
      </c>
      <c r="Q23" s="24">
        <v>15.5</v>
      </c>
      <c r="R23" s="25">
        <v>14.281666666666661</v>
      </c>
      <c r="S23" s="23">
        <v>0.92139784946236525</v>
      </c>
      <c r="T23" s="25">
        <v>5094.9008498583562</v>
      </c>
      <c r="U23" s="25">
        <v>5867.32143</v>
      </c>
      <c r="V23" s="25">
        <v>5867.3214300000009</v>
      </c>
      <c r="W23" s="23">
        <v>1.15160659704754</v>
      </c>
      <c r="X23" s="25">
        <v>2037.9603399433427</v>
      </c>
      <c r="Y23" s="25">
        <v>5217.8571400000001</v>
      </c>
      <c r="Z23" s="25">
        <v>5217.8571400000001</v>
      </c>
      <c r="AA23" s="23">
        <v>2.5603330142062832</v>
      </c>
      <c r="AB23" s="25">
        <v>713.28611898016993</v>
      </c>
      <c r="AC23" s="25">
        <v>147.32142999999999</v>
      </c>
      <c r="AD23" s="25">
        <v>147.32142999999999</v>
      </c>
      <c r="AE23" s="23">
        <v>0.20653903963620476</v>
      </c>
      <c r="AF23" s="22">
        <v>2</v>
      </c>
      <c r="AG23" s="22">
        <v>0</v>
      </c>
      <c r="AH23" s="25">
        <v>5104.8808498583558</v>
      </c>
      <c r="AI23" s="25">
        <v>5867.3214300000009</v>
      </c>
      <c r="AJ23" s="23">
        <v>1.1493552156389313</v>
      </c>
      <c r="AK23" s="25">
        <v>103.70698858683625</v>
      </c>
      <c r="AL23" s="25">
        <v>205.04000000000002</v>
      </c>
      <c r="AM23" s="25">
        <v>205.04000000000002</v>
      </c>
      <c r="AN23" s="23">
        <v>1.9771088023476384</v>
      </c>
      <c r="AO23" s="22">
        <v>5</v>
      </c>
      <c r="AP23" s="22">
        <v>0</v>
      </c>
      <c r="AQ23" s="22">
        <v>0</v>
      </c>
      <c r="AR23" s="23">
        <v>0</v>
      </c>
      <c r="AS23" s="22">
        <v>1</v>
      </c>
      <c r="AT23" s="22">
        <v>0</v>
      </c>
      <c r="AU23" s="22">
        <v>0.99999999999999989</v>
      </c>
      <c r="AV23" s="22">
        <v>0</v>
      </c>
      <c r="AW23" s="22">
        <v>1</v>
      </c>
      <c r="AX23" s="22">
        <v>0</v>
      </c>
      <c r="AY23" s="25">
        <v>142.48698858683622</v>
      </c>
      <c r="AZ23" s="25">
        <v>205.04000000000002</v>
      </c>
      <c r="BA23" s="25">
        <v>205.04000000000002</v>
      </c>
      <c r="BB23" s="27">
        <v>1.4390085862123612</v>
      </c>
      <c r="BC23" s="26">
        <v>0.78</v>
      </c>
      <c r="BD23" s="22">
        <v>9</v>
      </c>
      <c r="BE23" s="22">
        <v>9</v>
      </c>
      <c r="BF23" s="23">
        <v>1</v>
      </c>
      <c r="BG23" s="23">
        <v>1.2820512820512819</v>
      </c>
      <c r="BH23" s="22">
        <v>18</v>
      </c>
      <c r="BI23" s="22">
        <v>17</v>
      </c>
      <c r="BJ23" s="22">
        <v>17</v>
      </c>
      <c r="BK23" s="23">
        <v>0.94444444444444442</v>
      </c>
      <c r="BL23" s="23">
        <v>0.8</v>
      </c>
      <c r="BM23" s="22">
        <v>105</v>
      </c>
      <c r="BN23" s="22">
        <v>98</v>
      </c>
      <c r="BO23" s="23">
        <v>0.93333333333333335</v>
      </c>
      <c r="BP23" s="23">
        <v>1.1666666666666665</v>
      </c>
      <c r="BQ23" s="27">
        <v>0.917536610343062</v>
      </c>
      <c r="BR23" s="41"/>
      <c r="BS23" s="22">
        <v>48</v>
      </c>
      <c r="BT23" s="22">
        <v>15</v>
      </c>
      <c r="BU23" s="23">
        <v>0.3125</v>
      </c>
      <c r="BV23" s="22">
        <v>6</v>
      </c>
      <c r="BW23" s="23">
        <v>2.5</v>
      </c>
      <c r="BX23" s="22">
        <v>3</v>
      </c>
      <c r="BY23" s="23">
        <v>6.25E-2</v>
      </c>
      <c r="BZ23" s="22">
        <v>6</v>
      </c>
      <c r="CA23" s="23">
        <v>0.5</v>
      </c>
      <c r="CC23" t="str">
        <f>IFERROR(VLOOKUP(A23,[4]Hoja1!$B:$C,2,0),"")</f>
        <v/>
      </c>
      <c r="CD23" t="str">
        <f>IFERROR(VLOOKUP(A23,[5]Hoja1!$B:$C,2,0),"")</f>
        <v/>
      </c>
      <c r="CF23" t="str">
        <f>IFERROR(VLOOKUP(A23,[5]Hoja2!$B:$G,2,0),"")</f>
        <v/>
      </c>
      <c r="CG23" t="str">
        <f>IFERROR(VLOOKUP(A23,[5]Hoja2!$B:$G,3,0),"")</f>
        <v/>
      </c>
      <c r="CH23" t="str">
        <f>IFERROR(VLOOKUP(A23,[5]Hoja2!$B:$G,4,0),"")</f>
        <v/>
      </c>
      <c r="CI23" t="str">
        <f>IFERROR(VLOOKUP(A23,[5]Hoja2!$B:$G,5,0),"")</f>
        <v/>
      </c>
      <c r="CJ23" t="str">
        <f>IFERROR(VLOOKUP(A23,[5]Hoja2!$B:$G,6,0),"")</f>
        <v/>
      </c>
      <c r="CK23">
        <f t="shared" si="1"/>
        <v>0</v>
      </c>
      <c r="CM23" s="36">
        <f t="shared" si="2"/>
        <v>229.38415258576549</v>
      </c>
      <c r="CO23" s="37">
        <f t="shared" si="3"/>
        <v>0</v>
      </c>
      <c r="CP23" s="36"/>
      <c r="CQ23" s="37">
        <f t="shared" si="4"/>
        <v>229.38415258576549</v>
      </c>
    </row>
    <row r="24" spans="1:95" x14ac:dyDescent="0.25">
      <c r="A24" s="34" t="s">
        <v>173</v>
      </c>
      <c r="B24" s="21">
        <v>25.200000000000003</v>
      </c>
      <c r="C24" s="21">
        <v>5</v>
      </c>
      <c r="D24" s="22">
        <v>0</v>
      </c>
      <c r="E24" s="21">
        <v>5</v>
      </c>
      <c r="F24" s="23">
        <v>0.1984126984126984</v>
      </c>
      <c r="G24" s="21">
        <v>25.200000000000003</v>
      </c>
      <c r="H24" s="22">
        <v>10</v>
      </c>
      <c r="I24" s="22">
        <v>0</v>
      </c>
      <c r="J24" s="21">
        <v>10</v>
      </c>
      <c r="K24" s="23">
        <v>0.3968253968253968</v>
      </c>
      <c r="L24" s="22">
        <v>63</v>
      </c>
      <c r="M24" s="22">
        <v>29</v>
      </c>
      <c r="N24" s="22">
        <v>1</v>
      </c>
      <c r="O24" s="21">
        <v>28</v>
      </c>
      <c r="P24" s="23">
        <v>0.44444444444444442</v>
      </c>
      <c r="Q24" s="24">
        <v>15.5</v>
      </c>
      <c r="R24" s="25">
        <v>14.226896551724135</v>
      </c>
      <c r="S24" s="23">
        <v>0.91786429365962163</v>
      </c>
      <c r="T24" s="25">
        <v>5094.9008498583562</v>
      </c>
      <c r="U24" s="25">
        <v>1274.82143</v>
      </c>
      <c r="V24" s="25">
        <v>1274.82143</v>
      </c>
      <c r="W24" s="23">
        <v>0.25021515973867114</v>
      </c>
      <c r="X24" s="25">
        <v>2037.9603399433427</v>
      </c>
      <c r="Y24" s="25">
        <v>1274.82143</v>
      </c>
      <c r="Z24" s="25">
        <v>1274.82143</v>
      </c>
      <c r="AA24" s="23">
        <v>0.62553789934667781</v>
      </c>
      <c r="AB24" s="25">
        <v>713.28611898016993</v>
      </c>
      <c r="AC24" s="25">
        <v>0</v>
      </c>
      <c r="AD24" s="25">
        <v>0</v>
      </c>
      <c r="AE24" s="23">
        <v>0</v>
      </c>
      <c r="AF24" s="22">
        <v>2</v>
      </c>
      <c r="AG24" s="22">
        <v>0</v>
      </c>
      <c r="AH24" s="25">
        <v>5104.8808498583558</v>
      </c>
      <c r="AI24" s="25">
        <v>1274.82143</v>
      </c>
      <c r="AJ24" s="23">
        <v>0.24972599116302044</v>
      </c>
      <c r="AK24" s="25">
        <v>103.70698858683625</v>
      </c>
      <c r="AL24" s="25">
        <v>35.519999999999996</v>
      </c>
      <c r="AM24" s="25">
        <v>35.519999999999996</v>
      </c>
      <c r="AN24" s="23">
        <v>0.34250343669229466</v>
      </c>
      <c r="AO24" s="22">
        <v>5</v>
      </c>
      <c r="AP24" s="22">
        <v>0</v>
      </c>
      <c r="AQ24" s="22">
        <v>0</v>
      </c>
      <c r="AR24" s="23">
        <v>0</v>
      </c>
      <c r="AS24" s="22">
        <v>1</v>
      </c>
      <c r="AT24" s="22">
        <v>0</v>
      </c>
      <c r="AU24" s="22">
        <v>0.99999999999999989</v>
      </c>
      <c r="AV24" s="22">
        <v>0</v>
      </c>
      <c r="AW24" s="22">
        <v>1</v>
      </c>
      <c r="AX24" s="22">
        <v>0</v>
      </c>
      <c r="AY24" s="25">
        <v>142.48698858683622</v>
      </c>
      <c r="AZ24" s="25">
        <v>35.519999999999996</v>
      </c>
      <c r="BA24" s="25">
        <v>35.519999999999996</v>
      </c>
      <c r="BB24" s="27">
        <v>0.24928591973401804</v>
      </c>
      <c r="BC24" s="26">
        <v>0.78</v>
      </c>
      <c r="BD24" s="22">
        <v>5</v>
      </c>
      <c r="BE24" s="22">
        <v>5</v>
      </c>
      <c r="BF24" s="23">
        <v>1</v>
      </c>
      <c r="BG24" s="23">
        <v>1.2820512820512819</v>
      </c>
      <c r="BH24" s="22">
        <v>18</v>
      </c>
      <c r="BI24" s="22">
        <v>17</v>
      </c>
      <c r="BJ24" s="22">
        <v>17</v>
      </c>
      <c r="BK24" s="23">
        <v>0.94444444444444442</v>
      </c>
      <c r="BL24" s="23">
        <v>0.8</v>
      </c>
      <c r="BM24" s="22">
        <v>105</v>
      </c>
      <c r="BN24" s="22">
        <v>98</v>
      </c>
      <c r="BO24" s="23">
        <v>0.93333333333333335</v>
      </c>
      <c r="BP24" s="23">
        <v>1.1666666666666665</v>
      </c>
      <c r="BQ24" s="27">
        <v>0.49381620667934689</v>
      </c>
      <c r="BR24" s="41"/>
      <c r="BS24" s="22">
        <v>29</v>
      </c>
      <c r="BT24" s="22">
        <v>8</v>
      </c>
      <c r="BU24" s="23">
        <v>0.27586206896551724</v>
      </c>
      <c r="BV24" s="22">
        <v>6</v>
      </c>
      <c r="BW24" s="23">
        <v>1.3333333333333333</v>
      </c>
      <c r="BX24" s="22">
        <v>1</v>
      </c>
      <c r="BY24" s="23">
        <v>3.4482758620689655E-2</v>
      </c>
      <c r="BZ24" s="22">
        <v>6</v>
      </c>
      <c r="CA24" s="23">
        <v>0.16666666666666666</v>
      </c>
      <c r="CC24" t="str">
        <f>IFERROR(VLOOKUP(A24,[4]Hoja1!$B:$C,2,0),"")</f>
        <v/>
      </c>
      <c r="CD24" t="str">
        <f>IFERROR(VLOOKUP(A24,[5]Hoja1!$B:$C,2,0),"")</f>
        <v/>
      </c>
      <c r="CF24" t="str">
        <f>IFERROR(VLOOKUP(A24,[5]Hoja2!$B:$G,2,0),"")</f>
        <v/>
      </c>
      <c r="CG24" t="str">
        <f>IFERROR(VLOOKUP(A24,[5]Hoja2!$B:$G,3,0),"")</f>
        <v/>
      </c>
      <c r="CH24" t="str">
        <f>IFERROR(VLOOKUP(A24,[5]Hoja2!$B:$G,4,0),"")</f>
        <v/>
      </c>
      <c r="CI24" t="str">
        <f>IFERROR(VLOOKUP(A24,[5]Hoja2!$B:$G,5,0),"")</f>
        <v/>
      </c>
      <c r="CJ24" t="str">
        <f>IFERROR(VLOOKUP(A24,[5]Hoja2!$B:$G,6,0),"")</f>
        <v/>
      </c>
      <c r="CK24">
        <f t="shared" si="1"/>
        <v>0</v>
      </c>
      <c r="CM24" s="36">
        <f t="shared" si="2"/>
        <v>0</v>
      </c>
      <c r="CO24" s="37">
        <f t="shared" si="3"/>
        <v>0</v>
      </c>
      <c r="CP24" s="36"/>
      <c r="CQ24" s="37">
        <f t="shared" si="4"/>
        <v>0</v>
      </c>
    </row>
    <row r="25" spans="1:95" x14ac:dyDescent="0.25">
      <c r="A25" s="34" t="s">
        <v>174</v>
      </c>
      <c r="B25" s="21">
        <v>25.200000000000003</v>
      </c>
      <c r="C25" s="21">
        <v>13</v>
      </c>
      <c r="D25" s="22">
        <v>0</v>
      </c>
      <c r="E25" s="21">
        <v>13</v>
      </c>
      <c r="F25" s="23">
        <v>0.51587301587301582</v>
      </c>
      <c r="G25" s="21">
        <v>25.200000000000003</v>
      </c>
      <c r="H25" s="22">
        <v>11</v>
      </c>
      <c r="I25" s="22">
        <v>0</v>
      </c>
      <c r="J25" s="21">
        <v>11</v>
      </c>
      <c r="K25" s="23">
        <v>0.43650793650793646</v>
      </c>
      <c r="L25" s="22">
        <v>63</v>
      </c>
      <c r="M25" s="22">
        <v>33</v>
      </c>
      <c r="N25" s="22">
        <v>0</v>
      </c>
      <c r="O25" s="21">
        <v>33</v>
      </c>
      <c r="P25" s="23">
        <v>0.52380952380952384</v>
      </c>
      <c r="Q25" s="24">
        <v>15.5</v>
      </c>
      <c r="R25" s="25">
        <v>15.836363636363634</v>
      </c>
      <c r="S25" s="23">
        <v>1.0217008797653957</v>
      </c>
      <c r="T25" s="25">
        <v>5094.9008498583562</v>
      </c>
      <c r="U25" s="25">
        <v>6019.1071300000003</v>
      </c>
      <c r="V25" s="25">
        <v>6019.1071300000003</v>
      </c>
      <c r="W25" s="23">
        <v>1.1813982857325551</v>
      </c>
      <c r="X25" s="25">
        <v>2037.9603399433427</v>
      </c>
      <c r="Y25" s="25">
        <v>5778.0357000000004</v>
      </c>
      <c r="Z25" s="25">
        <v>5778.0357000000004</v>
      </c>
      <c r="AA25" s="23">
        <v>2.8352051738949129</v>
      </c>
      <c r="AB25" s="25">
        <v>713.28611898016993</v>
      </c>
      <c r="AC25" s="25">
        <v>225</v>
      </c>
      <c r="AD25" s="25">
        <v>225</v>
      </c>
      <c r="AE25" s="23">
        <v>0.31544143929465029</v>
      </c>
      <c r="AF25" s="22">
        <v>2</v>
      </c>
      <c r="AG25" s="22">
        <v>0</v>
      </c>
      <c r="AH25" s="25">
        <v>5104.8808498583558</v>
      </c>
      <c r="AI25" s="25">
        <v>6019.1071300000003</v>
      </c>
      <c r="AJ25" s="23">
        <v>1.1790886618180347</v>
      </c>
      <c r="AK25" s="25">
        <v>103.70698858683625</v>
      </c>
      <c r="AL25" s="25">
        <v>201.67</v>
      </c>
      <c r="AM25" s="25">
        <v>201.67</v>
      </c>
      <c r="AN25" s="23">
        <v>1.9446134030893882</v>
      </c>
      <c r="AO25" s="22">
        <v>5</v>
      </c>
      <c r="AP25" s="22">
        <v>0</v>
      </c>
      <c r="AQ25" s="22">
        <v>0</v>
      </c>
      <c r="AR25" s="23">
        <v>0</v>
      </c>
      <c r="AS25" s="22">
        <v>1</v>
      </c>
      <c r="AT25" s="22">
        <v>0</v>
      </c>
      <c r="AU25" s="22">
        <v>0.99999999999999989</v>
      </c>
      <c r="AV25" s="22">
        <v>0</v>
      </c>
      <c r="AW25" s="22">
        <v>1</v>
      </c>
      <c r="AX25" s="22">
        <v>0</v>
      </c>
      <c r="AY25" s="25">
        <v>142.48698858683622</v>
      </c>
      <c r="AZ25" s="25">
        <v>201.67</v>
      </c>
      <c r="BA25" s="25">
        <v>201.67</v>
      </c>
      <c r="BB25" s="27">
        <v>1.4153573038502087</v>
      </c>
      <c r="BC25" s="26">
        <v>0.78</v>
      </c>
      <c r="BD25" s="22">
        <v>3</v>
      </c>
      <c r="BE25" s="22">
        <v>3</v>
      </c>
      <c r="BF25" s="23">
        <v>1</v>
      </c>
      <c r="BG25" s="23">
        <v>1.2820512820512819</v>
      </c>
      <c r="BH25" s="22">
        <v>18</v>
      </c>
      <c r="BI25" s="22">
        <v>17</v>
      </c>
      <c r="BJ25" s="22">
        <v>17</v>
      </c>
      <c r="BK25" s="23">
        <v>0.94444444444444442</v>
      </c>
      <c r="BL25" s="23">
        <v>0.8</v>
      </c>
      <c r="BM25" s="22">
        <v>105</v>
      </c>
      <c r="BN25" s="22">
        <v>98</v>
      </c>
      <c r="BO25" s="23">
        <v>0.93333333333333335</v>
      </c>
      <c r="BP25" s="23">
        <v>1.1666666666666665</v>
      </c>
      <c r="BQ25" s="27">
        <v>0.81785714285714295</v>
      </c>
      <c r="BR25" s="41"/>
      <c r="BS25" s="22">
        <v>33</v>
      </c>
      <c r="BT25" s="22">
        <v>9</v>
      </c>
      <c r="BU25" s="23">
        <v>0.27272727272727271</v>
      </c>
      <c r="BV25" s="22">
        <v>6</v>
      </c>
      <c r="BW25" s="23">
        <v>1.5</v>
      </c>
      <c r="BX25" s="22">
        <v>0</v>
      </c>
      <c r="BY25" s="23">
        <v>0</v>
      </c>
      <c r="BZ25" s="22">
        <v>6</v>
      </c>
      <c r="CA25" s="23">
        <v>0</v>
      </c>
      <c r="CC25" t="str">
        <f>IFERROR(VLOOKUP(A25,[4]Hoja1!$B:$C,2,0),"")</f>
        <v/>
      </c>
      <c r="CD25" t="str">
        <f>IFERROR(VLOOKUP(A25,[5]Hoja1!$B:$C,2,0),"")</f>
        <v/>
      </c>
      <c r="CF25" t="str">
        <f>IFERROR(VLOOKUP(A25,[5]Hoja2!$B:$G,2,0),"")</f>
        <v/>
      </c>
      <c r="CG25" t="str">
        <f>IFERROR(VLOOKUP(A25,[5]Hoja2!$B:$G,3,0),"")</f>
        <v/>
      </c>
      <c r="CH25" t="str">
        <f>IFERROR(VLOOKUP(A25,[5]Hoja2!$B:$G,4,0),"")</f>
        <v/>
      </c>
      <c r="CI25" t="str">
        <f>IFERROR(VLOOKUP(A25,[5]Hoja2!$B:$G,5,0),"")</f>
        <v/>
      </c>
      <c r="CJ25" t="str">
        <f>IFERROR(VLOOKUP(A25,[5]Hoja2!$B:$G,6,0),"")</f>
        <v/>
      </c>
      <c r="CK25">
        <f t="shared" si="1"/>
        <v>0</v>
      </c>
      <c r="CM25" s="36">
        <f t="shared" si="2"/>
        <v>204.46428571428575</v>
      </c>
      <c r="CO25" s="37">
        <f t="shared" si="3"/>
        <v>0</v>
      </c>
      <c r="CP25" s="36"/>
      <c r="CQ25" s="37">
        <f t="shared" si="4"/>
        <v>204.46428571428575</v>
      </c>
    </row>
    <row r="26" spans="1:95" x14ac:dyDescent="0.25">
      <c r="A26" s="20" t="s">
        <v>109</v>
      </c>
      <c r="B26" s="21">
        <v>112</v>
      </c>
      <c r="C26" s="21">
        <v>108</v>
      </c>
      <c r="D26" s="22">
        <v>0</v>
      </c>
      <c r="E26" s="21">
        <v>108</v>
      </c>
      <c r="F26" s="23">
        <v>0.9642857142857143</v>
      </c>
      <c r="G26" s="21">
        <v>51</v>
      </c>
      <c r="H26" s="22">
        <v>54</v>
      </c>
      <c r="I26" s="22">
        <v>0</v>
      </c>
      <c r="J26" s="21">
        <v>54</v>
      </c>
      <c r="K26" s="23">
        <v>1.0588235294117647</v>
      </c>
      <c r="L26" s="22">
        <v>200</v>
      </c>
      <c r="M26" s="22">
        <v>199</v>
      </c>
      <c r="N26" s="22">
        <v>2</v>
      </c>
      <c r="O26" s="21">
        <v>197</v>
      </c>
      <c r="P26" s="23">
        <v>0.98499999999999999</v>
      </c>
      <c r="Q26" s="24">
        <v>15.5</v>
      </c>
      <c r="R26" s="25">
        <v>15.745125628140698</v>
      </c>
      <c r="S26" s="23">
        <v>1.0158145566542387</v>
      </c>
      <c r="T26" s="25">
        <v>36300</v>
      </c>
      <c r="U26" s="25">
        <v>37868.335749999998</v>
      </c>
      <c r="V26" s="25">
        <v>37868.335749999998</v>
      </c>
      <c r="W26" s="23">
        <v>1.0432048415977961</v>
      </c>
      <c r="X26" s="25">
        <v>14520</v>
      </c>
      <c r="Y26" s="25">
        <v>34368.335749999998</v>
      </c>
      <c r="Z26" s="25">
        <v>34368.335749999998</v>
      </c>
      <c r="AA26" s="23">
        <v>2.3669652720385672</v>
      </c>
      <c r="AB26" s="25">
        <v>2541.0000000000005</v>
      </c>
      <c r="AC26" s="25">
        <v>0</v>
      </c>
      <c r="AD26" s="25">
        <v>0</v>
      </c>
      <c r="AE26" s="23">
        <v>0</v>
      </c>
      <c r="AF26" s="22">
        <v>10</v>
      </c>
      <c r="AG26" s="22">
        <v>7</v>
      </c>
      <c r="AH26" s="25">
        <v>36349.9</v>
      </c>
      <c r="AI26" s="25">
        <v>37903.265749999999</v>
      </c>
      <c r="AJ26" s="23">
        <v>1.0427337007804698</v>
      </c>
      <c r="AK26" s="25">
        <v>231</v>
      </c>
      <c r="AL26" s="25">
        <v>181.62</v>
      </c>
      <c r="AM26" s="25">
        <v>181.61999999999998</v>
      </c>
      <c r="AN26" s="23">
        <v>0.78623376623376617</v>
      </c>
      <c r="AO26" s="22">
        <v>40</v>
      </c>
      <c r="AP26" s="22">
        <v>1</v>
      </c>
      <c r="AQ26" s="22">
        <v>1</v>
      </c>
      <c r="AR26" s="23">
        <v>2.5000000000000001E-2</v>
      </c>
      <c r="AS26" s="22">
        <v>5</v>
      </c>
      <c r="AT26" s="22">
        <v>0</v>
      </c>
      <c r="AU26" s="22">
        <v>5</v>
      </c>
      <c r="AV26" s="22">
        <v>0</v>
      </c>
      <c r="AW26" s="22">
        <v>5</v>
      </c>
      <c r="AX26" s="22">
        <v>0</v>
      </c>
      <c r="AY26" s="25">
        <v>469.90000000000003</v>
      </c>
      <c r="AZ26" s="25">
        <v>184.62</v>
      </c>
      <c r="BA26" s="25">
        <v>184.61999999999998</v>
      </c>
      <c r="BB26" s="27">
        <v>0.39289210470312824</v>
      </c>
      <c r="BC26" s="26">
        <v>0.78000000000000014</v>
      </c>
      <c r="BD26" s="22">
        <v>27</v>
      </c>
      <c r="BE26" s="22">
        <v>27</v>
      </c>
      <c r="BF26" s="23">
        <v>0.625</v>
      </c>
      <c r="BG26" s="23">
        <v>0.8012820512820511</v>
      </c>
      <c r="BH26" s="22">
        <v>40</v>
      </c>
      <c r="BI26" s="22">
        <v>38</v>
      </c>
      <c r="BJ26" s="22">
        <v>38</v>
      </c>
      <c r="BK26" s="23">
        <v>0.95</v>
      </c>
      <c r="BL26" s="23">
        <v>0.79999999999999993</v>
      </c>
      <c r="BM26" s="22">
        <v>125</v>
      </c>
      <c r="BN26" s="22">
        <v>125</v>
      </c>
      <c r="BO26" s="23">
        <v>0.625</v>
      </c>
      <c r="BP26" s="23">
        <v>0.78125000000000011</v>
      </c>
      <c r="BQ26" s="27">
        <v>0.9058309188417456</v>
      </c>
      <c r="BR26" s="40"/>
      <c r="BS26" s="22">
        <v>199</v>
      </c>
      <c r="BT26" s="22">
        <v>12</v>
      </c>
      <c r="BU26" s="23">
        <v>6.030150753768844E-2</v>
      </c>
      <c r="BV26" s="22">
        <v>30</v>
      </c>
      <c r="BW26" s="23">
        <v>0.4</v>
      </c>
      <c r="BX26" s="22">
        <v>4</v>
      </c>
      <c r="BY26" s="23">
        <v>2.0100502512562814E-2</v>
      </c>
      <c r="BZ26" s="22">
        <v>30</v>
      </c>
      <c r="CA26" s="23">
        <v>0.13333333333333333</v>
      </c>
      <c r="CC26" s="29">
        <f>SUM(CC27:CC34)</f>
        <v>2</v>
      </c>
      <c r="CD26" s="29">
        <f t="shared" ref="CD26:CK26" si="5">SUM(CD27:CD34)</f>
        <v>0</v>
      </c>
      <c r="CE26" s="29">
        <f t="shared" si="5"/>
        <v>0</v>
      </c>
      <c r="CF26" s="29">
        <f t="shared" si="5"/>
        <v>0</v>
      </c>
      <c r="CG26" s="29">
        <f t="shared" si="5"/>
        <v>7</v>
      </c>
      <c r="CH26" s="29">
        <f t="shared" si="5"/>
        <v>4</v>
      </c>
      <c r="CI26" s="29">
        <f t="shared" si="5"/>
        <v>4</v>
      </c>
      <c r="CJ26" s="29">
        <f t="shared" si="5"/>
        <v>11</v>
      </c>
      <c r="CK26" s="29">
        <f t="shared" si="5"/>
        <v>28</v>
      </c>
      <c r="CM26" s="72">
        <f>SUM(CM27:CM34)</f>
        <v>1096.8857704791385</v>
      </c>
      <c r="CO26" s="30">
        <f>SUM(CO27:CO34)</f>
        <v>-44.5</v>
      </c>
      <c r="CP26" s="30">
        <f t="shared" ref="CP26:CQ26" si="6">SUM(CP27:CP34)</f>
        <v>-11.11</v>
      </c>
      <c r="CQ26" s="30">
        <f t="shared" si="6"/>
        <v>1041.2757704791384</v>
      </c>
    </row>
    <row r="27" spans="1:95" x14ac:dyDescent="0.25">
      <c r="A27" s="34" t="s">
        <v>110</v>
      </c>
      <c r="B27" s="21">
        <v>22.4</v>
      </c>
      <c r="C27" s="21">
        <v>13</v>
      </c>
      <c r="D27" s="22">
        <v>0</v>
      </c>
      <c r="E27" s="21">
        <v>13</v>
      </c>
      <c r="F27" s="23">
        <v>0.5803571428571429</v>
      </c>
      <c r="G27" s="21">
        <v>10.199999999999999</v>
      </c>
      <c r="H27" s="22">
        <v>11</v>
      </c>
      <c r="I27" s="22">
        <v>0</v>
      </c>
      <c r="J27" s="21">
        <v>11</v>
      </c>
      <c r="K27" s="23">
        <v>1.0784313725490198</v>
      </c>
      <c r="L27" s="22">
        <v>40</v>
      </c>
      <c r="M27" s="22">
        <v>31</v>
      </c>
      <c r="N27" s="22">
        <v>0</v>
      </c>
      <c r="O27" s="21">
        <v>31</v>
      </c>
      <c r="P27" s="23">
        <v>0.77500000000000002</v>
      </c>
      <c r="Q27" s="24">
        <v>15.5</v>
      </c>
      <c r="R27" s="25">
        <v>17.140645161290319</v>
      </c>
      <c r="S27" s="23">
        <v>1.1058480749219561</v>
      </c>
      <c r="T27" s="25">
        <v>7260</v>
      </c>
      <c r="U27" s="25">
        <v>7365.1785899999995</v>
      </c>
      <c r="V27" s="25">
        <v>7365.1785899999986</v>
      </c>
      <c r="W27" s="23">
        <v>1.0144874090909088</v>
      </c>
      <c r="X27" s="25">
        <v>2904</v>
      </c>
      <c r="Y27" s="25">
        <v>6615.1785899999995</v>
      </c>
      <c r="Z27" s="25">
        <v>6615.1785899999986</v>
      </c>
      <c r="AA27" s="23">
        <v>2.2779540599173549</v>
      </c>
      <c r="AB27" s="25">
        <v>508.2000000000001</v>
      </c>
      <c r="AC27" s="25">
        <v>0</v>
      </c>
      <c r="AD27" s="25">
        <v>0</v>
      </c>
      <c r="AE27" s="23">
        <v>0</v>
      </c>
      <c r="AF27" s="22">
        <v>2</v>
      </c>
      <c r="AG27" s="22">
        <v>3</v>
      </c>
      <c r="AH27" s="25">
        <v>7269.98</v>
      </c>
      <c r="AI27" s="25">
        <v>7380.1485899999989</v>
      </c>
      <c r="AJ27" s="23">
        <v>1.0151539055128074</v>
      </c>
      <c r="AK27" s="25">
        <v>46.2</v>
      </c>
      <c r="AL27" s="25">
        <v>31.34</v>
      </c>
      <c r="AM27" s="25">
        <v>31.339999999999996</v>
      </c>
      <c r="AN27" s="23">
        <v>0.67835497835497827</v>
      </c>
      <c r="AO27" s="22">
        <v>8</v>
      </c>
      <c r="AP27" s="22">
        <v>0</v>
      </c>
      <c r="AQ27" s="22">
        <v>0</v>
      </c>
      <c r="AR27" s="23">
        <v>0</v>
      </c>
      <c r="AS27" s="22">
        <v>1</v>
      </c>
      <c r="AT27" s="22">
        <v>0</v>
      </c>
      <c r="AU27" s="22">
        <v>1</v>
      </c>
      <c r="AV27" s="22">
        <v>0</v>
      </c>
      <c r="AW27" s="22">
        <v>1</v>
      </c>
      <c r="AX27" s="22">
        <v>0</v>
      </c>
      <c r="AY27" s="25">
        <v>93.98</v>
      </c>
      <c r="AZ27" s="25">
        <v>31.34</v>
      </c>
      <c r="BA27" s="25">
        <v>31.339999999999996</v>
      </c>
      <c r="BB27" s="27">
        <v>0.33347520749095549</v>
      </c>
      <c r="BC27" s="26">
        <v>0.78</v>
      </c>
      <c r="BD27" s="22">
        <v>5</v>
      </c>
      <c r="BE27" s="22">
        <v>5</v>
      </c>
      <c r="BF27" s="23">
        <v>1</v>
      </c>
      <c r="BG27" s="23">
        <v>1.2820512820512819</v>
      </c>
      <c r="BH27" s="22">
        <v>8</v>
      </c>
      <c r="BI27" s="22">
        <v>6</v>
      </c>
      <c r="BJ27" s="22">
        <v>6</v>
      </c>
      <c r="BK27" s="23">
        <v>0.75</v>
      </c>
      <c r="BL27" s="23">
        <v>0.8</v>
      </c>
      <c r="BM27" s="22">
        <v>25</v>
      </c>
      <c r="BN27" s="22">
        <v>25</v>
      </c>
      <c r="BO27" s="23">
        <v>1</v>
      </c>
      <c r="BP27" s="23">
        <v>1.25</v>
      </c>
      <c r="BQ27" s="27">
        <v>0.83956421199039322</v>
      </c>
      <c r="BR27" s="35"/>
      <c r="BS27" s="22">
        <v>31</v>
      </c>
      <c r="BT27" s="22">
        <v>1</v>
      </c>
      <c r="BU27" s="23">
        <v>3.2258064516129031E-2</v>
      </c>
      <c r="BV27" s="22">
        <v>6</v>
      </c>
      <c r="BW27" s="23">
        <v>0.16666666666666666</v>
      </c>
      <c r="BX27" s="22">
        <v>0</v>
      </c>
      <c r="BY27" s="23">
        <v>0</v>
      </c>
      <c r="BZ27" s="22">
        <v>6</v>
      </c>
      <c r="CA27" s="23">
        <v>0</v>
      </c>
      <c r="CC27">
        <f>IFERROR(VLOOKUP(A27,[4]Hoja1!$B:$C,2,0),"")</f>
        <v>1</v>
      </c>
      <c r="CD27" t="str">
        <f>IFERROR(VLOOKUP(A27,[5]Hoja1!$B:$C,2,0),"")</f>
        <v/>
      </c>
      <c r="CF27">
        <f>IFERROR(VLOOKUP(A27,[5]Hoja2!$B:$G,2,0),"")</f>
        <v>0</v>
      </c>
      <c r="CG27">
        <f>IFERROR(VLOOKUP(A27,[5]Hoja2!$B:$G,3,0),"")</f>
        <v>4</v>
      </c>
      <c r="CH27">
        <f>IFERROR(VLOOKUP(A27,[5]Hoja2!$B:$G,4,0),"")</f>
        <v>1</v>
      </c>
      <c r="CI27">
        <f>IFERROR(VLOOKUP(A27,[5]Hoja2!$B:$G,5,0),"")</f>
        <v>1</v>
      </c>
      <c r="CJ27">
        <f>IFERROR(VLOOKUP(A27,[5]Hoja2!$B:$G,6,0),"")</f>
        <v>3</v>
      </c>
      <c r="CK27">
        <f t="shared" si="1"/>
        <v>10</v>
      </c>
      <c r="CM27" s="36">
        <f t="shared" si="2"/>
        <v>209.89105299759831</v>
      </c>
      <c r="CO27" s="37">
        <f t="shared" ref="CO27:CO34" si="7">VLOOKUP(CK27,$CT$9:$CU$13,2,1)*CK27</f>
        <v>-20</v>
      </c>
      <c r="CP27" s="36"/>
      <c r="CQ27" s="37">
        <f t="shared" ref="CQ27:CQ34" si="8">CM27+CO27+CP27</f>
        <v>189.89105299759831</v>
      </c>
    </row>
    <row r="28" spans="1:95" x14ac:dyDescent="0.25">
      <c r="A28" s="34" t="s">
        <v>111</v>
      </c>
      <c r="B28" s="21">
        <v>22.4</v>
      </c>
      <c r="C28" s="21">
        <v>36</v>
      </c>
      <c r="D28" s="22">
        <v>0</v>
      </c>
      <c r="E28" s="21">
        <v>36</v>
      </c>
      <c r="F28" s="23">
        <v>1.6071428571428572</v>
      </c>
      <c r="G28" s="21">
        <v>10.199999999999999</v>
      </c>
      <c r="H28" s="22">
        <v>16</v>
      </c>
      <c r="I28" s="22">
        <v>0</v>
      </c>
      <c r="J28" s="21">
        <v>16</v>
      </c>
      <c r="K28" s="23">
        <v>1.5686274509803924</v>
      </c>
      <c r="L28" s="22">
        <v>40</v>
      </c>
      <c r="M28" s="22">
        <v>56</v>
      </c>
      <c r="N28" s="22">
        <v>0</v>
      </c>
      <c r="O28" s="21">
        <v>56</v>
      </c>
      <c r="P28" s="23">
        <v>1.4</v>
      </c>
      <c r="Q28" s="24">
        <v>15.5</v>
      </c>
      <c r="R28" s="25">
        <v>16.297857142857143</v>
      </c>
      <c r="S28" s="23">
        <v>1.0514746543778801</v>
      </c>
      <c r="T28" s="25">
        <v>7260</v>
      </c>
      <c r="U28" s="25">
        <v>7118.75</v>
      </c>
      <c r="V28" s="25">
        <v>7118.75</v>
      </c>
      <c r="W28" s="23">
        <v>0.98054407713498626</v>
      </c>
      <c r="X28" s="25">
        <v>2904</v>
      </c>
      <c r="Y28" s="25">
        <v>5641.07143</v>
      </c>
      <c r="Z28" s="25">
        <v>5641.07143</v>
      </c>
      <c r="AA28" s="23">
        <v>1.9425177100550963</v>
      </c>
      <c r="AB28" s="25">
        <v>508.2000000000001</v>
      </c>
      <c r="AC28" s="25">
        <v>0</v>
      </c>
      <c r="AD28" s="25">
        <v>0</v>
      </c>
      <c r="AE28" s="23">
        <v>0</v>
      </c>
      <c r="AF28" s="22">
        <v>2</v>
      </c>
      <c r="AG28" s="22">
        <v>3</v>
      </c>
      <c r="AH28" s="25">
        <v>7269.98</v>
      </c>
      <c r="AI28" s="25">
        <v>7133.72</v>
      </c>
      <c r="AJ28" s="23">
        <v>0.98125716989592826</v>
      </c>
      <c r="AK28" s="25">
        <v>46.2</v>
      </c>
      <c r="AL28" s="25">
        <v>48.2</v>
      </c>
      <c r="AM28" s="25">
        <v>48.2</v>
      </c>
      <c r="AN28" s="23">
        <v>1.0432900432900434</v>
      </c>
      <c r="AO28" s="22">
        <v>8</v>
      </c>
      <c r="AP28" s="22">
        <v>0</v>
      </c>
      <c r="AQ28" s="22">
        <v>0</v>
      </c>
      <c r="AR28" s="23">
        <v>0</v>
      </c>
      <c r="AS28" s="22">
        <v>1</v>
      </c>
      <c r="AT28" s="22">
        <v>0</v>
      </c>
      <c r="AU28" s="22">
        <v>1</v>
      </c>
      <c r="AV28" s="22">
        <v>0</v>
      </c>
      <c r="AW28" s="22">
        <v>1</v>
      </c>
      <c r="AX28" s="22">
        <v>0</v>
      </c>
      <c r="AY28" s="25">
        <v>93.98</v>
      </c>
      <c r="AZ28" s="25">
        <v>48.2</v>
      </c>
      <c r="BA28" s="25">
        <v>48.2</v>
      </c>
      <c r="BB28" s="27">
        <v>0.51287507980421365</v>
      </c>
      <c r="BC28" s="26">
        <v>0.78</v>
      </c>
      <c r="BD28" s="22">
        <v>9</v>
      </c>
      <c r="BE28" s="22">
        <v>9</v>
      </c>
      <c r="BF28" s="23">
        <v>1</v>
      </c>
      <c r="BG28" s="23">
        <v>1.2820512820512819</v>
      </c>
      <c r="BH28" s="22">
        <v>8</v>
      </c>
      <c r="BI28" s="22">
        <v>11</v>
      </c>
      <c r="BJ28" s="22">
        <v>11</v>
      </c>
      <c r="BK28" s="23">
        <v>1.375</v>
      </c>
      <c r="BL28" s="23">
        <v>0.8</v>
      </c>
      <c r="BM28" s="22">
        <v>25</v>
      </c>
      <c r="BN28" s="22">
        <v>25</v>
      </c>
      <c r="BO28" s="23">
        <v>1</v>
      </c>
      <c r="BP28" s="23">
        <v>1.25</v>
      </c>
      <c r="BQ28" s="27">
        <v>0.9597170649645016</v>
      </c>
      <c r="BR28" s="40"/>
      <c r="BS28" s="22">
        <v>56</v>
      </c>
      <c r="BT28" s="22">
        <v>1</v>
      </c>
      <c r="BU28" s="23">
        <v>1.7857142857142856E-2</v>
      </c>
      <c r="BV28" s="22">
        <v>6</v>
      </c>
      <c r="BW28" s="23">
        <v>0.16666666666666666</v>
      </c>
      <c r="BX28" s="22">
        <v>0</v>
      </c>
      <c r="BY28" s="23">
        <v>0</v>
      </c>
      <c r="BZ28" s="22">
        <v>6</v>
      </c>
      <c r="CA28" s="23">
        <v>0</v>
      </c>
      <c r="CC28">
        <f>IFERROR(VLOOKUP(A28,[4]Hoja1!$B:$C,2,0),"")</f>
        <v>1</v>
      </c>
      <c r="CD28" t="str">
        <f>IFERROR(VLOOKUP(A28,[5]Hoja1!$B:$C,2,0),"")</f>
        <v/>
      </c>
      <c r="CF28">
        <f>IFERROR(VLOOKUP(A28,[5]Hoja2!$B:$G,2,0),"")</f>
        <v>0</v>
      </c>
      <c r="CG28">
        <f>IFERROR(VLOOKUP(A28,[5]Hoja2!$B:$G,3,0),"")</f>
        <v>2</v>
      </c>
      <c r="CH28">
        <f>IFERROR(VLOOKUP(A28,[5]Hoja2!$B:$G,4,0),"")</f>
        <v>0</v>
      </c>
      <c r="CI28">
        <f>IFERROR(VLOOKUP(A28,[5]Hoja2!$B:$G,5,0),"")</f>
        <v>0</v>
      </c>
      <c r="CJ28">
        <f>IFERROR(VLOOKUP(A28,[5]Hoja2!$B:$G,6,0),"")</f>
        <v>3</v>
      </c>
      <c r="CK28">
        <f t="shared" si="1"/>
        <v>6</v>
      </c>
      <c r="CM28" s="36">
        <f t="shared" si="2"/>
        <v>239.92926624112539</v>
      </c>
      <c r="CO28" s="37">
        <f t="shared" si="7"/>
        <v>-9</v>
      </c>
      <c r="CP28" s="36"/>
      <c r="CQ28" s="37">
        <f t="shared" si="8"/>
        <v>230.92926624112539</v>
      </c>
    </row>
    <row r="29" spans="1:95" x14ac:dyDescent="0.25">
      <c r="A29" s="34" t="s">
        <v>112</v>
      </c>
      <c r="B29" s="21">
        <v>22.4</v>
      </c>
      <c r="C29" s="21">
        <v>13</v>
      </c>
      <c r="D29" s="22">
        <v>0</v>
      </c>
      <c r="E29" s="21">
        <v>13</v>
      </c>
      <c r="F29" s="23">
        <v>0.5803571428571429</v>
      </c>
      <c r="G29" s="21">
        <v>10.199999999999999</v>
      </c>
      <c r="H29" s="22">
        <v>9</v>
      </c>
      <c r="I29" s="22">
        <v>0</v>
      </c>
      <c r="J29" s="21">
        <v>9</v>
      </c>
      <c r="K29" s="23">
        <v>0.88235294117647067</v>
      </c>
      <c r="L29" s="22">
        <v>40</v>
      </c>
      <c r="M29" s="22">
        <v>27</v>
      </c>
      <c r="N29" s="22">
        <v>0</v>
      </c>
      <c r="O29" s="21">
        <v>27</v>
      </c>
      <c r="P29" s="23">
        <v>0.67500000000000004</v>
      </c>
      <c r="Q29" s="24">
        <v>15.5</v>
      </c>
      <c r="R29" s="25">
        <v>15.981851851851845</v>
      </c>
      <c r="S29" s="23">
        <v>1.0310872162485061</v>
      </c>
      <c r="T29" s="25">
        <v>7260</v>
      </c>
      <c r="U29" s="25">
        <v>6254.4642999999996</v>
      </c>
      <c r="V29" s="25">
        <v>6254.4642999999996</v>
      </c>
      <c r="W29" s="23">
        <v>0.86149646005509639</v>
      </c>
      <c r="X29" s="25">
        <v>2904</v>
      </c>
      <c r="Y29" s="25">
        <v>5638.3928699999997</v>
      </c>
      <c r="Z29" s="25">
        <v>5638.3928699999997</v>
      </c>
      <c r="AA29" s="23">
        <v>1.9415953409090907</v>
      </c>
      <c r="AB29" s="25">
        <v>508.2000000000001</v>
      </c>
      <c r="AC29" s="25">
        <v>0</v>
      </c>
      <c r="AD29" s="25">
        <v>0</v>
      </c>
      <c r="AE29" s="23">
        <v>0</v>
      </c>
      <c r="AF29" s="22">
        <v>2</v>
      </c>
      <c r="AG29" s="22">
        <v>0</v>
      </c>
      <c r="AH29" s="25">
        <v>7269.98</v>
      </c>
      <c r="AI29" s="25">
        <v>6254.4642999999996</v>
      </c>
      <c r="AJ29" s="23">
        <v>0.86031382479731722</v>
      </c>
      <c r="AK29" s="25">
        <v>46.2</v>
      </c>
      <c r="AL29" s="25">
        <v>41.199999999999996</v>
      </c>
      <c r="AM29" s="25">
        <v>41.199999999999996</v>
      </c>
      <c r="AN29" s="23">
        <v>0.89177489177489166</v>
      </c>
      <c r="AO29" s="22">
        <v>8</v>
      </c>
      <c r="AP29" s="22">
        <v>0</v>
      </c>
      <c r="AQ29" s="22">
        <v>0</v>
      </c>
      <c r="AR29" s="23">
        <v>0</v>
      </c>
      <c r="AS29" s="22">
        <v>1</v>
      </c>
      <c r="AT29" s="22">
        <v>0</v>
      </c>
      <c r="AU29" s="22">
        <v>1</v>
      </c>
      <c r="AV29" s="22">
        <v>0</v>
      </c>
      <c r="AW29" s="22">
        <v>1</v>
      </c>
      <c r="AX29" s="22">
        <v>0</v>
      </c>
      <c r="AY29" s="25">
        <v>93.98</v>
      </c>
      <c r="AZ29" s="25">
        <v>41.199999999999996</v>
      </c>
      <c r="BA29" s="25">
        <v>41.199999999999996</v>
      </c>
      <c r="BB29" s="27">
        <v>0.43839114705256432</v>
      </c>
      <c r="BC29" s="26">
        <v>0.78</v>
      </c>
      <c r="BD29" s="22">
        <v>4</v>
      </c>
      <c r="BE29" s="22">
        <v>4</v>
      </c>
      <c r="BF29" s="23">
        <v>1</v>
      </c>
      <c r="BG29" s="23">
        <v>1.2820512820512819</v>
      </c>
      <c r="BH29" s="22">
        <v>8</v>
      </c>
      <c r="BI29" s="22">
        <v>8</v>
      </c>
      <c r="BJ29" s="22">
        <v>8</v>
      </c>
      <c r="BK29" s="23">
        <v>1</v>
      </c>
      <c r="BL29" s="23">
        <v>0.8</v>
      </c>
      <c r="BM29" s="22">
        <v>25</v>
      </c>
      <c r="BN29" s="22">
        <v>25</v>
      </c>
      <c r="BO29" s="23">
        <v>1</v>
      </c>
      <c r="BP29" s="23">
        <v>1.25</v>
      </c>
      <c r="BQ29" s="27">
        <v>0.8227309665346243</v>
      </c>
      <c r="BR29" s="41"/>
      <c r="BS29" s="22">
        <v>27</v>
      </c>
      <c r="BT29" s="22">
        <v>0</v>
      </c>
      <c r="BU29" s="23">
        <v>0</v>
      </c>
      <c r="BV29" s="22">
        <v>6</v>
      </c>
      <c r="BW29" s="23">
        <v>0</v>
      </c>
      <c r="BX29" s="22">
        <v>2</v>
      </c>
      <c r="BY29" s="23">
        <v>7.407407407407407E-2</v>
      </c>
      <c r="BZ29" s="22">
        <v>6</v>
      </c>
      <c r="CA29" s="23">
        <v>0.33333333333333331</v>
      </c>
      <c r="CC29" t="str">
        <f>IFERROR(VLOOKUP(A29,[4]Hoja1!$B:$C,2,0),"")</f>
        <v/>
      </c>
      <c r="CD29" t="str">
        <f>IFERROR(VLOOKUP(A29,[5]Hoja1!$B:$C,2,0),"")</f>
        <v/>
      </c>
      <c r="CF29">
        <f>IFERROR(VLOOKUP(A29,[5]Hoja2!$B:$G,2,0),"")</f>
        <v>0</v>
      </c>
      <c r="CG29">
        <f>IFERROR(VLOOKUP(A29,[5]Hoja2!$B:$G,3,0),"")</f>
        <v>0</v>
      </c>
      <c r="CH29">
        <f>IFERROR(VLOOKUP(A29,[5]Hoja2!$B:$G,4,0),"")</f>
        <v>0</v>
      </c>
      <c r="CI29">
        <f>IFERROR(VLOOKUP(A29,[5]Hoja2!$B:$G,5,0),"")</f>
        <v>0</v>
      </c>
      <c r="CJ29">
        <f>IFERROR(VLOOKUP(A29,[5]Hoja2!$B:$G,6,0),"")</f>
        <v>2</v>
      </c>
      <c r="CK29">
        <f t="shared" si="1"/>
        <v>2</v>
      </c>
      <c r="CM29" s="36">
        <f t="shared" si="2"/>
        <v>205.68274163365606</v>
      </c>
      <c r="CO29" s="37">
        <f t="shared" si="7"/>
        <v>-2</v>
      </c>
      <c r="CP29" s="36">
        <v>-11.11</v>
      </c>
      <c r="CQ29" s="37">
        <f t="shared" si="8"/>
        <v>192.57274163365605</v>
      </c>
    </row>
    <row r="30" spans="1:95" x14ac:dyDescent="0.25">
      <c r="A30" s="34" t="s">
        <v>116</v>
      </c>
      <c r="B30" s="21">
        <v>22.4</v>
      </c>
      <c r="C30" s="21">
        <v>18</v>
      </c>
      <c r="D30" s="22">
        <v>0</v>
      </c>
      <c r="E30" s="21">
        <v>18</v>
      </c>
      <c r="F30" s="23">
        <v>0.8035714285714286</v>
      </c>
      <c r="G30" s="21">
        <v>10.199999999999999</v>
      </c>
      <c r="H30" s="22">
        <v>7</v>
      </c>
      <c r="I30" s="22">
        <v>0</v>
      </c>
      <c r="J30" s="21">
        <v>7</v>
      </c>
      <c r="K30" s="23">
        <v>0.68627450980392157</v>
      </c>
      <c r="L30" s="22">
        <v>40</v>
      </c>
      <c r="M30" s="22">
        <v>31</v>
      </c>
      <c r="N30" s="22">
        <v>0</v>
      </c>
      <c r="O30" s="21">
        <v>31</v>
      </c>
      <c r="P30" s="23">
        <v>0.77500000000000002</v>
      </c>
      <c r="Q30" s="24">
        <v>15.5</v>
      </c>
      <c r="R30" s="25">
        <v>15.127741935483861</v>
      </c>
      <c r="S30" s="23">
        <v>0.9759833506763782</v>
      </c>
      <c r="T30" s="25">
        <v>7260</v>
      </c>
      <c r="U30" s="25">
        <v>7037.08572</v>
      </c>
      <c r="V30" s="25">
        <v>7037.08572</v>
      </c>
      <c r="W30" s="23">
        <v>0.96929555371900822</v>
      </c>
      <c r="X30" s="25">
        <v>2904</v>
      </c>
      <c r="Y30" s="25">
        <v>7037.08572</v>
      </c>
      <c r="Z30" s="25">
        <v>7037.08572</v>
      </c>
      <c r="AA30" s="23">
        <v>2.4232388842975205</v>
      </c>
      <c r="AB30" s="25">
        <v>508.2000000000001</v>
      </c>
      <c r="AC30" s="25">
        <v>0</v>
      </c>
      <c r="AD30" s="25">
        <v>0</v>
      </c>
      <c r="AE30" s="23">
        <v>0</v>
      </c>
      <c r="AF30" s="22">
        <v>2</v>
      </c>
      <c r="AG30" s="22">
        <v>0</v>
      </c>
      <c r="AH30" s="25">
        <v>7269.98</v>
      </c>
      <c r="AI30" s="25">
        <v>7037.08572</v>
      </c>
      <c r="AJ30" s="23">
        <v>0.96796493525429239</v>
      </c>
      <c r="AK30" s="25">
        <v>46.2</v>
      </c>
      <c r="AL30" s="25">
        <v>24.279999999999998</v>
      </c>
      <c r="AM30" s="25">
        <v>24.279999999999998</v>
      </c>
      <c r="AN30" s="23">
        <v>0.52554112554112542</v>
      </c>
      <c r="AO30" s="22">
        <v>8</v>
      </c>
      <c r="AP30" s="22">
        <v>1</v>
      </c>
      <c r="AQ30" s="22">
        <v>1</v>
      </c>
      <c r="AR30" s="23">
        <v>0.125</v>
      </c>
      <c r="AS30" s="22">
        <v>1</v>
      </c>
      <c r="AT30" s="22">
        <v>0</v>
      </c>
      <c r="AU30" s="22">
        <v>1</v>
      </c>
      <c r="AV30" s="22">
        <v>0</v>
      </c>
      <c r="AW30" s="22">
        <v>1</v>
      </c>
      <c r="AX30" s="22">
        <v>0</v>
      </c>
      <c r="AY30" s="25">
        <v>93.98</v>
      </c>
      <c r="AZ30" s="25">
        <v>27.279999999999998</v>
      </c>
      <c r="BA30" s="25">
        <v>27.279999999999994</v>
      </c>
      <c r="BB30" s="27">
        <v>0.29027452649499885</v>
      </c>
      <c r="BC30" s="26">
        <v>0.78</v>
      </c>
      <c r="BD30" s="22">
        <v>3</v>
      </c>
      <c r="BE30" s="22">
        <v>3</v>
      </c>
      <c r="BF30" s="23">
        <v>1</v>
      </c>
      <c r="BG30" s="23">
        <v>1.2820512820512819</v>
      </c>
      <c r="BH30" s="22">
        <v>8</v>
      </c>
      <c r="BI30" s="22">
        <v>8</v>
      </c>
      <c r="BJ30" s="22">
        <v>8</v>
      </c>
      <c r="BK30" s="23">
        <v>1</v>
      </c>
      <c r="BL30" s="23">
        <v>0.8</v>
      </c>
      <c r="BM30" s="22">
        <v>25</v>
      </c>
      <c r="BN30" s="22">
        <v>25</v>
      </c>
      <c r="BO30" s="23">
        <v>1</v>
      </c>
      <c r="BP30" s="23">
        <v>1.25</v>
      </c>
      <c r="BQ30" s="27">
        <v>0.85462507687172762</v>
      </c>
      <c r="BR30" s="40"/>
      <c r="BS30" s="22">
        <v>31</v>
      </c>
      <c r="BT30" s="22">
        <v>3</v>
      </c>
      <c r="BU30" s="23">
        <v>9.6774193548387094E-2</v>
      </c>
      <c r="BV30" s="22">
        <v>6</v>
      </c>
      <c r="BW30" s="23">
        <v>0.5</v>
      </c>
      <c r="BX30" s="22">
        <v>1</v>
      </c>
      <c r="BY30" s="23">
        <v>3.2258064516129031E-2</v>
      </c>
      <c r="BZ30" s="22">
        <v>6</v>
      </c>
      <c r="CA30" s="23">
        <v>0.16666666666666666</v>
      </c>
      <c r="CC30" t="str">
        <f>IFERROR(VLOOKUP(A30,[4]Hoja1!$B:$C,2,0),"")</f>
        <v/>
      </c>
      <c r="CD30" t="str">
        <f>IFERROR(VLOOKUP(A30,[5]Hoja1!$B:$C,2,0),"")</f>
        <v/>
      </c>
      <c r="CF30">
        <f>IFERROR(VLOOKUP(A30,[5]Hoja2!$B:$G,2,0),"")</f>
        <v>0</v>
      </c>
      <c r="CG30">
        <f>IFERROR(VLOOKUP(A30,[5]Hoja2!$B:$G,3,0),"")</f>
        <v>1</v>
      </c>
      <c r="CH30">
        <f>IFERROR(VLOOKUP(A30,[5]Hoja2!$B:$G,4,0),"")</f>
        <v>3</v>
      </c>
      <c r="CI30">
        <f>IFERROR(VLOOKUP(A30,[5]Hoja2!$B:$G,5,0),"")</f>
        <v>2</v>
      </c>
      <c r="CJ30">
        <f>IFERROR(VLOOKUP(A30,[5]Hoja2!$B:$G,6,0),"")</f>
        <v>1</v>
      </c>
      <c r="CK30">
        <f t="shared" si="1"/>
        <v>7</v>
      </c>
      <c r="CM30" s="36">
        <f t="shared" si="2"/>
        <v>213.65626921793191</v>
      </c>
      <c r="CO30" s="37">
        <f t="shared" si="7"/>
        <v>-10.5</v>
      </c>
      <c r="CP30" s="36"/>
      <c r="CQ30" s="37">
        <f t="shared" si="8"/>
        <v>203.15626921793191</v>
      </c>
    </row>
    <row r="31" spans="1:95" x14ac:dyDescent="0.25">
      <c r="A31" s="34" t="s">
        <v>113</v>
      </c>
      <c r="B31" s="21">
        <v>22.4</v>
      </c>
      <c r="C31" s="21">
        <v>25</v>
      </c>
      <c r="D31" s="22">
        <v>0</v>
      </c>
      <c r="E31" s="21">
        <v>25</v>
      </c>
      <c r="F31" s="23">
        <v>1.1160714285714286</v>
      </c>
      <c r="G31" s="21">
        <v>10.199999999999999</v>
      </c>
      <c r="H31" s="22">
        <v>11</v>
      </c>
      <c r="I31" s="22">
        <v>0</v>
      </c>
      <c r="J31" s="21">
        <v>11</v>
      </c>
      <c r="K31" s="23">
        <v>1.0784313725490198</v>
      </c>
      <c r="L31" s="22">
        <v>40</v>
      </c>
      <c r="M31" s="22">
        <v>50</v>
      </c>
      <c r="N31" s="22">
        <v>2</v>
      </c>
      <c r="O31" s="21">
        <v>48</v>
      </c>
      <c r="P31" s="23">
        <v>1.2</v>
      </c>
      <c r="Q31" s="24">
        <v>15.5</v>
      </c>
      <c r="R31" s="25">
        <v>14.600599999999996</v>
      </c>
      <c r="S31" s="23">
        <v>0.94197419354838685</v>
      </c>
      <c r="T31" s="25">
        <v>7260</v>
      </c>
      <c r="U31" s="25">
        <v>10092.85714</v>
      </c>
      <c r="V31" s="25">
        <v>10092.85714</v>
      </c>
      <c r="W31" s="23">
        <v>1.3902007079889807</v>
      </c>
      <c r="X31" s="25">
        <v>2904</v>
      </c>
      <c r="Y31" s="25">
        <v>9436.6071400000001</v>
      </c>
      <c r="Z31" s="25">
        <v>9436.6071400000001</v>
      </c>
      <c r="AA31" s="23">
        <v>3.2495203650137743</v>
      </c>
      <c r="AB31" s="25">
        <v>508.2000000000001</v>
      </c>
      <c r="AC31" s="25">
        <v>0</v>
      </c>
      <c r="AD31" s="25">
        <v>0</v>
      </c>
      <c r="AE31" s="23">
        <v>0</v>
      </c>
      <c r="AF31" s="22">
        <v>2</v>
      </c>
      <c r="AG31" s="22">
        <v>1</v>
      </c>
      <c r="AH31" s="25">
        <v>7269.98</v>
      </c>
      <c r="AI31" s="25">
        <v>10097.84714</v>
      </c>
      <c r="AJ31" s="23">
        <v>1.388978668442004</v>
      </c>
      <c r="AK31" s="25">
        <v>46.2</v>
      </c>
      <c r="AL31" s="25">
        <v>36.599999999999994</v>
      </c>
      <c r="AM31" s="25">
        <v>36.599999999999994</v>
      </c>
      <c r="AN31" s="23">
        <v>0.79220779220779203</v>
      </c>
      <c r="AO31" s="22">
        <v>8</v>
      </c>
      <c r="AP31" s="22">
        <v>0</v>
      </c>
      <c r="AQ31" s="22">
        <v>0</v>
      </c>
      <c r="AR31" s="23">
        <v>0</v>
      </c>
      <c r="AS31" s="22">
        <v>1</v>
      </c>
      <c r="AT31" s="22">
        <v>0</v>
      </c>
      <c r="AU31" s="22">
        <v>1</v>
      </c>
      <c r="AV31" s="22">
        <v>0</v>
      </c>
      <c r="AW31" s="22">
        <v>1</v>
      </c>
      <c r="AX31" s="22">
        <v>0</v>
      </c>
      <c r="AY31" s="25">
        <v>93.98</v>
      </c>
      <c r="AZ31" s="25">
        <v>36.599999999999994</v>
      </c>
      <c r="BA31" s="25">
        <v>36.599999999999994</v>
      </c>
      <c r="BB31" s="27">
        <v>0.38944456267290906</v>
      </c>
      <c r="BC31" s="26">
        <v>0.78</v>
      </c>
      <c r="BD31" s="22">
        <v>6</v>
      </c>
      <c r="BE31" s="22">
        <v>6</v>
      </c>
      <c r="BF31" s="23">
        <v>1</v>
      </c>
      <c r="BG31" s="23">
        <v>1.2820512820512819</v>
      </c>
      <c r="BH31" s="22">
        <v>8</v>
      </c>
      <c r="BI31" s="22">
        <v>5</v>
      </c>
      <c r="BJ31" s="22">
        <v>5</v>
      </c>
      <c r="BK31" s="23">
        <v>0.625</v>
      </c>
      <c r="BL31" s="23">
        <v>0.8</v>
      </c>
      <c r="BM31" s="22">
        <v>25</v>
      </c>
      <c r="BN31" s="22">
        <v>25</v>
      </c>
      <c r="BO31" s="23">
        <v>1</v>
      </c>
      <c r="BP31" s="23">
        <v>1.25</v>
      </c>
      <c r="BQ31" s="27">
        <v>0.91090576155530689</v>
      </c>
      <c r="BR31" s="41"/>
      <c r="BS31" s="22">
        <v>50</v>
      </c>
      <c r="BT31" s="22">
        <v>7</v>
      </c>
      <c r="BU31" s="23">
        <v>0.14000000000000001</v>
      </c>
      <c r="BV31" s="22">
        <v>6</v>
      </c>
      <c r="BW31" s="23">
        <v>1.1666666666666667</v>
      </c>
      <c r="BX31" s="22">
        <v>1</v>
      </c>
      <c r="BY31" s="23">
        <v>0.02</v>
      </c>
      <c r="BZ31" s="22">
        <v>6</v>
      </c>
      <c r="CA31" s="23">
        <v>0.16666666666666666</v>
      </c>
      <c r="CC31" t="str">
        <f>IFERROR(VLOOKUP(A31,[4]Hoja1!$B:$C,2,0),"")</f>
        <v/>
      </c>
      <c r="CD31" t="str">
        <f>IFERROR(VLOOKUP(A31,[5]Hoja1!$B:$C,2,0),"")</f>
        <v/>
      </c>
      <c r="CF31">
        <f>IFERROR(VLOOKUP(A31,[5]Hoja2!$B:$G,2,0),"")</f>
        <v>0</v>
      </c>
      <c r="CG31">
        <f>IFERROR(VLOOKUP(A31,[5]Hoja2!$B:$G,3,0),"")</f>
        <v>0</v>
      </c>
      <c r="CH31">
        <f>IFERROR(VLOOKUP(A31,[5]Hoja2!$B:$G,4,0),"")</f>
        <v>0</v>
      </c>
      <c r="CI31">
        <f>IFERROR(VLOOKUP(A31,[5]Hoja2!$B:$G,5,0),"")</f>
        <v>1</v>
      </c>
      <c r="CJ31">
        <f>IFERROR(VLOOKUP(A31,[5]Hoja2!$B:$G,6,0),"")</f>
        <v>2</v>
      </c>
      <c r="CK31">
        <f t="shared" si="1"/>
        <v>3</v>
      </c>
      <c r="CM31" s="36">
        <f t="shared" si="2"/>
        <v>227.72644038882672</v>
      </c>
      <c r="CO31" s="37">
        <f t="shared" si="7"/>
        <v>-3</v>
      </c>
      <c r="CP31" s="36"/>
      <c r="CQ31" s="37">
        <f t="shared" si="8"/>
        <v>224.72644038882672</v>
      </c>
    </row>
    <row r="32" spans="1:95" x14ac:dyDescent="0.25">
      <c r="A32" s="34" t="s">
        <v>115</v>
      </c>
      <c r="B32" s="21">
        <v>0</v>
      </c>
      <c r="C32" s="21">
        <v>0</v>
      </c>
      <c r="D32" s="22">
        <v>0</v>
      </c>
      <c r="E32" s="21">
        <v>0</v>
      </c>
      <c r="F32" s="23">
        <v>0</v>
      </c>
      <c r="G32" s="21">
        <v>0</v>
      </c>
      <c r="H32" s="22">
        <v>0</v>
      </c>
      <c r="I32" s="22">
        <v>0</v>
      </c>
      <c r="J32" s="21">
        <v>0</v>
      </c>
      <c r="K32" s="23">
        <v>0</v>
      </c>
      <c r="L32" s="22">
        <v>0</v>
      </c>
      <c r="M32" s="22">
        <v>0</v>
      </c>
      <c r="N32" s="22">
        <v>0</v>
      </c>
      <c r="O32" s="21">
        <v>0</v>
      </c>
      <c r="P32" s="23">
        <v>0</v>
      </c>
      <c r="Q32" s="24">
        <v>15.5</v>
      </c>
      <c r="R32" s="25">
        <v>0</v>
      </c>
      <c r="S32" s="23">
        <v>0</v>
      </c>
      <c r="T32" s="25">
        <v>0</v>
      </c>
      <c r="U32" s="25">
        <v>0</v>
      </c>
      <c r="V32" s="25">
        <v>0</v>
      </c>
      <c r="W32" s="23">
        <v>0</v>
      </c>
      <c r="X32" s="25">
        <v>0</v>
      </c>
      <c r="Y32" s="25">
        <v>0</v>
      </c>
      <c r="Z32" s="25">
        <v>0</v>
      </c>
      <c r="AA32" s="23">
        <v>0</v>
      </c>
      <c r="AB32" s="25">
        <v>0</v>
      </c>
      <c r="AC32" s="25">
        <v>0</v>
      </c>
      <c r="AD32" s="25">
        <v>0</v>
      </c>
      <c r="AE32" s="23">
        <v>0</v>
      </c>
      <c r="AF32" s="22">
        <v>0</v>
      </c>
      <c r="AG32" s="22">
        <v>0</v>
      </c>
      <c r="AH32" s="25">
        <v>0</v>
      </c>
      <c r="AI32" s="25">
        <v>0</v>
      </c>
      <c r="AJ32" s="23">
        <v>0</v>
      </c>
      <c r="AK32" s="25">
        <v>0</v>
      </c>
      <c r="AL32" s="25">
        <v>0</v>
      </c>
      <c r="AM32" s="25">
        <v>0</v>
      </c>
      <c r="AN32" s="23">
        <v>0</v>
      </c>
      <c r="AO32" s="22">
        <v>0</v>
      </c>
      <c r="AP32" s="22">
        <v>0</v>
      </c>
      <c r="AQ32" s="22">
        <v>0</v>
      </c>
      <c r="AR32" s="23">
        <v>0</v>
      </c>
      <c r="AS32" s="22">
        <v>0</v>
      </c>
      <c r="AT32" s="22">
        <v>0</v>
      </c>
      <c r="AU32" s="22">
        <v>0</v>
      </c>
      <c r="AV32" s="22">
        <v>0</v>
      </c>
      <c r="AW32" s="22">
        <v>0</v>
      </c>
      <c r="AX32" s="22">
        <v>0</v>
      </c>
      <c r="AY32" s="25">
        <v>0</v>
      </c>
      <c r="AZ32" s="25">
        <v>0</v>
      </c>
      <c r="BA32" s="25">
        <v>0</v>
      </c>
      <c r="BB32" s="27">
        <v>0</v>
      </c>
      <c r="BC32" s="26">
        <v>0.78</v>
      </c>
      <c r="BD32" s="22">
        <v>0</v>
      </c>
      <c r="BE32" s="22">
        <v>0</v>
      </c>
      <c r="BF32" s="23">
        <v>0</v>
      </c>
      <c r="BG32" s="23">
        <v>0</v>
      </c>
      <c r="BH32" s="22">
        <v>0</v>
      </c>
      <c r="BI32" s="22">
        <v>0</v>
      </c>
      <c r="BJ32" s="22">
        <v>0</v>
      </c>
      <c r="BK32" s="23">
        <v>0</v>
      </c>
      <c r="BL32" s="23">
        <v>0.8</v>
      </c>
      <c r="BM32" s="22">
        <v>0</v>
      </c>
      <c r="BN32" s="22">
        <v>0</v>
      </c>
      <c r="BO32" s="23">
        <v>0</v>
      </c>
      <c r="BP32" s="23">
        <v>0</v>
      </c>
      <c r="BQ32" s="27">
        <v>0</v>
      </c>
      <c r="BR32" s="40"/>
      <c r="BS32" s="22">
        <v>0</v>
      </c>
      <c r="BT32" s="22">
        <v>0</v>
      </c>
      <c r="BU32" s="23">
        <v>0</v>
      </c>
      <c r="BV32" s="22">
        <v>0</v>
      </c>
      <c r="BW32" s="23">
        <v>0</v>
      </c>
      <c r="BX32" s="22">
        <v>0</v>
      </c>
      <c r="BY32" s="23">
        <v>0</v>
      </c>
      <c r="BZ32" s="22">
        <v>0</v>
      </c>
      <c r="CA32" s="23">
        <v>0</v>
      </c>
      <c r="CC32" t="str">
        <f>IFERROR(VLOOKUP(A32,[4]Hoja1!$B:$C,2,0),"")</f>
        <v/>
      </c>
      <c r="CD32" t="str">
        <f>IFERROR(VLOOKUP(A32,[5]Hoja1!$B:$C,2,0),"")</f>
        <v/>
      </c>
      <c r="CF32" t="str">
        <f>IFERROR(VLOOKUP(A32,[5]Hoja2!$B:$G,2,0),"")</f>
        <v/>
      </c>
      <c r="CG32" t="str">
        <f>IFERROR(VLOOKUP(A32,[5]Hoja2!$B:$G,3,0),"")</f>
        <v/>
      </c>
      <c r="CH32" t="str">
        <f>IFERROR(VLOOKUP(A32,[5]Hoja2!$B:$G,4,0),"")</f>
        <v/>
      </c>
      <c r="CI32" t="str">
        <f>IFERROR(VLOOKUP(A32,[5]Hoja2!$B:$G,5,0),"")</f>
        <v/>
      </c>
      <c r="CJ32" t="str">
        <f>IFERROR(VLOOKUP(A32,[5]Hoja2!$B:$G,6,0),"")</f>
        <v/>
      </c>
      <c r="CK32">
        <f t="shared" si="1"/>
        <v>0</v>
      </c>
      <c r="CM32" s="36">
        <f t="shared" si="2"/>
        <v>0</v>
      </c>
      <c r="CO32" s="37">
        <f t="shared" si="7"/>
        <v>0</v>
      </c>
      <c r="CP32" s="36"/>
      <c r="CQ32" s="37">
        <f t="shared" si="8"/>
        <v>0</v>
      </c>
    </row>
    <row r="33" spans="1:95" x14ac:dyDescent="0.25">
      <c r="A33" s="34" t="s">
        <v>191</v>
      </c>
      <c r="B33" s="21">
        <v>0</v>
      </c>
      <c r="C33" s="21">
        <v>1</v>
      </c>
      <c r="D33" s="22">
        <v>0</v>
      </c>
      <c r="E33" s="21">
        <v>1</v>
      </c>
      <c r="F33" s="23">
        <v>0</v>
      </c>
      <c r="G33" s="21">
        <v>0</v>
      </c>
      <c r="H33" s="22">
        <v>0</v>
      </c>
      <c r="I33" s="22">
        <v>0</v>
      </c>
      <c r="J33" s="21">
        <v>0</v>
      </c>
      <c r="K33" s="23">
        <v>0</v>
      </c>
      <c r="L33" s="22">
        <v>0</v>
      </c>
      <c r="M33" s="22">
        <v>2</v>
      </c>
      <c r="N33" s="22">
        <v>0</v>
      </c>
      <c r="O33" s="21">
        <v>2</v>
      </c>
      <c r="P33" s="23">
        <v>0</v>
      </c>
      <c r="Q33" s="24">
        <v>15.5</v>
      </c>
      <c r="R33" s="25">
        <v>14.55</v>
      </c>
      <c r="S33" s="23">
        <v>0.93870967741935485</v>
      </c>
      <c r="T33" s="25">
        <v>0</v>
      </c>
      <c r="U33" s="25">
        <v>0</v>
      </c>
      <c r="V33" s="25">
        <v>0</v>
      </c>
      <c r="W33" s="23">
        <v>0</v>
      </c>
      <c r="X33" s="25">
        <v>0</v>
      </c>
      <c r="Y33" s="25">
        <v>0</v>
      </c>
      <c r="Z33" s="25">
        <v>0</v>
      </c>
      <c r="AA33" s="23">
        <v>0</v>
      </c>
      <c r="AB33" s="25">
        <v>0</v>
      </c>
      <c r="AC33" s="25">
        <v>0</v>
      </c>
      <c r="AD33" s="25">
        <v>0</v>
      </c>
      <c r="AE33" s="23">
        <v>0</v>
      </c>
      <c r="AF33" s="22">
        <v>0</v>
      </c>
      <c r="AG33" s="22">
        <v>0</v>
      </c>
      <c r="AH33" s="25">
        <v>0</v>
      </c>
      <c r="AI33" s="25">
        <v>0</v>
      </c>
      <c r="AJ33" s="23">
        <v>0</v>
      </c>
      <c r="AK33" s="25">
        <v>0</v>
      </c>
      <c r="AL33" s="25">
        <v>0</v>
      </c>
      <c r="AM33" s="25">
        <v>0</v>
      </c>
      <c r="AN33" s="23">
        <v>0</v>
      </c>
      <c r="AO33" s="22">
        <v>0</v>
      </c>
      <c r="AP33" s="22">
        <v>0</v>
      </c>
      <c r="AQ33" s="22">
        <v>0</v>
      </c>
      <c r="AR33" s="23">
        <v>0</v>
      </c>
      <c r="AS33" s="22">
        <v>0</v>
      </c>
      <c r="AT33" s="22">
        <v>0</v>
      </c>
      <c r="AU33" s="22">
        <v>0</v>
      </c>
      <c r="AV33" s="22">
        <v>0</v>
      </c>
      <c r="AW33" s="22">
        <v>0</v>
      </c>
      <c r="AX33" s="22">
        <v>0</v>
      </c>
      <c r="AY33" s="25">
        <v>0</v>
      </c>
      <c r="AZ33" s="25">
        <v>0</v>
      </c>
      <c r="BA33" s="25">
        <v>0</v>
      </c>
      <c r="BB33" s="27">
        <v>0</v>
      </c>
      <c r="BC33" s="26">
        <v>0.78</v>
      </c>
      <c r="BD33" s="22">
        <v>0</v>
      </c>
      <c r="BE33" s="22">
        <v>0</v>
      </c>
      <c r="BF33" s="23">
        <v>0</v>
      </c>
      <c r="BG33" s="23">
        <v>0</v>
      </c>
      <c r="BH33" s="22">
        <v>0</v>
      </c>
      <c r="BI33" s="22">
        <v>0</v>
      </c>
      <c r="BJ33" s="22">
        <v>0</v>
      </c>
      <c r="BK33" s="23">
        <v>0</v>
      </c>
      <c r="BL33" s="23">
        <v>0.8</v>
      </c>
      <c r="BM33" s="22">
        <v>0</v>
      </c>
      <c r="BN33" s="22">
        <v>0</v>
      </c>
      <c r="BO33" s="23">
        <v>0</v>
      </c>
      <c r="BP33" s="23">
        <v>0</v>
      </c>
      <c r="BQ33" s="27">
        <v>9.3870967741935485E-2</v>
      </c>
      <c r="BR33" s="41"/>
      <c r="BS33" s="22">
        <v>2</v>
      </c>
      <c r="BT33" s="22">
        <v>0</v>
      </c>
      <c r="BU33" s="23">
        <v>0</v>
      </c>
      <c r="BV33" s="22">
        <v>0</v>
      </c>
      <c r="BW33" s="23">
        <v>0</v>
      </c>
      <c r="BX33" s="22">
        <v>0</v>
      </c>
      <c r="BY33" s="23">
        <v>0</v>
      </c>
      <c r="BZ33" s="22">
        <v>0</v>
      </c>
      <c r="CA33" s="23">
        <v>0</v>
      </c>
      <c r="CC33" t="str">
        <f>IFERROR(VLOOKUP(A33,[4]Hoja1!$B:$C,2,0),"")</f>
        <v/>
      </c>
      <c r="CD33" t="str">
        <f>IFERROR(VLOOKUP(A33,[5]Hoja1!$B:$C,2,0),"")</f>
        <v/>
      </c>
      <c r="CF33" t="str">
        <f>IFERROR(VLOOKUP(A33,[5]Hoja2!$B:$G,2,0),"")</f>
        <v/>
      </c>
      <c r="CG33" t="str">
        <f>IFERROR(VLOOKUP(A33,[5]Hoja2!$B:$G,3,0),"")</f>
        <v/>
      </c>
      <c r="CH33" t="str">
        <f>IFERROR(VLOOKUP(A33,[5]Hoja2!$B:$G,4,0),"")</f>
        <v/>
      </c>
      <c r="CI33" t="str">
        <f>IFERROR(VLOOKUP(A33,[5]Hoja2!$B:$G,5,0),"")</f>
        <v/>
      </c>
      <c r="CJ33" t="str">
        <f>IFERROR(VLOOKUP(A33,[5]Hoja2!$B:$G,6,0),"")</f>
        <v/>
      </c>
      <c r="CK33">
        <f t="shared" si="1"/>
        <v>0</v>
      </c>
      <c r="CM33" s="36">
        <f t="shared" si="2"/>
        <v>0</v>
      </c>
      <c r="CO33" s="37">
        <f t="shared" si="7"/>
        <v>0</v>
      </c>
      <c r="CP33" s="36"/>
      <c r="CQ33" s="37">
        <f t="shared" si="8"/>
        <v>0</v>
      </c>
    </row>
    <row r="34" spans="1:95" x14ac:dyDescent="0.25">
      <c r="A34" s="34" t="s">
        <v>192</v>
      </c>
      <c r="B34" s="21">
        <v>0</v>
      </c>
      <c r="C34" s="21">
        <v>2</v>
      </c>
      <c r="D34" s="22">
        <v>0</v>
      </c>
      <c r="E34" s="21">
        <v>2</v>
      </c>
      <c r="F34" s="23">
        <v>0</v>
      </c>
      <c r="G34" s="21">
        <v>0</v>
      </c>
      <c r="H34" s="22">
        <v>0</v>
      </c>
      <c r="I34" s="22">
        <v>0</v>
      </c>
      <c r="J34" s="21">
        <v>0</v>
      </c>
      <c r="K34" s="23">
        <v>0</v>
      </c>
      <c r="L34" s="22">
        <v>0</v>
      </c>
      <c r="M34" s="22">
        <v>2</v>
      </c>
      <c r="N34" s="22">
        <v>0</v>
      </c>
      <c r="O34" s="21">
        <v>2</v>
      </c>
      <c r="P34" s="23">
        <v>0</v>
      </c>
      <c r="Q34" s="24">
        <v>15.5</v>
      </c>
      <c r="R34" s="25">
        <v>14.82</v>
      </c>
      <c r="S34" s="23">
        <v>0.95612903225806456</v>
      </c>
      <c r="T34" s="25">
        <v>0</v>
      </c>
      <c r="U34" s="25">
        <v>0</v>
      </c>
      <c r="V34" s="25">
        <v>0</v>
      </c>
      <c r="W34" s="23">
        <v>0</v>
      </c>
      <c r="X34" s="25">
        <v>0</v>
      </c>
      <c r="Y34" s="25">
        <v>0</v>
      </c>
      <c r="Z34" s="25">
        <v>0</v>
      </c>
      <c r="AA34" s="23">
        <v>0</v>
      </c>
      <c r="AB34" s="25">
        <v>0</v>
      </c>
      <c r="AC34" s="25">
        <v>0</v>
      </c>
      <c r="AD34" s="25">
        <v>0</v>
      </c>
      <c r="AE34" s="23">
        <v>0</v>
      </c>
      <c r="AF34" s="22">
        <v>0</v>
      </c>
      <c r="AG34" s="22">
        <v>0</v>
      </c>
      <c r="AH34" s="25">
        <v>0</v>
      </c>
      <c r="AI34" s="25">
        <v>0</v>
      </c>
      <c r="AJ34" s="23">
        <v>0</v>
      </c>
      <c r="AK34" s="25">
        <v>0</v>
      </c>
      <c r="AL34" s="25">
        <v>0</v>
      </c>
      <c r="AM34" s="25">
        <v>0</v>
      </c>
      <c r="AN34" s="23">
        <v>0</v>
      </c>
      <c r="AO34" s="22">
        <v>0</v>
      </c>
      <c r="AP34" s="22">
        <v>0</v>
      </c>
      <c r="AQ34" s="22">
        <v>0</v>
      </c>
      <c r="AR34" s="23">
        <v>0</v>
      </c>
      <c r="AS34" s="22">
        <v>0</v>
      </c>
      <c r="AT34" s="22">
        <v>0</v>
      </c>
      <c r="AU34" s="22">
        <v>0</v>
      </c>
      <c r="AV34" s="22">
        <v>0</v>
      </c>
      <c r="AW34" s="22">
        <v>0</v>
      </c>
      <c r="AX34" s="22">
        <v>0</v>
      </c>
      <c r="AY34" s="25">
        <v>0</v>
      </c>
      <c r="AZ34" s="25">
        <v>0</v>
      </c>
      <c r="BA34" s="25">
        <v>0</v>
      </c>
      <c r="BB34" s="27">
        <v>0</v>
      </c>
      <c r="BC34" s="26">
        <v>0.78</v>
      </c>
      <c r="BD34" s="22">
        <v>0</v>
      </c>
      <c r="BE34" s="22">
        <v>0</v>
      </c>
      <c r="BF34" s="23">
        <v>0</v>
      </c>
      <c r="BG34" s="23">
        <v>0</v>
      </c>
      <c r="BH34" s="22">
        <v>0</v>
      </c>
      <c r="BI34" s="22">
        <v>0</v>
      </c>
      <c r="BJ34" s="22">
        <v>0</v>
      </c>
      <c r="BK34" s="23">
        <v>0</v>
      </c>
      <c r="BL34" s="23">
        <v>0.8</v>
      </c>
      <c r="BM34" s="22">
        <v>0</v>
      </c>
      <c r="BN34" s="22">
        <v>0</v>
      </c>
      <c r="BO34" s="23">
        <v>0</v>
      </c>
      <c r="BP34" s="23">
        <v>0</v>
      </c>
      <c r="BQ34" s="27">
        <v>9.5612903225806456E-2</v>
      </c>
      <c r="BR34" s="41"/>
      <c r="BS34" s="22">
        <v>2</v>
      </c>
      <c r="BT34" s="22">
        <v>0</v>
      </c>
      <c r="BU34" s="23">
        <v>0</v>
      </c>
      <c r="BV34" s="22">
        <v>0</v>
      </c>
      <c r="BW34" s="23">
        <v>0</v>
      </c>
      <c r="BX34" s="22">
        <v>0</v>
      </c>
      <c r="BY34" s="23">
        <v>0</v>
      </c>
      <c r="BZ34" s="22">
        <v>0</v>
      </c>
      <c r="CA34" s="23">
        <v>0</v>
      </c>
      <c r="CC34" t="str">
        <f>IFERROR(VLOOKUP(A34,[4]Hoja1!$B:$C,2,0),"")</f>
        <v/>
      </c>
      <c r="CD34" t="str">
        <f>IFERROR(VLOOKUP(A34,[5]Hoja1!$B:$C,2,0),"")</f>
        <v/>
      </c>
      <c r="CF34" t="str">
        <f>IFERROR(VLOOKUP(A34,[5]Hoja2!$B:$G,2,0),"")</f>
        <v/>
      </c>
      <c r="CG34" t="str">
        <f>IFERROR(VLOOKUP(A34,[5]Hoja2!$B:$G,3,0),"")</f>
        <v/>
      </c>
      <c r="CH34" t="str">
        <f>IFERROR(VLOOKUP(A34,[5]Hoja2!$B:$G,4,0),"")</f>
        <v/>
      </c>
      <c r="CI34" t="str">
        <f>IFERROR(VLOOKUP(A34,[5]Hoja2!$B:$G,5,0),"")</f>
        <v/>
      </c>
      <c r="CJ34" t="str">
        <f>IFERROR(VLOOKUP(A34,[5]Hoja2!$B:$G,6,0),"")</f>
        <v/>
      </c>
      <c r="CK34">
        <f t="shared" si="1"/>
        <v>0</v>
      </c>
      <c r="CM34" s="36">
        <f t="shared" si="2"/>
        <v>0</v>
      </c>
      <c r="CO34" s="37">
        <f t="shared" si="7"/>
        <v>0</v>
      </c>
      <c r="CP34" s="36"/>
      <c r="CQ34" s="37">
        <f t="shared" si="8"/>
        <v>0</v>
      </c>
    </row>
    <row r="35" spans="1:95" x14ac:dyDescent="0.25">
      <c r="A35" s="20" t="s">
        <v>117</v>
      </c>
      <c r="B35" s="21">
        <v>148.79999999999998</v>
      </c>
      <c r="C35" s="21">
        <v>139</v>
      </c>
      <c r="D35" s="22">
        <v>0</v>
      </c>
      <c r="E35" s="21">
        <v>139</v>
      </c>
      <c r="F35" s="23">
        <v>0.93413978494623662</v>
      </c>
      <c r="G35" s="21">
        <v>105.4</v>
      </c>
      <c r="H35" s="22">
        <v>115</v>
      </c>
      <c r="I35" s="22">
        <v>0</v>
      </c>
      <c r="J35" s="21">
        <v>115</v>
      </c>
      <c r="K35" s="23">
        <v>1.0910815939278937</v>
      </c>
      <c r="L35" s="22">
        <v>310</v>
      </c>
      <c r="M35" s="22">
        <v>314</v>
      </c>
      <c r="N35" s="22">
        <v>0</v>
      </c>
      <c r="O35" s="21">
        <v>314</v>
      </c>
      <c r="P35" s="23">
        <v>1.0129032258064516</v>
      </c>
      <c r="Q35" s="24">
        <v>15.5</v>
      </c>
      <c r="R35" s="25">
        <v>15.546273885350315</v>
      </c>
      <c r="S35" s="23">
        <v>1.0029854119580848</v>
      </c>
      <c r="T35" s="25">
        <v>39050</v>
      </c>
      <c r="U35" s="25">
        <v>44668.214310000003</v>
      </c>
      <c r="V35" s="25">
        <v>44668.214310000003</v>
      </c>
      <c r="W35" s="23">
        <v>1.1438723254801537</v>
      </c>
      <c r="X35" s="25">
        <v>15620</v>
      </c>
      <c r="Y35" s="25">
        <v>43409.285729999996</v>
      </c>
      <c r="Z35" s="25">
        <v>43409.285729999996</v>
      </c>
      <c r="AA35" s="23">
        <v>2.7790835934699101</v>
      </c>
      <c r="AB35" s="25">
        <v>7419.5</v>
      </c>
      <c r="AC35" s="25">
        <v>1084.82143</v>
      </c>
      <c r="AD35" s="25">
        <v>1084.82143</v>
      </c>
      <c r="AE35" s="23">
        <v>0.14621220163083765</v>
      </c>
      <c r="AF35" s="22">
        <v>15.000000000000002</v>
      </c>
      <c r="AG35" s="22">
        <v>3</v>
      </c>
      <c r="AH35" s="25">
        <v>39124.85</v>
      </c>
      <c r="AI35" s="25">
        <v>44683.184310000004</v>
      </c>
      <c r="AJ35" s="23">
        <v>1.1420665973160282</v>
      </c>
      <c r="AK35" s="25">
        <v>452.70308082630044</v>
      </c>
      <c r="AL35" s="25">
        <v>428.04</v>
      </c>
      <c r="AM35" s="25">
        <v>428.04</v>
      </c>
      <c r="AN35" s="23">
        <v>0.9455204042762777</v>
      </c>
      <c r="AO35" s="22">
        <v>40</v>
      </c>
      <c r="AP35" s="22">
        <v>4</v>
      </c>
      <c r="AQ35" s="22">
        <v>4</v>
      </c>
      <c r="AR35" s="23">
        <v>0.1</v>
      </c>
      <c r="AS35" s="22">
        <v>5</v>
      </c>
      <c r="AT35" s="22">
        <v>0</v>
      </c>
      <c r="AU35" s="22">
        <v>5</v>
      </c>
      <c r="AV35" s="22">
        <v>0</v>
      </c>
      <c r="AW35" s="22">
        <v>5</v>
      </c>
      <c r="AX35" s="22">
        <v>0</v>
      </c>
      <c r="AY35" s="25">
        <v>691.60308082630036</v>
      </c>
      <c r="AZ35" s="25">
        <v>440.04</v>
      </c>
      <c r="BA35" s="25">
        <v>440.04</v>
      </c>
      <c r="BB35" s="27">
        <v>0.63626090195297769</v>
      </c>
      <c r="BC35" s="26">
        <v>0.78000000000000014</v>
      </c>
      <c r="BD35" s="22">
        <v>56</v>
      </c>
      <c r="BE35" s="22">
        <v>57</v>
      </c>
      <c r="BF35" s="23">
        <v>0.48333333333333339</v>
      </c>
      <c r="BG35" s="23">
        <v>0.61965811965811957</v>
      </c>
      <c r="BH35" s="22">
        <v>65</v>
      </c>
      <c r="BI35" s="22">
        <v>66</v>
      </c>
      <c r="BJ35" s="22">
        <v>66</v>
      </c>
      <c r="BK35" s="23">
        <v>1.0153846153846153</v>
      </c>
      <c r="BL35" s="23">
        <v>0.79999999999999993</v>
      </c>
      <c r="BM35" s="22">
        <v>155</v>
      </c>
      <c r="BN35" s="22">
        <v>155</v>
      </c>
      <c r="BO35" s="23">
        <v>0.5</v>
      </c>
      <c r="BP35" s="23">
        <v>0.62500000000000011</v>
      </c>
      <c r="BQ35" s="27">
        <v>0.89681489436276784</v>
      </c>
      <c r="BR35" s="40"/>
      <c r="BS35" s="22">
        <v>314</v>
      </c>
      <c r="BT35" s="22">
        <v>13</v>
      </c>
      <c r="BU35" s="23">
        <v>4.1401273885350316E-2</v>
      </c>
      <c r="BV35" s="22">
        <v>30</v>
      </c>
      <c r="BW35" s="23">
        <v>0.43333333333333335</v>
      </c>
      <c r="BX35" s="22">
        <v>23</v>
      </c>
      <c r="BY35" s="23">
        <v>7.32484076433121E-2</v>
      </c>
      <c r="BZ35" s="22">
        <v>30</v>
      </c>
      <c r="CA35" s="23">
        <v>0.76666666666666672</v>
      </c>
      <c r="CC35" s="29">
        <f>SUM(CC36:CC45)</f>
        <v>6</v>
      </c>
      <c r="CD35" s="29">
        <f t="shared" ref="CD35:CK35" si="9">SUM(CD36:CD45)</f>
        <v>0</v>
      </c>
      <c r="CE35" s="29">
        <f t="shared" si="9"/>
        <v>0</v>
      </c>
      <c r="CF35" s="29">
        <f t="shared" si="9"/>
        <v>1</v>
      </c>
      <c r="CG35" s="29">
        <f t="shared" si="9"/>
        <v>23</v>
      </c>
      <c r="CH35" s="29">
        <f t="shared" si="9"/>
        <v>10</v>
      </c>
      <c r="CI35" s="29">
        <f t="shared" si="9"/>
        <v>7</v>
      </c>
      <c r="CJ35" s="29">
        <f t="shared" si="9"/>
        <v>12</v>
      </c>
      <c r="CK35" s="29">
        <f t="shared" si="9"/>
        <v>59</v>
      </c>
      <c r="CM35" s="72">
        <f>SUM(CM36:CM45)</f>
        <v>1147.0316391474837</v>
      </c>
      <c r="CO35" s="30">
        <f>SUM(CO36:CO45)</f>
        <v>-106</v>
      </c>
      <c r="CP35" s="30">
        <f t="shared" ref="CP35:CQ35" si="10">SUM(CP36:CP45)</f>
        <v>0</v>
      </c>
      <c r="CQ35" s="30">
        <f t="shared" si="10"/>
        <v>1041.0316391474837</v>
      </c>
    </row>
    <row r="36" spans="1:95" x14ac:dyDescent="0.25">
      <c r="A36" s="34" t="s">
        <v>118</v>
      </c>
      <c r="B36" s="21">
        <v>29.759999999999998</v>
      </c>
      <c r="C36" s="21">
        <v>21</v>
      </c>
      <c r="D36" s="22">
        <v>0</v>
      </c>
      <c r="E36" s="21">
        <v>21</v>
      </c>
      <c r="F36" s="23">
        <v>0.70564516129032262</v>
      </c>
      <c r="G36" s="21">
        <v>21.080000000000002</v>
      </c>
      <c r="H36" s="22">
        <v>24</v>
      </c>
      <c r="I36" s="22">
        <v>0</v>
      </c>
      <c r="J36" s="21">
        <v>24</v>
      </c>
      <c r="K36" s="23">
        <v>1.1385199240986716</v>
      </c>
      <c r="L36" s="22">
        <v>62</v>
      </c>
      <c r="M36" s="22">
        <v>62</v>
      </c>
      <c r="N36" s="22">
        <v>0</v>
      </c>
      <c r="O36" s="21">
        <v>62</v>
      </c>
      <c r="P36" s="23">
        <v>1</v>
      </c>
      <c r="Q36" s="24">
        <v>15.5</v>
      </c>
      <c r="R36" s="25">
        <v>15.799193548387089</v>
      </c>
      <c r="S36" s="23">
        <v>1.0193028095733605</v>
      </c>
      <c r="T36" s="25">
        <v>7810</v>
      </c>
      <c r="U36" s="25">
        <v>9020.5357399999994</v>
      </c>
      <c r="V36" s="25">
        <v>9020.5357399999994</v>
      </c>
      <c r="W36" s="23">
        <v>1.1549981741357234</v>
      </c>
      <c r="X36" s="25">
        <v>3124</v>
      </c>
      <c r="Y36" s="25">
        <v>8663.3928799999994</v>
      </c>
      <c r="Z36" s="25">
        <v>8663.3928799999994</v>
      </c>
      <c r="AA36" s="23">
        <v>2.773173137003841</v>
      </c>
      <c r="AB36" s="25">
        <v>1483.9</v>
      </c>
      <c r="AC36" s="25">
        <v>611.60715000000005</v>
      </c>
      <c r="AD36" s="25">
        <v>611.60715000000005</v>
      </c>
      <c r="AE36" s="23">
        <v>0.41216197183098591</v>
      </c>
      <c r="AF36" s="22">
        <v>3.0000000000000004</v>
      </c>
      <c r="AG36" s="22">
        <v>0</v>
      </c>
      <c r="AH36" s="25">
        <v>7824.97</v>
      </c>
      <c r="AI36" s="25">
        <v>9020.5357399999994</v>
      </c>
      <c r="AJ36" s="23">
        <v>1.1527885397643696</v>
      </c>
      <c r="AK36" s="25">
        <v>90.54061616526009</v>
      </c>
      <c r="AL36" s="25">
        <v>112.18</v>
      </c>
      <c r="AM36" s="25">
        <v>112.18</v>
      </c>
      <c r="AN36" s="23">
        <v>1.2390019501882163</v>
      </c>
      <c r="AO36" s="22">
        <v>8</v>
      </c>
      <c r="AP36" s="22">
        <v>0</v>
      </c>
      <c r="AQ36" s="22">
        <v>0</v>
      </c>
      <c r="AR36" s="23">
        <v>0</v>
      </c>
      <c r="AS36" s="22">
        <v>1</v>
      </c>
      <c r="AT36" s="22">
        <v>0</v>
      </c>
      <c r="AU36" s="22">
        <v>1</v>
      </c>
      <c r="AV36" s="22">
        <v>0</v>
      </c>
      <c r="AW36" s="22">
        <v>1</v>
      </c>
      <c r="AX36" s="22">
        <v>0</v>
      </c>
      <c r="AY36" s="25">
        <v>138.32061616526008</v>
      </c>
      <c r="AZ36" s="25">
        <v>112.18</v>
      </c>
      <c r="BA36" s="25">
        <v>112.18</v>
      </c>
      <c r="BB36" s="27">
        <v>0.81101431666536039</v>
      </c>
      <c r="BC36" s="26">
        <v>0.78</v>
      </c>
      <c r="BD36" s="22">
        <v>4</v>
      </c>
      <c r="BE36" s="22">
        <v>5</v>
      </c>
      <c r="BF36" s="23">
        <v>0.83333333333333337</v>
      </c>
      <c r="BG36" s="23">
        <v>1.0683760683760684</v>
      </c>
      <c r="BH36" s="22">
        <v>13</v>
      </c>
      <c r="BI36" s="22">
        <v>14</v>
      </c>
      <c r="BJ36" s="22">
        <v>14</v>
      </c>
      <c r="BK36" s="23">
        <v>1.0769230769230769</v>
      </c>
      <c r="BL36" s="23">
        <v>0.8</v>
      </c>
      <c r="BM36" s="22">
        <v>31</v>
      </c>
      <c r="BN36" s="22">
        <v>31</v>
      </c>
      <c r="BO36" s="23">
        <v>1</v>
      </c>
      <c r="BP36" s="23">
        <v>1.25</v>
      </c>
      <c r="BQ36" s="27">
        <v>0.94167284794345041</v>
      </c>
      <c r="BR36" s="35"/>
      <c r="BS36" s="22">
        <v>62</v>
      </c>
      <c r="BT36" s="22">
        <v>1</v>
      </c>
      <c r="BU36" s="23">
        <v>1.6129032258064516E-2</v>
      </c>
      <c r="BV36" s="22">
        <v>6</v>
      </c>
      <c r="BW36" s="23">
        <v>0.16666666666666666</v>
      </c>
      <c r="BX36" s="22">
        <v>11</v>
      </c>
      <c r="BY36" s="23">
        <v>0.17741935483870969</v>
      </c>
      <c r="BZ36" s="22">
        <v>6</v>
      </c>
      <c r="CA36" s="23">
        <v>1.8333333333333333</v>
      </c>
      <c r="CC36" t="str">
        <f>IFERROR(VLOOKUP(A36,[4]Hoja1!$B:$C,2,0),"")</f>
        <v/>
      </c>
      <c r="CD36" t="str">
        <f>IFERROR(VLOOKUP(A36,[5]Hoja1!$B:$C,2,0),"")</f>
        <v/>
      </c>
      <c r="CF36">
        <f>IFERROR(VLOOKUP(A36,[5]Hoja2!$B:$G,2,0),"")</f>
        <v>0</v>
      </c>
      <c r="CG36">
        <f>IFERROR(VLOOKUP(A36,[5]Hoja2!$B:$G,3,0),"")</f>
        <v>4</v>
      </c>
      <c r="CH36">
        <f>IFERROR(VLOOKUP(A36,[5]Hoja2!$B:$G,4,0),"")</f>
        <v>0</v>
      </c>
      <c r="CI36">
        <f>IFERROR(VLOOKUP(A36,[5]Hoja2!$B:$G,5,0),"")</f>
        <v>1</v>
      </c>
      <c r="CJ36">
        <f>IFERROR(VLOOKUP(A36,[5]Hoja2!$B:$G,6,0),"")</f>
        <v>7</v>
      </c>
      <c r="CK36">
        <f t="shared" si="1"/>
        <v>12</v>
      </c>
      <c r="CM36" s="36">
        <f t="shared" si="2"/>
        <v>235.4182119858626</v>
      </c>
      <c r="CO36" s="37">
        <f t="shared" ref="CO36:CO45" si="11">VLOOKUP(CK36,$CT$9:$CU$13,2,1)*CK36</f>
        <v>-24</v>
      </c>
      <c r="CP36" s="36"/>
      <c r="CQ36" s="37">
        <f t="shared" ref="CQ36:CQ45" si="12">CM36+CO36+CP36</f>
        <v>211.4182119858626</v>
      </c>
    </row>
    <row r="37" spans="1:95" x14ac:dyDescent="0.25">
      <c r="A37" s="34" t="s">
        <v>119</v>
      </c>
      <c r="B37" s="21">
        <v>29.759999999999998</v>
      </c>
      <c r="C37" s="21">
        <v>21</v>
      </c>
      <c r="D37" s="22">
        <v>0</v>
      </c>
      <c r="E37" s="21">
        <v>21</v>
      </c>
      <c r="F37" s="23">
        <v>0.70564516129032262</v>
      </c>
      <c r="G37" s="21">
        <v>21.080000000000002</v>
      </c>
      <c r="H37" s="22">
        <v>28</v>
      </c>
      <c r="I37" s="22">
        <v>0</v>
      </c>
      <c r="J37" s="21">
        <v>28</v>
      </c>
      <c r="K37" s="23">
        <v>1.3282732447817835</v>
      </c>
      <c r="L37" s="22">
        <v>62</v>
      </c>
      <c r="M37" s="22">
        <v>53</v>
      </c>
      <c r="N37" s="22">
        <v>0</v>
      </c>
      <c r="O37" s="21">
        <v>53</v>
      </c>
      <c r="P37" s="23">
        <v>0.85483870967741937</v>
      </c>
      <c r="Q37" s="24">
        <v>15.5</v>
      </c>
      <c r="R37" s="25">
        <v>16.115094339622647</v>
      </c>
      <c r="S37" s="23">
        <v>1.0396835057821063</v>
      </c>
      <c r="T37" s="25">
        <v>7810</v>
      </c>
      <c r="U37" s="25">
        <v>8130.3571400000001</v>
      </c>
      <c r="V37" s="25">
        <v>8130.3571400000001</v>
      </c>
      <c r="W37" s="23">
        <v>1.0410188399487836</v>
      </c>
      <c r="X37" s="25">
        <v>3124</v>
      </c>
      <c r="Y37" s="25">
        <v>7907.1428500000002</v>
      </c>
      <c r="Z37" s="25">
        <v>7907.1428500000002</v>
      </c>
      <c r="AA37" s="23">
        <v>2.531095662612036</v>
      </c>
      <c r="AB37" s="25">
        <v>1483.9</v>
      </c>
      <c r="AC37" s="25">
        <v>0</v>
      </c>
      <c r="AD37" s="25">
        <v>0</v>
      </c>
      <c r="AE37" s="23">
        <v>0</v>
      </c>
      <c r="AF37" s="22">
        <v>3.0000000000000004</v>
      </c>
      <c r="AG37" s="22">
        <v>0</v>
      </c>
      <c r="AH37" s="25">
        <v>7824.97</v>
      </c>
      <c r="AI37" s="25">
        <v>8130.3571400000001</v>
      </c>
      <c r="AJ37" s="23">
        <v>1.0390272601684096</v>
      </c>
      <c r="AK37" s="25">
        <v>90.54061616526009</v>
      </c>
      <c r="AL37" s="25">
        <v>61.459999999999994</v>
      </c>
      <c r="AM37" s="25">
        <v>61.459999999999994</v>
      </c>
      <c r="AN37" s="23">
        <v>0.67881137331581187</v>
      </c>
      <c r="AO37" s="22">
        <v>8</v>
      </c>
      <c r="AP37" s="22">
        <v>0</v>
      </c>
      <c r="AQ37" s="22">
        <v>0</v>
      </c>
      <c r="AR37" s="23">
        <v>0</v>
      </c>
      <c r="AS37" s="22">
        <v>1</v>
      </c>
      <c r="AT37" s="22">
        <v>0</v>
      </c>
      <c r="AU37" s="22">
        <v>1</v>
      </c>
      <c r="AV37" s="22">
        <v>0</v>
      </c>
      <c r="AW37" s="22">
        <v>1</v>
      </c>
      <c r="AX37" s="22">
        <v>0</v>
      </c>
      <c r="AY37" s="25">
        <v>138.32061616526008</v>
      </c>
      <c r="AZ37" s="25">
        <v>61.459999999999994</v>
      </c>
      <c r="BA37" s="25">
        <v>61.459999999999994</v>
      </c>
      <c r="BB37" s="27">
        <v>0.44433000447720666</v>
      </c>
      <c r="BC37" s="26">
        <v>0.78</v>
      </c>
      <c r="BD37" s="22">
        <v>26</v>
      </c>
      <c r="BE37" s="22">
        <v>26</v>
      </c>
      <c r="BF37" s="23">
        <v>1</v>
      </c>
      <c r="BG37" s="23">
        <v>1.2820512820512819</v>
      </c>
      <c r="BH37" s="22">
        <v>13</v>
      </c>
      <c r="BI37" s="22">
        <v>14</v>
      </c>
      <c r="BJ37" s="22">
        <v>14</v>
      </c>
      <c r="BK37" s="23">
        <v>1.0769230769230769</v>
      </c>
      <c r="BL37" s="23">
        <v>0.8</v>
      </c>
      <c r="BM37" s="22">
        <v>31</v>
      </c>
      <c r="BN37" s="22">
        <v>31</v>
      </c>
      <c r="BO37" s="23">
        <v>1</v>
      </c>
      <c r="BP37" s="23">
        <v>1.25</v>
      </c>
      <c r="BQ37" s="27">
        <v>0.89965539549708085</v>
      </c>
      <c r="BR37" s="35"/>
      <c r="BS37" s="22">
        <v>53</v>
      </c>
      <c r="BT37" s="22">
        <v>0</v>
      </c>
      <c r="BU37" s="23">
        <v>0</v>
      </c>
      <c r="BV37" s="22">
        <v>6</v>
      </c>
      <c r="BW37" s="23">
        <v>0</v>
      </c>
      <c r="BX37" s="22">
        <v>3</v>
      </c>
      <c r="BY37" s="23">
        <v>5.6603773584905662E-2</v>
      </c>
      <c r="BZ37" s="22">
        <v>6</v>
      </c>
      <c r="CA37" s="23">
        <v>0.5</v>
      </c>
      <c r="CC37">
        <f>IFERROR(VLOOKUP(A37,[4]Hoja1!$B:$C,2,0),"")</f>
        <v>2</v>
      </c>
      <c r="CD37" t="str">
        <f>IFERROR(VLOOKUP(A37,[5]Hoja1!$B:$C,2,0),"")</f>
        <v/>
      </c>
      <c r="CF37">
        <f>IFERROR(VLOOKUP(A37,[5]Hoja2!$B:$G,2,0),"")</f>
        <v>0</v>
      </c>
      <c r="CG37">
        <f>IFERROR(VLOOKUP(A37,[5]Hoja2!$B:$G,3,0),"")</f>
        <v>1</v>
      </c>
      <c r="CH37">
        <f>IFERROR(VLOOKUP(A37,[5]Hoja2!$B:$G,4,0),"")</f>
        <v>3</v>
      </c>
      <c r="CI37">
        <f>IFERROR(VLOOKUP(A37,[5]Hoja2!$B:$G,5,0),"")</f>
        <v>1</v>
      </c>
      <c r="CJ37">
        <f>IFERROR(VLOOKUP(A37,[5]Hoja2!$B:$G,6,0),"")</f>
        <v>0</v>
      </c>
      <c r="CK37">
        <f t="shared" si="1"/>
        <v>7</v>
      </c>
      <c r="CM37" s="36">
        <f t="shared" si="2"/>
        <v>224.9138488742702</v>
      </c>
      <c r="CO37" s="37">
        <f t="shared" si="11"/>
        <v>-10.5</v>
      </c>
      <c r="CP37" s="36"/>
      <c r="CQ37" s="37">
        <f t="shared" si="12"/>
        <v>214.4138488742702</v>
      </c>
    </row>
    <row r="38" spans="1:95" x14ac:dyDescent="0.25">
      <c r="A38" s="34" t="s">
        <v>120</v>
      </c>
      <c r="B38" s="21">
        <v>29.759999999999998</v>
      </c>
      <c r="C38" s="21">
        <v>23</v>
      </c>
      <c r="D38" s="22">
        <v>0</v>
      </c>
      <c r="E38" s="21">
        <v>23</v>
      </c>
      <c r="F38" s="23">
        <v>0.77284946236559149</v>
      </c>
      <c r="G38" s="21">
        <v>21.080000000000002</v>
      </c>
      <c r="H38" s="22">
        <v>20</v>
      </c>
      <c r="I38" s="22">
        <v>0</v>
      </c>
      <c r="J38" s="21">
        <v>20</v>
      </c>
      <c r="K38" s="23">
        <v>0.94876660341555974</v>
      </c>
      <c r="L38" s="22">
        <v>62</v>
      </c>
      <c r="M38" s="22">
        <v>57</v>
      </c>
      <c r="N38" s="22">
        <v>0</v>
      </c>
      <c r="O38" s="21">
        <v>57</v>
      </c>
      <c r="P38" s="23">
        <v>0.91935483870967738</v>
      </c>
      <c r="Q38" s="24">
        <v>15.5</v>
      </c>
      <c r="R38" s="25">
        <v>15.269824561403505</v>
      </c>
      <c r="S38" s="23">
        <v>0.98514997170345198</v>
      </c>
      <c r="T38" s="25">
        <v>7810</v>
      </c>
      <c r="U38" s="25">
        <v>9068.75</v>
      </c>
      <c r="V38" s="25">
        <v>9068.75</v>
      </c>
      <c r="W38" s="23">
        <v>1.1611715749039693</v>
      </c>
      <c r="X38" s="25">
        <v>3124</v>
      </c>
      <c r="Y38" s="25">
        <v>8800.8928599999999</v>
      </c>
      <c r="Z38" s="25">
        <v>8800.8928599999999</v>
      </c>
      <c r="AA38" s="23">
        <v>2.8171872151088349</v>
      </c>
      <c r="AB38" s="25">
        <v>1483.9</v>
      </c>
      <c r="AC38" s="25">
        <v>174.10713999999999</v>
      </c>
      <c r="AD38" s="25">
        <v>174.10713999999999</v>
      </c>
      <c r="AE38" s="23">
        <v>0.11733077700653681</v>
      </c>
      <c r="AF38" s="22">
        <v>3.0000000000000004</v>
      </c>
      <c r="AG38" s="22">
        <v>1</v>
      </c>
      <c r="AH38" s="25">
        <v>7824.97</v>
      </c>
      <c r="AI38" s="25">
        <v>9073.74</v>
      </c>
      <c r="AJ38" s="23">
        <v>1.159587832285619</v>
      </c>
      <c r="AK38" s="25">
        <v>90.54061616526009</v>
      </c>
      <c r="AL38" s="25">
        <v>67.47</v>
      </c>
      <c r="AM38" s="25">
        <v>67.47</v>
      </c>
      <c r="AN38" s="23">
        <v>0.74519042234978572</v>
      </c>
      <c r="AO38" s="22">
        <v>8</v>
      </c>
      <c r="AP38" s="22">
        <v>4</v>
      </c>
      <c r="AQ38" s="22">
        <v>4</v>
      </c>
      <c r="AR38" s="23">
        <v>0.5</v>
      </c>
      <c r="AS38" s="22">
        <v>1</v>
      </c>
      <c r="AT38" s="22">
        <v>0</v>
      </c>
      <c r="AU38" s="22">
        <v>1</v>
      </c>
      <c r="AV38" s="22">
        <v>0</v>
      </c>
      <c r="AW38" s="22">
        <v>1</v>
      </c>
      <c r="AX38" s="22">
        <v>0</v>
      </c>
      <c r="AY38" s="25">
        <v>138.32061616526008</v>
      </c>
      <c r="AZ38" s="25">
        <v>79.47</v>
      </c>
      <c r="BA38" s="25">
        <v>79.47</v>
      </c>
      <c r="BB38" s="27">
        <v>0.57453474545726679</v>
      </c>
      <c r="BC38" s="26">
        <v>0.78</v>
      </c>
      <c r="BD38" s="22">
        <v>10</v>
      </c>
      <c r="BE38" s="22">
        <v>10</v>
      </c>
      <c r="BF38" s="23">
        <v>1</v>
      </c>
      <c r="BG38" s="23">
        <v>1.2820512820512819</v>
      </c>
      <c r="BH38" s="22">
        <v>13</v>
      </c>
      <c r="BI38" s="22">
        <v>12</v>
      </c>
      <c r="BJ38" s="22">
        <v>12</v>
      </c>
      <c r="BK38" s="23">
        <v>0.92307692307692313</v>
      </c>
      <c r="BL38" s="23">
        <v>0.8</v>
      </c>
      <c r="BM38" s="22">
        <v>31</v>
      </c>
      <c r="BN38" s="22">
        <v>31</v>
      </c>
      <c r="BO38" s="23">
        <v>1</v>
      </c>
      <c r="BP38" s="23">
        <v>1.25</v>
      </c>
      <c r="BQ38" s="27">
        <v>0.91165235895469499</v>
      </c>
      <c r="BR38" s="35"/>
      <c r="BS38" s="22">
        <v>57</v>
      </c>
      <c r="BT38" s="22">
        <v>4</v>
      </c>
      <c r="BU38" s="23">
        <v>7.0175438596491224E-2</v>
      </c>
      <c r="BV38" s="22">
        <v>6</v>
      </c>
      <c r="BW38" s="23">
        <v>0.66666666666666663</v>
      </c>
      <c r="BX38" s="22">
        <v>5</v>
      </c>
      <c r="BY38" s="23">
        <v>8.771929824561403E-2</v>
      </c>
      <c r="BZ38" s="22">
        <v>6</v>
      </c>
      <c r="CA38" s="23">
        <v>0.83333333333333337</v>
      </c>
      <c r="CC38">
        <f>IFERROR(VLOOKUP(A38,[4]Hoja1!$B:$C,2,0),"")</f>
        <v>3</v>
      </c>
      <c r="CD38" t="str">
        <f>IFERROR(VLOOKUP(A38,[5]Hoja1!$B:$C,2,0),"")</f>
        <v/>
      </c>
      <c r="CF38">
        <f>IFERROR(VLOOKUP(A38,[5]Hoja2!$B:$G,2,0),"")</f>
        <v>0</v>
      </c>
      <c r="CG38">
        <f>IFERROR(VLOOKUP(A38,[5]Hoja2!$B:$G,3,0),"")</f>
        <v>3</v>
      </c>
      <c r="CH38">
        <f>IFERROR(VLOOKUP(A38,[5]Hoja2!$B:$G,4,0),"")</f>
        <v>1</v>
      </c>
      <c r="CI38">
        <f>IFERROR(VLOOKUP(A38,[5]Hoja2!$B:$G,5,0),"")</f>
        <v>1</v>
      </c>
      <c r="CJ38">
        <f>IFERROR(VLOOKUP(A38,[5]Hoja2!$B:$G,6,0),"")</f>
        <v>1</v>
      </c>
      <c r="CK38">
        <f t="shared" si="1"/>
        <v>9</v>
      </c>
      <c r="CM38" s="36">
        <f t="shared" si="2"/>
        <v>227.91308973867373</v>
      </c>
      <c r="CO38" s="37">
        <f t="shared" si="11"/>
        <v>-13.5</v>
      </c>
      <c r="CP38" s="36"/>
      <c r="CQ38" s="37">
        <f t="shared" si="12"/>
        <v>214.41308973867373</v>
      </c>
    </row>
    <row r="39" spans="1:95" x14ac:dyDescent="0.25">
      <c r="A39" s="34" t="s">
        <v>121</v>
      </c>
      <c r="B39" s="21">
        <v>29.759999999999998</v>
      </c>
      <c r="C39" s="21">
        <v>23</v>
      </c>
      <c r="D39" s="22">
        <v>0</v>
      </c>
      <c r="E39" s="21">
        <v>23</v>
      </c>
      <c r="F39" s="23">
        <v>0.77284946236559149</v>
      </c>
      <c r="G39" s="21">
        <v>21.080000000000002</v>
      </c>
      <c r="H39" s="22">
        <v>20</v>
      </c>
      <c r="I39" s="22">
        <v>0</v>
      </c>
      <c r="J39" s="21">
        <v>20</v>
      </c>
      <c r="K39" s="23">
        <v>0.94876660341555974</v>
      </c>
      <c r="L39" s="22">
        <v>62</v>
      </c>
      <c r="M39" s="22">
        <v>54</v>
      </c>
      <c r="N39" s="22">
        <v>0</v>
      </c>
      <c r="O39" s="21">
        <v>54</v>
      </c>
      <c r="P39" s="23">
        <v>0.87096774193548387</v>
      </c>
      <c r="Q39" s="24">
        <v>15.5</v>
      </c>
      <c r="R39" s="25">
        <v>15.268888888888888</v>
      </c>
      <c r="S39" s="23">
        <v>0.985089605734767</v>
      </c>
      <c r="T39" s="25">
        <v>7810</v>
      </c>
      <c r="U39" s="25">
        <v>9024.6428500000002</v>
      </c>
      <c r="V39" s="25">
        <v>9024.6428500000002</v>
      </c>
      <c r="W39" s="23">
        <v>1.1555240524967989</v>
      </c>
      <c r="X39" s="25">
        <v>3124</v>
      </c>
      <c r="Y39" s="25">
        <v>8613.9285600000003</v>
      </c>
      <c r="Z39" s="25">
        <v>8613.9285600000003</v>
      </c>
      <c r="AA39" s="23">
        <v>2.7573394878361075</v>
      </c>
      <c r="AB39" s="25">
        <v>1483.9</v>
      </c>
      <c r="AC39" s="25">
        <v>174.10713999999999</v>
      </c>
      <c r="AD39" s="25">
        <v>174.10713999999999</v>
      </c>
      <c r="AE39" s="23">
        <v>0.11733077700653681</v>
      </c>
      <c r="AF39" s="22">
        <v>3.0000000000000004</v>
      </c>
      <c r="AG39" s="22">
        <v>0</v>
      </c>
      <c r="AH39" s="25">
        <v>7824.97</v>
      </c>
      <c r="AI39" s="25">
        <v>9024.6428500000002</v>
      </c>
      <c r="AJ39" s="23">
        <v>1.1533134120641997</v>
      </c>
      <c r="AK39" s="25">
        <v>90.54061616526009</v>
      </c>
      <c r="AL39" s="25">
        <v>76.150000000000006</v>
      </c>
      <c r="AM39" s="25">
        <v>76.150000000000006</v>
      </c>
      <c r="AN39" s="23">
        <v>0.84105899899119885</v>
      </c>
      <c r="AO39" s="22">
        <v>8</v>
      </c>
      <c r="AP39" s="22">
        <v>0</v>
      </c>
      <c r="AQ39" s="22">
        <v>0</v>
      </c>
      <c r="AR39" s="23">
        <v>0</v>
      </c>
      <c r="AS39" s="22">
        <v>1</v>
      </c>
      <c r="AT39" s="22">
        <v>0</v>
      </c>
      <c r="AU39" s="22">
        <v>1</v>
      </c>
      <c r="AV39" s="22">
        <v>0</v>
      </c>
      <c r="AW39" s="22">
        <v>1</v>
      </c>
      <c r="AX39" s="22">
        <v>0</v>
      </c>
      <c r="AY39" s="25">
        <v>138.32061616526008</v>
      </c>
      <c r="AZ39" s="25">
        <v>76.150000000000006</v>
      </c>
      <c r="BA39" s="25">
        <v>76.150000000000006</v>
      </c>
      <c r="BB39" s="27">
        <v>0.55053253890236398</v>
      </c>
      <c r="BC39" s="26">
        <v>0.78</v>
      </c>
      <c r="BD39" s="22">
        <v>3</v>
      </c>
      <c r="BE39" s="22">
        <v>3</v>
      </c>
      <c r="BF39" s="23">
        <v>1</v>
      </c>
      <c r="BG39" s="23">
        <v>1.2820512820512819</v>
      </c>
      <c r="BH39" s="22">
        <v>13</v>
      </c>
      <c r="BI39" s="22">
        <v>11</v>
      </c>
      <c r="BJ39" s="22">
        <v>11</v>
      </c>
      <c r="BK39" s="23">
        <v>0.84615384615384615</v>
      </c>
      <c r="BL39" s="23">
        <v>0.8</v>
      </c>
      <c r="BM39" s="22">
        <v>31</v>
      </c>
      <c r="BN39" s="22">
        <v>31</v>
      </c>
      <c r="BO39" s="23">
        <v>1</v>
      </c>
      <c r="BP39" s="23">
        <v>1.25</v>
      </c>
      <c r="BQ39" s="27">
        <v>0.89731513949648178</v>
      </c>
      <c r="BR39" s="35"/>
      <c r="BS39" s="22">
        <v>54</v>
      </c>
      <c r="BT39" s="22">
        <v>4</v>
      </c>
      <c r="BU39" s="23">
        <v>7.407407407407407E-2</v>
      </c>
      <c r="BV39" s="22">
        <v>6</v>
      </c>
      <c r="BW39" s="23">
        <v>0.66666666666666663</v>
      </c>
      <c r="BX39" s="22">
        <v>1</v>
      </c>
      <c r="BY39" s="23">
        <v>1.8518518518518517E-2</v>
      </c>
      <c r="BZ39" s="22">
        <v>6</v>
      </c>
      <c r="CA39" s="23">
        <v>0.16666666666666666</v>
      </c>
      <c r="CC39" t="str">
        <f>IFERROR(VLOOKUP(A39,[4]Hoja1!$B:$C,2,0),"")</f>
        <v/>
      </c>
      <c r="CD39" t="str">
        <f>IFERROR(VLOOKUP(A39,[5]Hoja1!$B:$C,2,0),"")</f>
        <v/>
      </c>
      <c r="CF39">
        <f>IFERROR(VLOOKUP(A39,[5]Hoja2!$B:$G,2,0),"")</f>
        <v>0</v>
      </c>
      <c r="CG39">
        <f>IFERROR(VLOOKUP(A39,[5]Hoja2!$B:$G,3,0),"")</f>
        <v>4</v>
      </c>
      <c r="CH39">
        <f>IFERROR(VLOOKUP(A39,[5]Hoja2!$B:$G,4,0),"")</f>
        <v>3</v>
      </c>
      <c r="CI39">
        <f>IFERROR(VLOOKUP(A39,[5]Hoja2!$B:$G,5,0),"")</f>
        <v>2</v>
      </c>
      <c r="CJ39">
        <f>IFERROR(VLOOKUP(A39,[5]Hoja2!$B:$G,6,0),"")</f>
        <v>1</v>
      </c>
      <c r="CK39">
        <f t="shared" si="1"/>
        <v>10</v>
      </c>
      <c r="CM39" s="36">
        <f t="shared" si="2"/>
        <v>224.32878487412046</v>
      </c>
      <c r="CO39" s="37">
        <f t="shared" si="11"/>
        <v>-20</v>
      </c>
      <c r="CP39" s="36"/>
      <c r="CQ39" s="37">
        <f t="shared" si="12"/>
        <v>204.32878487412046</v>
      </c>
    </row>
    <row r="40" spans="1:95" x14ac:dyDescent="0.25">
      <c r="A40" s="34" t="s">
        <v>122</v>
      </c>
      <c r="B40" s="21">
        <v>29.759999999999998</v>
      </c>
      <c r="C40" s="21">
        <v>28</v>
      </c>
      <c r="D40" s="22">
        <v>0</v>
      </c>
      <c r="E40" s="21">
        <v>28</v>
      </c>
      <c r="F40" s="23">
        <v>0.94086021505376349</v>
      </c>
      <c r="G40" s="21">
        <v>21.080000000000002</v>
      </c>
      <c r="H40" s="22">
        <v>16</v>
      </c>
      <c r="I40" s="22">
        <v>0</v>
      </c>
      <c r="J40" s="21">
        <v>16</v>
      </c>
      <c r="K40" s="23">
        <v>0.75901328273244772</v>
      </c>
      <c r="L40" s="22">
        <v>62</v>
      </c>
      <c r="M40" s="22">
        <v>54</v>
      </c>
      <c r="N40" s="22">
        <v>0</v>
      </c>
      <c r="O40" s="21">
        <v>54</v>
      </c>
      <c r="P40" s="23">
        <v>0.87096774193548387</v>
      </c>
      <c r="Q40" s="24">
        <v>15.5</v>
      </c>
      <c r="R40" s="25">
        <v>15.334074074074078</v>
      </c>
      <c r="S40" s="23">
        <v>0.98929510155316636</v>
      </c>
      <c r="T40" s="25">
        <v>7810</v>
      </c>
      <c r="U40" s="25">
        <v>9223.0357199999999</v>
      </c>
      <c r="V40" s="25">
        <v>9223.0357199999999</v>
      </c>
      <c r="W40" s="23">
        <v>1.1809264686299616</v>
      </c>
      <c r="X40" s="25">
        <v>3124</v>
      </c>
      <c r="Y40" s="25">
        <v>9223.0357199999999</v>
      </c>
      <c r="Z40" s="25">
        <v>9223.0357199999999</v>
      </c>
      <c r="AA40" s="23">
        <v>2.9523161715749038</v>
      </c>
      <c r="AB40" s="25">
        <v>1483.9</v>
      </c>
      <c r="AC40" s="25">
        <v>125</v>
      </c>
      <c r="AD40" s="25">
        <v>125</v>
      </c>
      <c r="AE40" s="23">
        <v>8.4237482310128703E-2</v>
      </c>
      <c r="AF40" s="22">
        <v>3.0000000000000004</v>
      </c>
      <c r="AG40" s="22">
        <v>2</v>
      </c>
      <c r="AH40" s="25">
        <v>7824.97</v>
      </c>
      <c r="AI40" s="25">
        <v>9233.0157199999994</v>
      </c>
      <c r="AJ40" s="23">
        <v>1.1799426349238398</v>
      </c>
      <c r="AK40" s="25">
        <v>90.54061616526009</v>
      </c>
      <c r="AL40" s="25">
        <v>110.24000000000001</v>
      </c>
      <c r="AM40" s="25">
        <v>110.24000000000001</v>
      </c>
      <c r="AN40" s="23">
        <v>1.2175751024135228</v>
      </c>
      <c r="AO40" s="22">
        <v>8</v>
      </c>
      <c r="AP40" s="22">
        <v>0</v>
      </c>
      <c r="AQ40" s="22">
        <v>0</v>
      </c>
      <c r="AR40" s="23">
        <v>0</v>
      </c>
      <c r="AS40" s="22">
        <v>1</v>
      </c>
      <c r="AT40" s="22">
        <v>0</v>
      </c>
      <c r="AU40" s="22">
        <v>1</v>
      </c>
      <c r="AV40" s="22">
        <v>0</v>
      </c>
      <c r="AW40" s="22">
        <v>1</v>
      </c>
      <c r="AX40" s="22">
        <v>0</v>
      </c>
      <c r="AY40" s="25">
        <v>138.32061616526008</v>
      </c>
      <c r="AZ40" s="25">
        <v>110.24000000000001</v>
      </c>
      <c r="BA40" s="25">
        <v>110.24000000000001</v>
      </c>
      <c r="BB40" s="27">
        <v>0.7969889309073751</v>
      </c>
      <c r="BC40" s="26">
        <v>0.78</v>
      </c>
      <c r="BD40" s="22">
        <v>13</v>
      </c>
      <c r="BE40" s="22">
        <v>13</v>
      </c>
      <c r="BF40" s="23">
        <v>1</v>
      </c>
      <c r="BG40" s="23">
        <v>1.2820512820512819</v>
      </c>
      <c r="BH40" s="22">
        <v>13</v>
      </c>
      <c r="BI40" s="22">
        <v>15</v>
      </c>
      <c r="BJ40" s="22">
        <v>15</v>
      </c>
      <c r="BK40" s="23">
        <v>1.1538461538461537</v>
      </c>
      <c r="BL40" s="23">
        <v>0.8</v>
      </c>
      <c r="BM40" s="22">
        <v>31</v>
      </c>
      <c r="BN40" s="22">
        <v>31</v>
      </c>
      <c r="BO40" s="23">
        <v>1</v>
      </c>
      <c r="BP40" s="23">
        <v>1.25</v>
      </c>
      <c r="BQ40" s="27">
        <v>0.93783081469822749</v>
      </c>
      <c r="BR40" s="35"/>
      <c r="BS40" s="22">
        <v>54</v>
      </c>
      <c r="BT40" s="22">
        <v>2</v>
      </c>
      <c r="BU40" s="23">
        <v>3.7037037037037035E-2</v>
      </c>
      <c r="BV40" s="22">
        <v>6</v>
      </c>
      <c r="BW40" s="23">
        <v>0.33333333333333331</v>
      </c>
      <c r="BX40" s="22">
        <v>3</v>
      </c>
      <c r="BY40" s="23">
        <v>5.5555555555555552E-2</v>
      </c>
      <c r="BZ40" s="22">
        <v>6</v>
      </c>
      <c r="CA40" s="23">
        <v>0.5</v>
      </c>
      <c r="CC40">
        <f>IFERROR(VLOOKUP(A40,[4]Hoja1!$B:$C,2,0),"")</f>
        <v>1</v>
      </c>
      <c r="CD40" t="str">
        <f>IFERROR(VLOOKUP(A40,[5]Hoja1!$B:$C,2,0),"")</f>
        <v/>
      </c>
      <c r="CF40">
        <f>IFERROR(VLOOKUP(A40,[5]Hoja2!$B:$G,2,0),"")</f>
        <v>0</v>
      </c>
      <c r="CG40">
        <f>IFERROR(VLOOKUP(A40,[5]Hoja2!$B:$G,3,0),"")</f>
        <v>4</v>
      </c>
      <c r="CH40">
        <f>IFERROR(VLOOKUP(A40,[5]Hoja2!$B:$G,4,0),"")</f>
        <v>1</v>
      </c>
      <c r="CI40">
        <f>IFERROR(VLOOKUP(A40,[5]Hoja2!$B:$G,5,0),"")</f>
        <v>1</v>
      </c>
      <c r="CJ40">
        <f>IFERROR(VLOOKUP(A40,[5]Hoja2!$B:$G,6,0),"")</f>
        <v>1</v>
      </c>
      <c r="CK40">
        <f t="shared" si="1"/>
        <v>8</v>
      </c>
      <c r="CM40" s="36">
        <f t="shared" si="2"/>
        <v>234.45770367455688</v>
      </c>
      <c r="CO40" s="37">
        <f t="shared" si="11"/>
        <v>-12</v>
      </c>
      <c r="CP40" s="36"/>
      <c r="CQ40" s="37">
        <f t="shared" si="12"/>
        <v>222.45770367455688</v>
      </c>
    </row>
    <row r="41" spans="1:95" x14ac:dyDescent="0.25">
      <c r="A41" s="34" t="s">
        <v>123</v>
      </c>
      <c r="B41" s="21">
        <v>0</v>
      </c>
      <c r="C41" s="21">
        <v>0</v>
      </c>
      <c r="D41" s="22">
        <v>0</v>
      </c>
      <c r="E41" s="21">
        <v>0</v>
      </c>
      <c r="F41" s="23">
        <v>0</v>
      </c>
      <c r="G41" s="21">
        <v>0</v>
      </c>
      <c r="H41" s="22">
        <v>0</v>
      </c>
      <c r="I41" s="22">
        <v>0</v>
      </c>
      <c r="J41" s="21">
        <v>0</v>
      </c>
      <c r="K41" s="23">
        <v>0</v>
      </c>
      <c r="L41" s="22">
        <v>0</v>
      </c>
      <c r="M41" s="22">
        <v>0</v>
      </c>
      <c r="N41" s="22">
        <v>0</v>
      </c>
      <c r="O41" s="21">
        <v>0</v>
      </c>
      <c r="P41" s="23">
        <v>0</v>
      </c>
      <c r="Q41" s="24">
        <v>15.5</v>
      </c>
      <c r="R41" s="25">
        <v>0</v>
      </c>
      <c r="S41" s="23">
        <v>0</v>
      </c>
      <c r="T41" s="25">
        <v>0</v>
      </c>
      <c r="U41" s="25">
        <v>0</v>
      </c>
      <c r="V41" s="25">
        <v>0</v>
      </c>
      <c r="W41" s="23">
        <v>0</v>
      </c>
      <c r="X41" s="25">
        <v>0</v>
      </c>
      <c r="Y41" s="25">
        <v>0</v>
      </c>
      <c r="Z41" s="25">
        <v>0</v>
      </c>
      <c r="AA41" s="23">
        <v>0</v>
      </c>
      <c r="AB41" s="25">
        <v>0</v>
      </c>
      <c r="AC41" s="25">
        <v>0</v>
      </c>
      <c r="AD41" s="25">
        <v>0</v>
      </c>
      <c r="AE41" s="23">
        <v>0</v>
      </c>
      <c r="AF41" s="22">
        <v>0</v>
      </c>
      <c r="AG41" s="22">
        <v>0</v>
      </c>
      <c r="AH41" s="25">
        <v>0</v>
      </c>
      <c r="AI41" s="25">
        <v>0</v>
      </c>
      <c r="AJ41" s="23">
        <v>0</v>
      </c>
      <c r="AK41" s="25">
        <v>0</v>
      </c>
      <c r="AL41" s="25">
        <v>0</v>
      </c>
      <c r="AM41" s="25">
        <v>0</v>
      </c>
      <c r="AN41" s="23">
        <v>0</v>
      </c>
      <c r="AO41" s="22">
        <v>0</v>
      </c>
      <c r="AP41" s="22">
        <v>0</v>
      </c>
      <c r="AQ41" s="22">
        <v>0</v>
      </c>
      <c r="AR41" s="23">
        <v>0</v>
      </c>
      <c r="AS41" s="22">
        <v>0</v>
      </c>
      <c r="AT41" s="22">
        <v>0</v>
      </c>
      <c r="AU41" s="22">
        <v>0</v>
      </c>
      <c r="AV41" s="22">
        <v>0</v>
      </c>
      <c r="AW41" s="22">
        <v>0</v>
      </c>
      <c r="AX41" s="22">
        <v>0</v>
      </c>
      <c r="AY41" s="25">
        <v>0</v>
      </c>
      <c r="AZ41" s="25">
        <v>0</v>
      </c>
      <c r="BA41" s="25">
        <v>0</v>
      </c>
      <c r="BB41" s="27">
        <v>0</v>
      </c>
      <c r="BC41" s="26">
        <v>0.78</v>
      </c>
      <c r="BD41" s="22">
        <v>0</v>
      </c>
      <c r="BE41" s="22">
        <v>0</v>
      </c>
      <c r="BF41" s="23">
        <v>0</v>
      </c>
      <c r="BG41" s="23">
        <v>0</v>
      </c>
      <c r="BH41" s="22">
        <v>0</v>
      </c>
      <c r="BI41" s="22">
        <v>0</v>
      </c>
      <c r="BJ41" s="22">
        <v>0</v>
      </c>
      <c r="BK41" s="23">
        <v>0</v>
      </c>
      <c r="BL41" s="23">
        <v>0.8</v>
      </c>
      <c r="BM41" s="22">
        <v>0</v>
      </c>
      <c r="BN41" s="22">
        <v>0</v>
      </c>
      <c r="BO41" s="23">
        <v>0</v>
      </c>
      <c r="BP41" s="23">
        <v>0</v>
      </c>
      <c r="BQ41" s="27">
        <v>0</v>
      </c>
      <c r="BR41" s="35"/>
      <c r="BS41" s="22">
        <v>0</v>
      </c>
      <c r="BT41" s="22">
        <v>0</v>
      </c>
      <c r="BU41" s="23">
        <v>0</v>
      </c>
      <c r="BV41" s="22">
        <v>0</v>
      </c>
      <c r="BW41" s="23">
        <v>0</v>
      </c>
      <c r="BX41" s="22">
        <v>0</v>
      </c>
      <c r="BY41" s="23">
        <v>0</v>
      </c>
      <c r="BZ41" s="22">
        <v>0</v>
      </c>
      <c r="CA41" s="23">
        <v>0</v>
      </c>
      <c r="CC41" t="str">
        <f>IFERROR(VLOOKUP(A41,[4]Hoja1!$B:$C,2,0),"")</f>
        <v/>
      </c>
      <c r="CD41" t="str">
        <f>IFERROR(VLOOKUP(A41,[5]Hoja1!$B:$C,2,0),"")</f>
        <v/>
      </c>
      <c r="CF41">
        <f>IFERROR(VLOOKUP(A41,[5]Hoja2!$B:$G,2,0),"")</f>
        <v>1</v>
      </c>
      <c r="CG41">
        <f>IFERROR(VLOOKUP(A41,[5]Hoja2!$B:$G,3,0),"")</f>
        <v>7</v>
      </c>
      <c r="CH41">
        <f>IFERROR(VLOOKUP(A41,[5]Hoja2!$B:$G,4,0),"")</f>
        <v>2</v>
      </c>
      <c r="CI41">
        <f>IFERROR(VLOOKUP(A41,[5]Hoja2!$B:$G,5,0),"")</f>
        <v>1</v>
      </c>
      <c r="CJ41">
        <f>IFERROR(VLOOKUP(A41,[5]Hoja2!$B:$G,6,0),"")</f>
        <v>2</v>
      </c>
      <c r="CK41">
        <f t="shared" si="1"/>
        <v>13</v>
      </c>
      <c r="CM41" s="36">
        <f t="shared" si="2"/>
        <v>0</v>
      </c>
      <c r="CO41" s="37">
        <f t="shared" si="11"/>
        <v>-26</v>
      </c>
      <c r="CP41" s="36"/>
      <c r="CQ41" s="37">
        <f t="shared" si="12"/>
        <v>-26</v>
      </c>
    </row>
    <row r="42" spans="1:95" x14ac:dyDescent="0.25">
      <c r="A42" s="34" t="s">
        <v>126</v>
      </c>
      <c r="B42" s="21">
        <v>0</v>
      </c>
      <c r="C42" s="21">
        <v>0</v>
      </c>
      <c r="D42" s="22">
        <v>0</v>
      </c>
      <c r="E42" s="21">
        <v>0</v>
      </c>
      <c r="F42" s="23">
        <v>0</v>
      </c>
      <c r="G42" s="21">
        <v>0</v>
      </c>
      <c r="H42" s="22">
        <v>0</v>
      </c>
      <c r="I42" s="22">
        <v>0</v>
      </c>
      <c r="J42" s="21">
        <v>0</v>
      </c>
      <c r="K42" s="23">
        <v>0</v>
      </c>
      <c r="L42" s="22">
        <v>0</v>
      </c>
      <c r="M42" s="22">
        <v>0</v>
      </c>
      <c r="N42" s="22">
        <v>0</v>
      </c>
      <c r="O42" s="21">
        <v>0</v>
      </c>
      <c r="P42" s="23">
        <v>0</v>
      </c>
      <c r="Q42" s="24">
        <v>15.5</v>
      </c>
      <c r="R42" s="25">
        <v>0</v>
      </c>
      <c r="S42" s="23">
        <v>0</v>
      </c>
      <c r="T42" s="25">
        <v>0</v>
      </c>
      <c r="U42" s="25">
        <v>0</v>
      </c>
      <c r="V42" s="25">
        <v>0</v>
      </c>
      <c r="W42" s="23">
        <v>0</v>
      </c>
      <c r="X42" s="25">
        <v>0</v>
      </c>
      <c r="Y42" s="25">
        <v>0</v>
      </c>
      <c r="Z42" s="25">
        <v>0</v>
      </c>
      <c r="AA42" s="23">
        <v>0</v>
      </c>
      <c r="AB42" s="25">
        <v>0</v>
      </c>
      <c r="AC42" s="25">
        <v>0</v>
      </c>
      <c r="AD42" s="25">
        <v>0</v>
      </c>
      <c r="AE42" s="23">
        <v>0</v>
      </c>
      <c r="AF42" s="22">
        <v>0</v>
      </c>
      <c r="AG42" s="22">
        <v>0</v>
      </c>
      <c r="AH42" s="25">
        <v>0</v>
      </c>
      <c r="AI42" s="25">
        <v>0</v>
      </c>
      <c r="AJ42" s="23">
        <v>0</v>
      </c>
      <c r="AK42" s="25">
        <v>0</v>
      </c>
      <c r="AL42" s="25">
        <v>0.53999999999999904</v>
      </c>
      <c r="AM42" s="25">
        <v>0.53999999999999904</v>
      </c>
      <c r="AN42" s="23">
        <v>0</v>
      </c>
      <c r="AO42" s="22">
        <v>0</v>
      </c>
      <c r="AP42" s="22">
        <v>0</v>
      </c>
      <c r="AQ42" s="22">
        <v>0</v>
      </c>
      <c r="AR42" s="23">
        <v>0</v>
      </c>
      <c r="AS42" s="22">
        <v>0</v>
      </c>
      <c r="AT42" s="22">
        <v>0</v>
      </c>
      <c r="AU42" s="22">
        <v>0</v>
      </c>
      <c r="AV42" s="22">
        <v>0</v>
      </c>
      <c r="AW42" s="22">
        <v>0</v>
      </c>
      <c r="AX42" s="22">
        <v>0</v>
      </c>
      <c r="AY42" s="25">
        <v>0</v>
      </c>
      <c r="AZ42" s="25">
        <v>0.53999999999999904</v>
      </c>
      <c r="BA42" s="25">
        <v>0.53999999999999904</v>
      </c>
      <c r="BB42" s="27">
        <v>0</v>
      </c>
      <c r="BC42" s="26">
        <v>0.78</v>
      </c>
      <c r="BD42" s="22">
        <v>0</v>
      </c>
      <c r="BE42" s="22">
        <v>0</v>
      </c>
      <c r="BF42" s="23">
        <v>0</v>
      </c>
      <c r="BG42" s="23">
        <v>0</v>
      </c>
      <c r="BH42" s="22">
        <v>0</v>
      </c>
      <c r="BI42" s="22">
        <v>0</v>
      </c>
      <c r="BJ42" s="22">
        <v>0</v>
      </c>
      <c r="BK42" s="23">
        <v>0</v>
      </c>
      <c r="BL42" s="23">
        <v>0.8</v>
      </c>
      <c r="BM42" s="22">
        <v>0</v>
      </c>
      <c r="BN42" s="22">
        <v>0</v>
      </c>
      <c r="BO42" s="23">
        <v>0</v>
      </c>
      <c r="BP42" s="23">
        <v>0</v>
      </c>
      <c r="BQ42" s="27">
        <v>0</v>
      </c>
      <c r="BR42" s="40"/>
      <c r="BS42" s="22">
        <v>0</v>
      </c>
      <c r="BT42" s="22">
        <v>0</v>
      </c>
      <c r="BU42" s="23">
        <v>0</v>
      </c>
      <c r="BV42" s="22">
        <v>0</v>
      </c>
      <c r="BW42" s="23">
        <v>0</v>
      </c>
      <c r="BX42" s="22">
        <v>0</v>
      </c>
      <c r="BY42" s="23">
        <v>0</v>
      </c>
      <c r="BZ42" s="22">
        <v>0</v>
      </c>
      <c r="CA42" s="23">
        <v>0</v>
      </c>
      <c r="CC42" t="str">
        <f>IFERROR(VLOOKUP(A42,[4]Hoja1!$B:$C,2,0),"")</f>
        <v/>
      </c>
      <c r="CD42" t="str">
        <f>IFERROR(VLOOKUP(A42,[5]Hoja1!$B:$C,2,0),"")</f>
        <v/>
      </c>
      <c r="CF42" t="str">
        <f>IFERROR(VLOOKUP(A42,[5]Hoja2!$B:$G,2,0),"")</f>
        <v/>
      </c>
      <c r="CG42" t="str">
        <f>IFERROR(VLOOKUP(A42,[5]Hoja2!$B:$G,3,0),"")</f>
        <v/>
      </c>
      <c r="CH42" t="str">
        <f>IFERROR(VLOOKUP(A42,[5]Hoja2!$B:$G,4,0),"")</f>
        <v/>
      </c>
      <c r="CI42" t="str">
        <f>IFERROR(VLOOKUP(A42,[5]Hoja2!$B:$G,5,0),"")</f>
        <v/>
      </c>
      <c r="CJ42" t="str">
        <f>IFERROR(VLOOKUP(A42,[5]Hoja2!$B:$G,6,0),"")</f>
        <v/>
      </c>
      <c r="CK42">
        <f t="shared" si="1"/>
        <v>0</v>
      </c>
      <c r="CM42" s="36">
        <f t="shared" si="2"/>
        <v>0</v>
      </c>
      <c r="CO42" s="37">
        <f t="shared" si="11"/>
        <v>0</v>
      </c>
      <c r="CP42" s="36"/>
      <c r="CQ42" s="37">
        <f t="shared" si="12"/>
        <v>0</v>
      </c>
    </row>
    <row r="43" spans="1:95" x14ac:dyDescent="0.25">
      <c r="A43" s="34" t="s">
        <v>193</v>
      </c>
      <c r="B43" s="21">
        <v>0</v>
      </c>
      <c r="C43" s="21">
        <v>0</v>
      </c>
      <c r="D43" s="22">
        <v>0</v>
      </c>
      <c r="E43" s="21">
        <v>0</v>
      </c>
      <c r="F43" s="23">
        <v>0</v>
      </c>
      <c r="G43" s="21">
        <v>0</v>
      </c>
      <c r="H43" s="22">
        <v>0</v>
      </c>
      <c r="I43" s="22">
        <v>0</v>
      </c>
      <c r="J43" s="21">
        <v>0</v>
      </c>
      <c r="K43" s="23">
        <v>0</v>
      </c>
      <c r="L43" s="22">
        <v>0</v>
      </c>
      <c r="M43" s="22">
        <v>0</v>
      </c>
      <c r="N43" s="22">
        <v>0</v>
      </c>
      <c r="O43" s="21">
        <v>0</v>
      </c>
      <c r="P43" s="23">
        <v>0</v>
      </c>
      <c r="Q43" s="24">
        <v>15.5</v>
      </c>
      <c r="R43" s="25">
        <v>0</v>
      </c>
      <c r="S43" s="23">
        <v>0</v>
      </c>
      <c r="T43" s="25">
        <v>0</v>
      </c>
      <c r="U43" s="25">
        <v>0</v>
      </c>
      <c r="V43" s="25">
        <v>0</v>
      </c>
      <c r="W43" s="23">
        <v>0</v>
      </c>
      <c r="X43" s="25">
        <v>0</v>
      </c>
      <c r="Y43" s="25">
        <v>0</v>
      </c>
      <c r="Z43" s="25">
        <v>0</v>
      </c>
      <c r="AA43" s="23">
        <v>0</v>
      </c>
      <c r="AB43" s="25">
        <v>0</v>
      </c>
      <c r="AC43" s="25">
        <v>0</v>
      </c>
      <c r="AD43" s="25">
        <v>0</v>
      </c>
      <c r="AE43" s="23">
        <v>0</v>
      </c>
      <c r="AF43" s="22">
        <v>0</v>
      </c>
      <c r="AG43" s="22">
        <v>0</v>
      </c>
      <c r="AH43" s="25">
        <v>0</v>
      </c>
      <c r="AI43" s="25">
        <v>0</v>
      </c>
      <c r="AJ43" s="23">
        <v>0</v>
      </c>
      <c r="AK43" s="25">
        <v>0</v>
      </c>
      <c r="AL43" s="25">
        <v>0</v>
      </c>
      <c r="AM43" s="25">
        <v>0</v>
      </c>
      <c r="AN43" s="23">
        <v>0</v>
      </c>
      <c r="AO43" s="22">
        <v>0</v>
      </c>
      <c r="AP43" s="22">
        <v>0</v>
      </c>
      <c r="AQ43" s="22">
        <v>0</v>
      </c>
      <c r="AR43" s="23">
        <v>0</v>
      </c>
      <c r="AS43" s="22">
        <v>0</v>
      </c>
      <c r="AT43" s="22">
        <v>0</v>
      </c>
      <c r="AU43" s="22">
        <v>0</v>
      </c>
      <c r="AV43" s="22">
        <v>0</v>
      </c>
      <c r="AW43" s="22">
        <v>0</v>
      </c>
      <c r="AX43" s="22">
        <v>0</v>
      </c>
      <c r="AY43" s="25">
        <v>0</v>
      </c>
      <c r="AZ43" s="25">
        <v>0</v>
      </c>
      <c r="BA43" s="25">
        <v>0</v>
      </c>
      <c r="BB43" s="27">
        <v>0</v>
      </c>
      <c r="BC43" s="26">
        <v>0.78</v>
      </c>
      <c r="BD43" s="22">
        <v>0</v>
      </c>
      <c r="BE43" s="22">
        <v>0</v>
      </c>
      <c r="BF43" s="23">
        <v>0</v>
      </c>
      <c r="BG43" s="23">
        <v>0</v>
      </c>
      <c r="BH43" s="22">
        <v>0</v>
      </c>
      <c r="BI43" s="22">
        <v>0</v>
      </c>
      <c r="BJ43" s="22">
        <v>0</v>
      </c>
      <c r="BK43" s="23">
        <v>0</v>
      </c>
      <c r="BL43" s="23">
        <v>0.8</v>
      </c>
      <c r="BM43" s="22">
        <v>0</v>
      </c>
      <c r="BN43" s="22">
        <v>0</v>
      </c>
      <c r="BO43" s="23">
        <v>0</v>
      </c>
      <c r="BP43" s="23">
        <v>0</v>
      </c>
      <c r="BQ43" s="27">
        <v>0</v>
      </c>
      <c r="BR43" s="41"/>
      <c r="BS43" s="22">
        <v>0</v>
      </c>
      <c r="BT43" s="22">
        <v>0</v>
      </c>
      <c r="BU43" s="23">
        <v>0</v>
      </c>
      <c r="BV43" s="22">
        <v>0</v>
      </c>
      <c r="BW43" s="23">
        <v>0</v>
      </c>
      <c r="BX43" s="22">
        <v>0</v>
      </c>
      <c r="BY43" s="23">
        <v>0</v>
      </c>
      <c r="BZ43" s="22">
        <v>0</v>
      </c>
      <c r="CA43" s="23">
        <v>0</v>
      </c>
      <c r="CC43" t="str">
        <f>IFERROR(VLOOKUP(A43,[4]Hoja1!$B:$C,2,0),"")</f>
        <v/>
      </c>
      <c r="CD43" t="str">
        <f>IFERROR(VLOOKUP(A43,[5]Hoja1!$B:$C,2,0),"")</f>
        <v/>
      </c>
      <c r="CF43" t="str">
        <f>IFERROR(VLOOKUP(A43,[5]Hoja2!$B:$G,2,0),"")</f>
        <v/>
      </c>
      <c r="CG43" t="str">
        <f>IFERROR(VLOOKUP(A43,[5]Hoja2!$B:$G,3,0),"")</f>
        <v/>
      </c>
      <c r="CH43" t="str">
        <f>IFERROR(VLOOKUP(A43,[5]Hoja2!$B:$G,4,0),"")</f>
        <v/>
      </c>
      <c r="CI43" t="str">
        <f>IFERROR(VLOOKUP(A43,[5]Hoja2!$B:$G,5,0),"")</f>
        <v/>
      </c>
      <c r="CJ43" t="str">
        <f>IFERROR(VLOOKUP(A43,[5]Hoja2!$B:$G,6,0),"")</f>
        <v/>
      </c>
      <c r="CK43">
        <f t="shared" si="1"/>
        <v>0</v>
      </c>
      <c r="CM43" s="36">
        <f t="shared" si="2"/>
        <v>0</v>
      </c>
      <c r="CO43" s="37">
        <f t="shared" si="11"/>
        <v>0</v>
      </c>
      <c r="CP43" s="36"/>
      <c r="CQ43" s="37">
        <f t="shared" si="12"/>
        <v>0</v>
      </c>
    </row>
    <row r="44" spans="1:95" x14ac:dyDescent="0.25">
      <c r="A44" s="34" t="s">
        <v>194</v>
      </c>
      <c r="B44" s="21">
        <v>0</v>
      </c>
      <c r="C44" s="21">
        <v>13</v>
      </c>
      <c r="D44" s="22">
        <v>0</v>
      </c>
      <c r="E44" s="21">
        <v>13</v>
      </c>
      <c r="F44" s="23">
        <v>0</v>
      </c>
      <c r="G44" s="21">
        <v>0</v>
      </c>
      <c r="H44" s="22">
        <v>1</v>
      </c>
      <c r="I44" s="22">
        <v>0</v>
      </c>
      <c r="J44" s="21">
        <v>1</v>
      </c>
      <c r="K44" s="23">
        <v>0</v>
      </c>
      <c r="L44" s="22">
        <v>0</v>
      </c>
      <c r="M44" s="22">
        <v>16</v>
      </c>
      <c r="N44" s="22">
        <v>0</v>
      </c>
      <c r="O44" s="21">
        <v>16</v>
      </c>
      <c r="P44" s="23">
        <v>0</v>
      </c>
      <c r="Q44" s="24">
        <v>15.5</v>
      </c>
      <c r="R44" s="25">
        <v>14.842499999999996</v>
      </c>
      <c r="S44" s="23">
        <v>0.95758064516129004</v>
      </c>
      <c r="T44" s="25">
        <v>0</v>
      </c>
      <c r="U44" s="25">
        <v>0</v>
      </c>
      <c r="V44" s="25">
        <v>0</v>
      </c>
      <c r="W44" s="23">
        <v>0</v>
      </c>
      <c r="X44" s="25">
        <v>0</v>
      </c>
      <c r="Y44" s="25">
        <v>0</v>
      </c>
      <c r="Z44" s="25">
        <v>0</v>
      </c>
      <c r="AA44" s="23">
        <v>0</v>
      </c>
      <c r="AB44" s="25">
        <v>0</v>
      </c>
      <c r="AC44" s="25">
        <v>0</v>
      </c>
      <c r="AD44" s="25">
        <v>0</v>
      </c>
      <c r="AE44" s="23">
        <v>0</v>
      </c>
      <c r="AF44" s="22">
        <v>0</v>
      </c>
      <c r="AG44" s="22">
        <v>0</v>
      </c>
      <c r="AH44" s="25">
        <v>0</v>
      </c>
      <c r="AI44" s="25">
        <v>0</v>
      </c>
      <c r="AJ44" s="23">
        <v>0</v>
      </c>
      <c r="AK44" s="25">
        <v>0</v>
      </c>
      <c r="AL44" s="25">
        <v>0</v>
      </c>
      <c r="AM44" s="25">
        <v>0</v>
      </c>
      <c r="AN44" s="23">
        <v>0</v>
      </c>
      <c r="AO44" s="22">
        <v>0</v>
      </c>
      <c r="AP44" s="22">
        <v>0</v>
      </c>
      <c r="AQ44" s="22">
        <v>0</v>
      </c>
      <c r="AR44" s="23">
        <v>0</v>
      </c>
      <c r="AS44" s="22">
        <v>0</v>
      </c>
      <c r="AT44" s="22">
        <v>0</v>
      </c>
      <c r="AU44" s="22">
        <v>0</v>
      </c>
      <c r="AV44" s="22">
        <v>0</v>
      </c>
      <c r="AW44" s="22">
        <v>0</v>
      </c>
      <c r="AX44" s="22">
        <v>0</v>
      </c>
      <c r="AY44" s="25">
        <v>0</v>
      </c>
      <c r="AZ44" s="25">
        <v>0</v>
      </c>
      <c r="BA44" s="25">
        <v>0</v>
      </c>
      <c r="BB44" s="27">
        <v>0</v>
      </c>
      <c r="BC44" s="26">
        <v>0.78</v>
      </c>
      <c r="BD44" s="22">
        <v>0</v>
      </c>
      <c r="BE44" s="22">
        <v>0</v>
      </c>
      <c r="BF44" s="23">
        <v>0</v>
      </c>
      <c r="BG44" s="23">
        <v>0</v>
      </c>
      <c r="BH44" s="22">
        <v>0</v>
      </c>
      <c r="BI44" s="22">
        <v>0</v>
      </c>
      <c r="BJ44" s="22">
        <v>0</v>
      </c>
      <c r="BK44" s="23">
        <v>0</v>
      </c>
      <c r="BL44" s="23">
        <v>0.8</v>
      </c>
      <c r="BM44" s="22">
        <v>0</v>
      </c>
      <c r="BN44" s="22">
        <v>0</v>
      </c>
      <c r="BO44" s="23">
        <v>0</v>
      </c>
      <c r="BP44" s="23">
        <v>0</v>
      </c>
      <c r="BQ44" s="27">
        <v>9.5758064516129004E-2</v>
      </c>
      <c r="BR44" s="41"/>
      <c r="BS44" s="22">
        <v>16</v>
      </c>
      <c r="BT44" s="22">
        <v>2</v>
      </c>
      <c r="BU44" s="23">
        <v>0.125</v>
      </c>
      <c r="BV44" s="22">
        <v>0</v>
      </c>
      <c r="BW44" s="23">
        <v>0</v>
      </c>
      <c r="BX44" s="22">
        <v>0</v>
      </c>
      <c r="BY44" s="23">
        <v>0</v>
      </c>
      <c r="BZ44" s="22">
        <v>0</v>
      </c>
      <c r="CA44" s="23">
        <v>0</v>
      </c>
      <c r="CC44" t="str">
        <f>IFERROR(VLOOKUP(A44,[4]Hoja1!$B:$C,2,0),"")</f>
        <v/>
      </c>
      <c r="CD44" t="str">
        <f>IFERROR(VLOOKUP(A44,[5]Hoja1!$B:$C,2,0),"")</f>
        <v/>
      </c>
      <c r="CF44" t="str">
        <f>IFERROR(VLOOKUP(A44,[5]Hoja2!$B:$G,2,0),"")</f>
        <v/>
      </c>
      <c r="CG44" t="str">
        <f>IFERROR(VLOOKUP(A44,[5]Hoja2!$B:$G,3,0),"")</f>
        <v/>
      </c>
      <c r="CH44" t="str">
        <f>IFERROR(VLOOKUP(A44,[5]Hoja2!$B:$G,4,0),"")</f>
        <v/>
      </c>
      <c r="CI44" t="str">
        <f>IFERROR(VLOOKUP(A44,[5]Hoja2!$B:$G,5,0),"")</f>
        <v/>
      </c>
      <c r="CJ44" t="str">
        <f>IFERROR(VLOOKUP(A44,[5]Hoja2!$B:$G,6,0),"")</f>
        <v/>
      </c>
      <c r="CK44">
        <f t="shared" si="1"/>
        <v>0</v>
      </c>
      <c r="CM44" s="36">
        <f t="shared" si="2"/>
        <v>0</v>
      </c>
      <c r="CO44" s="37">
        <f t="shared" si="11"/>
        <v>0</v>
      </c>
      <c r="CP44" s="36"/>
      <c r="CQ44" s="37">
        <f t="shared" si="12"/>
        <v>0</v>
      </c>
    </row>
    <row r="45" spans="1:95" x14ac:dyDescent="0.25">
      <c r="A45" s="34" t="s">
        <v>195</v>
      </c>
      <c r="B45" s="21">
        <v>0</v>
      </c>
      <c r="C45" s="21">
        <v>10</v>
      </c>
      <c r="D45" s="22">
        <v>0</v>
      </c>
      <c r="E45" s="21">
        <v>10</v>
      </c>
      <c r="F45" s="23">
        <v>0</v>
      </c>
      <c r="G45" s="21">
        <v>0</v>
      </c>
      <c r="H45" s="22">
        <v>6</v>
      </c>
      <c r="I45" s="22">
        <v>0</v>
      </c>
      <c r="J45" s="21">
        <v>6</v>
      </c>
      <c r="K45" s="23">
        <v>0</v>
      </c>
      <c r="L45" s="22">
        <v>0</v>
      </c>
      <c r="M45" s="22">
        <v>18</v>
      </c>
      <c r="N45" s="22">
        <v>0</v>
      </c>
      <c r="O45" s="21">
        <v>18</v>
      </c>
      <c r="P45" s="23">
        <v>0</v>
      </c>
      <c r="Q45" s="24">
        <v>15.5</v>
      </c>
      <c r="R45" s="25">
        <v>15.969999999999999</v>
      </c>
      <c r="S45" s="23">
        <v>1.0303225806451612</v>
      </c>
      <c r="T45" s="25">
        <v>0</v>
      </c>
      <c r="U45" s="25">
        <v>200.89286000000001</v>
      </c>
      <c r="V45" s="25">
        <v>200.89286000000001</v>
      </c>
      <c r="W45" s="23">
        <v>0</v>
      </c>
      <c r="X45" s="25">
        <v>0</v>
      </c>
      <c r="Y45" s="25">
        <v>200.89286000000001</v>
      </c>
      <c r="Z45" s="25">
        <v>200.89286000000001</v>
      </c>
      <c r="AA45" s="23">
        <v>0</v>
      </c>
      <c r="AB45" s="25">
        <v>0</v>
      </c>
      <c r="AC45" s="25">
        <v>0</v>
      </c>
      <c r="AD45" s="25">
        <v>0</v>
      </c>
      <c r="AE45" s="23">
        <v>0</v>
      </c>
      <c r="AF45" s="22">
        <v>0</v>
      </c>
      <c r="AG45" s="22">
        <v>0</v>
      </c>
      <c r="AH45" s="25">
        <v>0</v>
      </c>
      <c r="AI45" s="25">
        <v>200.89286000000001</v>
      </c>
      <c r="AJ45" s="23">
        <v>0</v>
      </c>
      <c r="AK45" s="25">
        <v>0</v>
      </c>
      <c r="AL45" s="25">
        <v>0</v>
      </c>
      <c r="AM45" s="25">
        <v>0</v>
      </c>
      <c r="AN45" s="23">
        <v>0</v>
      </c>
      <c r="AO45" s="22">
        <v>0</v>
      </c>
      <c r="AP45" s="22">
        <v>0</v>
      </c>
      <c r="AQ45" s="22">
        <v>0</v>
      </c>
      <c r="AR45" s="23">
        <v>0</v>
      </c>
      <c r="AS45" s="22">
        <v>0</v>
      </c>
      <c r="AT45" s="22">
        <v>0</v>
      </c>
      <c r="AU45" s="22">
        <v>0</v>
      </c>
      <c r="AV45" s="22">
        <v>0</v>
      </c>
      <c r="AW45" s="22">
        <v>0</v>
      </c>
      <c r="AX45" s="22">
        <v>0</v>
      </c>
      <c r="AY45" s="25">
        <v>0</v>
      </c>
      <c r="AZ45" s="25">
        <v>0</v>
      </c>
      <c r="BA45" s="25">
        <v>0</v>
      </c>
      <c r="BB45" s="27">
        <v>0</v>
      </c>
      <c r="BC45" s="26">
        <v>0.78</v>
      </c>
      <c r="BD45" s="22">
        <v>0</v>
      </c>
      <c r="BE45" s="22">
        <v>0</v>
      </c>
      <c r="BF45" s="23">
        <v>0</v>
      </c>
      <c r="BG45" s="23">
        <v>0</v>
      </c>
      <c r="BH45" s="22">
        <v>0</v>
      </c>
      <c r="BI45" s="22">
        <v>0</v>
      </c>
      <c r="BJ45" s="22">
        <v>0</v>
      </c>
      <c r="BK45" s="23">
        <v>0</v>
      </c>
      <c r="BL45" s="23">
        <v>0.8</v>
      </c>
      <c r="BM45" s="22">
        <v>0</v>
      </c>
      <c r="BN45" s="22">
        <v>0</v>
      </c>
      <c r="BO45" s="23">
        <v>0</v>
      </c>
      <c r="BP45" s="23">
        <v>0</v>
      </c>
      <c r="BQ45" s="27">
        <v>0.1</v>
      </c>
      <c r="BR45" s="41"/>
      <c r="BS45" s="22">
        <v>18</v>
      </c>
      <c r="BT45" s="22">
        <v>0</v>
      </c>
      <c r="BU45" s="23">
        <v>0</v>
      </c>
      <c r="BV45" s="22">
        <v>0</v>
      </c>
      <c r="BW45" s="23">
        <v>0</v>
      </c>
      <c r="BX45" s="22">
        <v>0</v>
      </c>
      <c r="BY45" s="23">
        <v>0</v>
      </c>
      <c r="BZ45" s="22">
        <v>0</v>
      </c>
      <c r="CA45" s="23">
        <v>0</v>
      </c>
      <c r="CC45" t="str">
        <f>IFERROR(VLOOKUP(A45,[4]Hoja1!$B:$C,2,0),"")</f>
        <v/>
      </c>
      <c r="CD45" t="str">
        <f>IFERROR(VLOOKUP(A45,[5]Hoja1!$B:$C,2,0),"")</f>
        <v/>
      </c>
      <c r="CF45" t="str">
        <f>IFERROR(VLOOKUP(A45,[5]Hoja2!$B:$G,2,0),"")</f>
        <v/>
      </c>
      <c r="CG45" t="str">
        <f>IFERROR(VLOOKUP(A45,[5]Hoja2!$B:$G,3,0),"")</f>
        <v/>
      </c>
      <c r="CH45" t="str">
        <f>IFERROR(VLOOKUP(A45,[5]Hoja2!$B:$G,4,0),"")</f>
        <v/>
      </c>
      <c r="CI45" t="str">
        <f>IFERROR(VLOOKUP(A45,[5]Hoja2!$B:$G,5,0),"")</f>
        <v/>
      </c>
      <c r="CJ45" t="str">
        <f>IFERROR(VLOOKUP(A45,[5]Hoja2!$B:$G,6,0),"")</f>
        <v/>
      </c>
      <c r="CK45">
        <f t="shared" si="1"/>
        <v>0</v>
      </c>
      <c r="CM45" s="36">
        <f t="shared" si="2"/>
        <v>0</v>
      </c>
      <c r="CO45" s="37">
        <f t="shared" si="11"/>
        <v>0</v>
      </c>
      <c r="CP45" s="36"/>
      <c r="CQ45" s="37">
        <f t="shared" si="12"/>
        <v>0</v>
      </c>
    </row>
    <row r="46" spans="1:95" x14ac:dyDescent="0.25">
      <c r="A46" s="20" t="s">
        <v>127</v>
      </c>
      <c r="B46" s="21">
        <v>86.625000000000014</v>
      </c>
      <c r="C46" s="21">
        <v>65</v>
      </c>
      <c r="D46" s="22">
        <v>1</v>
      </c>
      <c r="E46" s="21">
        <v>64</v>
      </c>
      <c r="F46" s="23">
        <v>0.73881673881673871</v>
      </c>
      <c r="G46" s="21">
        <v>66.150000000000006</v>
      </c>
      <c r="H46" s="22">
        <v>68</v>
      </c>
      <c r="I46" s="22">
        <v>0</v>
      </c>
      <c r="J46" s="21">
        <v>68</v>
      </c>
      <c r="K46" s="23">
        <v>1.0279667422524565</v>
      </c>
      <c r="L46" s="22">
        <v>210</v>
      </c>
      <c r="M46" s="22">
        <v>214</v>
      </c>
      <c r="N46" s="22">
        <v>3</v>
      </c>
      <c r="O46" s="21">
        <v>211</v>
      </c>
      <c r="P46" s="23">
        <v>1.0047619047619047</v>
      </c>
      <c r="Q46" s="24">
        <v>15.5</v>
      </c>
      <c r="R46" s="25">
        <v>15.026588785046727</v>
      </c>
      <c r="S46" s="23">
        <v>0.96945734097075653</v>
      </c>
      <c r="T46" s="25">
        <v>25281.128170571475</v>
      </c>
      <c r="U46" s="25">
        <v>27377.68145</v>
      </c>
      <c r="V46" s="25">
        <v>27377.68145</v>
      </c>
      <c r="W46" s="23">
        <v>1.0829295775601113</v>
      </c>
      <c r="X46" s="25">
        <v>10112.451268228591</v>
      </c>
      <c r="Y46" s="25">
        <v>24993.75288</v>
      </c>
      <c r="Z46" s="25">
        <v>24993.75288</v>
      </c>
      <c r="AA46" s="23">
        <v>2.4715820345681805</v>
      </c>
      <c r="AB46" s="25">
        <v>7584.3384511714439</v>
      </c>
      <c r="AC46" s="25">
        <v>2921.4314400000003</v>
      </c>
      <c r="AD46" s="25">
        <v>2921.4314400000003</v>
      </c>
      <c r="AE46" s="23">
        <v>0.38519265177950607</v>
      </c>
      <c r="AF46" s="22">
        <v>12</v>
      </c>
      <c r="AG46" s="22">
        <v>1</v>
      </c>
      <c r="AH46" s="25">
        <v>25341.008170571477</v>
      </c>
      <c r="AI46" s="25">
        <v>27382.671450000002</v>
      </c>
      <c r="AJ46" s="23">
        <v>1.0805675632826444</v>
      </c>
      <c r="AK46" s="25">
        <v>264</v>
      </c>
      <c r="AL46" s="25">
        <v>134.16</v>
      </c>
      <c r="AM46" s="25">
        <v>134.16</v>
      </c>
      <c r="AN46" s="23">
        <v>0.50818181818181818</v>
      </c>
      <c r="AO46" s="22">
        <v>36</v>
      </c>
      <c r="AP46" s="22">
        <v>9</v>
      </c>
      <c r="AQ46" s="22">
        <v>9</v>
      </c>
      <c r="AR46" s="23">
        <v>0.25</v>
      </c>
      <c r="AS46" s="22">
        <v>6</v>
      </c>
      <c r="AT46" s="22">
        <v>1</v>
      </c>
      <c r="AU46" s="22">
        <v>5.9999999999999991</v>
      </c>
      <c r="AV46" s="22">
        <v>1</v>
      </c>
      <c r="AW46" s="22">
        <v>6</v>
      </c>
      <c r="AX46" s="22">
        <v>0</v>
      </c>
      <c r="AY46" s="25">
        <v>514.67999999999995</v>
      </c>
      <c r="AZ46" s="25">
        <v>179.15</v>
      </c>
      <c r="BA46" s="25">
        <v>179.15</v>
      </c>
      <c r="BB46" s="27">
        <v>0.34808036061241943</v>
      </c>
      <c r="BC46" s="26">
        <v>0.78000000000000014</v>
      </c>
      <c r="BD46" s="22">
        <v>125</v>
      </c>
      <c r="BE46" s="22">
        <v>132</v>
      </c>
      <c r="BF46" s="23">
        <v>0.815164534713407</v>
      </c>
      <c r="BG46" s="23">
        <v>1.0450827368120601</v>
      </c>
      <c r="BH46" s="22">
        <v>84</v>
      </c>
      <c r="BI46" s="22">
        <v>94</v>
      </c>
      <c r="BJ46" s="22">
        <v>94</v>
      </c>
      <c r="BK46" s="23">
        <v>1.1190476190476191</v>
      </c>
      <c r="BL46" s="23">
        <v>0.79999999999999993</v>
      </c>
      <c r="BM46" s="22">
        <v>408</v>
      </c>
      <c r="BN46" s="22">
        <v>378</v>
      </c>
      <c r="BO46" s="23">
        <v>0.79411764705882359</v>
      </c>
      <c r="BP46" s="23">
        <v>0.99264705882352955</v>
      </c>
      <c r="BQ46" s="27">
        <v>0.90813897784787079</v>
      </c>
      <c r="BR46" s="40"/>
      <c r="BS46" s="22">
        <v>214</v>
      </c>
      <c r="BT46" s="22">
        <v>54</v>
      </c>
      <c r="BU46" s="23">
        <v>0.25233644859813081</v>
      </c>
      <c r="BV46" s="22">
        <v>30</v>
      </c>
      <c r="BW46" s="23">
        <v>1.8</v>
      </c>
      <c r="BX46" s="22">
        <v>12</v>
      </c>
      <c r="BY46" s="23">
        <v>5.6074766355140186E-2</v>
      </c>
      <c r="BZ46" s="22">
        <v>30</v>
      </c>
      <c r="CA46" s="23">
        <v>0.4</v>
      </c>
      <c r="CC46" s="29">
        <f>SUM(CC47:CC53)</f>
        <v>3</v>
      </c>
      <c r="CD46" s="29">
        <f t="shared" ref="CD46:CK46" si="13">SUM(CD47:CD53)</f>
        <v>2</v>
      </c>
      <c r="CE46" s="29">
        <f t="shared" si="13"/>
        <v>0</v>
      </c>
      <c r="CF46" s="29">
        <f t="shared" si="13"/>
        <v>3</v>
      </c>
      <c r="CG46" s="29">
        <f t="shared" si="13"/>
        <v>5</v>
      </c>
      <c r="CH46" s="29">
        <f t="shared" si="13"/>
        <v>3</v>
      </c>
      <c r="CI46" s="29">
        <f t="shared" si="13"/>
        <v>9</v>
      </c>
      <c r="CJ46" s="29">
        <f t="shared" si="13"/>
        <v>7</v>
      </c>
      <c r="CK46" s="29">
        <f t="shared" si="13"/>
        <v>32</v>
      </c>
      <c r="CM46" s="72">
        <f>SUM(CM47:CM53)</f>
        <v>1346.6921851042043</v>
      </c>
      <c r="CO46" s="30">
        <f>SUM(CO47:CO53)</f>
        <v>-45</v>
      </c>
      <c r="CP46" s="30">
        <f t="shared" ref="CP46:CQ46" si="14">SUM(CP47:CP53)</f>
        <v>0</v>
      </c>
      <c r="CQ46" s="30">
        <f t="shared" si="14"/>
        <v>1301.6921851042043</v>
      </c>
    </row>
    <row r="47" spans="1:95" x14ac:dyDescent="0.25">
      <c r="A47" s="34" t="s">
        <v>128</v>
      </c>
      <c r="B47" s="21">
        <v>14.437500000000002</v>
      </c>
      <c r="C47" s="21">
        <v>9</v>
      </c>
      <c r="D47" s="22">
        <v>0</v>
      </c>
      <c r="E47" s="21">
        <v>9</v>
      </c>
      <c r="F47" s="23">
        <v>0.62337662337662325</v>
      </c>
      <c r="G47" s="21">
        <v>11.025</v>
      </c>
      <c r="H47" s="22">
        <v>12</v>
      </c>
      <c r="I47" s="22">
        <v>0</v>
      </c>
      <c r="J47" s="21">
        <v>12</v>
      </c>
      <c r="K47" s="23">
        <v>1.0884353741496597</v>
      </c>
      <c r="L47" s="22">
        <v>35</v>
      </c>
      <c r="M47" s="22">
        <v>35</v>
      </c>
      <c r="N47" s="22">
        <v>0</v>
      </c>
      <c r="O47" s="21">
        <v>35</v>
      </c>
      <c r="P47" s="23">
        <v>1</v>
      </c>
      <c r="Q47" s="24">
        <v>15.5</v>
      </c>
      <c r="R47" s="25">
        <v>14.788285714285712</v>
      </c>
      <c r="S47" s="23">
        <v>0.95408294930875559</v>
      </c>
      <c r="T47" s="25">
        <v>4213.5213617619129</v>
      </c>
      <c r="U47" s="25">
        <v>4325.8928799999994</v>
      </c>
      <c r="V47" s="25">
        <v>4325.8928799999994</v>
      </c>
      <c r="W47" s="23">
        <v>1.0266692651087208</v>
      </c>
      <c r="X47" s="25">
        <v>1685.4085447047653</v>
      </c>
      <c r="Y47" s="25">
        <v>4191.9643099999994</v>
      </c>
      <c r="Z47" s="25">
        <v>4191.9643099999994</v>
      </c>
      <c r="AA47" s="23">
        <v>2.4872095986283909</v>
      </c>
      <c r="AB47" s="25">
        <v>1264.0564085285739</v>
      </c>
      <c r="AC47" s="25">
        <v>505.35714999999999</v>
      </c>
      <c r="AD47" s="25">
        <v>505.35714999999999</v>
      </c>
      <c r="AE47" s="23">
        <v>0.39979003040557459</v>
      </c>
      <c r="AF47" s="22">
        <v>2</v>
      </c>
      <c r="AG47" s="22">
        <v>0</v>
      </c>
      <c r="AH47" s="25">
        <v>4223.5013617619124</v>
      </c>
      <c r="AI47" s="25">
        <v>4325.8928799999994</v>
      </c>
      <c r="AJ47" s="23">
        <v>1.024243278140053</v>
      </c>
      <c r="AK47" s="25">
        <v>44</v>
      </c>
      <c r="AL47" s="25">
        <v>-0.18</v>
      </c>
      <c r="AM47" s="25">
        <v>-0.18</v>
      </c>
      <c r="AN47" s="23">
        <v>-4.0909090909090904E-3</v>
      </c>
      <c r="AO47" s="22">
        <v>6</v>
      </c>
      <c r="AP47" s="22">
        <v>3</v>
      </c>
      <c r="AQ47" s="22">
        <v>3</v>
      </c>
      <c r="AR47" s="23">
        <v>0.5</v>
      </c>
      <c r="AS47" s="22">
        <v>1</v>
      </c>
      <c r="AT47" s="22">
        <v>0</v>
      </c>
      <c r="AU47" s="22">
        <v>0.99999999999999989</v>
      </c>
      <c r="AV47" s="22">
        <v>0</v>
      </c>
      <c r="AW47" s="22">
        <v>1</v>
      </c>
      <c r="AX47" s="22">
        <v>0</v>
      </c>
      <c r="AY47" s="25">
        <v>85.78</v>
      </c>
      <c r="AZ47" s="25">
        <v>8.82</v>
      </c>
      <c r="BA47" s="25">
        <v>8.82</v>
      </c>
      <c r="BB47" s="27">
        <v>0.10282117043599907</v>
      </c>
      <c r="BC47" s="26">
        <v>0.78</v>
      </c>
      <c r="BD47" s="22">
        <v>5</v>
      </c>
      <c r="BE47" s="22">
        <v>5</v>
      </c>
      <c r="BF47" s="23">
        <v>1</v>
      </c>
      <c r="BG47" s="23">
        <v>1.2820512820512819</v>
      </c>
      <c r="BH47" s="22">
        <v>14</v>
      </c>
      <c r="BI47" s="22">
        <v>13</v>
      </c>
      <c r="BJ47" s="22">
        <v>13</v>
      </c>
      <c r="BK47" s="23">
        <v>0.9285714285714286</v>
      </c>
      <c r="BL47" s="23">
        <v>0.8</v>
      </c>
      <c r="BM47" s="22">
        <v>68</v>
      </c>
      <c r="BN47" s="22">
        <v>63</v>
      </c>
      <c r="BO47" s="23">
        <v>0.92647058823529416</v>
      </c>
      <c r="BP47" s="23">
        <v>1.1580882352941175</v>
      </c>
      <c r="BQ47" s="27">
        <v>0.86448351907721188</v>
      </c>
      <c r="BR47" s="35"/>
      <c r="BS47" s="22">
        <v>35</v>
      </c>
      <c r="BT47" s="22">
        <v>11</v>
      </c>
      <c r="BU47" s="23">
        <v>0.31428571428571428</v>
      </c>
      <c r="BV47" s="22">
        <v>5</v>
      </c>
      <c r="BW47" s="23">
        <v>2.2000000000000002</v>
      </c>
      <c r="BX47" s="22">
        <v>1</v>
      </c>
      <c r="BY47" s="23">
        <v>2.8571428571428571E-2</v>
      </c>
      <c r="BZ47" s="22">
        <v>5</v>
      </c>
      <c r="CA47" s="23">
        <v>0.2</v>
      </c>
      <c r="CC47">
        <f>IFERROR(VLOOKUP(A47,[4]Hoja1!$B:$C,2,0),"")</f>
        <v>1</v>
      </c>
      <c r="CD47">
        <f>IFERROR(VLOOKUP(A47,[5]Hoja1!$B:$C,2,0),"")</f>
        <v>1</v>
      </c>
      <c r="CF47">
        <f>IFERROR(VLOOKUP(A47,[5]Hoja2!$B:$G,2,0),"")</f>
        <v>0</v>
      </c>
      <c r="CG47">
        <f>IFERROR(VLOOKUP(A47,[5]Hoja2!$B:$G,3,0),"")</f>
        <v>2</v>
      </c>
      <c r="CH47">
        <f>IFERROR(VLOOKUP(A47,[5]Hoja2!$B:$G,4,0),"")</f>
        <v>1</v>
      </c>
      <c r="CI47">
        <f>IFERROR(VLOOKUP(A47,[5]Hoja2!$B:$G,5,0),"")</f>
        <v>1</v>
      </c>
      <c r="CJ47">
        <f>IFERROR(VLOOKUP(A47,[5]Hoja2!$B:$G,6,0),"")</f>
        <v>0</v>
      </c>
      <c r="CK47">
        <f t="shared" si="1"/>
        <v>6</v>
      </c>
      <c r="CM47" s="36">
        <f t="shared" si="2"/>
        <v>216.12087976930297</v>
      </c>
      <c r="CO47" s="37">
        <f t="shared" ref="CO47:CO53" si="15">VLOOKUP(CK47,$CT$9:$CU$13,2,1)*CK47</f>
        <v>-9</v>
      </c>
      <c r="CP47" s="36"/>
      <c r="CQ47" s="37">
        <f t="shared" ref="CQ47:CQ53" si="16">CM47+CO47+CP47</f>
        <v>207.12087976930297</v>
      </c>
    </row>
    <row r="48" spans="1:95" x14ac:dyDescent="0.25">
      <c r="A48" s="34" t="s">
        <v>129</v>
      </c>
      <c r="B48" s="21">
        <v>14.437500000000002</v>
      </c>
      <c r="C48" s="21">
        <v>7</v>
      </c>
      <c r="D48" s="22">
        <v>0</v>
      </c>
      <c r="E48" s="21">
        <v>7</v>
      </c>
      <c r="F48" s="23">
        <v>0.48484848484848481</v>
      </c>
      <c r="G48" s="21">
        <v>11.025</v>
      </c>
      <c r="H48" s="22">
        <v>12</v>
      </c>
      <c r="I48" s="22">
        <v>0</v>
      </c>
      <c r="J48" s="21">
        <v>12</v>
      </c>
      <c r="K48" s="23">
        <v>1.0884353741496597</v>
      </c>
      <c r="L48" s="22">
        <v>35</v>
      </c>
      <c r="M48" s="22">
        <v>34</v>
      </c>
      <c r="N48" s="22">
        <v>1</v>
      </c>
      <c r="O48" s="21">
        <v>33</v>
      </c>
      <c r="P48" s="23">
        <v>0.94285714285714284</v>
      </c>
      <c r="Q48" s="24">
        <v>15.5</v>
      </c>
      <c r="R48" s="25">
        <v>15.174705882352937</v>
      </c>
      <c r="S48" s="23">
        <v>0.97901328273244759</v>
      </c>
      <c r="T48" s="25">
        <v>4213.5213617619129</v>
      </c>
      <c r="U48" s="25">
        <v>4782.1457099999998</v>
      </c>
      <c r="V48" s="25">
        <v>4782.1457099999998</v>
      </c>
      <c r="W48" s="23">
        <v>1.1349522879837288</v>
      </c>
      <c r="X48" s="25">
        <v>1685.4085447047653</v>
      </c>
      <c r="Y48" s="25">
        <v>4782.1457100000007</v>
      </c>
      <c r="Z48" s="25">
        <v>4782.1457100000007</v>
      </c>
      <c r="AA48" s="23">
        <v>2.8373807199593224</v>
      </c>
      <c r="AB48" s="25">
        <v>1264.0564085285739</v>
      </c>
      <c r="AC48" s="25">
        <v>684.82429000000002</v>
      </c>
      <c r="AD48" s="25">
        <v>684.82429000000002</v>
      </c>
      <c r="AE48" s="23">
        <v>0.54176719122619721</v>
      </c>
      <c r="AF48" s="22">
        <v>2</v>
      </c>
      <c r="AG48" s="22">
        <v>1</v>
      </c>
      <c r="AH48" s="25">
        <v>4223.5013617619124</v>
      </c>
      <c r="AI48" s="25">
        <v>4787.1357099999996</v>
      </c>
      <c r="AJ48" s="23">
        <v>1.133451915830082</v>
      </c>
      <c r="AK48" s="25">
        <v>44</v>
      </c>
      <c r="AL48" s="25">
        <v>47.4</v>
      </c>
      <c r="AM48" s="25">
        <v>47.4</v>
      </c>
      <c r="AN48" s="23">
        <v>1.0772727272727272</v>
      </c>
      <c r="AO48" s="22">
        <v>6</v>
      </c>
      <c r="AP48" s="22">
        <v>1</v>
      </c>
      <c r="AQ48" s="22">
        <v>1</v>
      </c>
      <c r="AR48" s="23">
        <v>0.16666666666666666</v>
      </c>
      <c r="AS48" s="22">
        <v>1</v>
      </c>
      <c r="AT48" s="22">
        <v>0</v>
      </c>
      <c r="AU48" s="22">
        <v>0.99999999999999989</v>
      </c>
      <c r="AV48" s="22">
        <v>0</v>
      </c>
      <c r="AW48" s="22">
        <v>1</v>
      </c>
      <c r="AX48" s="22">
        <v>0</v>
      </c>
      <c r="AY48" s="25">
        <v>85.78</v>
      </c>
      <c r="AZ48" s="25">
        <v>50.4</v>
      </c>
      <c r="BA48" s="25">
        <v>50.4</v>
      </c>
      <c r="BB48" s="27">
        <v>0.58754954534856607</v>
      </c>
      <c r="BC48" s="26">
        <v>0.78</v>
      </c>
      <c r="BD48" s="22">
        <v>29</v>
      </c>
      <c r="BE48" s="22">
        <v>29</v>
      </c>
      <c r="BF48" s="23">
        <v>1</v>
      </c>
      <c r="BG48" s="23">
        <v>1.2820512820512819</v>
      </c>
      <c r="BH48" s="22">
        <v>14</v>
      </c>
      <c r="BI48" s="22">
        <v>14</v>
      </c>
      <c r="BJ48" s="22">
        <v>14</v>
      </c>
      <c r="BK48" s="23">
        <v>1</v>
      </c>
      <c r="BL48" s="23">
        <v>0.8</v>
      </c>
      <c r="BM48" s="22">
        <v>68</v>
      </c>
      <c r="BN48" s="22">
        <v>63</v>
      </c>
      <c r="BO48" s="23">
        <v>0.92647058823529416</v>
      </c>
      <c r="BP48" s="23">
        <v>1.1580882352941175</v>
      </c>
      <c r="BQ48" s="27">
        <v>0.8839805311873743</v>
      </c>
      <c r="BR48" s="40"/>
      <c r="BS48" s="22">
        <v>34</v>
      </c>
      <c r="BT48" s="22">
        <v>9</v>
      </c>
      <c r="BU48" s="23">
        <v>0.26470588235294118</v>
      </c>
      <c r="BV48" s="22">
        <v>5</v>
      </c>
      <c r="BW48" s="23">
        <v>1.8</v>
      </c>
      <c r="BX48" s="22">
        <v>2</v>
      </c>
      <c r="BY48" s="23">
        <v>5.8823529411764705E-2</v>
      </c>
      <c r="BZ48" s="22">
        <v>5</v>
      </c>
      <c r="CA48" s="23">
        <v>0.4</v>
      </c>
      <c r="CC48">
        <f>IFERROR(VLOOKUP(A48,[4]Hoja1!$B:$C,2,0),"")</f>
        <v>2</v>
      </c>
      <c r="CD48">
        <f>IFERROR(VLOOKUP(A48,[5]Hoja1!$B:$C,2,0),"")</f>
        <v>1</v>
      </c>
      <c r="CF48">
        <f>IFERROR(VLOOKUP(A48,[5]Hoja2!$B:$G,2,0),"")</f>
        <v>1</v>
      </c>
      <c r="CG48">
        <f>IFERROR(VLOOKUP(A48,[5]Hoja2!$B:$G,3,0),"")</f>
        <v>0</v>
      </c>
      <c r="CH48">
        <f>IFERROR(VLOOKUP(A48,[5]Hoja2!$B:$G,4,0),"")</f>
        <v>0</v>
      </c>
      <c r="CI48">
        <f>IFERROR(VLOOKUP(A48,[5]Hoja2!$B:$G,5,0),"")</f>
        <v>1</v>
      </c>
      <c r="CJ48">
        <f>IFERROR(VLOOKUP(A48,[5]Hoja2!$B:$G,6,0),"")</f>
        <v>1</v>
      </c>
      <c r="CK48">
        <f t="shared" si="1"/>
        <v>6</v>
      </c>
      <c r="CM48" s="36">
        <f t="shared" si="2"/>
        <v>220.99513279684356</v>
      </c>
      <c r="CO48" s="37">
        <f t="shared" si="15"/>
        <v>-9</v>
      </c>
      <c r="CP48" s="36"/>
      <c r="CQ48" s="37">
        <f t="shared" si="16"/>
        <v>211.99513279684356</v>
      </c>
    </row>
    <row r="49" spans="1:95" x14ac:dyDescent="0.25">
      <c r="A49" s="34" t="s">
        <v>130</v>
      </c>
      <c r="B49" s="21">
        <v>14.437500000000002</v>
      </c>
      <c r="C49" s="21">
        <v>9</v>
      </c>
      <c r="D49" s="22">
        <v>0</v>
      </c>
      <c r="E49" s="21">
        <v>9</v>
      </c>
      <c r="F49" s="23">
        <v>0.62337662337662325</v>
      </c>
      <c r="G49" s="21">
        <v>11.025</v>
      </c>
      <c r="H49" s="22">
        <v>8</v>
      </c>
      <c r="I49" s="22">
        <v>0</v>
      </c>
      <c r="J49" s="21">
        <v>8</v>
      </c>
      <c r="K49" s="23">
        <v>0.7256235827664399</v>
      </c>
      <c r="L49" s="22">
        <v>35</v>
      </c>
      <c r="M49" s="22">
        <v>31</v>
      </c>
      <c r="N49" s="22">
        <v>0</v>
      </c>
      <c r="O49" s="21">
        <v>31</v>
      </c>
      <c r="P49" s="23">
        <v>0.88571428571428568</v>
      </c>
      <c r="Q49" s="24">
        <v>15.5</v>
      </c>
      <c r="R49" s="25">
        <v>14.779677419354837</v>
      </c>
      <c r="S49" s="23">
        <v>0.95352757544224753</v>
      </c>
      <c r="T49" s="25">
        <v>4213.5213617619129</v>
      </c>
      <c r="U49" s="25">
        <v>3949.1071499999998</v>
      </c>
      <c r="V49" s="25">
        <v>3949.1071499999998</v>
      </c>
      <c r="W49" s="23">
        <v>0.93724626290933377</v>
      </c>
      <c r="X49" s="25">
        <v>1685.4085447047653</v>
      </c>
      <c r="Y49" s="25">
        <v>3949.1071499999998</v>
      </c>
      <c r="Z49" s="25">
        <v>3949.1071499999998</v>
      </c>
      <c r="AA49" s="23">
        <v>2.343115657273334</v>
      </c>
      <c r="AB49" s="25">
        <v>1264.0564085285739</v>
      </c>
      <c r="AC49" s="25">
        <v>369.64286000000004</v>
      </c>
      <c r="AD49" s="25">
        <v>369.64286000000004</v>
      </c>
      <c r="AE49" s="23">
        <v>0.29242592142725904</v>
      </c>
      <c r="AF49" s="22">
        <v>2</v>
      </c>
      <c r="AG49" s="22">
        <v>0</v>
      </c>
      <c r="AH49" s="25">
        <v>4223.5013617619124</v>
      </c>
      <c r="AI49" s="25">
        <v>3949.1071499999998</v>
      </c>
      <c r="AJ49" s="23">
        <v>0.9350315796636931</v>
      </c>
      <c r="AK49" s="25">
        <v>44</v>
      </c>
      <c r="AL49" s="25">
        <v>15.149999999999999</v>
      </c>
      <c r="AM49" s="25">
        <v>15.15</v>
      </c>
      <c r="AN49" s="23">
        <v>0.3443181818181818</v>
      </c>
      <c r="AO49" s="22">
        <v>6</v>
      </c>
      <c r="AP49" s="22">
        <v>0</v>
      </c>
      <c r="AQ49" s="22">
        <v>0</v>
      </c>
      <c r="AR49" s="23">
        <v>0</v>
      </c>
      <c r="AS49" s="22">
        <v>1</v>
      </c>
      <c r="AT49" s="22">
        <v>0</v>
      </c>
      <c r="AU49" s="22">
        <v>0.99999999999999989</v>
      </c>
      <c r="AV49" s="22">
        <v>0</v>
      </c>
      <c r="AW49" s="22">
        <v>1</v>
      </c>
      <c r="AX49" s="22">
        <v>0</v>
      </c>
      <c r="AY49" s="25">
        <v>85.78</v>
      </c>
      <c r="AZ49" s="25">
        <v>15.149999999999999</v>
      </c>
      <c r="BA49" s="25">
        <v>15.15</v>
      </c>
      <c r="BB49" s="27">
        <v>0.17661459547680111</v>
      </c>
      <c r="BC49" s="26">
        <v>0.78</v>
      </c>
      <c r="BD49" s="22">
        <v>54</v>
      </c>
      <c r="BE49" s="22">
        <v>57</v>
      </c>
      <c r="BF49" s="23">
        <v>0.92368421052631577</v>
      </c>
      <c r="BG49" s="23">
        <v>1.1842105263157894</v>
      </c>
      <c r="BH49" s="22">
        <v>14</v>
      </c>
      <c r="BI49" s="22">
        <v>18</v>
      </c>
      <c r="BJ49" s="22">
        <v>18</v>
      </c>
      <c r="BK49" s="23">
        <v>1.2857142857142858</v>
      </c>
      <c r="BL49" s="23">
        <v>0.8</v>
      </c>
      <c r="BM49" s="22">
        <v>68</v>
      </c>
      <c r="BN49" s="22">
        <v>63</v>
      </c>
      <c r="BO49" s="23">
        <v>0.92647058823529416</v>
      </c>
      <c r="BP49" s="23">
        <v>1.1580882352941175</v>
      </c>
      <c r="BQ49" s="27">
        <v>0.82524544849228942</v>
      </c>
      <c r="BR49" s="41"/>
      <c r="BS49" s="22">
        <v>31</v>
      </c>
      <c r="BT49" s="22">
        <v>7</v>
      </c>
      <c r="BU49" s="23">
        <v>0.22580645161290322</v>
      </c>
      <c r="BV49" s="22">
        <v>5</v>
      </c>
      <c r="BW49" s="23">
        <v>1.4</v>
      </c>
      <c r="BX49" s="22">
        <v>2</v>
      </c>
      <c r="BY49" s="23">
        <v>6.4516129032258063E-2</v>
      </c>
      <c r="BZ49" s="22">
        <v>5</v>
      </c>
      <c r="CA49" s="23">
        <v>0.4</v>
      </c>
      <c r="CC49" t="str">
        <f>IFERROR(VLOOKUP(A49,[4]Hoja1!$B:$C,2,0),"")</f>
        <v/>
      </c>
      <c r="CD49" t="str">
        <f>IFERROR(VLOOKUP(A49,[5]Hoja1!$B:$C,2,0),"")</f>
        <v/>
      </c>
      <c r="CF49">
        <f>IFERROR(VLOOKUP(A49,[5]Hoja2!$B:$G,2,0),"")</f>
        <v>0</v>
      </c>
      <c r="CG49">
        <f>IFERROR(VLOOKUP(A49,[5]Hoja2!$B:$G,3,0),"")</f>
        <v>0</v>
      </c>
      <c r="CH49">
        <f>IFERROR(VLOOKUP(A49,[5]Hoja2!$B:$G,4,0),"")</f>
        <v>1</v>
      </c>
      <c r="CI49">
        <f>IFERROR(VLOOKUP(A49,[5]Hoja2!$B:$G,5,0),"")</f>
        <v>2</v>
      </c>
      <c r="CJ49">
        <f>IFERROR(VLOOKUP(A49,[5]Hoja2!$B:$G,6,0),"")</f>
        <v>0</v>
      </c>
      <c r="CK49">
        <f t="shared" si="1"/>
        <v>3</v>
      </c>
      <c r="CM49" s="36">
        <f t="shared" si="2"/>
        <v>206.31136212307234</v>
      </c>
      <c r="CO49" s="37">
        <f t="shared" si="15"/>
        <v>-3</v>
      </c>
      <c r="CP49" s="36"/>
      <c r="CQ49" s="37">
        <f t="shared" si="16"/>
        <v>203.31136212307234</v>
      </c>
    </row>
    <row r="50" spans="1:95" x14ac:dyDescent="0.25">
      <c r="A50" s="34" t="s">
        <v>131</v>
      </c>
      <c r="B50" s="21">
        <v>14.437500000000002</v>
      </c>
      <c r="C50" s="21">
        <v>13</v>
      </c>
      <c r="D50" s="22">
        <v>0</v>
      </c>
      <c r="E50" s="21">
        <v>13</v>
      </c>
      <c r="F50" s="23">
        <v>0.90043290043290036</v>
      </c>
      <c r="G50" s="21">
        <v>11.025</v>
      </c>
      <c r="H50" s="22">
        <v>10</v>
      </c>
      <c r="I50" s="22">
        <v>0</v>
      </c>
      <c r="J50" s="21">
        <v>10</v>
      </c>
      <c r="K50" s="23">
        <v>0.90702947845804982</v>
      </c>
      <c r="L50" s="22">
        <v>35</v>
      </c>
      <c r="M50" s="22">
        <v>36</v>
      </c>
      <c r="N50" s="22">
        <v>0</v>
      </c>
      <c r="O50" s="21">
        <v>36</v>
      </c>
      <c r="P50" s="23">
        <v>1.0285714285714285</v>
      </c>
      <c r="Q50" s="24">
        <v>15.5</v>
      </c>
      <c r="R50" s="25">
        <v>14.849166666666665</v>
      </c>
      <c r="S50" s="23">
        <v>0.95801075268817193</v>
      </c>
      <c r="T50" s="25">
        <v>4213.5213617619129</v>
      </c>
      <c r="U50" s="25">
        <v>5491.9642899999999</v>
      </c>
      <c r="V50" s="25">
        <v>5491.9642899999999</v>
      </c>
      <c r="W50" s="23">
        <v>1.3034143697098755</v>
      </c>
      <c r="X50" s="25">
        <v>1685.4085447047653</v>
      </c>
      <c r="Y50" s="25">
        <v>4509.82143</v>
      </c>
      <c r="Z50" s="25">
        <v>4509.82143</v>
      </c>
      <c r="AA50" s="23">
        <v>2.6758031126453021</v>
      </c>
      <c r="AB50" s="25">
        <v>1264.0564085285739</v>
      </c>
      <c r="AC50" s="25">
        <v>787.5</v>
      </c>
      <c r="AD50" s="25">
        <v>787.5</v>
      </c>
      <c r="AE50" s="23">
        <v>0.62299434952961485</v>
      </c>
      <c r="AF50" s="22">
        <v>2</v>
      </c>
      <c r="AG50" s="22">
        <v>0</v>
      </c>
      <c r="AH50" s="25">
        <v>4223.5013617619124</v>
      </c>
      <c r="AI50" s="25">
        <v>5491.9642899999999</v>
      </c>
      <c r="AJ50" s="23">
        <v>1.3003344428209027</v>
      </c>
      <c r="AK50" s="25">
        <v>44</v>
      </c>
      <c r="AL50" s="25">
        <v>38.04</v>
      </c>
      <c r="AM50" s="25">
        <v>38.04</v>
      </c>
      <c r="AN50" s="23">
        <v>0.86454545454545451</v>
      </c>
      <c r="AO50" s="22">
        <v>6</v>
      </c>
      <c r="AP50" s="22">
        <v>0</v>
      </c>
      <c r="AQ50" s="22">
        <v>0</v>
      </c>
      <c r="AR50" s="23">
        <v>0</v>
      </c>
      <c r="AS50" s="22">
        <v>1</v>
      </c>
      <c r="AT50" s="22">
        <v>1</v>
      </c>
      <c r="AU50" s="22">
        <v>0.99999999999999989</v>
      </c>
      <c r="AV50" s="22">
        <v>1</v>
      </c>
      <c r="AW50" s="22">
        <v>1</v>
      </c>
      <c r="AX50" s="22">
        <v>0</v>
      </c>
      <c r="AY50" s="25">
        <v>85.78</v>
      </c>
      <c r="AZ50" s="25">
        <v>56.03</v>
      </c>
      <c r="BA50" s="25">
        <v>56.029999999999994</v>
      </c>
      <c r="BB50" s="27">
        <v>0.65318256003730468</v>
      </c>
      <c r="BC50" s="26">
        <v>0.78</v>
      </c>
      <c r="BD50" s="22">
        <v>14</v>
      </c>
      <c r="BE50" s="22">
        <v>17</v>
      </c>
      <c r="BF50" s="23">
        <v>0.81818181818181823</v>
      </c>
      <c r="BG50" s="23">
        <v>1.048951048951049</v>
      </c>
      <c r="BH50" s="22">
        <v>14</v>
      </c>
      <c r="BI50" s="22">
        <v>16</v>
      </c>
      <c r="BJ50" s="22">
        <v>16</v>
      </c>
      <c r="BK50" s="23">
        <v>1.1428571428571428</v>
      </c>
      <c r="BL50" s="23">
        <v>0.8</v>
      </c>
      <c r="BM50" s="22">
        <v>68</v>
      </c>
      <c r="BN50" s="22">
        <v>63</v>
      </c>
      <c r="BO50" s="23">
        <v>0.92647058823529416</v>
      </c>
      <c r="BP50" s="23">
        <v>1.1580882352941175</v>
      </c>
      <c r="BQ50" s="27">
        <v>0.94555765018235505</v>
      </c>
      <c r="BR50" s="35"/>
      <c r="BS50" s="22">
        <v>36</v>
      </c>
      <c r="BT50" s="22">
        <v>8</v>
      </c>
      <c r="BU50" s="23">
        <v>0.22222222222222221</v>
      </c>
      <c r="BV50" s="22">
        <v>5</v>
      </c>
      <c r="BW50" s="23">
        <v>1.6</v>
      </c>
      <c r="BX50" s="22">
        <v>3</v>
      </c>
      <c r="BY50" s="23">
        <v>8.3333333333333329E-2</v>
      </c>
      <c r="BZ50" s="22">
        <v>5</v>
      </c>
      <c r="CA50" s="23">
        <v>0.6</v>
      </c>
      <c r="CC50" t="str">
        <f>IFERROR(VLOOKUP(A50,[4]Hoja1!$B:$C,2,0),"")</f>
        <v/>
      </c>
      <c r="CD50" t="str">
        <f>IFERROR(VLOOKUP(A50,[5]Hoja1!$B:$C,2,0),"")</f>
        <v/>
      </c>
      <c r="CF50">
        <f>IFERROR(VLOOKUP(A50,[5]Hoja2!$B:$G,2,0),"")</f>
        <v>1</v>
      </c>
      <c r="CG50">
        <f>IFERROR(VLOOKUP(A50,[5]Hoja2!$B:$G,3,0),"")</f>
        <v>0</v>
      </c>
      <c r="CH50">
        <f>IFERROR(VLOOKUP(A50,[5]Hoja2!$B:$G,4,0),"")</f>
        <v>0</v>
      </c>
      <c r="CI50">
        <f>IFERROR(VLOOKUP(A50,[5]Hoja2!$B:$G,5,0),"")</f>
        <v>1</v>
      </c>
      <c r="CJ50">
        <f>IFERROR(VLOOKUP(A50,[5]Hoja2!$B:$G,6,0),"")</f>
        <v>5</v>
      </c>
      <c r="CK50">
        <f t="shared" si="1"/>
        <v>7</v>
      </c>
      <c r="CM50" s="36">
        <f t="shared" si="2"/>
        <v>236.38941254558875</v>
      </c>
      <c r="CO50" s="37">
        <f t="shared" si="15"/>
        <v>-10.5</v>
      </c>
      <c r="CP50" s="36"/>
      <c r="CQ50" s="37">
        <f t="shared" si="16"/>
        <v>225.88941254558875</v>
      </c>
    </row>
    <row r="51" spans="1:95" x14ac:dyDescent="0.25">
      <c r="A51" s="34" t="s">
        <v>132</v>
      </c>
      <c r="B51" s="21">
        <v>14.437500000000002</v>
      </c>
      <c r="C51" s="21">
        <v>15</v>
      </c>
      <c r="D51" s="22">
        <v>1</v>
      </c>
      <c r="E51" s="21">
        <v>14</v>
      </c>
      <c r="F51" s="23">
        <v>0.96969696969696961</v>
      </c>
      <c r="G51" s="21">
        <v>11.025</v>
      </c>
      <c r="H51" s="22">
        <v>14</v>
      </c>
      <c r="I51" s="22">
        <v>0</v>
      </c>
      <c r="J51" s="21">
        <v>14</v>
      </c>
      <c r="K51" s="23">
        <v>1.2698412698412698</v>
      </c>
      <c r="L51" s="22">
        <v>35</v>
      </c>
      <c r="M51" s="22">
        <v>43</v>
      </c>
      <c r="N51" s="22">
        <v>1</v>
      </c>
      <c r="O51" s="21">
        <v>42</v>
      </c>
      <c r="P51" s="23">
        <v>1.2</v>
      </c>
      <c r="Q51" s="24">
        <v>15.5</v>
      </c>
      <c r="R51" s="25">
        <v>15.104883720930227</v>
      </c>
      <c r="S51" s="23">
        <v>0.97450862715678876</v>
      </c>
      <c r="T51" s="25">
        <v>4213.5213617619129</v>
      </c>
      <c r="U51" s="25">
        <v>4522.3214200000002</v>
      </c>
      <c r="V51" s="25">
        <v>4522.3214200000002</v>
      </c>
      <c r="W51" s="23">
        <v>1.073287882444474</v>
      </c>
      <c r="X51" s="25">
        <v>1685.4085447047653</v>
      </c>
      <c r="Y51" s="25">
        <v>4522.3214200000002</v>
      </c>
      <c r="Z51" s="25">
        <v>4522.3214200000002</v>
      </c>
      <c r="AA51" s="23">
        <v>2.6832197061111849</v>
      </c>
      <c r="AB51" s="25">
        <v>1264.0564085285739</v>
      </c>
      <c r="AC51" s="25">
        <v>174.10713999999999</v>
      </c>
      <c r="AD51" s="25">
        <v>174.10713999999999</v>
      </c>
      <c r="AE51" s="23">
        <v>0.13773684372414169</v>
      </c>
      <c r="AF51" s="22">
        <v>2</v>
      </c>
      <c r="AG51" s="22">
        <v>0</v>
      </c>
      <c r="AH51" s="25">
        <v>4223.5013617619124</v>
      </c>
      <c r="AI51" s="25">
        <v>4522.3214200000002</v>
      </c>
      <c r="AJ51" s="23">
        <v>1.0707517371590072</v>
      </c>
      <c r="AK51" s="25">
        <v>44</v>
      </c>
      <c r="AL51" s="25">
        <v>20.509999999999998</v>
      </c>
      <c r="AM51" s="25">
        <v>20.509999999999998</v>
      </c>
      <c r="AN51" s="23">
        <v>0.46613636363636357</v>
      </c>
      <c r="AO51" s="22">
        <v>6</v>
      </c>
      <c r="AP51" s="22">
        <v>3</v>
      </c>
      <c r="AQ51" s="22">
        <v>3</v>
      </c>
      <c r="AR51" s="23">
        <v>0.5</v>
      </c>
      <c r="AS51" s="22">
        <v>1</v>
      </c>
      <c r="AT51" s="22">
        <v>0</v>
      </c>
      <c r="AU51" s="22">
        <v>0.99999999999999989</v>
      </c>
      <c r="AV51" s="22">
        <v>0</v>
      </c>
      <c r="AW51" s="22">
        <v>1</v>
      </c>
      <c r="AX51" s="22">
        <v>0</v>
      </c>
      <c r="AY51" s="25">
        <v>85.78</v>
      </c>
      <c r="AZ51" s="25">
        <v>29.509999999999998</v>
      </c>
      <c r="BA51" s="25">
        <v>29.509999999999998</v>
      </c>
      <c r="BB51" s="27">
        <v>0.34401958498484492</v>
      </c>
      <c r="BC51" s="26">
        <v>0.78</v>
      </c>
      <c r="BD51" s="22">
        <v>4</v>
      </c>
      <c r="BE51" s="22">
        <v>4</v>
      </c>
      <c r="BF51" s="23">
        <v>1</v>
      </c>
      <c r="BG51" s="23">
        <v>1.2820512820512819</v>
      </c>
      <c r="BH51" s="22">
        <v>14</v>
      </c>
      <c r="BI51" s="22">
        <v>15</v>
      </c>
      <c r="BJ51" s="22">
        <v>15</v>
      </c>
      <c r="BK51" s="23">
        <v>1.0714285714285714</v>
      </c>
      <c r="BL51" s="23">
        <v>0.8</v>
      </c>
      <c r="BM51" s="22">
        <v>68</v>
      </c>
      <c r="BN51" s="22">
        <v>63</v>
      </c>
      <c r="BO51" s="23">
        <v>0.92647058823529416</v>
      </c>
      <c r="BP51" s="23">
        <v>1.1580882352941175</v>
      </c>
      <c r="BQ51" s="27">
        <v>0.94370687704408773</v>
      </c>
      <c r="BR51" s="40"/>
      <c r="BS51" s="22">
        <v>43</v>
      </c>
      <c r="BT51" s="22">
        <v>13</v>
      </c>
      <c r="BU51" s="23">
        <v>0.30232558139534882</v>
      </c>
      <c r="BV51" s="22">
        <v>5</v>
      </c>
      <c r="BW51" s="23">
        <v>2.6</v>
      </c>
      <c r="BX51" s="22">
        <v>3</v>
      </c>
      <c r="BY51" s="23">
        <v>6.9767441860465115E-2</v>
      </c>
      <c r="BZ51" s="22">
        <v>5</v>
      </c>
      <c r="CA51" s="23">
        <v>0.6</v>
      </c>
      <c r="CC51" t="str">
        <f>IFERROR(VLOOKUP(A51,[4]Hoja1!$B:$C,2,0),"")</f>
        <v/>
      </c>
      <c r="CD51" t="str">
        <f>IFERROR(VLOOKUP(A51,[5]Hoja1!$B:$C,2,0),"")</f>
        <v/>
      </c>
      <c r="CF51">
        <f>IFERROR(VLOOKUP(A51,[5]Hoja2!$B:$G,2,0),"")</f>
        <v>1</v>
      </c>
      <c r="CG51">
        <f>IFERROR(VLOOKUP(A51,[5]Hoja2!$B:$G,3,0),"")</f>
        <v>3</v>
      </c>
      <c r="CH51">
        <f>IFERROR(VLOOKUP(A51,[5]Hoja2!$B:$G,4,0),"")</f>
        <v>1</v>
      </c>
      <c r="CI51">
        <f>IFERROR(VLOOKUP(A51,[5]Hoja2!$B:$G,5,0),"")</f>
        <v>2</v>
      </c>
      <c r="CJ51">
        <f>IFERROR(VLOOKUP(A51,[5]Hoja2!$B:$G,6,0),"")</f>
        <v>0</v>
      </c>
      <c r="CK51">
        <f t="shared" si="1"/>
        <v>7</v>
      </c>
      <c r="CM51" s="36">
        <f t="shared" si="2"/>
        <v>235.92671926102193</v>
      </c>
      <c r="CO51" s="37">
        <f t="shared" si="15"/>
        <v>-10.5</v>
      </c>
      <c r="CP51" s="36"/>
      <c r="CQ51" s="37">
        <f t="shared" si="16"/>
        <v>225.42671926102193</v>
      </c>
    </row>
    <row r="52" spans="1:95" x14ac:dyDescent="0.25">
      <c r="A52" s="34" t="s">
        <v>133</v>
      </c>
      <c r="B52" s="21">
        <v>14.437500000000002</v>
      </c>
      <c r="C52" s="21">
        <v>12</v>
      </c>
      <c r="D52" s="22">
        <v>0</v>
      </c>
      <c r="E52" s="21">
        <v>12</v>
      </c>
      <c r="F52" s="23">
        <v>0.83116883116883111</v>
      </c>
      <c r="G52" s="21">
        <v>11.025</v>
      </c>
      <c r="H52" s="22">
        <v>12</v>
      </c>
      <c r="I52" s="22">
        <v>0</v>
      </c>
      <c r="J52" s="21">
        <v>12</v>
      </c>
      <c r="K52" s="23">
        <v>1.0884353741496597</v>
      </c>
      <c r="L52" s="22">
        <v>35</v>
      </c>
      <c r="M52" s="22">
        <v>35</v>
      </c>
      <c r="N52" s="22">
        <v>1</v>
      </c>
      <c r="O52" s="21">
        <v>34</v>
      </c>
      <c r="P52" s="23">
        <v>0.97142857142857142</v>
      </c>
      <c r="Q52" s="24">
        <v>15.5</v>
      </c>
      <c r="R52" s="25">
        <v>15.425999999999998</v>
      </c>
      <c r="S52" s="23">
        <v>0.99522580645161285</v>
      </c>
      <c r="T52" s="25">
        <v>4213.5213617619129</v>
      </c>
      <c r="U52" s="25">
        <v>4306.25</v>
      </c>
      <c r="V52" s="25">
        <v>4306.25</v>
      </c>
      <c r="W52" s="23">
        <v>1.0220073972045349</v>
      </c>
      <c r="X52" s="25">
        <v>1685.4085447047653</v>
      </c>
      <c r="Y52" s="25">
        <v>3038.3928599999999</v>
      </c>
      <c r="Z52" s="25">
        <v>3038.3928599999999</v>
      </c>
      <c r="AA52" s="23">
        <v>1.8027634127915486</v>
      </c>
      <c r="AB52" s="25">
        <v>1264.0564085285739</v>
      </c>
      <c r="AC52" s="25">
        <v>400</v>
      </c>
      <c r="AD52" s="25">
        <v>400</v>
      </c>
      <c r="AE52" s="23">
        <v>0.3164415743642488</v>
      </c>
      <c r="AF52" s="22">
        <v>2</v>
      </c>
      <c r="AG52" s="22">
        <v>0</v>
      </c>
      <c r="AH52" s="25">
        <v>4223.5013617619124</v>
      </c>
      <c r="AI52" s="25">
        <v>4306.25</v>
      </c>
      <c r="AJ52" s="23">
        <v>1.0195924260821281</v>
      </c>
      <c r="AK52" s="25">
        <v>44</v>
      </c>
      <c r="AL52" s="25">
        <v>25.400000000000002</v>
      </c>
      <c r="AM52" s="25">
        <v>25.400000000000002</v>
      </c>
      <c r="AN52" s="23">
        <v>0.57727272727272727</v>
      </c>
      <c r="AO52" s="22">
        <v>6</v>
      </c>
      <c r="AP52" s="22">
        <v>2</v>
      </c>
      <c r="AQ52" s="22">
        <v>2</v>
      </c>
      <c r="AR52" s="23">
        <v>0.33333333333333331</v>
      </c>
      <c r="AS52" s="22">
        <v>1</v>
      </c>
      <c r="AT52" s="22">
        <v>0</v>
      </c>
      <c r="AU52" s="22">
        <v>0.99999999999999989</v>
      </c>
      <c r="AV52" s="22">
        <v>0</v>
      </c>
      <c r="AW52" s="22">
        <v>1</v>
      </c>
      <c r="AX52" s="22">
        <v>0</v>
      </c>
      <c r="AY52" s="25">
        <v>85.78</v>
      </c>
      <c r="AZ52" s="25">
        <v>31.400000000000002</v>
      </c>
      <c r="BA52" s="25">
        <v>31.4</v>
      </c>
      <c r="BB52" s="27">
        <v>0.36605269293541615</v>
      </c>
      <c r="BC52" s="26">
        <v>0.78</v>
      </c>
      <c r="BD52" s="22">
        <v>19</v>
      </c>
      <c r="BE52" s="22">
        <v>20</v>
      </c>
      <c r="BF52" s="23">
        <v>0.9642857142857143</v>
      </c>
      <c r="BG52" s="23">
        <v>1.2362637362637363</v>
      </c>
      <c r="BH52" s="22">
        <v>14</v>
      </c>
      <c r="BI52" s="22">
        <v>18</v>
      </c>
      <c r="BJ52" s="22">
        <v>18</v>
      </c>
      <c r="BK52" s="23">
        <v>1.2857142857142858</v>
      </c>
      <c r="BL52" s="23">
        <v>0.8</v>
      </c>
      <c r="BM52" s="22">
        <v>68</v>
      </c>
      <c r="BN52" s="22">
        <v>63</v>
      </c>
      <c r="BO52" s="23">
        <v>0.92647058823529416</v>
      </c>
      <c r="BP52" s="23">
        <v>1.1580882352941175</v>
      </c>
      <c r="BQ52" s="27">
        <v>0.92379471443349925</v>
      </c>
      <c r="BR52" s="41"/>
      <c r="BS52" s="22">
        <v>35</v>
      </c>
      <c r="BT52" s="22">
        <v>6</v>
      </c>
      <c r="BU52" s="23">
        <v>0.17142857142857143</v>
      </c>
      <c r="BV52" s="22">
        <v>5</v>
      </c>
      <c r="BW52" s="23">
        <v>1.2</v>
      </c>
      <c r="BX52" s="22">
        <v>1</v>
      </c>
      <c r="BY52" s="23">
        <v>2.8571428571428571E-2</v>
      </c>
      <c r="BZ52" s="22">
        <v>5</v>
      </c>
      <c r="CA52" s="23">
        <v>0.2</v>
      </c>
      <c r="CC52" t="str">
        <f>IFERROR(VLOOKUP(A52,[4]Hoja1!$B:$C,2,0),"")</f>
        <v/>
      </c>
      <c r="CD52" t="str">
        <f>IFERROR(VLOOKUP(A52,[5]Hoja1!$B:$C,2,0),"")</f>
        <v/>
      </c>
      <c r="CF52">
        <f>IFERROR(VLOOKUP(A52,[5]Hoja2!$B:$G,2,0),"")</f>
        <v>0</v>
      </c>
      <c r="CG52">
        <f>IFERROR(VLOOKUP(A52,[5]Hoja2!$B:$G,3,0),"")</f>
        <v>0</v>
      </c>
      <c r="CH52">
        <f>IFERROR(VLOOKUP(A52,[5]Hoja2!$B:$G,4,0),"")</f>
        <v>0</v>
      </c>
      <c r="CI52">
        <f>IFERROR(VLOOKUP(A52,[5]Hoja2!$B:$G,5,0),"")</f>
        <v>2</v>
      </c>
      <c r="CJ52">
        <f>IFERROR(VLOOKUP(A52,[5]Hoja2!$B:$G,6,0),"")</f>
        <v>1</v>
      </c>
      <c r="CK52">
        <f t="shared" si="1"/>
        <v>3</v>
      </c>
      <c r="CM52" s="36">
        <f t="shared" si="2"/>
        <v>230.94867860837482</v>
      </c>
      <c r="CO52" s="37">
        <f t="shared" si="15"/>
        <v>-3</v>
      </c>
      <c r="CP52" s="36"/>
      <c r="CQ52" s="37">
        <f t="shared" si="16"/>
        <v>227.94867860837482</v>
      </c>
    </row>
    <row r="53" spans="1:95" x14ac:dyDescent="0.25">
      <c r="A53" s="34" t="s">
        <v>134</v>
      </c>
      <c r="B53" s="21">
        <v>0</v>
      </c>
      <c r="C53" s="21">
        <v>0</v>
      </c>
      <c r="D53" s="22">
        <v>0</v>
      </c>
      <c r="E53" s="21">
        <v>0</v>
      </c>
      <c r="F53" s="23">
        <v>0</v>
      </c>
      <c r="G53" s="21">
        <v>0</v>
      </c>
      <c r="H53" s="22">
        <v>0</v>
      </c>
      <c r="I53" s="22">
        <v>0</v>
      </c>
      <c r="J53" s="21">
        <v>0</v>
      </c>
      <c r="K53" s="23">
        <v>0</v>
      </c>
      <c r="L53" s="22">
        <v>0</v>
      </c>
      <c r="M53" s="22">
        <v>0</v>
      </c>
      <c r="N53" s="22">
        <v>0</v>
      </c>
      <c r="O53" s="21">
        <v>0</v>
      </c>
      <c r="P53" s="23">
        <v>0</v>
      </c>
      <c r="Q53" s="24">
        <v>15.5</v>
      </c>
      <c r="R53" s="25">
        <v>0</v>
      </c>
      <c r="S53" s="23">
        <v>0</v>
      </c>
      <c r="T53" s="25">
        <v>0</v>
      </c>
      <c r="U53" s="25">
        <v>0</v>
      </c>
      <c r="V53" s="25">
        <v>0</v>
      </c>
      <c r="W53" s="23">
        <v>0</v>
      </c>
      <c r="X53" s="25">
        <v>0</v>
      </c>
      <c r="Y53" s="25">
        <v>0</v>
      </c>
      <c r="Z53" s="25">
        <v>0</v>
      </c>
      <c r="AA53" s="23">
        <v>0</v>
      </c>
      <c r="AB53" s="25">
        <v>0</v>
      </c>
      <c r="AC53" s="25">
        <v>0</v>
      </c>
      <c r="AD53" s="25">
        <v>0</v>
      </c>
      <c r="AE53" s="23">
        <v>0</v>
      </c>
      <c r="AF53" s="22">
        <v>0</v>
      </c>
      <c r="AG53" s="22">
        <v>0</v>
      </c>
      <c r="AH53" s="25">
        <v>0</v>
      </c>
      <c r="AI53" s="25">
        <v>0</v>
      </c>
      <c r="AJ53" s="23">
        <v>0</v>
      </c>
      <c r="AK53" s="25">
        <v>0</v>
      </c>
      <c r="AL53" s="25">
        <v>-12.159999999999998</v>
      </c>
      <c r="AM53" s="25">
        <v>-12.159999999999998</v>
      </c>
      <c r="AN53" s="23">
        <v>0</v>
      </c>
      <c r="AO53" s="22">
        <v>0</v>
      </c>
      <c r="AP53" s="22">
        <v>0</v>
      </c>
      <c r="AQ53" s="22">
        <v>0</v>
      </c>
      <c r="AR53" s="23">
        <v>0</v>
      </c>
      <c r="AS53" s="22">
        <v>0</v>
      </c>
      <c r="AT53" s="22">
        <v>0</v>
      </c>
      <c r="AU53" s="22">
        <v>0</v>
      </c>
      <c r="AV53" s="22">
        <v>0</v>
      </c>
      <c r="AW53" s="22">
        <v>0</v>
      </c>
      <c r="AX53" s="22">
        <v>0</v>
      </c>
      <c r="AY53" s="25">
        <v>0</v>
      </c>
      <c r="AZ53" s="25">
        <v>-12.159999999999998</v>
      </c>
      <c r="BA53" s="25">
        <v>-12.159999999999998</v>
      </c>
      <c r="BB53" s="27">
        <v>0</v>
      </c>
      <c r="BC53" s="26">
        <v>0.78</v>
      </c>
      <c r="BD53" s="22">
        <v>0</v>
      </c>
      <c r="BE53" s="22">
        <v>0</v>
      </c>
      <c r="BF53" s="23">
        <v>0</v>
      </c>
      <c r="BG53" s="23">
        <v>0</v>
      </c>
      <c r="BH53" s="22">
        <v>0</v>
      </c>
      <c r="BI53" s="22">
        <v>0</v>
      </c>
      <c r="BJ53" s="22">
        <v>0</v>
      </c>
      <c r="BK53" s="23">
        <v>0</v>
      </c>
      <c r="BL53" s="23">
        <v>0.8</v>
      </c>
      <c r="BM53" s="22">
        <v>0</v>
      </c>
      <c r="BN53" s="22">
        <v>0</v>
      </c>
      <c r="BO53" s="23">
        <v>0</v>
      </c>
      <c r="BP53" s="23">
        <v>0</v>
      </c>
      <c r="BQ53" s="27">
        <v>0</v>
      </c>
      <c r="BR53" s="40"/>
      <c r="BS53" s="22">
        <v>0</v>
      </c>
      <c r="BT53" s="22">
        <v>0</v>
      </c>
      <c r="BU53" s="23">
        <v>0</v>
      </c>
      <c r="BV53" s="22">
        <v>0</v>
      </c>
      <c r="BW53" s="23">
        <v>0</v>
      </c>
      <c r="BX53" s="22">
        <v>0</v>
      </c>
      <c r="BY53" s="23">
        <v>0</v>
      </c>
      <c r="BZ53" s="22">
        <v>0</v>
      </c>
      <c r="CA53" s="23">
        <v>0</v>
      </c>
      <c r="CC53" t="str">
        <f>IFERROR(VLOOKUP(A53,[4]Hoja1!$B:$C,2,0),"")</f>
        <v/>
      </c>
      <c r="CD53" t="str">
        <f>IFERROR(VLOOKUP(A53,[5]Hoja1!$B:$C,2,0),"")</f>
        <v/>
      </c>
      <c r="CF53" t="str">
        <f>IFERROR(VLOOKUP(A53,[5]Hoja2!$B:$G,2,0),"")</f>
        <v/>
      </c>
      <c r="CG53" t="str">
        <f>IFERROR(VLOOKUP(A53,[5]Hoja2!$B:$G,3,0),"")</f>
        <v/>
      </c>
      <c r="CH53" t="str">
        <f>IFERROR(VLOOKUP(A53,[5]Hoja2!$B:$G,4,0),"")</f>
        <v/>
      </c>
      <c r="CI53" t="str">
        <f>IFERROR(VLOOKUP(A53,[5]Hoja2!$B:$G,5,0),"")</f>
        <v/>
      </c>
      <c r="CJ53" t="str">
        <f>IFERROR(VLOOKUP(A53,[5]Hoja2!$B:$G,6,0),"")</f>
        <v/>
      </c>
      <c r="CK53">
        <f t="shared" si="1"/>
        <v>0</v>
      </c>
      <c r="CM53" s="36">
        <f t="shared" si="2"/>
        <v>0</v>
      </c>
      <c r="CO53" s="37">
        <f t="shared" si="15"/>
        <v>0</v>
      </c>
      <c r="CP53" s="36"/>
      <c r="CQ53" s="37">
        <f t="shared" si="16"/>
        <v>0</v>
      </c>
    </row>
    <row r="54" spans="1:95" x14ac:dyDescent="0.25">
      <c r="A54" s="20" t="s">
        <v>135</v>
      </c>
      <c r="B54" s="21">
        <v>81.400000000000006</v>
      </c>
      <c r="C54" s="21">
        <v>78</v>
      </c>
      <c r="D54" s="22">
        <v>0</v>
      </c>
      <c r="E54" s="21">
        <v>78</v>
      </c>
      <c r="F54" s="23">
        <v>0.95823095823095816</v>
      </c>
      <c r="G54" s="21">
        <v>62.4375</v>
      </c>
      <c r="H54" s="22">
        <v>67</v>
      </c>
      <c r="I54" s="22">
        <v>0</v>
      </c>
      <c r="J54" s="21">
        <v>67</v>
      </c>
      <c r="K54" s="23">
        <v>1.0730730730730731</v>
      </c>
      <c r="L54" s="22">
        <v>185</v>
      </c>
      <c r="M54" s="22">
        <v>191</v>
      </c>
      <c r="N54" s="22">
        <v>1</v>
      </c>
      <c r="O54" s="21">
        <v>190</v>
      </c>
      <c r="P54" s="23">
        <v>1.027027027027027</v>
      </c>
      <c r="Q54" s="24">
        <v>15.5</v>
      </c>
      <c r="R54" s="25">
        <v>15.71324607329843</v>
      </c>
      <c r="S54" s="23">
        <v>1.0137578111805439</v>
      </c>
      <c r="T54" s="25">
        <v>21450</v>
      </c>
      <c r="U54" s="25">
        <v>29173.037189999999</v>
      </c>
      <c r="V54" s="25">
        <v>29173.037189999999</v>
      </c>
      <c r="W54" s="23">
        <v>1.3600483538461539</v>
      </c>
      <c r="X54" s="25">
        <v>8580</v>
      </c>
      <c r="Y54" s="25">
        <v>25958.751469999999</v>
      </c>
      <c r="Z54" s="25">
        <v>25958.751469999999</v>
      </c>
      <c r="AA54" s="23">
        <v>3.0254955093240095</v>
      </c>
      <c r="AB54" s="25">
        <v>5362.5</v>
      </c>
      <c r="AC54" s="25">
        <v>764.28572000000008</v>
      </c>
      <c r="AD54" s="25">
        <v>764.28572000000008</v>
      </c>
      <c r="AE54" s="23">
        <v>0.14252414358974361</v>
      </c>
      <c r="AF54" s="22">
        <v>10</v>
      </c>
      <c r="AG54" s="22">
        <v>0</v>
      </c>
      <c r="AH54" s="25">
        <v>21499.9</v>
      </c>
      <c r="AI54" s="25">
        <v>29173.037189999999</v>
      </c>
      <c r="AJ54" s="23">
        <v>1.3568917618221479</v>
      </c>
      <c r="AK54" s="25">
        <v>242</v>
      </c>
      <c r="AL54" s="25">
        <v>221.82</v>
      </c>
      <c r="AM54" s="25">
        <v>221.82</v>
      </c>
      <c r="AN54" s="23">
        <v>0.91661157024793383</v>
      </c>
      <c r="AO54" s="22">
        <v>35</v>
      </c>
      <c r="AP54" s="22">
        <v>9</v>
      </c>
      <c r="AQ54" s="22">
        <v>9</v>
      </c>
      <c r="AR54" s="23">
        <v>0.25714285714285712</v>
      </c>
      <c r="AS54" s="22">
        <v>5</v>
      </c>
      <c r="AT54" s="22">
        <v>0</v>
      </c>
      <c r="AU54" s="22">
        <v>5</v>
      </c>
      <c r="AV54" s="22">
        <v>1</v>
      </c>
      <c r="AW54" s="22">
        <v>5</v>
      </c>
      <c r="AX54" s="22">
        <v>0</v>
      </c>
      <c r="AY54" s="25">
        <v>465.9</v>
      </c>
      <c r="AZ54" s="25">
        <v>251.82</v>
      </c>
      <c r="BA54" s="25">
        <v>251.82</v>
      </c>
      <c r="BB54" s="27">
        <v>0.54050225370251126</v>
      </c>
      <c r="BC54" s="26">
        <v>0.78000000000000014</v>
      </c>
      <c r="BD54" s="22">
        <v>115</v>
      </c>
      <c r="BE54" s="22">
        <v>129</v>
      </c>
      <c r="BF54" s="23">
        <v>0.69190705128205121</v>
      </c>
      <c r="BG54" s="23">
        <v>0.88706032215647579</v>
      </c>
      <c r="BH54" s="22">
        <v>80</v>
      </c>
      <c r="BI54" s="22">
        <v>90</v>
      </c>
      <c r="BJ54" s="22">
        <v>90</v>
      </c>
      <c r="BK54" s="23">
        <v>1.125</v>
      </c>
      <c r="BL54" s="23">
        <v>0.79999999999999993</v>
      </c>
      <c r="BM54" s="22">
        <v>345</v>
      </c>
      <c r="BN54" s="22">
        <v>345</v>
      </c>
      <c r="BO54" s="23">
        <v>0.7142857142857143</v>
      </c>
      <c r="BP54" s="23">
        <v>0.8928571428571429</v>
      </c>
      <c r="BQ54" s="27">
        <v>0.94008755120978216</v>
      </c>
      <c r="BR54" s="40"/>
      <c r="BS54" s="22">
        <v>191</v>
      </c>
      <c r="BT54" s="22">
        <v>32</v>
      </c>
      <c r="BU54" s="23">
        <v>0.16753926701570682</v>
      </c>
      <c r="BV54" s="22">
        <v>30</v>
      </c>
      <c r="BW54" s="23">
        <v>1.0666666666666667</v>
      </c>
      <c r="BX54" s="22">
        <v>10</v>
      </c>
      <c r="BY54" s="23">
        <v>5.2356020942408377E-2</v>
      </c>
      <c r="BZ54" s="22">
        <v>30</v>
      </c>
      <c r="CA54" s="23">
        <v>0.33333333333333331</v>
      </c>
      <c r="CC54" s="29">
        <f>SUM(CC55:CC61)</f>
        <v>7</v>
      </c>
      <c r="CD54" s="29">
        <f t="shared" ref="CD54:CK54" si="17">SUM(CD55:CD61)</f>
        <v>0</v>
      </c>
      <c r="CE54" s="29">
        <f t="shared" si="17"/>
        <v>0</v>
      </c>
      <c r="CF54" s="29">
        <f t="shared" si="17"/>
        <v>2</v>
      </c>
      <c r="CG54" s="29">
        <f t="shared" si="17"/>
        <v>6</v>
      </c>
      <c r="CH54" s="29">
        <f t="shared" si="17"/>
        <v>4</v>
      </c>
      <c r="CI54" s="29">
        <f t="shared" si="17"/>
        <v>7</v>
      </c>
      <c r="CJ54" s="29">
        <f t="shared" si="17"/>
        <v>4</v>
      </c>
      <c r="CK54" s="29">
        <f t="shared" si="17"/>
        <v>30</v>
      </c>
      <c r="CM54" s="72">
        <f>SUM(CM55:CM61)</f>
        <v>1256.2455322315348</v>
      </c>
      <c r="CO54" s="30">
        <f>SUM(CO55:CO61)</f>
        <v>-43</v>
      </c>
      <c r="CP54" s="30">
        <f t="shared" ref="CP54:CQ54" si="18">SUM(CP55:CP61)</f>
        <v>0</v>
      </c>
      <c r="CQ54" s="30">
        <f t="shared" si="18"/>
        <v>1213.2455322315348</v>
      </c>
    </row>
    <row r="55" spans="1:95" x14ac:dyDescent="0.25">
      <c r="A55" s="34" t="s">
        <v>136</v>
      </c>
      <c r="B55" s="21">
        <v>16.28</v>
      </c>
      <c r="C55" s="21">
        <v>17</v>
      </c>
      <c r="D55" s="22">
        <v>0</v>
      </c>
      <c r="E55" s="21">
        <v>17</v>
      </c>
      <c r="F55" s="23">
        <v>1.0442260442260443</v>
      </c>
      <c r="G55" s="21">
        <v>12.487500000000001</v>
      </c>
      <c r="H55" s="22">
        <v>19</v>
      </c>
      <c r="I55" s="22">
        <v>0</v>
      </c>
      <c r="J55" s="21">
        <v>19</v>
      </c>
      <c r="K55" s="23">
        <v>1.5215215215215214</v>
      </c>
      <c r="L55" s="22">
        <v>37</v>
      </c>
      <c r="M55" s="22">
        <v>47</v>
      </c>
      <c r="N55" s="22">
        <v>1</v>
      </c>
      <c r="O55" s="21">
        <v>46</v>
      </c>
      <c r="P55" s="23">
        <v>1.2432432432432432</v>
      </c>
      <c r="Q55" s="24">
        <v>15.5</v>
      </c>
      <c r="R55" s="25">
        <v>15.567234042553189</v>
      </c>
      <c r="S55" s="23">
        <v>1.0043376801647219</v>
      </c>
      <c r="T55" s="25">
        <v>4290</v>
      </c>
      <c r="U55" s="25">
        <v>6258.9285799999998</v>
      </c>
      <c r="V55" s="25">
        <v>6258.9285799999998</v>
      </c>
      <c r="W55" s="23">
        <v>1.4589577109557108</v>
      </c>
      <c r="X55" s="25">
        <v>1716</v>
      </c>
      <c r="Y55" s="25">
        <v>6258.9285799999998</v>
      </c>
      <c r="Z55" s="25">
        <v>6258.9285799999998</v>
      </c>
      <c r="AA55" s="23">
        <v>3.6473942773892771</v>
      </c>
      <c r="AB55" s="25">
        <v>1072.5</v>
      </c>
      <c r="AC55" s="25">
        <v>350</v>
      </c>
      <c r="AD55" s="25">
        <v>350</v>
      </c>
      <c r="AE55" s="23">
        <v>0.32634032634032634</v>
      </c>
      <c r="AF55" s="22">
        <v>2</v>
      </c>
      <c r="AG55" s="22">
        <v>0</v>
      </c>
      <c r="AH55" s="25">
        <v>4299.9799999999996</v>
      </c>
      <c r="AI55" s="25">
        <v>6258.9285799999998</v>
      </c>
      <c r="AJ55" s="23">
        <v>1.4555715561467728</v>
      </c>
      <c r="AK55" s="25">
        <v>48.4</v>
      </c>
      <c r="AL55" s="25">
        <v>64.66</v>
      </c>
      <c r="AM55" s="25">
        <v>64.66</v>
      </c>
      <c r="AN55" s="23">
        <v>1.3359504132231406</v>
      </c>
      <c r="AO55" s="22">
        <v>7</v>
      </c>
      <c r="AP55" s="22">
        <v>4</v>
      </c>
      <c r="AQ55" s="22">
        <v>4</v>
      </c>
      <c r="AR55" s="23">
        <v>0.5714285714285714</v>
      </c>
      <c r="AS55" s="22">
        <v>1</v>
      </c>
      <c r="AT55" s="22">
        <v>0</v>
      </c>
      <c r="AU55" s="22">
        <v>1</v>
      </c>
      <c r="AV55" s="22">
        <v>0</v>
      </c>
      <c r="AW55" s="22">
        <v>1</v>
      </c>
      <c r="AX55" s="22">
        <v>0</v>
      </c>
      <c r="AY55" s="25">
        <v>93.179999999999993</v>
      </c>
      <c r="AZ55" s="25">
        <v>76.66</v>
      </c>
      <c r="BA55" s="25">
        <v>76.66</v>
      </c>
      <c r="BB55" s="27">
        <v>0.82270873578021042</v>
      </c>
      <c r="BC55" s="26">
        <v>0.78</v>
      </c>
      <c r="BD55" s="22">
        <v>9</v>
      </c>
      <c r="BE55" s="22">
        <v>9</v>
      </c>
      <c r="BF55" s="23">
        <v>1</v>
      </c>
      <c r="BG55" s="23">
        <v>1.2820512820512819</v>
      </c>
      <c r="BH55" s="22">
        <v>16</v>
      </c>
      <c r="BI55" s="22">
        <v>27</v>
      </c>
      <c r="BJ55" s="22">
        <v>27</v>
      </c>
      <c r="BK55" s="23">
        <v>1.6875</v>
      </c>
      <c r="BL55" s="23">
        <v>0.8</v>
      </c>
      <c r="BM55" s="22">
        <v>69</v>
      </c>
      <c r="BN55" s="22">
        <v>69</v>
      </c>
      <c r="BO55" s="23">
        <v>1</v>
      </c>
      <c r="BP55" s="23">
        <v>1.25</v>
      </c>
      <c r="BQ55" s="27">
        <v>1.2762654636935717</v>
      </c>
      <c r="BR55" s="35"/>
      <c r="BS55" s="22">
        <v>47</v>
      </c>
      <c r="BT55" s="22">
        <v>6</v>
      </c>
      <c r="BU55" s="23">
        <v>0.1276595744680851</v>
      </c>
      <c r="BV55" s="22">
        <v>6</v>
      </c>
      <c r="BW55" s="23">
        <v>1</v>
      </c>
      <c r="BX55" s="22">
        <v>4</v>
      </c>
      <c r="BY55" s="23">
        <v>8.5106382978723402E-2</v>
      </c>
      <c r="BZ55" s="22">
        <v>6</v>
      </c>
      <c r="CA55" s="23">
        <v>0.66666666666666663</v>
      </c>
      <c r="CC55" t="str">
        <f>IFERROR(VLOOKUP(A55,[4]Hoja1!$B:$C,2,0),"")</f>
        <v/>
      </c>
      <c r="CD55" t="str">
        <f>IFERROR(VLOOKUP(A55,[5]Hoja1!$B:$C,2,0),"")</f>
        <v/>
      </c>
      <c r="CF55">
        <f>IFERROR(VLOOKUP(A55,[5]Hoja2!$B:$G,2,0),"")</f>
        <v>1</v>
      </c>
      <c r="CG55">
        <f>IFERROR(VLOOKUP(A55,[5]Hoja2!$B:$G,3,0),"")</f>
        <v>2</v>
      </c>
      <c r="CH55">
        <f>IFERROR(VLOOKUP(A55,[5]Hoja2!$B:$G,4,0),"")</f>
        <v>2</v>
      </c>
      <c r="CI55">
        <f>IFERROR(VLOOKUP(A55,[5]Hoja2!$B:$G,5,0),"")</f>
        <v>1</v>
      </c>
      <c r="CJ55">
        <f>IFERROR(VLOOKUP(A55,[5]Hoja2!$B:$G,6,0),"")</f>
        <v>1</v>
      </c>
      <c r="CK55">
        <f t="shared" si="1"/>
        <v>7</v>
      </c>
      <c r="CM55" s="36">
        <f t="shared" si="2"/>
        <v>319.06636592339294</v>
      </c>
      <c r="CO55" s="37">
        <f t="shared" ref="CO55:CO61" si="19">VLOOKUP(CK55,$CT$9:$CU$13,2,1)*CK55</f>
        <v>-10.5</v>
      </c>
      <c r="CP55" s="36"/>
      <c r="CQ55" s="37">
        <f t="shared" ref="CQ55:CQ61" si="20">CM55+CO55+CP55</f>
        <v>308.56636592339294</v>
      </c>
    </row>
    <row r="56" spans="1:95" x14ac:dyDescent="0.25">
      <c r="A56" s="34" t="s">
        <v>137</v>
      </c>
      <c r="B56" s="21">
        <v>16.28</v>
      </c>
      <c r="C56" s="21">
        <v>14</v>
      </c>
      <c r="D56" s="22">
        <v>0</v>
      </c>
      <c r="E56" s="21">
        <v>14</v>
      </c>
      <c r="F56" s="23">
        <v>0.85995085995085985</v>
      </c>
      <c r="G56" s="21">
        <v>12.487500000000001</v>
      </c>
      <c r="H56" s="22">
        <v>13</v>
      </c>
      <c r="I56" s="22">
        <v>0</v>
      </c>
      <c r="J56" s="21">
        <v>13</v>
      </c>
      <c r="K56" s="23">
        <v>1.0410410410410409</v>
      </c>
      <c r="L56" s="22">
        <v>37</v>
      </c>
      <c r="M56" s="22">
        <v>37</v>
      </c>
      <c r="N56" s="22">
        <v>0</v>
      </c>
      <c r="O56" s="21">
        <v>37</v>
      </c>
      <c r="P56" s="23">
        <v>1</v>
      </c>
      <c r="Q56" s="24">
        <v>15.5</v>
      </c>
      <c r="R56" s="25">
        <v>15.947837837837836</v>
      </c>
      <c r="S56" s="23">
        <v>1.0288927637314733</v>
      </c>
      <c r="T56" s="25">
        <v>4290</v>
      </c>
      <c r="U56" s="25">
        <v>5208.92857</v>
      </c>
      <c r="V56" s="25">
        <v>5208.92857</v>
      </c>
      <c r="W56" s="23">
        <v>1.214202463869464</v>
      </c>
      <c r="X56" s="25">
        <v>1716</v>
      </c>
      <c r="Y56" s="25">
        <v>5208.92857</v>
      </c>
      <c r="Z56" s="25">
        <v>5208.92857</v>
      </c>
      <c r="AA56" s="23">
        <v>3.0355061596736599</v>
      </c>
      <c r="AB56" s="25">
        <v>1072.5</v>
      </c>
      <c r="AC56" s="25">
        <v>0</v>
      </c>
      <c r="AD56" s="25">
        <v>0</v>
      </c>
      <c r="AE56" s="23">
        <v>0</v>
      </c>
      <c r="AF56" s="22">
        <v>2</v>
      </c>
      <c r="AG56" s="22">
        <v>0</v>
      </c>
      <c r="AH56" s="25">
        <v>4299.9799999999996</v>
      </c>
      <c r="AI56" s="25">
        <v>5208.92857</v>
      </c>
      <c r="AJ56" s="23">
        <v>1.2113843715552166</v>
      </c>
      <c r="AK56" s="25">
        <v>48.4</v>
      </c>
      <c r="AL56" s="25">
        <v>40.61</v>
      </c>
      <c r="AM56" s="25">
        <v>40.61</v>
      </c>
      <c r="AN56" s="23">
        <v>0.83904958677685948</v>
      </c>
      <c r="AO56" s="22">
        <v>7</v>
      </c>
      <c r="AP56" s="22">
        <v>1</v>
      </c>
      <c r="AQ56" s="22">
        <v>1</v>
      </c>
      <c r="AR56" s="23">
        <v>0.14285714285714285</v>
      </c>
      <c r="AS56" s="22">
        <v>1</v>
      </c>
      <c r="AT56" s="22">
        <v>0</v>
      </c>
      <c r="AU56" s="22">
        <v>1</v>
      </c>
      <c r="AV56" s="22">
        <v>0</v>
      </c>
      <c r="AW56" s="22">
        <v>1</v>
      </c>
      <c r="AX56" s="22">
        <v>0</v>
      </c>
      <c r="AY56" s="25">
        <v>93.179999999999993</v>
      </c>
      <c r="AZ56" s="25">
        <v>43.61</v>
      </c>
      <c r="BA56" s="25">
        <v>43.61</v>
      </c>
      <c r="BB56" s="27">
        <v>0.46801888817342779</v>
      </c>
      <c r="BC56" s="26">
        <v>0.78</v>
      </c>
      <c r="BD56" s="22">
        <v>42</v>
      </c>
      <c r="BE56" s="22">
        <v>49</v>
      </c>
      <c r="BF56" s="23">
        <v>0.81770833333333326</v>
      </c>
      <c r="BG56" s="23">
        <v>1.048344017094017</v>
      </c>
      <c r="BH56" s="22">
        <v>16</v>
      </c>
      <c r="BI56" s="22">
        <v>16</v>
      </c>
      <c r="BJ56" s="22">
        <v>16</v>
      </c>
      <c r="BK56" s="23">
        <v>1</v>
      </c>
      <c r="BL56" s="23">
        <v>0.8</v>
      </c>
      <c r="BM56" s="22">
        <v>69</v>
      </c>
      <c r="BN56" s="22">
        <v>69</v>
      </c>
      <c r="BO56" s="23">
        <v>1</v>
      </c>
      <c r="BP56" s="23">
        <v>1.25</v>
      </c>
      <c r="BQ56" s="27">
        <v>0.93909404560563614</v>
      </c>
      <c r="BR56" s="35"/>
      <c r="BS56" s="22">
        <v>37</v>
      </c>
      <c r="BT56" s="22">
        <v>7</v>
      </c>
      <c r="BU56" s="23">
        <v>0.1891891891891892</v>
      </c>
      <c r="BV56" s="22">
        <v>6</v>
      </c>
      <c r="BW56" s="23">
        <v>1.1666666666666667</v>
      </c>
      <c r="BX56" s="22">
        <v>2</v>
      </c>
      <c r="BY56" s="23">
        <v>5.4054054054054057E-2</v>
      </c>
      <c r="BZ56" s="22">
        <v>6</v>
      </c>
      <c r="CA56" s="23">
        <v>0.33333333333333331</v>
      </c>
      <c r="CC56">
        <f>IFERROR(VLOOKUP(A56,[4]Hoja1!$B:$C,2,0),"")</f>
        <v>1</v>
      </c>
      <c r="CD56" t="str">
        <f>IFERROR(VLOOKUP(A56,[5]Hoja1!$B:$C,2,0),"")</f>
        <v/>
      </c>
      <c r="CF56">
        <f>IFERROR(VLOOKUP(A56,[5]Hoja2!$B:$G,2,0),"")</f>
        <v>0</v>
      </c>
      <c r="CG56">
        <f>IFERROR(VLOOKUP(A56,[5]Hoja2!$B:$G,3,0),"")</f>
        <v>0</v>
      </c>
      <c r="CH56">
        <f>IFERROR(VLOOKUP(A56,[5]Hoja2!$B:$G,4,0),"")</f>
        <v>1</v>
      </c>
      <c r="CI56">
        <f>IFERROR(VLOOKUP(A56,[5]Hoja2!$B:$G,5,0),"")</f>
        <v>1</v>
      </c>
      <c r="CJ56">
        <f>IFERROR(VLOOKUP(A56,[5]Hoja2!$B:$G,6,0),"")</f>
        <v>2</v>
      </c>
      <c r="CK56">
        <f t="shared" si="1"/>
        <v>5</v>
      </c>
      <c r="CM56" s="36">
        <f t="shared" si="2"/>
        <v>234.77351140140902</v>
      </c>
      <c r="CO56" s="37">
        <f t="shared" si="19"/>
        <v>-7.5</v>
      </c>
      <c r="CP56" s="36"/>
      <c r="CQ56" s="37">
        <f t="shared" si="20"/>
        <v>227.27351140140902</v>
      </c>
    </row>
    <row r="57" spans="1:95" x14ac:dyDescent="0.25">
      <c r="A57" s="34" t="s">
        <v>138</v>
      </c>
      <c r="B57" s="21">
        <v>16.28</v>
      </c>
      <c r="C57" s="21">
        <v>21</v>
      </c>
      <c r="D57" s="22">
        <v>0</v>
      </c>
      <c r="E57" s="21">
        <v>21</v>
      </c>
      <c r="F57" s="23">
        <v>1.2899262899262898</v>
      </c>
      <c r="G57" s="21">
        <v>12.487500000000001</v>
      </c>
      <c r="H57" s="22">
        <v>4</v>
      </c>
      <c r="I57" s="22">
        <v>0</v>
      </c>
      <c r="J57" s="21">
        <v>4</v>
      </c>
      <c r="K57" s="23">
        <v>0.32032032032032032</v>
      </c>
      <c r="L57" s="22">
        <v>37</v>
      </c>
      <c r="M57" s="22">
        <v>32</v>
      </c>
      <c r="N57" s="22">
        <v>0</v>
      </c>
      <c r="O57" s="21">
        <v>32</v>
      </c>
      <c r="P57" s="23">
        <v>0.86486486486486491</v>
      </c>
      <c r="Q57" s="24">
        <v>15.5</v>
      </c>
      <c r="R57" s="25">
        <v>17.234687499999996</v>
      </c>
      <c r="S57" s="23">
        <v>1.1119153225806448</v>
      </c>
      <c r="T57" s="25">
        <v>4290</v>
      </c>
      <c r="U57" s="25">
        <v>5602.6785799999998</v>
      </c>
      <c r="V57" s="25">
        <v>5602.6785799999998</v>
      </c>
      <c r="W57" s="23">
        <v>1.3059856829836829</v>
      </c>
      <c r="X57" s="25">
        <v>1716</v>
      </c>
      <c r="Y57" s="25">
        <v>5602.6785799999998</v>
      </c>
      <c r="Z57" s="25">
        <v>5602.6785799999998</v>
      </c>
      <c r="AA57" s="23">
        <v>3.2649642074592071</v>
      </c>
      <c r="AB57" s="25">
        <v>1072.5</v>
      </c>
      <c r="AC57" s="25">
        <v>0</v>
      </c>
      <c r="AD57" s="25">
        <v>0</v>
      </c>
      <c r="AE57" s="23">
        <v>0</v>
      </c>
      <c r="AF57" s="22">
        <v>2</v>
      </c>
      <c r="AG57" s="22">
        <v>0</v>
      </c>
      <c r="AH57" s="25">
        <v>4299.9799999999996</v>
      </c>
      <c r="AI57" s="25">
        <v>5602.6785799999998</v>
      </c>
      <c r="AJ57" s="23">
        <v>1.3029545672305454</v>
      </c>
      <c r="AK57" s="25">
        <v>48.4</v>
      </c>
      <c r="AL57" s="25">
        <v>41.08</v>
      </c>
      <c r="AM57" s="25">
        <v>41.08</v>
      </c>
      <c r="AN57" s="23">
        <v>0.84876033057851241</v>
      </c>
      <c r="AO57" s="22">
        <v>7</v>
      </c>
      <c r="AP57" s="22">
        <v>0</v>
      </c>
      <c r="AQ57" s="22">
        <v>0</v>
      </c>
      <c r="AR57" s="23">
        <v>0</v>
      </c>
      <c r="AS57" s="22">
        <v>1</v>
      </c>
      <c r="AT57" s="22">
        <v>0</v>
      </c>
      <c r="AU57" s="22">
        <v>1</v>
      </c>
      <c r="AV57" s="22">
        <v>0</v>
      </c>
      <c r="AW57" s="22">
        <v>1</v>
      </c>
      <c r="AX57" s="22">
        <v>0</v>
      </c>
      <c r="AY57" s="25">
        <v>93.179999999999993</v>
      </c>
      <c r="AZ57" s="25">
        <v>41.08</v>
      </c>
      <c r="BA57" s="25">
        <v>41.08</v>
      </c>
      <c r="BB57" s="27">
        <v>0.44086713887100237</v>
      </c>
      <c r="BC57" s="26">
        <v>0.78</v>
      </c>
      <c r="BD57" s="22">
        <v>26</v>
      </c>
      <c r="BE57" s="22">
        <v>27</v>
      </c>
      <c r="BF57" s="23">
        <v>1</v>
      </c>
      <c r="BG57" s="23">
        <v>1.2820512820512819</v>
      </c>
      <c r="BH57" s="22">
        <v>16</v>
      </c>
      <c r="BI57" s="22">
        <v>9</v>
      </c>
      <c r="BJ57" s="22">
        <v>9</v>
      </c>
      <c r="BK57" s="23">
        <v>0.5625</v>
      </c>
      <c r="BL57" s="23">
        <v>0.8</v>
      </c>
      <c r="BM57" s="22">
        <v>69</v>
      </c>
      <c r="BN57" s="22">
        <v>69</v>
      </c>
      <c r="BO57" s="23">
        <v>1</v>
      </c>
      <c r="BP57" s="23">
        <v>1.25</v>
      </c>
      <c r="BQ57" s="27">
        <v>0.83283355393384373</v>
      </c>
      <c r="BR57" s="35"/>
      <c r="BS57" s="22">
        <v>32</v>
      </c>
      <c r="BT57" s="22">
        <v>6</v>
      </c>
      <c r="BU57" s="23">
        <v>0.1875</v>
      </c>
      <c r="BV57" s="22">
        <v>6</v>
      </c>
      <c r="BW57" s="23">
        <v>1</v>
      </c>
      <c r="BX57" s="22">
        <v>2</v>
      </c>
      <c r="BY57" s="23">
        <v>6.25E-2</v>
      </c>
      <c r="BZ57" s="22">
        <v>6</v>
      </c>
      <c r="CA57" s="23">
        <v>0.33333333333333331</v>
      </c>
      <c r="CC57">
        <f>IFERROR(VLOOKUP(A57,[4]Hoja1!$B:$C,2,0),"")</f>
        <v>2</v>
      </c>
      <c r="CD57" t="str">
        <f>IFERROR(VLOOKUP(A57,[5]Hoja1!$B:$C,2,0),"")</f>
        <v/>
      </c>
      <c r="CF57">
        <f>IFERROR(VLOOKUP(A57,[5]Hoja2!$B:$G,2,0),"")</f>
        <v>1</v>
      </c>
      <c r="CG57">
        <f>IFERROR(VLOOKUP(A57,[5]Hoja2!$B:$G,3,0),"")</f>
        <v>0</v>
      </c>
      <c r="CH57">
        <f>IFERROR(VLOOKUP(A57,[5]Hoja2!$B:$G,4,0),"")</f>
        <v>0</v>
      </c>
      <c r="CI57">
        <f>IFERROR(VLOOKUP(A57,[5]Hoja2!$B:$G,5,0),"")</f>
        <v>1</v>
      </c>
      <c r="CJ57">
        <f>IFERROR(VLOOKUP(A57,[5]Hoja2!$B:$G,6,0),"")</f>
        <v>1</v>
      </c>
      <c r="CK57">
        <f t="shared" si="1"/>
        <v>5</v>
      </c>
      <c r="CM57" s="36">
        <f t="shared" si="2"/>
        <v>208.20838848346094</v>
      </c>
      <c r="CO57" s="37">
        <f t="shared" si="19"/>
        <v>-7.5</v>
      </c>
      <c r="CP57" s="36"/>
      <c r="CQ57" s="37">
        <f t="shared" si="20"/>
        <v>200.70838848346094</v>
      </c>
    </row>
    <row r="58" spans="1:95" x14ac:dyDescent="0.25">
      <c r="A58" s="34" t="s">
        <v>139</v>
      </c>
      <c r="B58" s="21">
        <v>16.28</v>
      </c>
      <c r="C58" s="21">
        <v>8</v>
      </c>
      <c r="D58" s="22">
        <v>0</v>
      </c>
      <c r="E58" s="21">
        <v>8</v>
      </c>
      <c r="F58" s="23">
        <v>0.49140049140049136</v>
      </c>
      <c r="G58" s="21">
        <v>12.487500000000001</v>
      </c>
      <c r="H58" s="22">
        <v>17</v>
      </c>
      <c r="I58" s="22">
        <v>0</v>
      </c>
      <c r="J58" s="21">
        <v>17</v>
      </c>
      <c r="K58" s="23">
        <v>1.3613613613613613</v>
      </c>
      <c r="L58" s="22">
        <v>37</v>
      </c>
      <c r="M58" s="22">
        <v>37</v>
      </c>
      <c r="N58" s="22">
        <v>0</v>
      </c>
      <c r="O58" s="21">
        <v>37</v>
      </c>
      <c r="P58" s="23">
        <v>1</v>
      </c>
      <c r="Q58" s="24">
        <v>15.5</v>
      </c>
      <c r="R58" s="25">
        <v>15.108918918918921</v>
      </c>
      <c r="S58" s="23">
        <v>0.97476896251089806</v>
      </c>
      <c r="T58" s="25">
        <v>4290</v>
      </c>
      <c r="U58" s="25">
        <v>6945.8928599999999</v>
      </c>
      <c r="V58" s="25">
        <v>6945.8928599999999</v>
      </c>
      <c r="W58" s="23">
        <v>1.6190892447552447</v>
      </c>
      <c r="X58" s="25">
        <v>1716</v>
      </c>
      <c r="Y58" s="25">
        <v>4704.82143</v>
      </c>
      <c r="Z58" s="25">
        <v>4704.82143</v>
      </c>
      <c r="AA58" s="23">
        <v>2.74173743006993</v>
      </c>
      <c r="AB58" s="25">
        <v>1072.5</v>
      </c>
      <c r="AC58" s="25">
        <v>0</v>
      </c>
      <c r="AD58" s="25">
        <v>0</v>
      </c>
      <c r="AE58" s="23">
        <v>0</v>
      </c>
      <c r="AF58" s="22">
        <v>2</v>
      </c>
      <c r="AG58" s="22">
        <v>0</v>
      </c>
      <c r="AH58" s="25">
        <v>4299.9799999999996</v>
      </c>
      <c r="AI58" s="25">
        <v>6945.8928599999999</v>
      </c>
      <c r="AJ58" s="23">
        <v>1.6153314340996936</v>
      </c>
      <c r="AK58" s="25">
        <v>48.4</v>
      </c>
      <c r="AL58" s="25">
        <v>16.25</v>
      </c>
      <c r="AM58" s="25">
        <v>16.25</v>
      </c>
      <c r="AN58" s="23">
        <v>0.33574380165289258</v>
      </c>
      <c r="AO58" s="22">
        <v>7</v>
      </c>
      <c r="AP58" s="22">
        <v>1</v>
      </c>
      <c r="AQ58" s="22">
        <v>1</v>
      </c>
      <c r="AR58" s="23">
        <v>0.14285714285714285</v>
      </c>
      <c r="AS58" s="22">
        <v>1</v>
      </c>
      <c r="AT58" s="22">
        <v>0</v>
      </c>
      <c r="AU58" s="22">
        <v>1</v>
      </c>
      <c r="AV58" s="22">
        <v>0</v>
      </c>
      <c r="AW58" s="22">
        <v>1</v>
      </c>
      <c r="AX58" s="22">
        <v>0</v>
      </c>
      <c r="AY58" s="25">
        <v>93.179999999999993</v>
      </c>
      <c r="AZ58" s="25">
        <v>19.25</v>
      </c>
      <c r="BA58" s="25">
        <v>19.25</v>
      </c>
      <c r="BB58" s="27">
        <v>0.20658939686628033</v>
      </c>
      <c r="BC58" s="26">
        <v>0.78</v>
      </c>
      <c r="BD58" s="22">
        <v>14</v>
      </c>
      <c r="BE58" s="22">
        <v>18</v>
      </c>
      <c r="BF58" s="23">
        <v>0.69230769230769229</v>
      </c>
      <c r="BG58" s="23">
        <v>0.8875739644970414</v>
      </c>
      <c r="BH58" s="22">
        <v>16</v>
      </c>
      <c r="BI58" s="22">
        <v>19</v>
      </c>
      <c r="BJ58" s="22">
        <v>19</v>
      </c>
      <c r="BK58" s="23">
        <v>1.1875</v>
      </c>
      <c r="BL58" s="23">
        <v>0.8</v>
      </c>
      <c r="BM58" s="22">
        <v>69</v>
      </c>
      <c r="BN58" s="22">
        <v>69</v>
      </c>
      <c r="BO58" s="23">
        <v>1</v>
      </c>
      <c r="BP58" s="23">
        <v>1.25</v>
      </c>
      <c r="BQ58" s="27">
        <v>0.85324922206341258</v>
      </c>
      <c r="BR58" s="35"/>
      <c r="BS58" s="22">
        <v>37</v>
      </c>
      <c r="BT58" s="22">
        <v>7</v>
      </c>
      <c r="BU58" s="23">
        <v>0.1891891891891892</v>
      </c>
      <c r="BV58" s="22">
        <v>6</v>
      </c>
      <c r="BW58" s="23">
        <v>1.1666666666666667</v>
      </c>
      <c r="BX58" s="22">
        <v>1</v>
      </c>
      <c r="BY58" s="23">
        <v>2.7027027027027029E-2</v>
      </c>
      <c r="BZ58" s="22">
        <v>6</v>
      </c>
      <c r="CA58" s="23">
        <v>0.16666666666666666</v>
      </c>
      <c r="CC58">
        <f>IFERROR(VLOOKUP(A58,[4]Hoja1!$B:$C,2,0),"")</f>
        <v>4</v>
      </c>
      <c r="CD58" t="str">
        <f>IFERROR(VLOOKUP(A58,[5]Hoja1!$B:$C,2,0),"")</f>
        <v/>
      </c>
      <c r="CF58">
        <f>IFERROR(VLOOKUP(A58,[5]Hoja2!$B:$G,2,0),"")</f>
        <v>0</v>
      </c>
      <c r="CG58">
        <f>IFERROR(VLOOKUP(A58,[5]Hoja2!$B:$G,3,0),"")</f>
        <v>2</v>
      </c>
      <c r="CH58">
        <f>IFERROR(VLOOKUP(A58,[5]Hoja2!$B:$G,4,0),"")</f>
        <v>0</v>
      </c>
      <c r="CI58">
        <f>IFERROR(VLOOKUP(A58,[5]Hoja2!$B:$G,5,0),"")</f>
        <v>3</v>
      </c>
      <c r="CJ58">
        <f>IFERROR(VLOOKUP(A58,[5]Hoja2!$B:$G,6,0),"")</f>
        <v>0</v>
      </c>
      <c r="CK58">
        <f t="shared" si="1"/>
        <v>9</v>
      </c>
      <c r="CM58" s="36">
        <f t="shared" si="2"/>
        <v>213.31230551585315</v>
      </c>
      <c r="CO58" s="37">
        <f t="shared" si="19"/>
        <v>-13.5</v>
      </c>
      <c r="CP58" s="36"/>
      <c r="CQ58" s="37">
        <f t="shared" si="20"/>
        <v>199.81230551585315</v>
      </c>
    </row>
    <row r="59" spans="1:95" x14ac:dyDescent="0.25">
      <c r="A59" s="34" t="s">
        <v>141</v>
      </c>
      <c r="B59" s="21">
        <v>0</v>
      </c>
      <c r="C59" s="21">
        <v>0</v>
      </c>
      <c r="D59" s="22">
        <v>0</v>
      </c>
      <c r="E59" s="21">
        <v>0</v>
      </c>
      <c r="F59" s="23">
        <v>0</v>
      </c>
      <c r="G59" s="21">
        <v>0</v>
      </c>
      <c r="H59" s="22">
        <v>0</v>
      </c>
      <c r="I59" s="22">
        <v>0</v>
      </c>
      <c r="J59" s="21">
        <v>0</v>
      </c>
      <c r="K59" s="23">
        <v>0</v>
      </c>
      <c r="L59" s="22">
        <v>0</v>
      </c>
      <c r="M59" s="22">
        <v>0</v>
      </c>
      <c r="N59" s="22">
        <v>0</v>
      </c>
      <c r="O59" s="21">
        <v>0</v>
      </c>
      <c r="P59" s="23">
        <v>0</v>
      </c>
      <c r="Q59" s="24">
        <v>15.5</v>
      </c>
      <c r="R59" s="25">
        <v>0</v>
      </c>
      <c r="S59" s="23">
        <v>0</v>
      </c>
      <c r="T59" s="25">
        <v>0</v>
      </c>
      <c r="U59" s="25">
        <v>0</v>
      </c>
      <c r="V59" s="25">
        <v>0</v>
      </c>
      <c r="W59" s="23">
        <v>0</v>
      </c>
      <c r="X59" s="25">
        <v>0</v>
      </c>
      <c r="Y59" s="25">
        <v>0</v>
      </c>
      <c r="Z59" s="25">
        <v>0</v>
      </c>
      <c r="AA59" s="23">
        <v>0</v>
      </c>
      <c r="AB59" s="25">
        <v>0</v>
      </c>
      <c r="AC59" s="25">
        <v>0</v>
      </c>
      <c r="AD59" s="25">
        <v>0</v>
      </c>
      <c r="AE59" s="23">
        <v>0</v>
      </c>
      <c r="AF59" s="22">
        <v>0</v>
      </c>
      <c r="AG59" s="22">
        <v>0</v>
      </c>
      <c r="AH59" s="25">
        <v>0</v>
      </c>
      <c r="AI59" s="25">
        <v>0</v>
      </c>
      <c r="AJ59" s="23">
        <v>0</v>
      </c>
      <c r="AK59" s="25">
        <v>0</v>
      </c>
      <c r="AL59" s="25">
        <v>0</v>
      </c>
      <c r="AM59" s="25">
        <v>0</v>
      </c>
      <c r="AN59" s="23">
        <v>0</v>
      </c>
      <c r="AO59" s="22">
        <v>0</v>
      </c>
      <c r="AP59" s="22">
        <v>0</v>
      </c>
      <c r="AQ59" s="22">
        <v>0</v>
      </c>
      <c r="AR59" s="23">
        <v>0</v>
      </c>
      <c r="AS59" s="22">
        <v>0</v>
      </c>
      <c r="AT59" s="22">
        <v>0</v>
      </c>
      <c r="AU59" s="22">
        <v>0</v>
      </c>
      <c r="AV59" s="22">
        <v>0</v>
      </c>
      <c r="AW59" s="22">
        <v>0</v>
      </c>
      <c r="AX59" s="22">
        <v>0</v>
      </c>
      <c r="AY59" s="25">
        <v>0</v>
      </c>
      <c r="AZ59" s="25">
        <v>0</v>
      </c>
      <c r="BA59" s="25">
        <v>0</v>
      </c>
      <c r="BB59" s="27">
        <v>0</v>
      </c>
      <c r="BC59" s="26">
        <v>0.78</v>
      </c>
      <c r="BD59" s="22">
        <v>0</v>
      </c>
      <c r="BE59" s="22">
        <v>0</v>
      </c>
      <c r="BF59" s="23">
        <v>0</v>
      </c>
      <c r="BG59" s="23">
        <v>0</v>
      </c>
      <c r="BH59" s="22">
        <v>0</v>
      </c>
      <c r="BI59" s="22">
        <v>0</v>
      </c>
      <c r="BJ59" s="22">
        <v>0</v>
      </c>
      <c r="BK59" s="23">
        <v>0</v>
      </c>
      <c r="BL59" s="23">
        <v>0.8</v>
      </c>
      <c r="BM59" s="22">
        <v>0</v>
      </c>
      <c r="BN59" s="22">
        <v>0</v>
      </c>
      <c r="BO59" s="23">
        <v>0</v>
      </c>
      <c r="BP59" s="23">
        <v>0</v>
      </c>
      <c r="BQ59" s="27">
        <v>0</v>
      </c>
      <c r="BR59" s="40"/>
      <c r="BS59" s="22">
        <v>0</v>
      </c>
      <c r="BT59" s="22">
        <v>0</v>
      </c>
      <c r="BU59" s="23">
        <v>0</v>
      </c>
      <c r="BV59" s="22">
        <v>0</v>
      </c>
      <c r="BW59" s="23">
        <v>0</v>
      </c>
      <c r="BX59" s="22">
        <v>0</v>
      </c>
      <c r="BY59" s="23">
        <v>0</v>
      </c>
      <c r="BZ59" s="22">
        <v>0</v>
      </c>
      <c r="CA59" s="23">
        <v>0</v>
      </c>
      <c r="CC59" t="str">
        <f>IFERROR(VLOOKUP(A59,[4]Hoja1!$B:$C,2,0),"")</f>
        <v/>
      </c>
      <c r="CD59" t="str">
        <f>IFERROR(VLOOKUP(A59,[5]Hoja1!$B:$C,2,0),"")</f>
        <v/>
      </c>
      <c r="CF59" t="str">
        <f>IFERROR(VLOOKUP(A59,[5]Hoja2!$B:$G,2,0),"")</f>
        <v/>
      </c>
      <c r="CG59" t="str">
        <f>IFERROR(VLOOKUP(A59,[5]Hoja2!$B:$G,3,0),"")</f>
        <v/>
      </c>
      <c r="CH59" t="str">
        <f>IFERROR(VLOOKUP(A59,[5]Hoja2!$B:$G,4,0),"")</f>
        <v/>
      </c>
      <c r="CI59" t="str">
        <f>IFERROR(VLOOKUP(A59,[5]Hoja2!$B:$G,5,0),"")</f>
        <v/>
      </c>
      <c r="CJ59" t="str">
        <f>IFERROR(VLOOKUP(A59,[5]Hoja2!$B:$G,6,0),"")</f>
        <v/>
      </c>
      <c r="CK59">
        <f t="shared" si="1"/>
        <v>0</v>
      </c>
      <c r="CM59" s="36">
        <f t="shared" si="2"/>
        <v>0</v>
      </c>
      <c r="CO59" s="37">
        <f t="shared" si="19"/>
        <v>0</v>
      </c>
      <c r="CP59" s="36"/>
      <c r="CQ59" s="37">
        <f t="shared" si="20"/>
        <v>0</v>
      </c>
    </row>
    <row r="60" spans="1:95" x14ac:dyDescent="0.25">
      <c r="A60" s="34" t="s">
        <v>140</v>
      </c>
      <c r="B60" s="21">
        <v>16.28</v>
      </c>
      <c r="C60" s="21">
        <v>18</v>
      </c>
      <c r="D60" s="22">
        <v>0</v>
      </c>
      <c r="E60" s="21">
        <v>18</v>
      </c>
      <c r="F60" s="23">
        <v>1.1056511056511056</v>
      </c>
      <c r="G60" s="21">
        <v>12.487500000000001</v>
      </c>
      <c r="H60" s="22">
        <v>14</v>
      </c>
      <c r="I60" s="22">
        <v>0</v>
      </c>
      <c r="J60" s="21">
        <v>14</v>
      </c>
      <c r="K60" s="23">
        <v>1.1211211211211212</v>
      </c>
      <c r="L60" s="22">
        <v>37</v>
      </c>
      <c r="M60" s="22">
        <v>38</v>
      </c>
      <c r="N60" s="22">
        <v>0</v>
      </c>
      <c r="O60" s="21">
        <v>38</v>
      </c>
      <c r="P60" s="23">
        <v>1.027027027027027</v>
      </c>
      <c r="Q60" s="24">
        <v>15.5</v>
      </c>
      <c r="R60" s="25">
        <v>14.972631578947372</v>
      </c>
      <c r="S60" s="23">
        <v>0.96597623089983042</v>
      </c>
      <c r="T60" s="25">
        <v>4290</v>
      </c>
      <c r="U60" s="25">
        <v>5156.6085999999996</v>
      </c>
      <c r="V60" s="25">
        <v>5156.6085999999996</v>
      </c>
      <c r="W60" s="23">
        <v>1.2020066666666667</v>
      </c>
      <c r="X60" s="25">
        <v>1716</v>
      </c>
      <c r="Y60" s="25">
        <v>4183.3943099999997</v>
      </c>
      <c r="Z60" s="25">
        <v>4183.3943099999997</v>
      </c>
      <c r="AA60" s="23">
        <v>2.4378754720279718</v>
      </c>
      <c r="AB60" s="25">
        <v>1072.5</v>
      </c>
      <c r="AC60" s="25">
        <v>414.28572000000003</v>
      </c>
      <c r="AD60" s="25">
        <v>414.28572000000003</v>
      </c>
      <c r="AE60" s="23">
        <v>0.38628039160839162</v>
      </c>
      <c r="AF60" s="22">
        <v>2</v>
      </c>
      <c r="AG60" s="22">
        <v>0</v>
      </c>
      <c r="AH60" s="25">
        <v>4299.9799999999996</v>
      </c>
      <c r="AI60" s="25">
        <v>5156.6085999999996</v>
      </c>
      <c r="AJ60" s="23">
        <v>1.1992168800785119</v>
      </c>
      <c r="AK60" s="25">
        <v>48.4</v>
      </c>
      <c r="AL60" s="25">
        <v>70.66</v>
      </c>
      <c r="AM60" s="25">
        <v>70.66</v>
      </c>
      <c r="AN60" s="23">
        <v>1.4599173553719007</v>
      </c>
      <c r="AO60" s="22">
        <v>7</v>
      </c>
      <c r="AP60" s="22">
        <v>3</v>
      </c>
      <c r="AQ60" s="22">
        <v>3</v>
      </c>
      <c r="AR60" s="23">
        <v>0.42857142857142855</v>
      </c>
      <c r="AS60" s="22">
        <v>1</v>
      </c>
      <c r="AT60" s="22">
        <v>0</v>
      </c>
      <c r="AU60" s="22">
        <v>1</v>
      </c>
      <c r="AV60" s="22">
        <v>1</v>
      </c>
      <c r="AW60" s="22">
        <v>1</v>
      </c>
      <c r="AX60" s="22">
        <v>0</v>
      </c>
      <c r="AY60" s="25">
        <v>93.179999999999993</v>
      </c>
      <c r="AZ60" s="25">
        <v>82.66</v>
      </c>
      <c r="BA60" s="25">
        <v>82.66</v>
      </c>
      <c r="BB60" s="27">
        <v>0.88710023610216793</v>
      </c>
      <c r="BC60" s="26">
        <v>0.78</v>
      </c>
      <c r="BD60" s="22">
        <v>20</v>
      </c>
      <c r="BE60" s="22">
        <v>20</v>
      </c>
      <c r="BF60" s="23">
        <v>1</v>
      </c>
      <c r="BG60" s="23">
        <v>1.2820512820512819</v>
      </c>
      <c r="BH60" s="22">
        <v>16</v>
      </c>
      <c r="BI60" s="22">
        <v>19</v>
      </c>
      <c r="BJ60" s="22">
        <v>19</v>
      </c>
      <c r="BK60" s="23">
        <v>1.1875</v>
      </c>
      <c r="BL60" s="23">
        <v>0.8</v>
      </c>
      <c r="BM60" s="22">
        <v>69</v>
      </c>
      <c r="BN60" s="22">
        <v>69</v>
      </c>
      <c r="BO60" s="23">
        <v>1</v>
      </c>
      <c r="BP60" s="23">
        <v>1.25</v>
      </c>
      <c r="BQ60" s="27">
        <v>1.1235398436296749</v>
      </c>
      <c r="BR60" s="41"/>
      <c r="BS60" s="22">
        <v>38</v>
      </c>
      <c r="BT60" s="22">
        <v>6</v>
      </c>
      <c r="BU60" s="23">
        <v>0.15789473684210525</v>
      </c>
      <c r="BV60" s="22">
        <v>6</v>
      </c>
      <c r="BW60" s="23">
        <v>1</v>
      </c>
      <c r="BX60" s="22">
        <v>1</v>
      </c>
      <c r="BY60" s="23">
        <v>2.6315789473684209E-2</v>
      </c>
      <c r="BZ60" s="22">
        <v>6</v>
      </c>
      <c r="CA60" s="23">
        <v>0.16666666666666666</v>
      </c>
      <c r="CC60" t="str">
        <f>IFERROR(VLOOKUP(A60,[4]Hoja1!$B:$C,2,0),"")</f>
        <v/>
      </c>
      <c r="CD60" t="str">
        <f>IFERROR(VLOOKUP(A60,[5]Hoja1!$B:$C,2,0),"")</f>
        <v/>
      </c>
      <c r="CF60">
        <f>IFERROR(VLOOKUP(A60,[5]Hoja2!$B:$G,2,0),"")</f>
        <v>0</v>
      </c>
      <c r="CG60">
        <f>IFERROR(VLOOKUP(A60,[5]Hoja2!$B:$G,3,0),"")</f>
        <v>2</v>
      </c>
      <c r="CH60">
        <f>IFERROR(VLOOKUP(A60,[5]Hoja2!$B:$G,4,0),"")</f>
        <v>1</v>
      </c>
      <c r="CI60">
        <f>IFERROR(VLOOKUP(A60,[5]Hoja2!$B:$G,5,0),"")</f>
        <v>1</v>
      </c>
      <c r="CJ60">
        <f>IFERROR(VLOOKUP(A60,[5]Hoja2!$B:$G,6,0),"")</f>
        <v>0</v>
      </c>
      <c r="CK60">
        <f t="shared" si="1"/>
        <v>4</v>
      </c>
      <c r="CM60" s="36">
        <f t="shared" si="2"/>
        <v>280.8849609074187</v>
      </c>
      <c r="CO60" s="37">
        <f t="shared" si="19"/>
        <v>-4</v>
      </c>
      <c r="CP60" s="36"/>
      <c r="CQ60" s="37">
        <f t="shared" si="20"/>
        <v>276.8849609074187</v>
      </c>
    </row>
    <row r="61" spans="1:95" x14ac:dyDescent="0.25">
      <c r="A61" s="34" t="s">
        <v>142</v>
      </c>
      <c r="B61" s="21">
        <v>0</v>
      </c>
      <c r="C61" s="21">
        <v>0</v>
      </c>
      <c r="D61" s="22">
        <v>0</v>
      </c>
      <c r="E61" s="21">
        <v>0</v>
      </c>
      <c r="F61" s="23">
        <v>0</v>
      </c>
      <c r="G61" s="21">
        <v>0</v>
      </c>
      <c r="H61" s="22">
        <v>0</v>
      </c>
      <c r="I61" s="22">
        <v>0</v>
      </c>
      <c r="J61" s="21">
        <v>0</v>
      </c>
      <c r="K61" s="23">
        <v>0</v>
      </c>
      <c r="L61" s="22">
        <v>0</v>
      </c>
      <c r="M61" s="22">
        <v>0</v>
      </c>
      <c r="N61" s="22">
        <v>0</v>
      </c>
      <c r="O61" s="21">
        <v>0</v>
      </c>
      <c r="P61" s="23">
        <v>0</v>
      </c>
      <c r="Q61" s="24">
        <v>15.5</v>
      </c>
      <c r="R61" s="25">
        <v>0</v>
      </c>
      <c r="S61" s="23">
        <v>0</v>
      </c>
      <c r="T61" s="25">
        <v>0</v>
      </c>
      <c r="U61" s="25">
        <v>0</v>
      </c>
      <c r="V61" s="25">
        <v>0</v>
      </c>
      <c r="W61" s="23">
        <v>0</v>
      </c>
      <c r="X61" s="25">
        <v>0</v>
      </c>
      <c r="Y61" s="25">
        <v>0</v>
      </c>
      <c r="Z61" s="25">
        <v>0</v>
      </c>
      <c r="AA61" s="23">
        <v>0</v>
      </c>
      <c r="AB61" s="25">
        <v>0</v>
      </c>
      <c r="AC61" s="25">
        <v>0</v>
      </c>
      <c r="AD61" s="25">
        <v>0</v>
      </c>
      <c r="AE61" s="23">
        <v>0</v>
      </c>
      <c r="AF61" s="22">
        <v>0</v>
      </c>
      <c r="AG61" s="22">
        <v>0</v>
      </c>
      <c r="AH61" s="25">
        <v>0</v>
      </c>
      <c r="AI61" s="25">
        <v>0</v>
      </c>
      <c r="AJ61" s="23">
        <v>0</v>
      </c>
      <c r="AK61" s="25">
        <v>0</v>
      </c>
      <c r="AL61" s="25">
        <v>-11.44</v>
      </c>
      <c r="AM61" s="25">
        <v>-11.44</v>
      </c>
      <c r="AN61" s="23">
        <v>0</v>
      </c>
      <c r="AO61" s="22">
        <v>0</v>
      </c>
      <c r="AP61" s="22">
        <v>0</v>
      </c>
      <c r="AQ61" s="22">
        <v>0</v>
      </c>
      <c r="AR61" s="23">
        <v>0</v>
      </c>
      <c r="AS61" s="22">
        <v>0</v>
      </c>
      <c r="AT61" s="22">
        <v>0</v>
      </c>
      <c r="AU61" s="22">
        <v>0</v>
      </c>
      <c r="AV61" s="22">
        <v>0</v>
      </c>
      <c r="AW61" s="22">
        <v>0</v>
      </c>
      <c r="AX61" s="22">
        <v>0</v>
      </c>
      <c r="AY61" s="25">
        <v>0</v>
      </c>
      <c r="AZ61" s="25">
        <v>-11.44</v>
      </c>
      <c r="BA61" s="25">
        <v>-11.44</v>
      </c>
      <c r="BB61" s="27">
        <v>0</v>
      </c>
      <c r="BC61" s="26">
        <v>0.78</v>
      </c>
      <c r="BD61" s="22">
        <v>4</v>
      </c>
      <c r="BE61" s="22">
        <v>6</v>
      </c>
      <c r="BF61" s="23">
        <v>0.33333333333333331</v>
      </c>
      <c r="BG61" s="23">
        <v>0.42735042735042733</v>
      </c>
      <c r="BH61" s="22">
        <v>0</v>
      </c>
      <c r="BI61" s="22">
        <v>0</v>
      </c>
      <c r="BJ61" s="22">
        <v>0</v>
      </c>
      <c r="BK61" s="23">
        <v>0</v>
      </c>
      <c r="BL61" s="23">
        <v>0.8</v>
      </c>
      <c r="BM61" s="22">
        <v>0</v>
      </c>
      <c r="BN61" s="22">
        <v>0</v>
      </c>
      <c r="BO61" s="23">
        <v>0</v>
      </c>
      <c r="BP61" s="23">
        <v>0</v>
      </c>
      <c r="BQ61" s="27">
        <v>3.2051282051282048E-2</v>
      </c>
      <c r="BR61" s="40"/>
      <c r="BS61" s="22">
        <v>0</v>
      </c>
      <c r="BT61" s="22">
        <v>0</v>
      </c>
      <c r="BU61" s="23">
        <v>0</v>
      </c>
      <c r="BV61" s="22">
        <v>0</v>
      </c>
      <c r="BW61" s="23">
        <v>0</v>
      </c>
      <c r="BX61" s="22">
        <v>0</v>
      </c>
      <c r="BY61" s="23">
        <v>0</v>
      </c>
      <c r="BZ61" s="22">
        <v>0</v>
      </c>
      <c r="CA61" s="23">
        <v>0</v>
      </c>
      <c r="CC61" t="str">
        <f>IFERROR(VLOOKUP(A61,[4]Hoja1!$B:$C,2,0),"")</f>
        <v/>
      </c>
      <c r="CD61" t="str">
        <f>IFERROR(VLOOKUP(A61,[5]Hoja1!$B:$C,2,0),"")</f>
        <v/>
      </c>
      <c r="CF61" t="str">
        <f>IFERROR(VLOOKUP(A61,[5]Hoja2!$B:$G,2,0),"")</f>
        <v/>
      </c>
      <c r="CG61" t="str">
        <f>IFERROR(VLOOKUP(A61,[5]Hoja2!$B:$G,3,0),"")</f>
        <v/>
      </c>
      <c r="CH61" t="str">
        <f>IFERROR(VLOOKUP(A61,[5]Hoja2!$B:$G,4,0),"")</f>
        <v/>
      </c>
      <c r="CI61" t="str">
        <f>IFERROR(VLOOKUP(A61,[5]Hoja2!$B:$G,5,0),"")</f>
        <v/>
      </c>
      <c r="CJ61" t="str">
        <f>IFERROR(VLOOKUP(A61,[5]Hoja2!$B:$G,6,0),"")</f>
        <v/>
      </c>
      <c r="CK61">
        <f t="shared" si="1"/>
        <v>0</v>
      </c>
      <c r="CM61" s="36">
        <f t="shared" si="2"/>
        <v>0</v>
      </c>
      <c r="CO61" s="37">
        <f t="shared" si="19"/>
        <v>0</v>
      </c>
      <c r="CP61" s="36"/>
      <c r="CQ61" s="37">
        <f t="shared" si="20"/>
        <v>0</v>
      </c>
    </row>
    <row r="62" spans="1:95" x14ac:dyDescent="0.25">
      <c r="A62" s="20" t="s">
        <v>143</v>
      </c>
      <c r="B62" s="21">
        <v>97.999999999999986</v>
      </c>
      <c r="C62" s="21">
        <v>87</v>
      </c>
      <c r="D62" s="22">
        <v>0</v>
      </c>
      <c r="E62" s="21">
        <v>87</v>
      </c>
      <c r="F62" s="23">
        <v>0.88775510204081642</v>
      </c>
      <c r="G62" s="21">
        <v>26.25</v>
      </c>
      <c r="H62" s="22">
        <v>40</v>
      </c>
      <c r="I62" s="22">
        <v>0</v>
      </c>
      <c r="J62" s="21">
        <v>40</v>
      </c>
      <c r="K62" s="23">
        <v>1.5238095238095237</v>
      </c>
      <c r="L62" s="22">
        <v>175</v>
      </c>
      <c r="M62" s="22">
        <v>189</v>
      </c>
      <c r="N62" s="22">
        <v>1</v>
      </c>
      <c r="O62" s="21">
        <v>188</v>
      </c>
      <c r="P62" s="23">
        <v>1.0742857142857143</v>
      </c>
      <c r="Q62" s="24">
        <v>15.5</v>
      </c>
      <c r="R62" s="25">
        <v>15.188888888888888</v>
      </c>
      <c r="S62" s="23">
        <v>0.97992831541218639</v>
      </c>
      <c r="T62" s="25">
        <v>21864.406193142873</v>
      </c>
      <c r="U62" s="25">
        <v>19816.078590000001</v>
      </c>
      <c r="V62" s="25">
        <v>19816.078590000001</v>
      </c>
      <c r="W62" s="23">
        <v>0.90631679703310353</v>
      </c>
      <c r="X62" s="25">
        <v>8745.7624772571489</v>
      </c>
      <c r="Y62" s="25">
        <v>17566.078590000001</v>
      </c>
      <c r="Z62" s="25">
        <v>17566.078590000001</v>
      </c>
      <c r="AA62" s="23">
        <v>2.0085245438210304</v>
      </c>
      <c r="AB62" s="25">
        <v>13118.643715885722</v>
      </c>
      <c r="AC62" s="25">
        <v>4892.8685800000003</v>
      </c>
      <c r="AD62" s="25">
        <v>4892.8685800000003</v>
      </c>
      <c r="AE62" s="23">
        <v>0.37297061235645057</v>
      </c>
      <c r="AF62" s="22">
        <v>8</v>
      </c>
      <c r="AG62" s="22">
        <v>0</v>
      </c>
      <c r="AH62" s="25">
        <v>21904.326193142871</v>
      </c>
      <c r="AI62" s="25">
        <v>19816.078590000001</v>
      </c>
      <c r="AJ62" s="23">
        <v>0.90466506092314336</v>
      </c>
      <c r="AK62" s="25">
        <v>241.99999999999997</v>
      </c>
      <c r="AL62" s="25">
        <v>242.88</v>
      </c>
      <c r="AM62" s="25">
        <v>242.88</v>
      </c>
      <c r="AN62" s="23">
        <v>1.0036363636363637</v>
      </c>
      <c r="AO62" s="22">
        <v>36</v>
      </c>
      <c r="AP62" s="22">
        <v>19</v>
      </c>
      <c r="AQ62" s="22">
        <v>19</v>
      </c>
      <c r="AR62" s="23">
        <v>0.52777777777777779</v>
      </c>
      <c r="AS62" s="22">
        <v>4</v>
      </c>
      <c r="AT62" s="22">
        <v>0</v>
      </c>
      <c r="AU62" s="22">
        <v>4</v>
      </c>
      <c r="AV62" s="22">
        <v>3</v>
      </c>
      <c r="AW62" s="22">
        <v>4</v>
      </c>
      <c r="AX62" s="22">
        <v>0</v>
      </c>
      <c r="AY62" s="25">
        <v>445.11999999999995</v>
      </c>
      <c r="AZ62" s="25">
        <v>311.23</v>
      </c>
      <c r="BA62" s="25">
        <v>311.23</v>
      </c>
      <c r="BB62" s="27">
        <v>0.69920470884255947</v>
      </c>
      <c r="BC62" s="26">
        <v>0.7599999999999999</v>
      </c>
      <c r="BD62" s="22">
        <v>248</v>
      </c>
      <c r="BE62" s="22">
        <v>278</v>
      </c>
      <c r="BF62" s="23">
        <v>0.70286338557015249</v>
      </c>
      <c r="BG62" s="23">
        <v>0.9248202441712533</v>
      </c>
      <c r="BH62" s="22">
        <v>30</v>
      </c>
      <c r="BI62" s="22">
        <v>41</v>
      </c>
      <c r="BJ62" s="22">
        <v>41</v>
      </c>
      <c r="BK62" s="23">
        <v>1.3666666666666667</v>
      </c>
      <c r="BL62" s="23">
        <v>0.79999999999999993</v>
      </c>
      <c r="BM62" s="22">
        <v>56</v>
      </c>
      <c r="BN62" s="22">
        <v>48</v>
      </c>
      <c r="BO62" s="23">
        <v>0.5714285714285714</v>
      </c>
      <c r="BP62" s="23">
        <v>0.7142857142857143</v>
      </c>
      <c r="BQ62" s="27">
        <v>0.90531955193657732</v>
      </c>
      <c r="BR62" s="40"/>
      <c r="BS62" s="22">
        <v>189</v>
      </c>
      <c r="BT62" s="22">
        <v>52</v>
      </c>
      <c r="BU62" s="23">
        <v>0.27513227513227512</v>
      </c>
      <c r="BV62" s="22">
        <v>30</v>
      </c>
      <c r="BW62" s="23">
        <v>1.7333333333333334</v>
      </c>
      <c r="BX62" s="22">
        <v>27</v>
      </c>
      <c r="BY62" s="23">
        <v>0.14285714285714285</v>
      </c>
      <c r="BZ62" s="22">
        <v>30</v>
      </c>
      <c r="CA62" s="23">
        <v>0.9</v>
      </c>
      <c r="CC62" s="29">
        <f>SUM(CC63:CC68)</f>
        <v>9</v>
      </c>
      <c r="CD62" s="29">
        <f t="shared" ref="CD62:CK62" si="21">SUM(CD63:CD68)</f>
        <v>1</v>
      </c>
      <c r="CE62" s="29">
        <f t="shared" si="21"/>
        <v>0</v>
      </c>
      <c r="CF62" s="29">
        <f t="shared" si="21"/>
        <v>4</v>
      </c>
      <c r="CG62" s="29">
        <f t="shared" si="21"/>
        <v>12</v>
      </c>
      <c r="CH62" s="29">
        <f t="shared" si="21"/>
        <v>3</v>
      </c>
      <c r="CI62" s="29">
        <f t="shared" si="21"/>
        <v>10</v>
      </c>
      <c r="CJ62" s="29">
        <f t="shared" si="21"/>
        <v>6</v>
      </c>
      <c r="CK62" s="29">
        <f t="shared" si="21"/>
        <v>45</v>
      </c>
      <c r="CM62" s="72">
        <f>SUM(CM63:CM68)</f>
        <v>860.2248616642247</v>
      </c>
      <c r="CO62" s="30">
        <f>SUM(CO63:CO68)</f>
        <v>-102</v>
      </c>
      <c r="CP62" s="30">
        <f t="shared" ref="CP62:CQ62" si="22">SUM(CP63:CP68)</f>
        <v>0</v>
      </c>
      <c r="CQ62" s="30">
        <f t="shared" si="22"/>
        <v>758.2248616642247</v>
      </c>
    </row>
    <row r="63" spans="1:95" x14ac:dyDescent="0.25">
      <c r="A63" s="34" t="s">
        <v>144</v>
      </c>
      <c r="B63" s="21">
        <v>26.879999999999995</v>
      </c>
      <c r="C63" s="21">
        <v>25</v>
      </c>
      <c r="D63" s="22">
        <v>0</v>
      </c>
      <c r="E63" s="21">
        <v>25</v>
      </c>
      <c r="F63" s="23">
        <v>0.93005952380952395</v>
      </c>
      <c r="G63" s="21">
        <v>7.2000000000000011</v>
      </c>
      <c r="H63" s="22">
        <v>8</v>
      </c>
      <c r="I63" s="22">
        <v>0</v>
      </c>
      <c r="J63" s="21">
        <v>8</v>
      </c>
      <c r="K63" s="23">
        <v>1.1111111111111109</v>
      </c>
      <c r="L63" s="22">
        <v>48</v>
      </c>
      <c r="M63" s="22">
        <v>43</v>
      </c>
      <c r="N63" s="22">
        <v>0</v>
      </c>
      <c r="O63" s="21">
        <v>43</v>
      </c>
      <c r="P63" s="23">
        <v>0.89583333333333337</v>
      </c>
      <c r="Q63" s="24">
        <v>15.5</v>
      </c>
      <c r="R63" s="25">
        <v>15.503255813953485</v>
      </c>
      <c r="S63" s="23">
        <v>1.0002100525131281</v>
      </c>
      <c r="T63" s="25">
        <v>5909.2989711196951</v>
      </c>
      <c r="U63" s="25">
        <v>5873.2128699999994</v>
      </c>
      <c r="V63" s="25">
        <v>5873.2128699999994</v>
      </c>
      <c r="W63" s="23">
        <v>0.99389333636763721</v>
      </c>
      <c r="X63" s="25">
        <v>2363.7195884478783</v>
      </c>
      <c r="Y63" s="25">
        <v>5873.2128700000003</v>
      </c>
      <c r="Z63" s="25">
        <v>5873.2128700000003</v>
      </c>
      <c r="AA63" s="23">
        <v>2.4847333409190928</v>
      </c>
      <c r="AB63" s="25">
        <v>3545.5793826718173</v>
      </c>
      <c r="AC63" s="25">
        <v>1324.1100099999999</v>
      </c>
      <c r="AD63" s="25">
        <v>1324.1100099999999</v>
      </c>
      <c r="AE63" s="23">
        <v>0.37345377640429522</v>
      </c>
      <c r="AF63" s="22">
        <v>2</v>
      </c>
      <c r="AG63" s="22">
        <v>0</v>
      </c>
      <c r="AH63" s="25">
        <v>5919.2789711196947</v>
      </c>
      <c r="AI63" s="25">
        <v>5873.2128699999994</v>
      </c>
      <c r="AJ63" s="23">
        <v>0.99221761614134885</v>
      </c>
      <c r="AK63" s="25">
        <v>65.405405405405403</v>
      </c>
      <c r="AL63" s="25">
        <v>42.68</v>
      </c>
      <c r="AM63" s="25">
        <v>42.68</v>
      </c>
      <c r="AN63" s="23">
        <v>0.65254545454545454</v>
      </c>
      <c r="AO63" s="22">
        <v>9</v>
      </c>
      <c r="AP63" s="22">
        <v>8</v>
      </c>
      <c r="AQ63" s="22">
        <v>8</v>
      </c>
      <c r="AR63" s="23">
        <v>0.88888888888888884</v>
      </c>
      <c r="AS63" s="22">
        <v>1</v>
      </c>
      <c r="AT63" s="22">
        <v>0</v>
      </c>
      <c r="AU63" s="22">
        <v>1</v>
      </c>
      <c r="AV63" s="22">
        <v>0</v>
      </c>
      <c r="AW63" s="22">
        <v>1</v>
      </c>
      <c r="AX63" s="22">
        <v>0</v>
      </c>
      <c r="AY63" s="25">
        <v>116.18540540540539</v>
      </c>
      <c r="AZ63" s="25">
        <v>66.680000000000007</v>
      </c>
      <c r="BA63" s="25">
        <v>66.680000000000007</v>
      </c>
      <c r="BB63" s="27">
        <v>0.57391029249615022</v>
      </c>
      <c r="BC63" s="26">
        <v>0.76</v>
      </c>
      <c r="BD63" s="22">
        <v>94</v>
      </c>
      <c r="BE63" s="22">
        <v>110</v>
      </c>
      <c r="BF63" s="23">
        <v>0.87256235827664397</v>
      </c>
      <c r="BG63" s="23">
        <v>1.148108366153479</v>
      </c>
      <c r="BH63" s="22">
        <v>8</v>
      </c>
      <c r="BI63" s="22">
        <v>11</v>
      </c>
      <c r="BJ63" s="22">
        <v>11</v>
      </c>
      <c r="BK63" s="23">
        <v>1.375</v>
      </c>
      <c r="BL63" s="23">
        <v>0.8</v>
      </c>
      <c r="BM63" s="22">
        <v>14</v>
      </c>
      <c r="BN63" s="22">
        <v>12</v>
      </c>
      <c r="BO63" s="23">
        <v>0.8571428571428571</v>
      </c>
      <c r="BP63" s="23">
        <v>1.0714285714285714</v>
      </c>
      <c r="BQ63" s="27">
        <v>0.94557905707024292</v>
      </c>
      <c r="BR63" s="35"/>
      <c r="BS63" s="22">
        <v>43</v>
      </c>
      <c r="BT63" s="22">
        <v>12</v>
      </c>
      <c r="BU63" s="23">
        <v>0.27906976744186046</v>
      </c>
      <c r="BV63" s="22">
        <v>8</v>
      </c>
      <c r="BW63" s="23">
        <v>1.5</v>
      </c>
      <c r="BX63" s="22">
        <v>12</v>
      </c>
      <c r="BY63" s="23">
        <v>0.27906976744186046</v>
      </c>
      <c r="BZ63" s="22">
        <v>8</v>
      </c>
      <c r="CA63" s="23">
        <v>1.5</v>
      </c>
      <c r="CC63">
        <f>IFERROR(VLOOKUP(A63,[4]Hoja1!$B:$C,2,0),"")</f>
        <v>3</v>
      </c>
      <c r="CD63" t="str">
        <f>IFERROR(VLOOKUP(A63,[5]Hoja1!$B:$C,2,0),"")</f>
        <v/>
      </c>
      <c r="CF63">
        <f>IFERROR(VLOOKUP(A63,[5]Hoja2!$B:$G,2,0),"")</f>
        <v>1</v>
      </c>
      <c r="CG63">
        <f>IFERROR(VLOOKUP(A63,[5]Hoja2!$B:$G,3,0),"")</f>
        <v>5</v>
      </c>
      <c r="CH63">
        <f>IFERROR(VLOOKUP(A63,[5]Hoja2!$B:$G,4,0),"")</f>
        <v>0</v>
      </c>
      <c r="CI63">
        <f>IFERROR(VLOOKUP(A63,[5]Hoja2!$B:$G,5,0),"")</f>
        <v>5</v>
      </c>
      <c r="CJ63">
        <f>IFERROR(VLOOKUP(A63,[5]Hoja2!$B:$G,6,0),"")</f>
        <v>2</v>
      </c>
      <c r="CK63">
        <f t="shared" si="1"/>
        <v>16</v>
      </c>
      <c r="CM63" s="36">
        <f t="shared" si="2"/>
        <v>236.39476426756073</v>
      </c>
      <c r="CO63" s="37">
        <f t="shared" ref="CO63:CO68" si="23">VLOOKUP(CK63,$CT$9:$CU$13,2,1)*CK63</f>
        <v>-40</v>
      </c>
      <c r="CP63" s="36"/>
      <c r="CQ63" s="37">
        <f t="shared" ref="CQ63:CQ68" si="24">CM63+CO63+CP63</f>
        <v>196.39476426756073</v>
      </c>
    </row>
    <row r="64" spans="1:95" x14ac:dyDescent="0.25">
      <c r="A64" s="34" t="s">
        <v>145</v>
      </c>
      <c r="B64" s="21">
        <v>26.879999999999995</v>
      </c>
      <c r="C64" s="21">
        <v>14</v>
      </c>
      <c r="D64" s="22">
        <v>0</v>
      </c>
      <c r="E64" s="21">
        <v>14</v>
      </c>
      <c r="F64" s="23">
        <v>0.52083333333333337</v>
      </c>
      <c r="G64" s="21">
        <v>7.2000000000000011</v>
      </c>
      <c r="H64" s="22">
        <v>11</v>
      </c>
      <c r="I64" s="22">
        <v>0</v>
      </c>
      <c r="J64" s="21">
        <v>11</v>
      </c>
      <c r="K64" s="23">
        <v>1.5277777777777775</v>
      </c>
      <c r="L64" s="22">
        <v>48</v>
      </c>
      <c r="M64" s="22">
        <v>36</v>
      </c>
      <c r="N64" s="22">
        <v>1</v>
      </c>
      <c r="O64" s="21">
        <v>35</v>
      </c>
      <c r="P64" s="23">
        <v>0.72916666666666663</v>
      </c>
      <c r="Q64" s="24">
        <v>15.5</v>
      </c>
      <c r="R64" s="25">
        <v>14.430833333333332</v>
      </c>
      <c r="S64" s="23">
        <v>0.93102150537634398</v>
      </c>
      <c r="T64" s="25">
        <v>5909.2989711196951</v>
      </c>
      <c r="U64" s="25">
        <v>4749.1100100000003</v>
      </c>
      <c r="V64" s="25">
        <v>4749.1100100000003</v>
      </c>
      <c r="W64" s="23">
        <v>0.80366724263066658</v>
      </c>
      <c r="X64" s="25">
        <v>2363.7195884478783</v>
      </c>
      <c r="Y64" s="25">
        <v>4749.1100100000003</v>
      </c>
      <c r="Z64" s="25">
        <v>4749.1100100000003</v>
      </c>
      <c r="AA64" s="23">
        <v>2.009168106576666</v>
      </c>
      <c r="AB64" s="25">
        <v>3545.5793826718173</v>
      </c>
      <c r="AC64" s="25">
        <v>874.11</v>
      </c>
      <c r="AD64" s="25">
        <v>874.11</v>
      </c>
      <c r="AE64" s="23">
        <v>0.24653516552809576</v>
      </c>
      <c r="AF64" s="22">
        <v>2</v>
      </c>
      <c r="AG64" s="22">
        <v>0</v>
      </c>
      <c r="AH64" s="25">
        <v>5919.2789711196947</v>
      </c>
      <c r="AI64" s="25">
        <v>4749.1100100000003</v>
      </c>
      <c r="AJ64" s="23">
        <v>0.80231224667244494</v>
      </c>
      <c r="AK64" s="25">
        <v>65.405405405405403</v>
      </c>
      <c r="AL64" s="25">
        <v>46.08</v>
      </c>
      <c r="AM64" s="25">
        <v>46.08</v>
      </c>
      <c r="AN64" s="23">
        <v>0.70452892561983471</v>
      </c>
      <c r="AO64" s="22">
        <v>9</v>
      </c>
      <c r="AP64" s="22">
        <v>6</v>
      </c>
      <c r="AQ64" s="22">
        <v>6</v>
      </c>
      <c r="AR64" s="23">
        <v>0.66666666666666663</v>
      </c>
      <c r="AS64" s="22">
        <v>1</v>
      </c>
      <c r="AT64" s="22">
        <v>0</v>
      </c>
      <c r="AU64" s="22">
        <v>1</v>
      </c>
      <c r="AV64" s="22">
        <v>3</v>
      </c>
      <c r="AW64" s="22">
        <v>1</v>
      </c>
      <c r="AX64" s="22">
        <v>0</v>
      </c>
      <c r="AY64" s="25">
        <v>116.18540540540539</v>
      </c>
      <c r="AZ64" s="25">
        <v>75.429999999999993</v>
      </c>
      <c r="BA64" s="25">
        <v>75.429999999999993</v>
      </c>
      <c r="BB64" s="27">
        <v>0.64922095625351839</v>
      </c>
      <c r="BC64" s="26">
        <v>0.76</v>
      </c>
      <c r="BD64" s="22">
        <v>75</v>
      </c>
      <c r="BE64" s="22">
        <v>81</v>
      </c>
      <c r="BF64" s="23">
        <v>0.90914786967418559</v>
      </c>
      <c r="BG64" s="23">
        <v>1.1962471969397179</v>
      </c>
      <c r="BH64" s="22">
        <v>8</v>
      </c>
      <c r="BI64" s="22">
        <v>12</v>
      </c>
      <c r="BJ64" s="22">
        <v>12</v>
      </c>
      <c r="BK64" s="23">
        <v>1.5</v>
      </c>
      <c r="BL64" s="23">
        <v>0.8</v>
      </c>
      <c r="BM64" s="22">
        <v>14</v>
      </c>
      <c r="BN64" s="22">
        <v>12</v>
      </c>
      <c r="BO64" s="23">
        <v>0.8571428571428571</v>
      </c>
      <c r="BP64" s="23">
        <v>1.0714285714285714</v>
      </c>
      <c r="BQ64" s="27">
        <v>0.82829783825780401</v>
      </c>
      <c r="BR64" s="35"/>
      <c r="BS64" s="22">
        <v>36</v>
      </c>
      <c r="BT64" s="22">
        <v>9</v>
      </c>
      <c r="BU64" s="23">
        <v>0.25</v>
      </c>
      <c r="BV64" s="22">
        <v>8</v>
      </c>
      <c r="BW64" s="23">
        <v>1.125</v>
      </c>
      <c r="BX64" s="22">
        <v>1</v>
      </c>
      <c r="BY64" s="23">
        <v>2.7777777777777776E-2</v>
      </c>
      <c r="BZ64" s="22">
        <v>8</v>
      </c>
      <c r="CA64" s="23">
        <v>0.125</v>
      </c>
      <c r="CC64">
        <f>IFERROR(VLOOKUP(A64,[4]Hoja1!$B:$C,2,0),"")</f>
        <v>4</v>
      </c>
      <c r="CD64">
        <f>IFERROR(VLOOKUP(A64,[5]Hoja1!$B:$C,2,0),"")</f>
        <v>1</v>
      </c>
      <c r="CF64">
        <f>IFERROR(VLOOKUP(A64,[5]Hoja2!$B:$G,2,0),"")</f>
        <v>1</v>
      </c>
      <c r="CG64">
        <f>IFERROR(VLOOKUP(A64,[5]Hoja2!$B:$G,3,0),"")</f>
        <v>5</v>
      </c>
      <c r="CH64">
        <f>IFERROR(VLOOKUP(A64,[5]Hoja2!$B:$G,4,0),"")</f>
        <v>2</v>
      </c>
      <c r="CI64">
        <f>IFERROR(VLOOKUP(A64,[5]Hoja2!$B:$G,5,0),"")</f>
        <v>3</v>
      </c>
      <c r="CJ64">
        <f>IFERROR(VLOOKUP(A64,[5]Hoja2!$B:$G,6,0),"")</f>
        <v>3</v>
      </c>
      <c r="CK64">
        <f t="shared" si="1"/>
        <v>19</v>
      </c>
      <c r="CM64" s="36">
        <f t="shared" si="2"/>
        <v>207.07445956445099</v>
      </c>
      <c r="CO64" s="37">
        <f t="shared" si="23"/>
        <v>-47.5</v>
      </c>
      <c r="CP64" s="36"/>
      <c r="CQ64" s="37">
        <f t="shared" si="24"/>
        <v>159.57445956445099</v>
      </c>
    </row>
    <row r="65" spans="1:95" x14ac:dyDescent="0.25">
      <c r="A65" s="34" t="s">
        <v>146</v>
      </c>
      <c r="B65" s="21">
        <v>26.879999999999995</v>
      </c>
      <c r="C65" s="21">
        <v>17</v>
      </c>
      <c r="D65" s="22">
        <v>0</v>
      </c>
      <c r="E65" s="21">
        <v>17</v>
      </c>
      <c r="F65" s="23">
        <v>0.63244047619047628</v>
      </c>
      <c r="G65" s="21">
        <v>7.2000000000000011</v>
      </c>
      <c r="H65" s="22">
        <v>7</v>
      </c>
      <c r="I65" s="22">
        <v>0</v>
      </c>
      <c r="J65" s="21">
        <v>7</v>
      </c>
      <c r="K65" s="23">
        <v>0.9722222222222221</v>
      </c>
      <c r="L65" s="22">
        <v>48</v>
      </c>
      <c r="M65" s="22">
        <v>40</v>
      </c>
      <c r="N65" s="22">
        <v>0</v>
      </c>
      <c r="O65" s="21">
        <v>40</v>
      </c>
      <c r="P65" s="23">
        <v>0.83333333333333337</v>
      </c>
      <c r="Q65" s="24">
        <v>15.5</v>
      </c>
      <c r="R65" s="25">
        <v>15.42525</v>
      </c>
      <c r="S65" s="23">
        <v>0.99517741935483872</v>
      </c>
      <c r="T65" s="25">
        <v>5909.2989711196951</v>
      </c>
      <c r="U65" s="25">
        <v>4810.7171499999995</v>
      </c>
      <c r="V65" s="25">
        <v>4810.7171499999995</v>
      </c>
      <c r="W65" s="23">
        <v>0.81409269923746364</v>
      </c>
      <c r="X65" s="25">
        <v>2363.7195884478783</v>
      </c>
      <c r="Y65" s="25">
        <v>2560.7171499999999</v>
      </c>
      <c r="Z65" s="25">
        <v>2560.7171499999999</v>
      </c>
      <c r="AA65" s="23">
        <v>1.0833421876752642</v>
      </c>
      <c r="AB65" s="25">
        <v>3545.5793826718173</v>
      </c>
      <c r="AC65" s="25">
        <v>1368.7528600000001</v>
      </c>
      <c r="AD65" s="25">
        <v>1368.7528600000001</v>
      </c>
      <c r="AE65" s="23">
        <v>0.38604490614128023</v>
      </c>
      <c r="AF65" s="22">
        <v>2</v>
      </c>
      <c r="AG65" s="22">
        <v>0</v>
      </c>
      <c r="AH65" s="25">
        <v>5919.2789711196947</v>
      </c>
      <c r="AI65" s="25">
        <v>4810.7171499999995</v>
      </c>
      <c r="AJ65" s="23">
        <v>0.81272012579092912</v>
      </c>
      <c r="AK65" s="25">
        <v>65.405405405405403</v>
      </c>
      <c r="AL65" s="25">
        <v>40.489999999999995</v>
      </c>
      <c r="AM65" s="25">
        <v>40.489999999999995</v>
      </c>
      <c r="AN65" s="23">
        <v>0.61906198347107433</v>
      </c>
      <c r="AO65" s="22">
        <v>9</v>
      </c>
      <c r="AP65" s="22">
        <v>2</v>
      </c>
      <c r="AQ65" s="22">
        <v>2</v>
      </c>
      <c r="AR65" s="23">
        <v>0.22222222222222221</v>
      </c>
      <c r="AS65" s="22">
        <v>1</v>
      </c>
      <c r="AT65" s="22">
        <v>0</v>
      </c>
      <c r="AU65" s="22">
        <v>1</v>
      </c>
      <c r="AV65" s="22">
        <v>0</v>
      </c>
      <c r="AW65" s="22">
        <v>1</v>
      </c>
      <c r="AX65" s="22">
        <v>0</v>
      </c>
      <c r="AY65" s="25">
        <v>116.18540540540539</v>
      </c>
      <c r="AZ65" s="25">
        <v>46.489999999999995</v>
      </c>
      <c r="BA65" s="25">
        <v>46.489999999999995</v>
      </c>
      <c r="BB65" s="27">
        <v>0.4001363152091485</v>
      </c>
      <c r="BC65" s="26">
        <v>0.76</v>
      </c>
      <c r="BD65" s="22">
        <v>47</v>
      </c>
      <c r="BE65" s="22">
        <v>49</v>
      </c>
      <c r="BF65" s="23">
        <v>0.96111111111111103</v>
      </c>
      <c r="BG65" s="23">
        <v>1.2646198830409356</v>
      </c>
      <c r="BH65" s="22">
        <v>8</v>
      </c>
      <c r="BI65" s="22">
        <v>11</v>
      </c>
      <c r="BJ65" s="22">
        <v>11</v>
      </c>
      <c r="BK65" s="23">
        <v>1.375</v>
      </c>
      <c r="BL65" s="23">
        <v>0.8</v>
      </c>
      <c r="BM65" s="22">
        <v>14</v>
      </c>
      <c r="BN65" s="22">
        <v>12</v>
      </c>
      <c r="BO65" s="23">
        <v>0.8571428571428571</v>
      </c>
      <c r="BP65" s="23">
        <v>1.0714285714285714</v>
      </c>
      <c r="BQ65" s="27">
        <v>0.84249361771848286</v>
      </c>
      <c r="BR65" s="35"/>
      <c r="BS65" s="22">
        <v>40</v>
      </c>
      <c r="BT65" s="22">
        <v>15</v>
      </c>
      <c r="BU65" s="23">
        <v>0.375</v>
      </c>
      <c r="BV65" s="22">
        <v>8</v>
      </c>
      <c r="BW65" s="23">
        <v>1.875</v>
      </c>
      <c r="BX65" s="22">
        <v>5</v>
      </c>
      <c r="BY65" s="23">
        <v>0.125</v>
      </c>
      <c r="BZ65" s="22">
        <v>8</v>
      </c>
      <c r="CA65" s="23">
        <v>0.625</v>
      </c>
      <c r="CC65">
        <f>IFERROR(VLOOKUP(A65,[4]Hoja1!$B:$C,2,0),"")</f>
        <v>2</v>
      </c>
      <c r="CD65" t="str">
        <f>IFERROR(VLOOKUP(A65,[5]Hoja1!$B:$C,2,0),"")</f>
        <v/>
      </c>
      <c r="CF65">
        <f>IFERROR(VLOOKUP(A65,[5]Hoja2!$B:$G,2,0),"")</f>
        <v>2</v>
      </c>
      <c r="CG65">
        <f>IFERROR(VLOOKUP(A65,[5]Hoja2!$B:$G,3,0),"")</f>
        <v>2</v>
      </c>
      <c r="CH65">
        <f>IFERROR(VLOOKUP(A65,[5]Hoja2!$B:$G,4,0),"")</f>
        <v>1</v>
      </c>
      <c r="CI65">
        <f>IFERROR(VLOOKUP(A65,[5]Hoja2!$B:$G,5,0),"")</f>
        <v>1</v>
      </c>
      <c r="CJ65">
        <f>IFERROR(VLOOKUP(A65,[5]Hoja2!$B:$G,6,0),"")</f>
        <v>1</v>
      </c>
      <c r="CK65">
        <f t="shared" si="1"/>
        <v>9</v>
      </c>
      <c r="CM65" s="36">
        <f t="shared" si="2"/>
        <v>210.62340442962071</v>
      </c>
      <c r="CO65" s="37">
        <f t="shared" si="23"/>
        <v>-13.5</v>
      </c>
      <c r="CP65" s="36"/>
      <c r="CQ65" s="37">
        <f t="shared" si="24"/>
        <v>197.12340442962071</v>
      </c>
    </row>
    <row r="66" spans="1:95" x14ac:dyDescent="0.25">
      <c r="A66" s="34" t="s">
        <v>147</v>
      </c>
      <c r="B66" s="21">
        <v>0</v>
      </c>
      <c r="C66" s="21">
        <v>0</v>
      </c>
      <c r="D66" s="22">
        <v>0</v>
      </c>
      <c r="E66" s="21">
        <v>0</v>
      </c>
      <c r="F66" s="23">
        <v>0</v>
      </c>
      <c r="G66" s="21">
        <v>0</v>
      </c>
      <c r="H66" s="22">
        <v>0</v>
      </c>
      <c r="I66" s="22">
        <v>0</v>
      </c>
      <c r="J66" s="21">
        <v>0</v>
      </c>
      <c r="K66" s="23">
        <v>0</v>
      </c>
      <c r="L66" s="22">
        <v>0</v>
      </c>
      <c r="M66" s="22">
        <v>0</v>
      </c>
      <c r="N66" s="22">
        <v>0</v>
      </c>
      <c r="O66" s="21">
        <v>0</v>
      </c>
      <c r="P66" s="23">
        <v>0</v>
      </c>
      <c r="Q66" s="24">
        <v>15.5</v>
      </c>
      <c r="R66" s="25">
        <v>0</v>
      </c>
      <c r="S66" s="23">
        <v>0</v>
      </c>
      <c r="T66" s="25">
        <v>0</v>
      </c>
      <c r="U66" s="25">
        <v>0</v>
      </c>
      <c r="V66" s="25">
        <v>0</v>
      </c>
      <c r="W66" s="23">
        <v>0</v>
      </c>
      <c r="X66" s="25">
        <v>0</v>
      </c>
      <c r="Y66" s="25">
        <v>0</v>
      </c>
      <c r="Z66" s="25">
        <v>0</v>
      </c>
      <c r="AA66" s="23">
        <v>0</v>
      </c>
      <c r="AB66" s="25">
        <v>0</v>
      </c>
      <c r="AC66" s="25">
        <v>0</v>
      </c>
      <c r="AD66" s="25">
        <v>0</v>
      </c>
      <c r="AE66" s="23">
        <v>0</v>
      </c>
      <c r="AF66" s="22">
        <v>0</v>
      </c>
      <c r="AG66" s="22">
        <v>0</v>
      </c>
      <c r="AH66" s="25">
        <v>0</v>
      </c>
      <c r="AI66" s="25">
        <v>0</v>
      </c>
      <c r="AJ66" s="23">
        <v>0</v>
      </c>
      <c r="AK66" s="25">
        <v>0</v>
      </c>
      <c r="AL66" s="25">
        <v>0</v>
      </c>
      <c r="AM66" s="25">
        <v>0</v>
      </c>
      <c r="AN66" s="23">
        <v>0</v>
      </c>
      <c r="AO66" s="22">
        <v>0</v>
      </c>
      <c r="AP66" s="22">
        <v>0</v>
      </c>
      <c r="AQ66" s="22">
        <v>0</v>
      </c>
      <c r="AR66" s="23">
        <v>0</v>
      </c>
      <c r="AS66" s="22">
        <v>0</v>
      </c>
      <c r="AT66" s="22">
        <v>0</v>
      </c>
      <c r="AU66" s="22">
        <v>0</v>
      </c>
      <c r="AV66" s="22">
        <v>0</v>
      </c>
      <c r="AW66" s="22">
        <v>0</v>
      </c>
      <c r="AX66" s="22">
        <v>0</v>
      </c>
      <c r="AY66" s="25">
        <v>0</v>
      </c>
      <c r="AZ66" s="25">
        <v>0</v>
      </c>
      <c r="BA66" s="25">
        <v>0</v>
      </c>
      <c r="BB66" s="27">
        <v>0</v>
      </c>
      <c r="BC66" s="26">
        <v>0.76</v>
      </c>
      <c r="BD66" s="22">
        <v>0</v>
      </c>
      <c r="BE66" s="22">
        <v>0</v>
      </c>
      <c r="BF66" s="23">
        <v>0</v>
      </c>
      <c r="BG66" s="23">
        <v>0</v>
      </c>
      <c r="BH66" s="22">
        <v>0</v>
      </c>
      <c r="BI66" s="22">
        <v>0</v>
      </c>
      <c r="BJ66" s="22">
        <v>0</v>
      </c>
      <c r="BK66" s="23">
        <v>0</v>
      </c>
      <c r="BL66" s="23">
        <v>0.8</v>
      </c>
      <c r="BM66" s="22">
        <v>0</v>
      </c>
      <c r="BN66" s="22">
        <v>0</v>
      </c>
      <c r="BO66" s="23">
        <v>0</v>
      </c>
      <c r="BP66" s="23">
        <v>0</v>
      </c>
      <c r="BQ66" s="27">
        <v>0</v>
      </c>
      <c r="BR66" s="40"/>
      <c r="BS66" s="22">
        <v>0</v>
      </c>
      <c r="BT66" s="22">
        <v>0</v>
      </c>
      <c r="BU66" s="23">
        <v>0</v>
      </c>
      <c r="BV66" s="22">
        <v>0</v>
      </c>
      <c r="BW66" s="23">
        <v>0</v>
      </c>
      <c r="BX66" s="22">
        <v>0</v>
      </c>
      <c r="BY66" s="23">
        <v>0</v>
      </c>
      <c r="BZ66" s="22">
        <v>0</v>
      </c>
      <c r="CA66" s="23">
        <v>0</v>
      </c>
      <c r="CC66" t="str">
        <f>IFERROR(VLOOKUP(A66,[4]Hoja1!$B:$C,2,0),"")</f>
        <v/>
      </c>
      <c r="CD66" t="str">
        <f>IFERROR(VLOOKUP(A66,[5]Hoja1!$B:$C,2,0),"")</f>
        <v/>
      </c>
      <c r="CF66">
        <f>IFERROR(VLOOKUP(A66,[5]Hoja2!$B:$G,2,0),"")</f>
        <v>0</v>
      </c>
      <c r="CG66">
        <f>IFERROR(VLOOKUP(A66,[5]Hoja2!$B:$G,3,0),"")</f>
        <v>0</v>
      </c>
      <c r="CH66">
        <f>IFERROR(VLOOKUP(A66,[5]Hoja2!$B:$G,4,0),"")</f>
        <v>0</v>
      </c>
      <c r="CI66">
        <f>IFERROR(VLOOKUP(A66,[5]Hoja2!$B:$G,5,0),"")</f>
        <v>1</v>
      </c>
      <c r="CJ66">
        <f>IFERROR(VLOOKUP(A66,[5]Hoja2!$B:$G,6,0),"")</f>
        <v>0</v>
      </c>
      <c r="CK66">
        <f t="shared" si="1"/>
        <v>1</v>
      </c>
      <c r="CM66" s="36">
        <f t="shared" si="2"/>
        <v>0</v>
      </c>
      <c r="CO66" s="37">
        <f t="shared" si="23"/>
        <v>-1</v>
      </c>
      <c r="CP66" s="36"/>
      <c r="CQ66" s="37">
        <f t="shared" si="24"/>
        <v>-1</v>
      </c>
    </row>
    <row r="67" spans="1:95" x14ac:dyDescent="0.25">
      <c r="A67" s="34" t="s">
        <v>148</v>
      </c>
      <c r="B67" s="21">
        <v>0</v>
      </c>
      <c r="C67" s="21">
        <v>19</v>
      </c>
      <c r="D67" s="22">
        <v>0</v>
      </c>
      <c r="E67" s="21">
        <v>19</v>
      </c>
      <c r="F67" s="23">
        <v>0</v>
      </c>
      <c r="G67" s="21">
        <v>0</v>
      </c>
      <c r="H67" s="22">
        <v>9</v>
      </c>
      <c r="I67" s="22">
        <v>0</v>
      </c>
      <c r="J67" s="21">
        <v>9</v>
      </c>
      <c r="K67" s="23">
        <v>0</v>
      </c>
      <c r="L67" s="22">
        <v>0</v>
      </c>
      <c r="M67" s="22">
        <v>42</v>
      </c>
      <c r="N67" s="22">
        <v>0</v>
      </c>
      <c r="O67" s="21">
        <v>42</v>
      </c>
      <c r="P67" s="23">
        <v>0</v>
      </c>
      <c r="Q67" s="24">
        <v>15.5</v>
      </c>
      <c r="R67" s="25">
        <v>15.075238095238095</v>
      </c>
      <c r="S67" s="23">
        <v>0.97259600614439323</v>
      </c>
      <c r="T67" s="25">
        <v>0</v>
      </c>
      <c r="U67" s="25">
        <v>1984.82143</v>
      </c>
      <c r="V67" s="25">
        <v>1984.82143</v>
      </c>
      <c r="W67" s="23">
        <v>0</v>
      </c>
      <c r="X67" s="25">
        <v>0</v>
      </c>
      <c r="Y67" s="25">
        <v>1984.82143</v>
      </c>
      <c r="Z67" s="25">
        <v>1984.82143</v>
      </c>
      <c r="AA67" s="23">
        <v>0</v>
      </c>
      <c r="AB67" s="25">
        <v>0</v>
      </c>
      <c r="AC67" s="25">
        <v>490.17857000000004</v>
      </c>
      <c r="AD67" s="25">
        <v>490.17857000000004</v>
      </c>
      <c r="AE67" s="23">
        <v>0</v>
      </c>
      <c r="AF67" s="22">
        <v>0</v>
      </c>
      <c r="AG67" s="22">
        <v>0</v>
      </c>
      <c r="AH67" s="25">
        <v>0</v>
      </c>
      <c r="AI67" s="25">
        <v>1984.82143</v>
      </c>
      <c r="AJ67" s="23">
        <v>0</v>
      </c>
      <c r="AK67" s="25">
        <v>0</v>
      </c>
      <c r="AL67" s="25">
        <v>53.47</v>
      </c>
      <c r="AM67" s="25">
        <v>53.470000000000006</v>
      </c>
      <c r="AN67" s="23">
        <v>0</v>
      </c>
      <c r="AO67" s="22">
        <v>0</v>
      </c>
      <c r="AP67" s="22">
        <v>2</v>
      </c>
      <c r="AQ67" s="22">
        <v>2</v>
      </c>
      <c r="AR67" s="23">
        <v>0</v>
      </c>
      <c r="AS67" s="22">
        <v>0</v>
      </c>
      <c r="AT67" s="22">
        <v>0</v>
      </c>
      <c r="AU67" s="22">
        <v>0</v>
      </c>
      <c r="AV67" s="22">
        <v>0</v>
      </c>
      <c r="AW67" s="22">
        <v>0</v>
      </c>
      <c r="AX67" s="22">
        <v>0</v>
      </c>
      <c r="AY67" s="25">
        <v>0</v>
      </c>
      <c r="AZ67" s="25">
        <v>59.47</v>
      </c>
      <c r="BA67" s="25">
        <v>59.470000000000006</v>
      </c>
      <c r="BB67" s="27">
        <v>0</v>
      </c>
      <c r="BC67" s="26">
        <v>0.76</v>
      </c>
      <c r="BD67" s="22">
        <v>25</v>
      </c>
      <c r="BE67" s="22">
        <v>28</v>
      </c>
      <c r="BF67" s="23">
        <v>0.80769230769230771</v>
      </c>
      <c r="BG67" s="23">
        <v>1.0627530364372471</v>
      </c>
      <c r="BH67" s="22">
        <v>0</v>
      </c>
      <c r="BI67" s="22">
        <v>1</v>
      </c>
      <c r="BJ67" s="22">
        <v>1</v>
      </c>
      <c r="BK67" s="23">
        <v>0</v>
      </c>
      <c r="BL67" s="23">
        <v>0.8</v>
      </c>
      <c r="BM67" s="22">
        <v>0</v>
      </c>
      <c r="BN67" s="22">
        <v>0</v>
      </c>
      <c r="BO67" s="23">
        <v>0</v>
      </c>
      <c r="BP67" s="23">
        <v>0</v>
      </c>
      <c r="BQ67" s="27">
        <v>0.17225960061443935</v>
      </c>
      <c r="BR67" s="41"/>
      <c r="BS67" s="22">
        <v>42</v>
      </c>
      <c r="BT67" s="22">
        <v>12</v>
      </c>
      <c r="BU67" s="23">
        <v>0.2857142857142857</v>
      </c>
      <c r="BV67" s="22">
        <v>0</v>
      </c>
      <c r="BW67" s="23">
        <v>0</v>
      </c>
      <c r="BX67" s="22">
        <v>8</v>
      </c>
      <c r="BY67" s="23">
        <v>0.19047619047619047</v>
      </c>
      <c r="BZ67" s="22">
        <v>0</v>
      </c>
      <c r="CA67" s="23">
        <v>0</v>
      </c>
      <c r="CC67" t="str">
        <f>IFERROR(VLOOKUP(A67,[4]Hoja1!$B:$C,2,0),"")</f>
        <v/>
      </c>
      <c r="CD67" t="str">
        <f>IFERROR(VLOOKUP(A67,[5]Hoja1!$B:$C,2,0),"")</f>
        <v/>
      </c>
      <c r="CF67" t="str">
        <f>IFERROR(VLOOKUP(A67,[5]Hoja2!$B:$G,2,0),"")</f>
        <v/>
      </c>
      <c r="CG67" t="str">
        <f>IFERROR(VLOOKUP(A67,[5]Hoja2!$B:$G,3,0),"")</f>
        <v/>
      </c>
      <c r="CH67" t="str">
        <f>IFERROR(VLOOKUP(A67,[5]Hoja2!$B:$G,4,0),"")</f>
        <v/>
      </c>
      <c r="CI67" t="str">
        <f>IFERROR(VLOOKUP(A67,[5]Hoja2!$B:$G,5,0),"")</f>
        <v/>
      </c>
      <c r="CJ67" t="str">
        <f>IFERROR(VLOOKUP(A67,[5]Hoja2!$B:$G,6,0),"")</f>
        <v/>
      </c>
      <c r="CK67">
        <f t="shared" si="1"/>
        <v>0</v>
      </c>
      <c r="CM67" s="36">
        <f t="shared" si="2"/>
        <v>0</v>
      </c>
      <c r="CO67" s="37">
        <f t="shared" si="23"/>
        <v>0</v>
      </c>
      <c r="CP67" s="36"/>
      <c r="CQ67" s="37">
        <f t="shared" si="24"/>
        <v>0</v>
      </c>
    </row>
    <row r="68" spans="1:95" x14ac:dyDescent="0.25">
      <c r="A68" s="34" t="s">
        <v>196</v>
      </c>
      <c r="B68" s="21">
        <v>17.36</v>
      </c>
      <c r="C68" s="21">
        <v>12</v>
      </c>
      <c r="D68" s="22">
        <v>0</v>
      </c>
      <c r="E68" s="21">
        <v>12</v>
      </c>
      <c r="F68" s="23">
        <v>0.69124423963133641</v>
      </c>
      <c r="G68" s="21">
        <v>4.6500000000000004</v>
      </c>
      <c r="H68" s="22">
        <v>5</v>
      </c>
      <c r="I68" s="22">
        <v>0</v>
      </c>
      <c r="J68" s="21">
        <v>5</v>
      </c>
      <c r="K68" s="23">
        <v>1.075268817204301</v>
      </c>
      <c r="L68" s="22">
        <v>31</v>
      </c>
      <c r="M68" s="22">
        <v>28</v>
      </c>
      <c r="N68" s="22">
        <v>0</v>
      </c>
      <c r="O68" s="21">
        <v>28</v>
      </c>
      <c r="P68" s="23">
        <v>0.90322580645161288</v>
      </c>
      <c r="Q68" s="24">
        <v>15.5</v>
      </c>
      <c r="R68" s="25">
        <v>15.513571428571424</v>
      </c>
      <c r="S68" s="23">
        <v>1.0008755760368662</v>
      </c>
      <c r="T68" s="25">
        <v>4136.509279783786</v>
      </c>
      <c r="U68" s="25">
        <v>2398.21713</v>
      </c>
      <c r="V68" s="25">
        <v>2398.21713</v>
      </c>
      <c r="W68" s="23">
        <v>0.57976834277169909</v>
      </c>
      <c r="X68" s="25">
        <v>1654.6037119135144</v>
      </c>
      <c r="Y68" s="25">
        <v>2398.21713</v>
      </c>
      <c r="Z68" s="25">
        <v>2398.21713</v>
      </c>
      <c r="AA68" s="23">
        <v>1.4494208569292477</v>
      </c>
      <c r="AB68" s="25">
        <v>2481.9055678702721</v>
      </c>
      <c r="AC68" s="25">
        <v>835.71713999999997</v>
      </c>
      <c r="AD68" s="25">
        <v>835.71713999999997</v>
      </c>
      <c r="AE68" s="23">
        <v>0.33672398773702356</v>
      </c>
      <c r="AF68" s="22">
        <v>2</v>
      </c>
      <c r="AG68" s="22">
        <v>0</v>
      </c>
      <c r="AH68" s="25">
        <v>4146.4892797837856</v>
      </c>
      <c r="AI68" s="25">
        <v>2398.21713</v>
      </c>
      <c r="AJ68" s="23">
        <v>0.5783729242211022</v>
      </c>
      <c r="AK68" s="25">
        <v>45.783783783783782</v>
      </c>
      <c r="AL68" s="25">
        <v>60.16</v>
      </c>
      <c r="AM68" s="25">
        <v>60.159999999999989</v>
      </c>
      <c r="AN68" s="23">
        <v>1.3140023612750884</v>
      </c>
      <c r="AO68" s="22">
        <v>9</v>
      </c>
      <c r="AP68" s="22">
        <v>1</v>
      </c>
      <c r="AQ68" s="22">
        <v>1</v>
      </c>
      <c r="AR68" s="23">
        <v>0.1111111111111111</v>
      </c>
      <c r="AS68" s="22">
        <v>1</v>
      </c>
      <c r="AT68" s="22">
        <v>0</v>
      </c>
      <c r="AU68" s="22">
        <v>1</v>
      </c>
      <c r="AV68" s="22">
        <v>0</v>
      </c>
      <c r="AW68" s="22">
        <v>1</v>
      </c>
      <c r="AX68" s="22">
        <v>0</v>
      </c>
      <c r="AY68" s="25">
        <v>96.563783783783776</v>
      </c>
      <c r="AZ68" s="25">
        <v>63.16</v>
      </c>
      <c r="BA68" s="25">
        <v>63.159999999999989</v>
      </c>
      <c r="BB68" s="27">
        <v>0.65407544656101824</v>
      </c>
      <c r="BC68" s="26">
        <v>0.76</v>
      </c>
      <c r="BD68" s="22">
        <v>7</v>
      </c>
      <c r="BE68" s="22">
        <v>10</v>
      </c>
      <c r="BF68" s="23">
        <v>0.66666666666666674</v>
      </c>
      <c r="BG68" s="23">
        <v>0.87719298245614041</v>
      </c>
      <c r="BH68" s="22">
        <v>6</v>
      </c>
      <c r="BI68" s="22">
        <v>6</v>
      </c>
      <c r="BJ68" s="22">
        <v>6</v>
      </c>
      <c r="BK68" s="23">
        <v>1</v>
      </c>
      <c r="BL68" s="23">
        <v>0.8</v>
      </c>
      <c r="BM68" s="22">
        <v>14</v>
      </c>
      <c r="BN68" s="22">
        <v>12</v>
      </c>
      <c r="BO68" s="23">
        <v>0.8571428571428571</v>
      </c>
      <c r="BP68" s="23">
        <v>1.0714285714285714</v>
      </c>
      <c r="BQ68" s="27">
        <v>0.82452893361036905</v>
      </c>
      <c r="BR68" s="41"/>
      <c r="BS68" s="22">
        <v>28</v>
      </c>
      <c r="BT68" s="22">
        <v>4</v>
      </c>
      <c r="BU68" s="23">
        <v>0.14285714285714285</v>
      </c>
      <c r="BV68" s="22">
        <v>6</v>
      </c>
      <c r="BW68" s="23">
        <v>0.66666666666666663</v>
      </c>
      <c r="BX68" s="22">
        <v>1</v>
      </c>
      <c r="BY68" s="23">
        <v>3.5714285714285712E-2</v>
      </c>
      <c r="BZ68" s="22">
        <v>6</v>
      </c>
      <c r="CA68" s="23">
        <v>0.16666666666666666</v>
      </c>
      <c r="CC68" t="str">
        <f>IFERROR(VLOOKUP(A68,[4]Hoja1!$B:$C,2,0),"")</f>
        <v/>
      </c>
      <c r="CD68" t="str">
        <f>IFERROR(VLOOKUP(A68,[5]Hoja1!$B:$C,2,0),"")</f>
        <v/>
      </c>
      <c r="CF68" t="str">
        <f>IFERROR(VLOOKUP(A68,[5]Hoja2!$B:$G,2,0),"")</f>
        <v/>
      </c>
      <c r="CG68" t="str">
        <f>IFERROR(VLOOKUP(A68,[5]Hoja2!$B:$G,3,0),"")</f>
        <v/>
      </c>
      <c r="CH68" t="str">
        <f>IFERROR(VLOOKUP(A68,[5]Hoja2!$B:$G,4,0),"")</f>
        <v/>
      </c>
      <c r="CI68" t="str">
        <f>IFERROR(VLOOKUP(A68,[5]Hoja2!$B:$G,5,0),"")</f>
        <v/>
      </c>
      <c r="CJ68" t="str">
        <f>IFERROR(VLOOKUP(A68,[5]Hoja2!$B:$G,6,0),"")</f>
        <v/>
      </c>
      <c r="CK68">
        <f t="shared" si="1"/>
        <v>0</v>
      </c>
      <c r="CM68" s="36">
        <f t="shared" si="2"/>
        <v>206.13223340259228</v>
      </c>
      <c r="CO68" s="37">
        <f t="shared" si="23"/>
        <v>0</v>
      </c>
      <c r="CP68" s="36"/>
      <c r="CQ68" s="37">
        <f t="shared" si="24"/>
        <v>206.13223340259228</v>
      </c>
    </row>
    <row r="69" spans="1:95" x14ac:dyDescent="0.25">
      <c r="A69" s="20" t="s">
        <v>175</v>
      </c>
      <c r="B69" s="21">
        <v>218.4</v>
      </c>
      <c r="C69" s="21">
        <v>224</v>
      </c>
      <c r="D69" s="22">
        <v>0</v>
      </c>
      <c r="E69" s="21">
        <v>224</v>
      </c>
      <c r="F69" s="23">
        <v>1.0256410256410255</v>
      </c>
      <c r="G69" s="21">
        <v>218.4</v>
      </c>
      <c r="H69" s="22">
        <v>117</v>
      </c>
      <c r="I69" s="22">
        <v>0</v>
      </c>
      <c r="J69" s="21">
        <v>117</v>
      </c>
      <c r="K69" s="23">
        <v>0.5357142857142857</v>
      </c>
      <c r="L69" s="22">
        <v>546</v>
      </c>
      <c r="M69" s="22">
        <v>555</v>
      </c>
      <c r="N69" s="22">
        <v>1</v>
      </c>
      <c r="O69" s="21">
        <v>554</v>
      </c>
      <c r="P69" s="23">
        <v>1.0146520146520146</v>
      </c>
      <c r="Q69" s="24">
        <v>15.5</v>
      </c>
      <c r="R69" s="25">
        <v>15.577459459459458</v>
      </c>
      <c r="S69" s="23">
        <v>1.0049973844812554</v>
      </c>
      <c r="T69" s="25">
        <v>79200</v>
      </c>
      <c r="U69" s="25">
        <v>78704.464329999988</v>
      </c>
      <c r="V69" s="25">
        <v>78704.464329999988</v>
      </c>
      <c r="W69" s="23">
        <v>0.99374323648989882</v>
      </c>
      <c r="X69" s="25">
        <v>31680.000000000004</v>
      </c>
      <c r="Y69" s="25">
        <v>77655.357189999981</v>
      </c>
      <c r="Z69" s="25">
        <v>77655.357189999981</v>
      </c>
      <c r="AA69" s="23">
        <v>2.4512423355429283</v>
      </c>
      <c r="AB69" s="25">
        <v>3990.2290076335867</v>
      </c>
      <c r="AC69" s="25">
        <v>152.67857000000001</v>
      </c>
      <c r="AD69" s="25">
        <v>152.67857000000001</v>
      </c>
      <c r="AE69" s="23">
        <v>3.8263109638047153E-2</v>
      </c>
      <c r="AF69" s="22">
        <v>28</v>
      </c>
      <c r="AG69" s="22">
        <v>2</v>
      </c>
      <c r="AH69" s="25">
        <v>79339.72</v>
      </c>
      <c r="AI69" s="25">
        <v>78714.444329999984</v>
      </c>
      <c r="AJ69" s="23">
        <v>0.99211900836050315</v>
      </c>
      <c r="AK69" s="25">
        <v>561</v>
      </c>
      <c r="AL69" s="25">
        <v>686.71999999999991</v>
      </c>
      <c r="AM69" s="25">
        <v>686.71999999999991</v>
      </c>
      <c r="AN69" s="23">
        <v>1.2240998217468804</v>
      </c>
      <c r="AO69" s="22">
        <v>70</v>
      </c>
      <c r="AP69" s="22">
        <v>25</v>
      </c>
      <c r="AQ69" s="22">
        <v>25</v>
      </c>
      <c r="AR69" s="23">
        <v>0.35714285714285715</v>
      </c>
      <c r="AS69" s="22">
        <v>14</v>
      </c>
      <c r="AT69" s="22">
        <v>0</v>
      </c>
      <c r="AU69" s="22">
        <v>14</v>
      </c>
      <c r="AV69" s="22">
        <v>0</v>
      </c>
      <c r="AW69" s="22">
        <v>14</v>
      </c>
      <c r="AX69" s="22">
        <v>1</v>
      </c>
      <c r="AY69" s="25">
        <v>1103.9199999999996</v>
      </c>
      <c r="AZ69" s="25">
        <v>765.16</v>
      </c>
      <c r="BA69" s="25">
        <v>765.16</v>
      </c>
      <c r="BB69" s="27">
        <v>0.69312993695195324</v>
      </c>
      <c r="BC69" s="26">
        <v>0.65000000000000013</v>
      </c>
      <c r="BD69" s="22">
        <v>130</v>
      </c>
      <c r="BE69" s="22">
        <v>130</v>
      </c>
      <c r="BF69" s="23">
        <v>0.75</v>
      </c>
      <c r="BG69" s="23">
        <v>1.1538461538461535</v>
      </c>
      <c r="BH69" s="22">
        <v>301</v>
      </c>
      <c r="BI69" s="22">
        <v>253</v>
      </c>
      <c r="BJ69" s="22">
        <v>253</v>
      </c>
      <c r="BK69" s="23">
        <v>0.84053156146179397</v>
      </c>
      <c r="BL69" s="23">
        <v>0.80000000000000016</v>
      </c>
      <c r="BM69" s="22">
        <v>3150</v>
      </c>
      <c r="BN69" s="22">
        <v>2954</v>
      </c>
      <c r="BO69" s="23">
        <v>0.82055555555555593</v>
      </c>
      <c r="BP69" s="23">
        <v>1.0256944444444447</v>
      </c>
      <c r="BQ69" s="27">
        <v>0.91303313166110511</v>
      </c>
      <c r="BR69" s="41"/>
      <c r="BS69" s="22">
        <v>555</v>
      </c>
      <c r="BT69" s="22">
        <v>135</v>
      </c>
      <c r="BU69" s="23">
        <v>0.24324324324324326</v>
      </c>
      <c r="BV69" s="22">
        <v>67</v>
      </c>
      <c r="BW69" s="23">
        <v>2.0149253731343282</v>
      </c>
      <c r="BX69" s="22">
        <v>73</v>
      </c>
      <c r="BY69" s="23">
        <v>0.13153153153153152</v>
      </c>
      <c r="BZ69" s="22">
        <v>67</v>
      </c>
      <c r="CA69" s="23">
        <v>1.0895522388059702</v>
      </c>
      <c r="CC69" s="29">
        <f>SUM(CC70:CC85)</f>
        <v>1</v>
      </c>
      <c r="CD69" s="29">
        <f t="shared" ref="CD69:CK69" si="25">SUM(CD70:CD85)</f>
        <v>4</v>
      </c>
      <c r="CE69" s="29">
        <f t="shared" si="25"/>
        <v>0</v>
      </c>
      <c r="CF69" s="29">
        <f t="shared" si="25"/>
        <v>3</v>
      </c>
      <c r="CG69" s="29">
        <f t="shared" si="25"/>
        <v>16</v>
      </c>
      <c r="CH69" s="29">
        <f t="shared" si="25"/>
        <v>12</v>
      </c>
      <c r="CI69" s="29">
        <f t="shared" si="25"/>
        <v>10</v>
      </c>
      <c r="CJ69" s="29">
        <f t="shared" si="25"/>
        <v>8</v>
      </c>
      <c r="CK69" s="29">
        <f t="shared" si="25"/>
        <v>54</v>
      </c>
      <c r="CM69" s="72">
        <f>SUM(CM70:CM85)</f>
        <v>2382.6853908907642</v>
      </c>
      <c r="CO69" s="30">
        <f>SUM(CO70:CO85)</f>
        <v>-108</v>
      </c>
      <c r="CP69" s="30">
        <f t="shared" ref="CP69:CQ69" si="26">SUM(CP70:CP85)</f>
        <v>0</v>
      </c>
      <c r="CQ69" s="30">
        <f t="shared" si="26"/>
        <v>2274.6853908907642</v>
      </c>
    </row>
    <row r="70" spans="1:95" x14ac:dyDescent="0.25">
      <c r="A70" s="34" t="s">
        <v>88</v>
      </c>
      <c r="B70" s="21">
        <v>16.8</v>
      </c>
      <c r="C70" s="21">
        <v>0</v>
      </c>
      <c r="D70" s="22">
        <v>0</v>
      </c>
      <c r="E70" s="21">
        <v>0</v>
      </c>
      <c r="F70" s="23">
        <v>0</v>
      </c>
      <c r="G70" s="21">
        <v>16.8</v>
      </c>
      <c r="H70" s="22">
        <v>2</v>
      </c>
      <c r="I70" s="22">
        <v>0</v>
      </c>
      <c r="J70" s="21">
        <v>2</v>
      </c>
      <c r="K70" s="23">
        <v>0.11904761904761904</v>
      </c>
      <c r="L70" s="22">
        <v>42</v>
      </c>
      <c r="M70" s="22">
        <v>8</v>
      </c>
      <c r="N70" s="22">
        <v>0</v>
      </c>
      <c r="O70" s="21">
        <v>8</v>
      </c>
      <c r="P70" s="23">
        <v>0.19047619047619047</v>
      </c>
      <c r="Q70" s="24">
        <v>15.5</v>
      </c>
      <c r="R70" s="25">
        <v>13.027500000000002</v>
      </c>
      <c r="S70" s="23">
        <v>0.84048387096774202</v>
      </c>
      <c r="T70" s="25">
        <v>6045.8015267175579</v>
      </c>
      <c r="U70" s="25">
        <v>1093.74999</v>
      </c>
      <c r="V70" s="25">
        <v>1093.74999</v>
      </c>
      <c r="W70" s="23">
        <v>0.18091066753787877</v>
      </c>
      <c r="X70" s="25">
        <v>2418.3206106870234</v>
      </c>
      <c r="Y70" s="25">
        <v>1093.74999</v>
      </c>
      <c r="Z70" s="25">
        <v>1093.74999</v>
      </c>
      <c r="AA70" s="23">
        <v>0.45227666884469686</v>
      </c>
      <c r="AB70" s="25">
        <v>304.59763417050289</v>
      </c>
      <c r="AC70" s="25">
        <v>0</v>
      </c>
      <c r="AD70" s="25">
        <v>0</v>
      </c>
      <c r="AE70" s="23">
        <v>0</v>
      </c>
      <c r="AF70" s="22">
        <v>2</v>
      </c>
      <c r="AG70" s="22">
        <v>0</v>
      </c>
      <c r="AH70" s="25">
        <v>6055.7815267175574</v>
      </c>
      <c r="AI70" s="25">
        <v>1093.74999</v>
      </c>
      <c r="AJ70" s="23">
        <v>0.18061252460553184</v>
      </c>
      <c r="AK70" s="25">
        <v>42.824427480916029</v>
      </c>
      <c r="AL70" s="25">
        <v>-0.71999999999999897</v>
      </c>
      <c r="AM70" s="25">
        <v>-0.71999999999999897</v>
      </c>
      <c r="AN70" s="23">
        <v>-1.6812834224598908E-2</v>
      </c>
      <c r="AO70" s="22">
        <v>5</v>
      </c>
      <c r="AP70" s="22">
        <v>2</v>
      </c>
      <c r="AQ70" s="22">
        <v>2</v>
      </c>
      <c r="AR70" s="23">
        <v>0.4</v>
      </c>
      <c r="AS70" s="22">
        <v>1</v>
      </c>
      <c r="AT70" s="22">
        <v>0</v>
      </c>
      <c r="AU70" s="22">
        <v>1</v>
      </c>
      <c r="AV70" s="22">
        <v>0</v>
      </c>
      <c r="AW70" s="22">
        <v>1</v>
      </c>
      <c r="AX70" s="22">
        <v>0</v>
      </c>
      <c r="AY70" s="25">
        <v>81.60442748091603</v>
      </c>
      <c r="AZ70" s="25">
        <v>5.2800000000000011</v>
      </c>
      <c r="BA70" s="25">
        <v>5.2800000000000011</v>
      </c>
      <c r="BB70" s="27">
        <v>6.4702371709363188E-2</v>
      </c>
      <c r="BC70" s="26">
        <v>0.65</v>
      </c>
      <c r="BD70" s="22">
        <v>0</v>
      </c>
      <c r="BE70" s="22">
        <v>0</v>
      </c>
      <c r="BF70" s="23">
        <v>0</v>
      </c>
      <c r="BG70" s="23">
        <v>0</v>
      </c>
      <c r="BH70" s="22">
        <v>23</v>
      </c>
      <c r="BI70" s="22">
        <v>2</v>
      </c>
      <c r="BJ70" s="22">
        <v>2</v>
      </c>
      <c r="BK70" s="23">
        <v>8.6956521739130432E-2</v>
      </c>
      <c r="BL70" s="23">
        <v>0.8</v>
      </c>
      <c r="BM70" s="22">
        <v>225</v>
      </c>
      <c r="BN70" s="22">
        <v>211</v>
      </c>
      <c r="BO70" s="23">
        <v>0.93777777777777782</v>
      </c>
      <c r="BP70" s="23">
        <v>1.1722222222222223</v>
      </c>
      <c r="BQ70" s="27">
        <v>0.22854909810127044</v>
      </c>
      <c r="BR70" s="41"/>
      <c r="BS70" s="22">
        <v>8</v>
      </c>
      <c r="BT70" s="22">
        <v>6</v>
      </c>
      <c r="BU70" s="23">
        <v>0.75</v>
      </c>
      <c r="BV70" s="22">
        <v>5</v>
      </c>
      <c r="BW70" s="23">
        <v>1.2</v>
      </c>
      <c r="BX70" s="22">
        <v>4</v>
      </c>
      <c r="BY70" s="23">
        <v>0.5</v>
      </c>
      <c r="BZ70" s="22">
        <v>5</v>
      </c>
      <c r="CA70" s="23">
        <v>0.8</v>
      </c>
      <c r="CC70">
        <f>IFERROR(VLOOKUP(A70,[4]Hoja1!$B:$C,2,0),"")</f>
        <v>1</v>
      </c>
      <c r="CD70" t="str">
        <f>IFERROR(VLOOKUP(A70,[5]Hoja1!$B:$C,2,0),"")</f>
        <v/>
      </c>
      <c r="CF70">
        <f>IFERROR(VLOOKUP(A70,[5]Hoja2!$B:$G,2,0),"")</f>
        <v>2</v>
      </c>
      <c r="CG70">
        <f>IFERROR(VLOOKUP(A70,[5]Hoja2!$B:$G,3,0),"")</f>
        <v>6</v>
      </c>
      <c r="CH70">
        <f>IFERROR(VLOOKUP(A70,[5]Hoja2!$B:$G,4,0),"")</f>
        <v>3</v>
      </c>
      <c r="CI70">
        <f>IFERROR(VLOOKUP(A70,[5]Hoja2!$B:$G,5,0),"")</f>
        <v>2</v>
      </c>
      <c r="CJ70">
        <f>IFERROR(VLOOKUP(A70,[5]Hoja2!$B:$G,6,0),"")</f>
        <v>0</v>
      </c>
      <c r="CK70">
        <f t="shared" si="1"/>
        <v>14</v>
      </c>
      <c r="CM70" s="36">
        <f t="shared" si="2"/>
        <v>0</v>
      </c>
      <c r="CO70" s="37">
        <f t="shared" ref="CO70:CO85" si="27">VLOOKUP(CK70,$CT$9:$CU$13,2,1)*CK70</f>
        <v>-28</v>
      </c>
      <c r="CP70" s="36"/>
      <c r="CQ70" s="37">
        <f t="shared" ref="CQ70:CQ85" si="28">CM70+CO70+CP70</f>
        <v>-28</v>
      </c>
    </row>
    <row r="71" spans="1:95" x14ac:dyDescent="0.25">
      <c r="A71" s="34" t="s">
        <v>93</v>
      </c>
      <c r="B71" s="21">
        <v>16.8</v>
      </c>
      <c r="C71" s="21">
        <v>17</v>
      </c>
      <c r="D71" s="22">
        <v>0</v>
      </c>
      <c r="E71" s="21">
        <v>17</v>
      </c>
      <c r="F71" s="23">
        <v>1.0119047619047619</v>
      </c>
      <c r="G71" s="21">
        <v>16.8</v>
      </c>
      <c r="H71" s="22">
        <v>9</v>
      </c>
      <c r="I71" s="22">
        <v>0</v>
      </c>
      <c r="J71" s="21">
        <v>9</v>
      </c>
      <c r="K71" s="23">
        <v>0.5357142857142857</v>
      </c>
      <c r="L71" s="22">
        <v>42</v>
      </c>
      <c r="M71" s="22">
        <v>39</v>
      </c>
      <c r="N71" s="22">
        <v>0</v>
      </c>
      <c r="O71" s="21">
        <v>39</v>
      </c>
      <c r="P71" s="23">
        <v>0.9285714285714286</v>
      </c>
      <c r="Q71" s="24">
        <v>15.5</v>
      </c>
      <c r="R71" s="25">
        <v>14.851538461538459</v>
      </c>
      <c r="S71" s="23">
        <v>0.95816377171215861</v>
      </c>
      <c r="T71" s="25">
        <v>6045.8015267175579</v>
      </c>
      <c r="U71" s="25">
        <v>6075</v>
      </c>
      <c r="V71" s="25">
        <v>6075</v>
      </c>
      <c r="W71" s="23">
        <v>1.0048295454545453</v>
      </c>
      <c r="X71" s="25">
        <v>2418.3206106870234</v>
      </c>
      <c r="Y71" s="25">
        <v>6075</v>
      </c>
      <c r="Z71" s="25">
        <v>6075</v>
      </c>
      <c r="AA71" s="23">
        <v>2.5120738636363633</v>
      </c>
      <c r="AB71" s="25">
        <v>304.59763417050289</v>
      </c>
      <c r="AC71" s="25">
        <v>0</v>
      </c>
      <c r="AD71" s="25">
        <v>0</v>
      </c>
      <c r="AE71" s="23">
        <v>0</v>
      </c>
      <c r="AF71" s="22">
        <v>2</v>
      </c>
      <c r="AG71" s="22">
        <v>0</v>
      </c>
      <c r="AH71" s="25">
        <v>6055.7815267175574</v>
      </c>
      <c r="AI71" s="25">
        <v>6075</v>
      </c>
      <c r="AJ71" s="23">
        <v>1.0031735744094552</v>
      </c>
      <c r="AK71" s="25">
        <v>42.824427480916029</v>
      </c>
      <c r="AL71" s="25">
        <v>90.84</v>
      </c>
      <c r="AM71" s="25">
        <v>90.84</v>
      </c>
      <c r="AN71" s="23">
        <v>2.1212192513368984</v>
      </c>
      <c r="AO71" s="22">
        <v>5</v>
      </c>
      <c r="AP71" s="22">
        <v>2</v>
      </c>
      <c r="AQ71" s="22">
        <v>2</v>
      </c>
      <c r="AR71" s="23">
        <v>0.4</v>
      </c>
      <c r="AS71" s="22">
        <v>1</v>
      </c>
      <c r="AT71" s="22">
        <v>0</v>
      </c>
      <c r="AU71" s="22">
        <v>1</v>
      </c>
      <c r="AV71" s="22">
        <v>0</v>
      </c>
      <c r="AW71" s="22">
        <v>1</v>
      </c>
      <c r="AX71" s="22">
        <v>0</v>
      </c>
      <c r="AY71" s="25">
        <v>81.60442748091603</v>
      </c>
      <c r="AZ71" s="25">
        <v>96.84</v>
      </c>
      <c r="BA71" s="25">
        <v>96.84</v>
      </c>
      <c r="BB71" s="27">
        <v>1.1867003174876383</v>
      </c>
      <c r="BC71" s="26">
        <v>0.65</v>
      </c>
      <c r="BD71" s="22">
        <v>8</v>
      </c>
      <c r="BE71" s="22">
        <v>8</v>
      </c>
      <c r="BF71" s="23">
        <v>1</v>
      </c>
      <c r="BG71" s="23">
        <v>1.5384615384615383</v>
      </c>
      <c r="BH71" s="22">
        <v>23</v>
      </c>
      <c r="BI71" s="22">
        <v>23</v>
      </c>
      <c r="BJ71" s="22">
        <v>23</v>
      </c>
      <c r="BK71" s="23">
        <v>1</v>
      </c>
      <c r="BL71" s="23">
        <v>0.8</v>
      </c>
      <c r="BM71" s="22">
        <v>225</v>
      </c>
      <c r="BN71" s="22">
        <v>211</v>
      </c>
      <c r="BO71" s="23">
        <v>0.93777777777777782</v>
      </c>
      <c r="BP71" s="23">
        <v>1.1722222222222223</v>
      </c>
      <c r="BQ71" s="27">
        <v>0.94224494859978736</v>
      </c>
      <c r="BR71" s="41"/>
      <c r="BS71" s="22">
        <v>39</v>
      </c>
      <c r="BT71" s="22">
        <v>13</v>
      </c>
      <c r="BU71" s="23">
        <v>0.33333333333333331</v>
      </c>
      <c r="BV71" s="22">
        <v>5</v>
      </c>
      <c r="BW71" s="23">
        <v>2.6</v>
      </c>
      <c r="BX71" s="22">
        <v>7</v>
      </c>
      <c r="BY71" s="23">
        <v>0.17948717948717949</v>
      </c>
      <c r="BZ71" s="22">
        <v>5</v>
      </c>
      <c r="CA71" s="23">
        <v>1.4</v>
      </c>
      <c r="CC71" t="str">
        <f>IFERROR(VLOOKUP(A71,[4]Hoja1!$B:$C,2,0),"")</f>
        <v/>
      </c>
      <c r="CD71" t="str">
        <f>IFERROR(VLOOKUP(A71,[5]Hoja1!$B:$C,2,0),"")</f>
        <v/>
      </c>
      <c r="CF71">
        <f>IFERROR(VLOOKUP(A71,[5]Hoja2!$B:$G,2,0),"")</f>
        <v>0</v>
      </c>
      <c r="CG71">
        <f>IFERROR(VLOOKUP(A71,[5]Hoja2!$B:$G,3,0),"")</f>
        <v>3</v>
      </c>
      <c r="CH71">
        <f>IFERROR(VLOOKUP(A71,[5]Hoja2!$B:$G,4,0),"")</f>
        <v>3</v>
      </c>
      <c r="CI71">
        <f>IFERROR(VLOOKUP(A71,[5]Hoja2!$B:$G,5,0),"")</f>
        <v>1</v>
      </c>
      <c r="CJ71">
        <f>IFERROR(VLOOKUP(A71,[5]Hoja2!$B:$G,6,0),"")</f>
        <v>4</v>
      </c>
      <c r="CK71">
        <f t="shared" si="1"/>
        <v>11</v>
      </c>
      <c r="CM71" s="36">
        <f t="shared" si="2"/>
        <v>235.56123714994683</v>
      </c>
      <c r="CO71" s="37">
        <f t="shared" si="27"/>
        <v>-22</v>
      </c>
      <c r="CP71" s="36"/>
      <c r="CQ71" s="37">
        <f t="shared" si="28"/>
        <v>213.56123714994683</v>
      </c>
    </row>
    <row r="72" spans="1:95" x14ac:dyDescent="0.25">
      <c r="A72" s="34" t="s">
        <v>94</v>
      </c>
      <c r="B72" s="21">
        <v>16.8</v>
      </c>
      <c r="C72" s="21">
        <v>24</v>
      </c>
      <c r="D72" s="22">
        <v>0</v>
      </c>
      <c r="E72" s="21">
        <v>24</v>
      </c>
      <c r="F72" s="23">
        <v>1.4285714285714286</v>
      </c>
      <c r="G72" s="21">
        <v>16.8</v>
      </c>
      <c r="H72" s="22">
        <v>14</v>
      </c>
      <c r="I72" s="22">
        <v>0</v>
      </c>
      <c r="J72" s="21">
        <v>14</v>
      </c>
      <c r="K72" s="23">
        <v>0.83333333333333326</v>
      </c>
      <c r="L72" s="22">
        <v>42</v>
      </c>
      <c r="M72" s="22">
        <v>48</v>
      </c>
      <c r="N72" s="22">
        <v>0</v>
      </c>
      <c r="O72" s="21">
        <v>48</v>
      </c>
      <c r="P72" s="23">
        <v>1.1428571428571428</v>
      </c>
      <c r="Q72" s="24">
        <v>15.5</v>
      </c>
      <c r="R72" s="25">
        <v>15.577708333333335</v>
      </c>
      <c r="S72" s="23">
        <v>1.0050134408602152</v>
      </c>
      <c r="T72" s="25">
        <v>6045.8015267175579</v>
      </c>
      <c r="U72" s="25">
        <v>9435.7142899999999</v>
      </c>
      <c r="V72" s="25">
        <v>9435.7142899999999</v>
      </c>
      <c r="W72" s="23">
        <v>1.5607052676641413</v>
      </c>
      <c r="X72" s="25">
        <v>2418.3206106870234</v>
      </c>
      <c r="Y72" s="25">
        <v>9435.7142899999999</v>
      </c>
      <c r="Z72" s="25">
        <v>9435.7142899999999</v>
      </c>
      <c r="AA72" s="23">
        <v>3.9017631691603527</v>
      </c>
      <c r="AB72" s="25">
        <v>304.59763417050289</v>
      </c>
      <c r="AC72" s="25">
        <v>0</v>
      </c>
      <c r="AD72" s="25">
        <v>0</v>
      </c>
      <c r="AE72" s="23">
        <v>0</v>
      </c>
      <c r="AF72" s="22">
        <v>2</v>
      </c>
      <c r="AG72" s="22">
        <v>1</v>
      </c>
      <c r="AH72" s="25">
        <v>6055.7815267175574</v>
      </c>
      <c r="AI72" s="25">
        <v>9440.7042899999997</v>
      </c>
      <c r="AJ72" s="23">
        <v>1.5589572127641116</v>
      </c>
      <c r="AK72" s="25">
        <v>42.824427480916029</v>
      </c>
      <c r="AL72" s="25">
        <v>51.829999999999991</v>
      </c>
      <c r="AM72" s="25">
        <v>51.829999999999991</v>
      </c>
      <c r="AN72" s="23">
        <v>1.2102905525846701</v>
      </c>
      <c r="AO72" s="22">
        <v>5</v>
      </c>
      <c r="AP72" s="22">
        <v>3</v>
      </c>
      <c r="AQ72" s="22">
        <v>3</v>
      </c>
      <c r="AR72" s="23">
        <v>0.6</v>
      </c>
      <c r="AS72" s="22">
        <v>1</v>
      </c>
      <c r="AT72" s="22">
        <v>0</v>
      </c>
      <c r="AU72" s="22">
        <v>1</v>
      </c>
      <c r="AV72" s="22">
        <v>0</v>
      </c>
      <c r="AW72" s="22">
        <v>1</v>
      </c>
      <c r="AX72" s="22">
        <v>0</v>
      </c>
      <c r="AY72" s="25">
        <v>81.60442748091603</v>
      </c>
      <c r="AZ72" s="25">
        <v>60.829999999999991</v>
      </c>
      <c r="BA72" s="25">
        <v>60.829999999999991</v>
      </c>
      <c r="BB72" s="27">
        <v>0.74542524073495475</v>
      </c>
      <c r="BC72" s="26">
        <v>0.65</v>
      </c>
      <c r="BD72" s="22">
        <v>3</v>
      </c>
      <c r="BE72" s="22">
        <v>3</v>
      </c>
      <c r="BF72" s="23">
        <v>1</v>
      </c>
      <c r="BG72" s="23">
        <v>1.5384615384615383</v>
      </c>
      <c r="BH72" s="22">
        <v>23</v>
      </c>
      <c r="BI72" s="22">
        <v>27</v>
      </c>
      <c r="BJ72" s="22">
        <v>27</v>
      </c>
      <c r="BK72" s="23">
        <v>1.173913043478261</v>
      </c>
      <c r="BL72" s="23">
        <v>0.8</v>
      </c>
      <c r="BM72" s="22">
        <v>225</v>
      </c>
      <c r="BN72" s="22">
        <v>211</v>
      </c>
      <c r="BO72" s="23">
        <v>0.93777777777777782</v>
      </c>
      <c r="BP72" s="23">
        <v>1.1722222222222223</v>
      </c>
      <c r="BQ72" s="27">
        <v>0.96424022638845497</v>
      </c>
      <c r="BR72" s="41"/>
      <c r="BS72" s="22">
        <v>48</v>
      </c>
      <c r="BT72" s="22">
        <v>17</v>
      </c>
      <c r="BU72" s="23">
        <v>0.35416666666666669</v>
      </c>
      <c r="BV72" s="22">
        <v>5</v>
      </c>
      <c r="BW72" s="23">
        <v>3.4</v>
      </c>
      <c r="BX72" s="22">
        <v>0</v>
      </c>
      <c r="BY72" s="23">
        <v>0</v>
      </c>
      <c r="BZ72" s="22">
        <v>5</v>
      </c>
      <c r="CA72" s="23">
        <v>0</v>
      </c>
      <c r="CC72" t="str">
        <f>IFERROR(VLOOKUP(A72,[4]Hoja1!$B:$C,2,0),"")</f>
        <v/>
      </c>
      <c r="CD72" t="str">
        <f>IFERROR(VLOOKUP(A72,[5]Hoja1!$B:$C,2,0),"")</f>
        <v/>
      </c>
      <c r="CF72">
        <f>IFERROR(VLOOKUP(A72,[5]Hoja2!$B:$G,2,0),"")</f>
        <v>1</v>
      </c>
      <c r="CG72">
        <f>IFERROR(VLOOKUP(A72,[5]Hoja2!$B:$G,3,0),"")</f>
        <v>7</v>
      </c>
      <c r="CH72">
        <f>IFERROR(VLOOKUP(A72,[5]Hoja2!$B:$G,4,0),"")</f>
        <v>5</v>
      </c>
      <c r="CI72">
        <f>IFERROR(VLOOKUP(A72,[5]Hoja2!$B:$G,5,0),"")</f>
        <v>3</v>
      </c>
      <c r="CJ72">
        <f>IFERROR(VLOOKUP(A72,[5]Hoja2!$B:$G,6,0),"")</f>
        <v>1</v>
      </c>
      <c r="CK72">
        <f t="shared" si="1"/>
        <v>17</v>
      </c>
      <c r="CM72" s="36">
        <f t="shared" si="2"/>
        <v>241.06005659711374</v>
      </c>
      <c r="CO72" s="37">
        <f t="shared" si="27"/>
        <v>-42.5</v>
      </c>
      <c r="CP72" s="36"/>
      <c r="CQ72" s="37">
        <f t="shared" si="28"/>
        <v>198.56005659711374</v>
      </c>
    </row>
    <row r="73" spans="1:95" x14ac:dyDescent="0.25">
      <c r="A73" s="34" t="s">
        <v>124</v>
      </c>
      <c r="B73" s="21">
        <v>16.8</v>
      </c>
      <c r="C73" s="21">
        <v>2</v>
      </c>
      <c r="D73" s="22">
        <v>0</v>
      </c>
      <c r="E73" s="21">
        <v>2</v>
      </c>
      <c r="F73" s="23">
        <v>0.11904761904761904</v>
      </c>
      <c r="G73" s="21">
        <v>16.8</v>
      </c>
      <c r="H73" s="22">
        <v>0</v>
      </c>
      <c r="I73" s="22">
        <v>0</v>
      </c>
      <c r="J73" s="21">
        <v>0</v>
      </c>
      <c r="K73" s="23">
        <v>0</v>
      </c>
      <c r="L73" s="22">
        <v>42</v>
      </c>
      <c r="M73" s="22">
        <v>5</v>
      </c>
      <c r="N73" s="22">
        <v>1</v>
      </c>
      <c r="O73" s="21">
        <v>4</v>
      </c>
      <c r="P73" s="23">
        <v>9.5238095238095233E-2</v>
      </c>
      <c r="Q73" s="24">
        <v>15.5</v>
      </c>
      <c r="R73" s="25">
        <v>12.135999999999999</v>
      </c>
      <c r="S73" s="23">
        <v>0.7829677419354838</v>
      </c>
      <c r="T73" s="25">
        <v>6045.8015267175579</v>
      </c>
      <c r="U73" s="25">
        <v>0</v>
      </c>
      <c r="V73" s="25">
        <v>0</v>
      </c>
      <c r="W73" s="23">
        <v>0</v>
      </c>
      <c r="X73" s="25">
        <v>2418.3206106870234</v>
      </c>
      <c r="Y73" s="25">
        <v>0</v>
      </c>
      <c r="Z73" s="25">
        <v>0</v>
      </c>
      <c r="AA73" s="23">
        <v>0</v>
      </c>
      <c r="AB73" s="25">
        <v>304.59763417050289</v>
      </c>
      <c r="AC73" s="25">
        <v>0</v>
      </c>
      <c r="AD73" s="25">
        <v>0</v>
      </c>
      <c r="AE73" s="23">
        <v>0</v>
      </c>
      <c r="AF73" s="22">
        <v>2</v>
      </c>
      <c r="AG73" s="22">
        <v>0</v>
      </c>
      <c r="AH73" s="25">
        <v>6055.7815267175574</v>
      </c>
      <c r="AI73" s="25">
        <v>0</v>
      </c>
      <c r="AJ73" s="23">
        <v>0</v>
      </c>
      <c r="AK73" s="25">
        <v>42.824427480916029</v>
      </c>
      <c r="AL73" s="25">
        <v>0</v>
      </c>
      <c r="AM73" s="25">
        <v>0</v>
      </c>
      <c r="AN73" s="23">
        <v>0</v>
      </c>
      <c r="AO73" s="22">
        <v>5</v>
      </c>
      <c r="AP73" s="22">
        <v>1</v>
      </c>
      <c r="AQ73" s="22">
        <v>1</v>
      </c>
      <c r="AR73" s="23">
        <v>0.2</v>
      </c>
      <c r="AS73" s="22">
        <v>1</v>
      </c>
      <c r="AT73" s="22">
        <v>0</v>
      </c>
      <c r="AU73" s="22">
        <v>1</v>
      </c>
      <c r="AV73" s="22">
        <v>0</v>
      </c>
      <c r="AW73" s="22">
        <v>1</v>
      </c>
      <c r="AX73" s="22">
        <v>0</v>
      </c>
      <c r="AY73" s="25">
        <v>81.60442748091603</v>
      </c>
      <c r="AZ73" s="25">
        <v>3</v>
      </c>
      <c r="BA73" s="25">
        <v>3</v>
      </c>
      <c r="BB73" s="27">
        <v>3.6762711198501802E-2</v>
      </c>
      <c r="BC73" s="26">
        <v>0.65</v>
      </c>
      <c r="BD73" s="22">
        <v>0</v>
      </c>
      <c r="BE73" s="22">
        <v>0</v>
      </c>
      <c r="BF73" s="23">
        <v>0</v>
      </c>
      <c r="BG73" s="23">
        <v>0</v>
      </c>
      <c r="BH73" s="22">
        <v>23</v>
      </c>
      <c r="BI73" s="22">
        <v>2</v>
      </c>
      <c r="BJ73" s="22">
        <v>2</v>
      </c>
      <c r="BK73" s="23">
        <v>8.6956521739130432E-2</v>
      </c>
      <c r="BL73" s="23">
        <v>0.8</v>
      </c>
      <c r="BM73" s="22">
        <v>225</v>
      </c>
      <c r="BN73" s="22">
        <v>211</v>
      </c>
      <c r="BO73" s="23">
        <v>0.93777777777777782</v>
      </c>
      <c r="BP73" s="23">
        <v>1.1722222222222223</v>
      </c>
      <c r="BQ73" s="27">
        <v>0.21713058208830144</v>
      </c>
      <c r="BR73" s="41"/>
      <c r="BS73" s="22">
        <v>5</v>
      </c>
      <c r="BT73" s="22">
        <v>4</v>
      </c>
      <c r="BU73" s="23">
        <v>0.8</v>
      </c>
      <c r="BV73" s="22">
        <v>5</v>
      </c>
      <c r="BW73" s="23">
        <v>0.8</v>
      </c>
      <c r="BX73" s="22">
        <v>1</v>
      </c>
      <c r="BY73" s="23">
        <v>0.2</v>
      </c>
      <c r="BZ73" s="22">
        <v>5</v>
      </c>
      <c r="CA73" s="23">
        <v>0.2</v>
      </c>
      <c r="CC73" t="str">
        <f>IFERROR(VLOOKUP(A73,[4]Hoja1!$B:$C,2,0),"")</f>
        <v/>
      </c>
      <c r="CD73" t="str">
        <f>IFERROR(VLOOKUP(A73,[5]Hoja1!$B:$C,2,0),"")</f>
        <v/>
      </c>
      <c r="CF73" t="str">
        <f>IFERROR(VLOOKUP(A73,[5]Hoja2!$B:$G,2,0),"")</f>
        <v/>
      </c>
      <c r="CG73" t="str">
        <f>IFERROR(VLOOKUP(A73,[5]Hoja2!$B:$G,3,0),"")</f>
        <v/>
      </c>
      <c r="CH73" t="str">
        <f>IFERROR(VLOOKUP(A73,[5]Hoja2!$B:$G,4,0),"")</f>
        <v/>
      </c>
      <c r="CI73" t="str">
        <f>IFERROR(VLOOKUP(A73,[5]Hoja2!$B:$G,5,0),"")</f>
        <v/>
      </c>
      <c r="CJ73" t="str">
        <f>IFERROR(VLOOKUP(A73,[5]Hoja2!$B:$G,6,0),"")</f>
        <v/>
      </c>
      <c r="CK73">
        <f t="shared" si="1"/>
        <v>0</v>
      </c>
      <c r="CM73" s="36">
        <f t="shared" si="2"/>
        <v>0</v>
      </c>
      <c r="CO73" s="37">
        <f t="shared" si="27"/>
        <v>0</v>
      </c>
      <c r="CP73" s="36"/>
      <c r="CQ73" s="37">
        <f t="shared" si="28"/>
        <v>0</v>
      </c>
    </row>
    <row r="74" spans="1:95" x14ac:dyDescent="0.25">
      <c r="A74" s="34" t="s">
        <v>125</v>
      </c>
      <c r="B74" s="21">
        <v>0</v>
      </c>
      <c r="C74" s="21">
        <v>0</v>
      </c>
      <c r="D74" s="22">
        <v>0</v>
      </c>
      <c r="E74" s="21">
        <v>0</v>
      </c>
      <c r="F74" s="23">
        <v>0</v>
      </c>
      <c r="G74" s="21">
        <v>0</v>
      </c>
      <c r="H74" s="22">
        <v>0</v>
      </c>
      <c r="I74" s="22">
        <v>0</v>
      </c>
      <c r="J74" s="21">
        <v>0</v>
      </c>
      <c r="K74" s="23">
        <v>0</v>
      </c>
      <c r="L74" s="22">
        <v>0</v>
      </c>
      <c r="M74" s="22">
        <v>0</v>
      </c>
      <c r="N74" s="22">
        <v>0</v>
      </c>
      <c r="O74" s="21">
        <v>0</v>
      </c>
      <c r="P74" s="23">
        <v>0</v>
      </c>
      <c r="Q74" s="24">
        <v>15.5</v>
      </c>
      <c r="R74" s="25">
        <v>0</v>
      </c>
      <c r="S74" s="23">
        <v>0</v>
      </c>
      <c r="T74" s="25">
        <v>0</v>
      </c>
      <c r="U74" s="25">
        <v>0</v>
      </c>
      <c r="V74" s="25">
        <v>0</v>
      </c>
      <c r="W74" s="23">
        <v>0</v>
      </c>
      <c r="X74" s="25">
        <v>0</v>
      </c>
      <c r="Y74" s="25">
        <v>0</v>
      </c>
      <c r="Z74" s="25">
        <v>0</v>
      </c>
      <c r="AA74" s="23">
        <v>0</v>
      </c>
      <c r="AB74" s="25">
        <v>0</v>
      </c>
      <c r="AC74" s="25">
        <v>0</v>
      </c>
      <c r="AD74" s="25">
        <v>0</v>
      </c>
      <c r="AE74" s="23">
        <v>0</v>
      </c>
      <c r="AF74" s="22">
        <v>0</v>
      </c>
      <c r="AG74" s="22">
        <v>0</v>
      </c>
      <c r="AH74" s="25">
        <v>0</v>
      </c>
      <c r="AI74" s="25">
        <v>0</v>
      </c>
      <c r="AJ74" s="23">
        <v>0</v>
      </c>
      <c r="AK74" s="25">
        <v>0</v>
      </c>
      <c r="AL74" s="25">
        <v>0</v>
      </c>
      <c r="AM74" s="25">
        <v>0</v>
      </c>
      <c r="AN74" s="23">
        <v>0</v>
      </c>
      <c r="AO74" s="22">
        <v>0</v>
      </c>
      <c r="AP74" s="22">
        <v>0</v>
      </c>
      <c r="AQ74" s="22">
        <v>0</v>
      </c>
      <c r="AR74" s="23">
        <v>0</v>
      </c>
      <c r="AS74" s="22">
        <v>0</v>
      </c>
      <c r="AT74" s="22">
        <v>0</v>
      </c>
      <c r="AU74" s="22">
        <v>0</v>
      </c>
      <c r="AV74" s="22">
        <v>0</v>
      </c>
      <c r="AW74" s="22">
        <v>0</v>
      </c>
      <c r="AX74" s="22">
        <v>0</v>
      </c>
      <c r="AY74" s="25">
        <v>0</v>
      </c>
      <c r="AZ74" s="25">
        <v>0</v>
      </c>
      <c r="BA74" s="25">
        <v>0</v>
      </c>
      <c r="BB74" s="27">
        <v>0</v>
      </c>
      <c r="BC74" s="26">
        <v>0.65</v>
      </c>
      <c r="BD74" s="22">
        <v>0</v>
      </c>
      <c r="BE74" s="22">
        <v>0</v>
      </c>
      <c r="BF74" s="23">
        <v>0</v>
      </c>
      <c r="BG74" s="23">
        <v>0</v>
      </c>
      <c r="BH74" s="22">
        <v>0</v>
      </c>
      <c r="BI74" s="22">
        <v>0</v>
      </c>
      <c r="BJ74" s="22">
        <v>0</v>
      </c>
      <c r="BK74" s="23">
        <v>0</v>
      </c>
      <c r="BL74" s="23">
        <v>0.8</v>
      </c>
      <c r="BM74" s="22">
        <v>0</v>
      </c>
      <c r="BN74" s="22">
        <v>0</v>
      </c>
      <c r="BO74" s="23">
        <v>0</v>
      </c>
      <c r="BP74" s="23">
        <v>0</v>
      </c>
      <c r="BQ74" s="27">
        <v>0</v>
      </c>
      <c r="BR74" s="41"/>
      <c r="BS74" s="22">
        <v>0</v>
      </c>
      <c r="BT74" s="22">
        <v>0</v>
      </c>
      <c r="BU74" s="23">
        <v>0</v>
      </c>
      <c r="BV74" s="22">
        <v>0</v>
      </c>
      <c r="BW74" s="23">
        <v>0</v>
      </c>
      <c r="BX74" s="22">
        <v>0</v>
      </c>
      <c r="BY74" s="23">
        <v>0</v>
      </c>
      <c r="BZ74" s="22">
        <v>0</v>
      </c>
      <c r="CA74" s="23">
        <v>0</v>
      </c>
      <c r="CC74" t="str">
        <f>IFERROR(VLOOKUP(A74,[4]Hoja1!$B:$C,2,0),"")</f>
        <v/>
      </c>
      <c r="CD74" t="str">
        <f>IFERROR(VLOOKUP(A74,[5]Hoja1!$B:$C,2,0),"")</f>
        <v/>
      </c>
      <c r="CF74" t="str">
        <f>IFERROR(VLOOKUP(A74,[5]Hoja2!$B:$G,2,0),"")</f>
        <v/>
      </c>
      <c r="CG74" t="str">
        <f>IFERROR(VLOOKUP(A74,[5]Hoja2!$B:$G,3,0),"")</f>
        <v/>
      </c>
      <c r="CH74" t="str">
        <f>IFERROR(VLOOKUP(A74,[5]Hoja2!$B:$G,4,0),"")</f>
        <v/>
      </c>
      <c r="CI74" t="str">
        <f>IFERROR(VLOOKUP(A74,[5]Hoja2!$B:$G,5,0),"")</f>
        <v/>
      </c>
      <c r="CJ74" t="str">
        <f>IFERROR(VLOOKUP(A74,[5]Hoja2!$B:$G,6,0),"")</f>
        <v/>
      </c>
      <c r="CK74">
        <f t="shared" si="1"/>
        <v>0</v>
      </c>
      <c r="CM74" s="36">
        <f t="shared" si="2"/>
        <v>0</v>
      </c>
      <c r="CO74" s="37">
        <f t="shared" si="27"/>
        <v>0</v>
      </c>
      <c r="CP74" s="36"/>
      <c r="CQ74" s="37">
        <f t="shared" si="28"/>
        <v>0</v>
      </c>
    </row>
    <row r="75" spans="1:95" x14ac:dyDescent="0.25">
      <c r="A75" s="34" t="s">
        <v>100</v>
      </c>
      <c r="B75" s="21">
        <v>16.8</v>
      </c>
      <c r="C75" s="21">
        <v>21</v>
      </c>
      <c r="D75" s="22">
        <v>0</v>
      </c>
      <c r="E75" s="21">
        <v>21</v>
      </c>
      <c r="F75" s="23">
        <v>1.25</v>
      </c>
      <c r="G75" s="21">
        <v>16.8</v>
      </c>
      <c r="H75" s="22">
        <v>15</v>
      </c>
      <c r="I75" s="22">
        <v>0</v>
      </c>
      <c r="J75" s="21">
        <v>15</v>
      </c>
      <c r="K75" s="23">
        <v>0.89285714285714279</v>
      </c>
      <c r="L75" s="22">
        <v>42</v>
      </c>
      <c r="M75" s="22">
        <v>52</v>
      </c>
      <c r="N75" s="22">
        <v>0</v>
      </c>
      <c r="O75" s="21">
        <v>52</v>
      </c>
      <c r="P75" s="23">
        <v>1.2380952380952381</v>
      </c>
      <c r="Q75" s="24">
        <v>15.5</v>
      </c>
      <c r="R75" s="25">
        <v>16.624230769230767</v>
      </c>
      <c r="S75" s="23">
        <v>1.0725310173697269</v>
      </c>
      <c r="T75" s="25">
        <v>6045.8015267175579</v>
      </c>
      <c r="U75" s="25">
        <v>7462.5</v>
      </c>
      <c r="V75" s="25">
        <v>7462.5</v>
      </c>
      <c r="W75" s="23">
        <v>1.2343276515151513</v>
      </c>
      <c r="X75" s="25">
        <v>2418.3206106870234</v>
      </c>
      <c r="Y75" s="25">
        <v>7462.5</v>
      </c>
      <c r="Z75" s="25">
        <v>7462.5</v>
      </c>
      <c r="AA75" s="23">
        <v>3.085819128787878</v>
      </c>
      <c r="AB75" s="25">
        <v>304.59763417050289</v>
      </c>
      <c r="AC75" s="25">
        <v>0</v>
      </c>
      <c r="AD75" s="25">
        <v>0</v>
      </c>
      <c r="AE75" s="23">
        <v>0</v>
      </c>
      <c r="AF75" s="22">
        <v>2</v>
      </c>
      <c r="AG75" s="22">
        <v>0</v>
      </c>
      <c r="AH75" s="25">
        <v>6055.7815267175574</v>
      </c>
      <c r="AI75" s="25">
        <v>7462.5</v>
      </c>
      <c r="AJ75" s="23">
        <v>1.2322934648609976</v>
      </c>
      <c r="AK75" s="25">
        <v>42.824427480916029</v>
      </c>
      <c r="AL75" s="25">
        <v>133.57</v>
      </c>
      <c r="AM75" s="25">
        <v>133.57</v>
      </c>
      <c r="AN75" s="23">
        <v>3.1190142602495543</v>
      </c>
      <c r="AO75" s="22">
        <v>5</v>
      </c>
      <c r="AP75" s="22">
        <v>5</v>
      </c>
      <c r="AQ75" s="22">
        <v>5</v>
      </c>
      <c r="AR75" s="23">
        <v>1</v>
      </c>
      <c r="AS75" s="22">
        <v>1</v>
      </c>
      <c r="AT75" s="22">
        <v>0</v>
      </c>
      <c r="AU75" s="22">
        <v>1</v>
      </c>
      <c r="AV75" s="22">
        <v>0</v>
      </c>
      <c r="AW75" s="22">
        <v>1</v>
      </c>
      <c r="AX75" s="22">
        <v>0</v>
      </c>
      <c r="AY75" s="25">
        <v>81.60442748091603</v>
      </c>
      <c r="AZ75" s="25">
        <v>148.57</v>
      </c>
      <c r="BA75" s="25">
        <v>148.57</v>
      </c>
      <c r="BB75" s="27">
        <v>1.8206120009204709</v>
      </c>
      <c r="BC75" s="26">
        <v>0.65</v>
      </c>
      <c r="BD75" s="22">
        <v>12</v>
      </c>
      <c r="BE75" s="22">
        <v>12</v>
      </c>
      <c r="BF75" s="23">
        <v>1</v>
      </c>
      <c r="BG75" s="23">
        <v>1.5384615384615383</v>
      </c>
      <c r="BH75" s="22">
        <v>23</v>
      </c>
      <c r="BI75" s="22">
        <v>23</v>
      </c>
      <c r="BJ75" s="22">
        <v>23</v>
      </c>
      <c r="BK75" s="23">
        <v>1</v>
      </c>
      <c r="BL75" s="23">
        <v>0.8</v>
      </c>
      <c r="BM75" s="22">
        <v>225</v>
      </c>
      <c r="BN75" s="22">
        <v>211</v>
      </c>
      <c r="BO75" s="23">
        <v>0.93777777777777782</v>
      </c>
      <c r="BP75" s="23">
        <v>1.1722222222222223</v>
      </c>
      <c r="BQ75" s="27">
        <v>1.2234597704802832</v>
      </c>
      <c r="BR75" s="41"/>
      <c r="BS75" s="22">
        <v>52</v>
      </c>
      <c r="BT75" s="22">
        <v>12</v>
      </c>
      <c r="BU75" s="23">
        <v>0.23076923076923078</v>
      </c>
      <c r="BV75" s="22">
        <v>5</v>
      </c>
      <c r="BW75" s="23">
        <v>2.4</v>
      </c>
      <c r="BX75" s="22">
        <v>10</v>
      </c>
      <c r="BY75" s="23">
        <v>0.19230769230769232</v>
      </c>
      <c r="BZ75" s="22">
        <v>5</v>
      </c>
      <c r="CA75" s="23">
        <v>2</v>
      </c>
      <c r="CC75" t="str">
        <f>IFERROR(VLOOKUP(A75,[4]Hoja1!$B:$C,2,0),"")</f>
        <v/>
      </c>
      <c r="CD75">
        <f>IFERROR(VLOOKUP(A75,[5]Hoja1!$B:$C,2,0),"")</f>
        <v>1</v>
      </c>
      <c r="CF75">
        <f>IFERROR(VLOOKUP(A75,[5]Hoja2!$B:$G,2,0),"")</f>
        <v>0</v>
      </c>
      <c r="CG75">
        <f>IFERROR(VLOOKUP(A75,[5]Hoja2!$B:$G,3,0),"")</f>
        <v>0</v>
      </c>
      <c r="CH75">
        <f>IFERROR(VLOOKUP(A75,[5]Hoja2!$B:$G,4,0),"")</f>
        <v>1</v>
      </c>
      <c r="CI75">
        <f>IFERROR(VLOOKUP(A75,[5]Hoja2!$B:$G,5,0),"")</f>
        <v>4</v>
      </c>
      <c r="CJ75">
        <f>IFERROR(VLOOKUP(A75,[5]Hoja2!$B:$G,6,0),"")</f>
        <v>1</v>
      </c>
      <c r="CK75">
        <f t="shared" ref="CK75:CK85" si="29">SUM(CC75:CJ75)</f>
        <v>7</v>
      </c>
      <c r="CM75" s="36">
        <f t="shared" ref="CM75:CM85" si="30">IF(BQ75&lt;0.8,0,BQ75*$CM$7)</f>
        <v>305.86494262007079</v>
      </c>
      <c r="CO75" s="37">
        <f t="shared" si="27"/>
        <v>-10.5</v>
      </c>
      <c r="CP75" s="36"/>
      <c r="CQ75" s="37">
        <f t="shared" si="28"/>
        <v>295.36494262007079</v>
      </c>
    </row>
    <row r="76" spans="1:95" x14ac:dyDescent="0.25">
      <c r="A76" s="76" t="s">
        <v>105</v>
      </c>
      <c r="B76" s="21">
        <v>16.8</v>
      </c>
      <c r="C76" s="21">
        <v>10</v>
      </c>
      <c r="D76" s="22">
        <v>0</v>
      </c>
      <c r="E76" s="21">
        <v>10</v>
      </c>
      <c r="F76" s="23">
        <v>0.59523809523809523</v>
      </c>
      <c r="G76" s="21">
        <v>16.8</v>
      </c>
      <c r="H76" s="22">
        <v>8</v>
      </c>
      <c r="I76" s="22">
        <v>0</v>
      </c>
      <c r="J76" s="21">
        <v>8</v>
      </c>
      <c r="K76" s="23">
        <v>0.47619047619047616</v>
      </c>
      <c r="L76" s="22">
        <v>42</v>
      </c>
      <c r="M76" s="22">
        <v>43</v>
      </c>
      <c r="N76" s="22">
        <v>0</v>
      </c>
      <c r="O76" s="21">
        <v>43</v>
      </c>
      <c r="P76" s="23">
        <v>1.0238095238095237</v>
      </c>
      <c r="Q76" s="24">
        <v>15.5</v>
      </c>
      <c r="R76" s="25">
        <v>16.026744186046507</v>
      </c>
      <c r="S76" s="23">
        <v>1.0339834958739682</v>
      </c>
      <c r="T76" s="25">
        <v>6045.8015267175579</v>
      </c>
      <c r="U76" s="25">
        <v>4379.4642800000001</v>
      </c>
      <c r="V76" s="25">
        <v>4379.4642800000001</v>
      </c>
      <c r="W76" s="23">
        <v>0.72438108671717172</v>
      </c>
      <c r="X76" s="25">
        <v>2418.3206106870234</v>
      </c>
      <c r="Y76" s="25">
        <v>4379.4642800000001</v>
      </c>
      <c r="Z76" s="25">
        <v>4379.4642800000001</v>
      </c>
      <c r="AA76" s="23">
        <v>1.8109527167929289</v>
      </c>
      <c r="AB76" s="25">
        <v>304.59763417050289</v>
      </c>
      <c r="AC76" s="25">
        <v>0</v>
      </c>
      <c r="AD76" s="25">
        <v>0</v>
      </c>
      <c r="AE76" s="23">
        <v>0</v>
      </c>
      <c r="AF76" s="22">
        <v>2</v>
      </c>
      <c r="AG76" s="22">
        <v>0</v>
      </c>
      <c r="AH76" s="25">
        <v>6055.7815267175574</v>
      </c>
      <c r="AI76" s="25">
        <v>4379.4642800000001</v>
      </c>
      <c r="AJ76" s="23">
        <v>0.72318729806849902</v>
      </c>
      <c r="AK76" s="25">
        <v>42.824427480916029</v>
      </c>
      <c r="AL76" s="25">
        <v>60</v>
      </c>
      <c r="AM76" s="25">
        <v>60</v>
      </c>
      <c r="AN76" s="23">
        <v>1.4010695187165776</v>
      </c>
      <c r="AO76" s="22">
        <v>5</v>
      </c>
      <c r="AP76" s="22">
        <v>1</v>
      </c>
      <c r="AQ76" s="22">
        <v>1</v>
      </c>
      <c r="AR76" s="23">
        <v>0.2</v>
      </c>
      <c r="AS76" s="22">
        <v>1</v>
      </c>
      <c r="AT76" s="22">
        <v>0</v>
      </c>
      <c r="AU76" s="22">
        <v>1</v>
      </c>
      <c r="AV76" s="22">
        <v>0</v>
      </c>
      <c r="AW76" s="22">
        <v>1</v>
      </c>
      <c r="AX76" s="22">
        <v>0</v>
      </c>
      <c r="AY76" s="25">
        <v>81.60442748091603</v>
      </c>
      <c r="AZ76" s="25">
        <v>63</v>
      </c>
      <c r="BA76" s="25">
        <v>63</v>
      </c>
      <c r="BB76" s="27">
        <v>0.77201693516853787</v>
      </c>
      <c r="BC76" s="26">
        <v>0.65</v>
      </c>
      <c r="BD76" s="22">
        <v>1</v>
      </c>
      <c r="BE76" s="22">
        <v>1</v>
      </c>
      <c r="BF76" s="23">
        <v>1</v>
      </c>
      <c r="BG76" s="23">
        <v>1.5384615384615383</v>
      </c>
      <c r="BH76" s="22">
        <v>23</v>
      </c>
      <c r="BI76" s="22">
        <v>11</v>
      </c>
      <c r="BJ76" s="22">
        <v>11</v>
      </c>
      <c r="BK76" s="23">
        <v>0.47826086956521741</v>
      </c>
      <c r="BL76" s="23">
        <v>0.8</v>
      </c>
      <c r="BM76" s="22">
        <v>225</v>
      </c>
      <c r="BN76" s="22">
        <v>211</v>
      </c>
      <c r="BO76" s="23">
        <v>0.93777777777777782</v>
      </c>
      <c r="BP76" s="23">
        <v>1.1722222222222223</v>
      </c>
      <c r="BQ76" s="27">
        <v>0.76226957861262379</v>
      </c>
      <c r="BR76" s="41"/>
      <c r="BS76" s="22">
        <v>43</v>
      </c>
      <c r="BT76" s="22">
        <v>6</v>
      </c>
      <c r="BU76" s="23">
        <v>0.13953488372093023</v>
      </c>
      <c r="BV76" s="22">
        <v>5</v>
      </c>
      <c r="BW76" s="23">
        <v>1.2</v>
      </c>
      <c r="BX76" s="22">
        <v>7</v>
      </c>
      <c r="BY76" s="23">
        <v>0.16279069767441862</v>
      </c>
      <c r="BZ76" s="22">
        <v>5</v>
      </c>
      <c r="CA76" s="23">
        <v>1.4</v>
      </c>
      <c r="CC76" t="str">
        <f>IFERROR(VLOOKUP(A76,[4]Hoja1!$B:$C,2,0),"")</f>
        <v/>
      </c>
      <c r="CD76" t="str">
        <f>IFERROR(VLOOKUP(A76,[5]Hoja1!$B:$C,2,0),"")</f>
        <v/>
      </c>
      <c r="CF76">
        <f>IFERROR(VLOOKUP(A76,[5]Hoja2!$B:$G,2,0),"")</f>
        <v>0</v>
      </c>
      <c r="CG76">
        <f>IFERROR(VLOOKUP(A76,[5]Hoja2!$B:$G,3,0),"")</f>
        <v>0</v>
      </c>
      <c r="CH76">
        <f>IFERROR(VLOOKUP(A76,[5]Hoja2!$B:$G,4,0),"")</f>
        <v>0</v>
      </c>
      <c r="CI76">
        <f>IFERROR(VLOOKUP(A76,[5]Hoja2!$B:$G,5,0),"")</f>
        <v>0</v>
      </c>
      <c r="CJ76">
        <f>IFERROR(VLOOKUP(A76,[5]Hoja2!$B:$G,6,0),"")</f>
        <v>2</v>
      </c>
      <c r="CK76">
        <f t="shared" si="29"/>
        <v>2</v>
      </c>
      <c r="CM76" s="36">
        <f t="shared" si="30"/>
        <v>0</v>
      </c>
      <c r="CO76" s="37">
        <f t="shared" si="27"/>
        <v>-2</v>
      </c>
      <c r="CP76" s="36"/>
      <c r="CQ76" s="37">
        <f t="shared" si="28"/>
        <v>-2</v>
      </c>
    </row>
    <row r="77" spans="1:95" x14ac:dyDescent="0.25">
      <c r="A77" s="34" t="s">
        <v>106</v>
      </c>
      <c r="B77" s="21">
        <v>16.8</v>
      </c>
      <c r="C77" s="21">
        <v>23</v>
      </c>
      <c r="D77" s="22">
        <v>0</v>
      </c>
      <c r="E77" s="21">
        <v>23</v>
      </c>
      <c r="F77" s="23">
        <v>1.3690476190476191</v>
      </c>
      <c r="G77" s="21">
        <v>16.8</v>
      </c>
      <c r="H77" s="22">
        <v>15</v>
      </c>
      <c r="I77" s="22">
        <v>0</v>
      </c>
      <c r="J77" s="21">
        <v>15</v>
      </c>
      <c r="K77" s="23">
        <v>0.89285714285714279</v>
      </c>
      <c r="L77" s="22">
        <v>42</v>
      </c>
      <c r="M77" s="22">
        <v>49</v>
      </c>
      <c r="N77" s="22">
        <v>0</v>
      </c>
      <c r="O77" s="21">
        <v>49</v>
      </c>
      <c r="P77" s="23">
        <v>1.1666666666666667</v>
      </c>
      <c r="Q77" s="24">
        <v>15.5</v>
      </c>
      <c r="R77" s="25">
        <v>16.075510204081631</v>
      </c>
      <c r="S77" s="23">
        <v>1.0371296905859118</v>
      </c>
      <c r="T77" s="25">
        <v>6045.8015267175579</v>
      </c>
      <c r="U77" s="25">
        <v>8634.82143</v>
      </c>
      <c r="V77" s="25">
        <v>8634.82143</v>
      </c>
      <c r="W77" s="23">
        <v>1.4282343526893937</v>
      </c>
      <c r="X77" s="25">
        <v>2418.3206106870234</v>
      </c>
      <c r="Y77" s="25">
        <v>8634.82143</v>
      </c>
      <c r="Z77" s="25">
        <v>8634.82143</v>
      </c>
      <c r="AA77" s="23">
        <v>3.5705858817234839</v>
      </c>
      <c r="AB77" s="25">
        <v>304.59763417050289</v>
      </c>
      <c r="AC77" s="25">
        <v>0</v>
      </c>
      <c r="AD77" s="25">
        <v>0</v>
      </c>
      <c r="AE77" s="23">
        <v>0</v>
      </c>
      <c r="AF77" s="22">
        <v>2</v>
      </c>
      <c r="AG77" s="22">
        <v>0</v>
      </c>
      <c r="AH77" s="25">
        <v>6055.7815267175574</v>
      </c>
      <c r="AI77" s="25">
        <v>8634.82143</v>
      </c>
      <c r="AJ77" s="23">
        <v>1.4258806054848501</v>
      </c>
      <c r="AK77" s="25">
        <v>42.824427480916029</v>
      </c>
      <c r="AL77" s="25">
        <v>59.79</v>
      </c>
      <c r="AM77" s="25">
        <v>59.790000000000006</v>
      </c>
      <c r="AN77" s="23">
        <v>1.3961657754010697</v>
      </c>
      <c r="AO77" s="22">
        <v>5</v>
      </c>
      <c r="AP77" s="22">
        <v>1</v>
      </c>
      <c r="AQ77" s="22">
        <v>1</v>
      </c>
      <c r="AR77" s="23">
        <v>0.2</v>
      </c>
      <c r="AS77" s="22">
        <v>1</v>
      </c>
      <c r="AT77" s="22">
        <v>0</v>
      </c>
      <c r="AU77" s="22">
        <v>1</v>
      </c>
      <c r="AV77" s="22">
        <v>0</v>
      </c>
      <c r="AW77" s="22">
        <v>1</v>
      </c>
      <c r="AX77" s="22">
        <v>0</v>
      </c>
      <c r="AY77" s="25">
        <v>81.60442748091603</v>
      </c>
      <c r="AZ77" s="25">
        <v>62.79</v>
      </c>
      <c r="BA77" s="25">
        <v>62.790000000000006</v>
      </c>
      <c r="BB77" s="27">
        <v>0.76944354538464277</v>
      </c>
      <c r="BC77" s="26">
        <v>0.65</v>
      </c>
      <c r="BD77" s="22">
        <v>7</v>
      </c>
      <c r="BE77" s="22">
        <v>7</v>
      </c>
      <c r="BF77" s="23">
        <v>1</v>
      </c>
      <c r="BG77" s="23">
        <v>1.5384615384615383</v>
      </c>
      <c r="BH77" s="22">
        <v>23</v>
      </c>
      <c r="BI77" s="22">
        <v>23</v>
      </c>
      <c r="BJ77" s="22">
        <v>23</v>
      </c>
      <c r="BK77" s="23">
        <v>1</v>
      </c>
      <c r="BL77" s="23">
        <v>0.8</v>
      </c>
      <c r="BM77" s="22">
        <v>225</v>
      </c>
      <c r="BN77" s="22">
        <v>211</v>
      </c>
      <c r="BO77" s="23">
        <v>0.93777777777777782</v>
      </c>
      <c r="BP77" s="23">
        <v>1.1722222222222223</v>
      </c>
      <c r="BQ77" s="27">
        <v>0.97199398018956251</v>
      </c>
      <c r="BR77" s="41"/>
      <c r="BS77" s="22">
        <v>49</v>
      </c>
      <c r="BT77" s="22">
        <v>11</v>
      </c>
      <c r="BU77" s="23">
        <v>0.22448979591836735</v>
      </c>
      <c r="BV77" s="22">
        <v>5</v>
      </c>
      <c r="BW77" s="23">
        <v>2.2000000000000002</v>
      </c>
      <c r="BX77" s="22">
        <v>9</v>
      </c>
      <c r="BY77" s="23">
        <v>0.18367346938775511</v>
      </c>
      <c r="BZ77" s="22">
        <v>5</v>
      </c>
      <c r="CA77" s="23">
        <v>1.8</v>
      </c>
      <c r="CC77" t="str">
        <f>IFERROR(VLOOKUP(A77,[4]Hoja1!$B:$C,2,0),"")</f>
        <v/>
      </c>
      <c r="CD77" t="str">
        <f>IFERROR(VLOOKUP(A77,[5]Hoja1!$B:$C,2,0),"")</f>
        <v/>
      </c>
      <c r="CF77" t="str">
        <f>IFERROR(VLOOKUP(A77,[5]Hoja2!$B:$G,2,0),"")</f>
        <v/>
      </c>
      <c r="CG77" t="str">
        <f>IFERROR(VLOOKUP(A77,[5]Hoja2!$B:$G,3,0),"")</f>
        <v/>
      </c>
      <c r="CH77" t="str">
        <f>IFERROR(VLOOKUP(A77,[5]Hoja2!$B:$G,4,0),"")</f>
        <v/>
      </c>
      <c r="CI77" t="str">
        <f>IFERROR(VLOOKUP(A77,[5]Hoja2!$B:$G,5,0),"")</f>
        <v/>
      </c>
      <c r="CJ77" t="str">
        <f>IFERROR(VLOOKUP(A77,[5]Hoja2!$B:$G,6,0),"")</f>
        <v/>
      </c>
      <c r="CK77">
        <f t="shared" si="29"/>
        <v>0</v>
      </c>
      <c r="CM77" s="36">
        <f t="shared" si="30"/>
        <v>242.99849504739063</v>
      </c>
      <c r="CO77" s="37">
        <f t="shared" si="27"/>
        <v>0</v>
      </c>
      <c r="CP77" s="36"/>
      <c r="CQ77" s="37">
        <f t="shared" si="28"/>
        <v>242.99849504739063</v>
      </c>
    </row>
    <row r="78" spans="1:95" x14ac:dyDescent="0.25">
      <c r="A78" s="34" t="s">
        <v>108</v>
      </c>
      <c r="B78" s="21">
        <v>16.8</v>
      </c>
      <c r="C78" s="21">
        <v>23</v>
      </c>
      <c r="D78" s="22">
        <v>0</v>
      </c>
      <c r="E78" s="21">
        <v>23</v>
      </c>
      <c r="F78" s="23">
        <v>1.3690476190476191</v>
      </c>
      <c r="G78" s="21">
        <v>16.8</v>
      </c>
      <c r="H78" s="22">
        <v>10</v>
      </c>
      <c r="I78" s="22">
        <v>0</v>
      </c>
      <c r="J78" s="21">
        <v>10</v>
      </c>
      <c r="K78" s="23">
        <v>0.59523809523809523</v>
      </c>
      <c r="L78" s="22">
        <v>42</v>
      </c>
      <c r="M78" s="22">
        <v>64</v>
      </c>
      <c r="N78" s="22">
        <v>0</v>
      </c>
      <c r="O78" s="21">
        <v>64</v>
      </c>
      <c r="P78" s="23">
        <v>1.5238095238095237</v>
      </c>
      <c r="Q78" s="24">
        <v>15.5</v>
      </c>
      <c r="R78" s="25">
        <v>16.271562499999998</v>
      </c>
      <c r="S78" s="23">
        <v>1.0497782258064514</v>
      </c>
      <c r="T78" s="25">
        <v>6045.8015267175579</v>
      </c>
      <c r="U78" s="25">
        <v>8428.5714399999997</v>
      </c>
      <c r="V78" s="25">
        <v>8428.5714399999997</v>
      </c>
      <c r="W78" s="23">
        <v>1.3941197710101008</v>
      </c>
      <c r="X78" s="25">
        <v>2418.3206106870234</v>
      </c>
      <c r="Y78" s="25">
        <v>8428.5714399999997</v>
      </c>
      <c r="Z78" s="25">
        <v>8428.5714399999997</v>
      </c>
      <c r="AA78" s="23">
        <v>3.4852994275252516</v>
      </c>
      <c r="AB78" s="25">
        <v>304.59763417050289</v>
      </c>
      <c r="AC78" s="25">
        <v>0</v>
      </c>
      <c r="AD78" s="25">
        <v>0</v>
      </c>
      <c r="AE78" s="23">
        <v>0</v>
      </c>
      <c r="AF78" s="22">
        <v>2</v>
      </c>
      <c r="AG78" s="22">
        <v>0</v>
      </c>
      <c r="AH78" s="25">
        <v>6055.7815267175574</v>
      </c>
      <c r="AI78" s="25">
        <v>8428.5714399999997</v>
      </c>
      <c r="AJ78" s="23">
        <v>1.3918222450420163</v>
      </c>
      <c r="AK78" s="25">
        <v>42.824427480916029</v>
      </c>
      <c r="AL78" s="25">
        <v>33.989999999999988</v>
      </c>
      <c r="AM78" s="25">
        <v>33.989999999999988</v>
      </c>
      <c r="AN78" s="23">
        <v>0.79370588235294093</v>
      </c>
      <c r="AO78" s="22">
        <v>5</v>
      </c>
      <c r="AP78" s="22">
        <v>2</v>
      </c>
      <c r="AQ78" s="22">
        <v>2</v>
      </c>
      <c r="AR78" s="23">
        <v>0.4</v>
      </c>
      <c r="AS78" s="22">
        <v>1</v>
      </c>
      <c r="AT78" s="22">
        <v>0</v>
      </c>
      <c r="AU78" s="22">
        <v>1</v>
      </c>
      <c r="AV78" s="22">
        <v>0</v>
      </c>
      <c r="AW78" s="22">
        <v>1</v>
      </c>
      <c r="AX78" s="22">
        <v>1</v>
      </c>
      <c r="AY78" s="25">
        <v>81.60442748091603</v>
      </c>
      <c r="AZ78" s="25">
        <v>43.429999999999986</v>
      </c>
      <c r="BA78" s="25">
        <v>43.429999999999986</v>
      </c>
      <c r="BB78" s="27">
        <v>0.53220151578364427</v>
      </c>
      <c r="BC78" s="26">
        <v>0.65</v>
      </c>
      <c r="BD78" s="22">
        <v>11</v>
      </c>
      <c r="BE78" s="22">
        <v>11</v>
      </c>
      <c r="BF78" s="23">
        <v>1</v>
      </c>
      <c r="BG78" s="23">
        <v>1.5384615384615383</v>
      </c>
      <c r="BH78" s="22">
        <v>23</v>
      </c>
      <c r="BI78" s="22">
        <v>22</v>
      </c>
      <c r="BJ78" s="22">
        <v>22</v>
      </c>
      <c r="BK78" s="23">
        <v>0.95652173913043481</v>
      </c>
      <c r="BL78" s="23">
        <v>0.8</v>
      </c>
      <c r="BM78" s="22">
        <v>225</v>
      </c>
      <c r="BN78" s="22">
        <v>211</v>
      </c>
      <c r="BO78" s="23">
        <v>0.93777777777777782</v>
      </c>
      <c r="BP78" s="23">
        <v>1.1722222222222223</v>
      </c>
      <c r="BQ78" s="27">
        <v>0.92009109712062631</v>
      </c>
      <c r="BR78" s="41"/>
      <c r="BS78" s="22">
        <v>64</v>
      </c>
      <c r="BT78" s="22">
        <v>10</v>
      </c>
      <c r="BU78" s="23">
        <v>0.15625</v>
      </c>
      <c r="BV78" s="22">
        <v>5</v>
      </c>
      <c r="BW78" s="23">
        <v>2</v>
      </c>
      <c r="BX78" s="22">
        <v>5</v>
      </c>
      <c r="BY78" s="23">
        <v>7.8125E-2</v>
      </c>
      <c r="BZ78" s="22">
        <v>5</v>
      </c>
      <c r="CA78" s="23">
        <v>1</v>
      </c>
      <c r="CC78" t="str">
        <f>IFERROR(VLOOKUP(A78,[4]Hoja1!$B:$C,2,0),"")</f>
        <v/>
      </c>
      <c r="CD78" t="str">
        <f>IFERROR(VLOOKUP(A78,[5]Hoja1!$B:$C,2,0),"")</f>
        <v/>
      </c>
      <c r="CF78" t="str">
        <f>IFERROR(VLOOKUP(A78,[5]Hoja2!$B:$G,2,0),"")</f>
        <v/>
      </c>
      <c r="CG78" t="str">
        <f>IFERROR(VLOOKUP(A78,[5]Hoja2!$B:$G,3,0),"")</f>
        <v/>
      </c>
      <c r="CH78" t="str">
        <f>IFERROR(VLOOKUP(A78,[5]Hoja2!$B:$G,4,0),"")</f>
        <v/>
      </c>
      <c r="CI78" t="str">
        <f>IFERROR(VLOOKUP(A78,[5]Hoja2!$B:$G,5,0),"")</f>
        <v/>
      </c>
      <c r="CJ78" t="str">
        <f>IFERROR(VLOOKUP(A78,[5]Hoja2!$B:$G,6,0),"")</f>
        <v/>
      </c>
      <c r="CK78">
        <f t="shared" si="29"/>
        <v>0</v>
      </c>
      <c r="CM78" s="36">
        <f t="shared" si="30"/>
        <v>230.02277428015657</v>
      </c>
      <c r="CO78" s="37">
        <f t="shared" si="27"/>
        <v>0</v>
      </c>
      <c r="CP78" s="36"/>
      <c r="CQ78" s="37">
        <f t="shared" si="28"/>
        <v>230.02277428015657</v>
      </c>
    </row>
    <row r="79" spans="1:95" x14ac:dyDescent="0.25">
      <c r="A79" s="34" t="s">
        <v>176</v>
      </c>
      <c r="B79" s="21">
        <v>16.8</v>
      </c>
      <c r="C79" s="21">
        <v>13</v>
      </c>
      <c r="D79" s="22">
        <v>0</v>
      </c>
      <c r="E79" s="21">
        <v>13</v>
      </c>
      <c r="F79" s="23">
        <v>0.77380952380952372</v>
      </c>
      <c r="G79" s="21">
        <v>16.8</v>
      </c>
      <c r="H79" s="22">
        <v>17</v>
      </c>
      <c r="I79" s="22">
        <v>0</v>
      </c>
      <c r="J79" s="21">
        <v>17</v>
      </c>
      <c r="K79" s="23">
        <v>1.0119047619047619</v>
      </c>
      <c r="L79" s="22">
        <v>42</v>
      </c>
      <c r="M79" s="22">
        <v>49</v>
      </c>
      <c r="N79" s="22">
        <v>0</v>
      </c>
      <c r="O79" s="21">
        <v>49</v>
      </c>
      <c r="P79" s="23">
        <v>1.1666666666666667</v>
      </c>
      <c r="Q79" s="24">
        <v>15.5</v>
      </c>
      <c r="R79" s="25">
        <v>14.4138775510204</v>
      </c>
      <c r="S79" s="23">
        <v>0.92992758393679997</v>
      </c>
      <c r="T79" s="25">
        <v>6045.8015267175579</v>
      </c>
      <c r="U79" s="25">
        <v>5296.4285899999995</v>
      </c>
      <c r="V79" s="25">
        <v>5296.4285899999995</v>
      </c>
      <c r="W79" s="23">
        <v>0.87605068849747458</v>
      </c>
      <c r="X79" s="25">
        <v>2418.3206106870234</v>
      </c>
      <c r="Y79" s="25">
        <v>5296.4285899999995</v>
      </c>
      <c r="Z79" s="25">
        <v>5296.4285899999995</v>
      </c>
      <c r="AA79" s="23">
        <v>2.1901267212436863</v>
      </c>
      <c r="AB79" s="25">
        <v>304.59763417050289</v>
      </c>
      <c r="AC79" s="25">
        <v>0</v>
      </c>
      <c r="AD79" s="25">
        <v>0</v>
      </c>
      <c r="AE79" s="23">
        <v>0</v>
      </c>
      <c r="AF79" s="22">
        <v>2</v>
      </c>
      <c r="AG79" s="22">
        <v>0</v>
      </c>
      <c r="AH79" s="25">
        <v>6055.7815267175574</v>
      </c>
      <c r="AI79" s="25">
        <v>5296.4285899999995</v>
      </c>
      <c r="AJ79" s="23">
        <v>0.87460694654069637</v>
      </c>
      <c r="AK79" s="25">
        <v>42.824427480916029</v>
      </c>
      <c r="AL79" s="25">
        <v>34.320000000000007</v>
      </c>
      <c r="AM79" s="25">
        <v>34.320000000000007</v>
      </c>
      <c r="AN79" s="23">
        <v>0.8014117647058826</v>
      </c>
      <c r="AO79" s="22">
        <v>5</v>
      </c>
      <c r="AP79" s="22">
        <v>1</v>
      </c>
      <c r="AQ79" s="22">
        <v>1</v>
      </c>
      <c r="AR79" s="23">
        <v>0.2</v>
      </c>
      <c r="AS79" s="22">
        <v>1</v>
      </c>
      <c r="AT79" s="22">
        <v>0</v>
      </c>
      <c r="AU79" s="22">
        <v>1</v>
      </c>
      <c r="AV79" s="22">
        <v>0</v>
      </c>
      <c r="AW79" s="22">
        <v>1</v>
      </c>
      <c r="AX79" s="22">
        <v>0</v>
      </c>
      <c r="AY79" s="25">
        <v>81.60442748091603</v>
      </c>
      <c r="AZ79" s="25">
        <v>37.320000000000007</v>
      </c>
      <c r="BA79" s="25">
        <v>37.320000000000007</v>
      </c>
      <c r="BB79" s="27">
        <v>0.45732812730936251</v>
      </c>
      <c r="BC79" s="26">
        <v>0.65</v>
      </c>
      <c r="BD79" s="22">
        <v>20</v>
      </c>
      <c r="BE79" s="22">
        <v>20</v>
      </c>
      <c r="BF79" s="23">
        <v>1</v>
      </c>
      <c r="BG79" s="23">
        <v>1.5384615384615383</v>
      </c>
      <c r="BH79" s="22">
        <v>23</v>
      </c>
      <c r="BI79" s="22">
        <v>26</v>
      </c>
      <c r="BJ79" s="22">
        <v>26</v>
      </c>
      <c r="BK79" s="23">
        <v>1.1304347826086956</v>
      </c>
      <c r="BL79" s="23">
        <v>0.8</v>
      </c>
      <c r="BM79" s="22">
        <v>225</v>
      </c>
      <c r="BN79" s="22">
        <v>211</v>
      </c>
      <c r="BO79" s="23">
        <v>0.93777777777777782</v>
      </c>
      <c r="BP79" s="23">
        <v>1.1722222222222223</v>
      </c>
      <c r="BQ79" s="27">
        <v>0.89328518582144989</v>
      </c>
      <c r="BR79" s="41"/>
      <c r="BS79" s="22">
        <v>49</v>
      </c>
      <c r="BT79" s="22">
        <v>10</v>
      </c>
      <c r="BU79" s="23">
        <v>0.20408163265306123</v>
      </c>
      <c r="BV79" s="22">
        <v>5</v>
      </c>
      <c r="BW79" s="23">
        <v>2</v>
      </c>
      <c r="BX79" s="22">
        <v>9</v>
      </c>
      <c r="BY79" s="23">
        <v>0.18367346938775511</v>
      </c>
      <c r="BZ79" s="22">
        <v>5</v>
      </c>
      <c r="CA79" s="23">
        <v>1.8</v>
      </c>
      <c r="CC79" t="str">
        <f>IFERROR(VLOOKUP(A79,[4]Hoja1!$B:$C,2,0),"")</f>
        <v/>
      </c>
      <c r="CD79" t="str">
        <f>IFERROR(VLOOKUP(A79,[5]Hoja1!$B:$C,2,0),"")</f>
        <v/>
      </c>
      <c r="CF79" t="str">
        <f>IFERROR(VLOOKUP(A79,[5]Hoja2!$B:$G,2,0),"")</f>
        <v/>
      </c>
      <c r="CG79" t="str">
        <f>IFERROR(VLOOKUP(A79,[5]Hoja2!$B:$G,3,0),"")</f>
        <v/>
      </c>
      <c r="CH79" t="str">
        <f>IFERROR(VLOOKUP(A79,[5]Hoja2!$B:$G,4,0),"")</f>
        <v/>
      </c>
      <c r="CI79" t="str">
        <f>IFERROR(VLOOKUP(A79,[5]Hoja2!$B:$G,5,0),"")</f>
        <v/>
      </c>
      <c r="CJ79" t="str">
        <f>IFERROR(VLOOKUP(A79,[5]Hoja2!$B:$G,6,0),"")</f>
        <v/>
      </c>
      <c r="CK79">
        <f t="shared" si="29"/>
        <v>0</v>
      </c>
      <c r="CM79" s="36">
        <f t="shared" si="30"/>
        <v>223.32129645536247</v>
      </c>
      <c r="CO79" s="37">
        <f t="shared" si="27"/>
        <v>0</v>
      </c>
      <c r="CP79" s="36"/>
      <c r="CQ79" s="37">
        <f t="shared" si="28"/>
        <v>223.32129645536247</v>
      </c>
    </row>
    <row r="80" spans="1:95" x14ac:dyDescent="0.25">
      <c r="A80" s="34" t="s">
        <v>177</v>
      </c>
      <c r="B80" s="21">
        <v>16.8</v>
      </c>
      <c r="C80" s="21">
        <v>26</v>
      </c>
      <c r="D80" s="22">
        <v>0</v>
      </c>
      <c r="E80" s="21">
        <v>26</v>
      </c>
      <c r="F80" s="23">
        <v>1.5476190476190474</v>
      </c>
      <c r="G80" s="21">
        <v>16.8</v>
      </c>
      <c r="H80" s="22">
        <v>5</v>
      </c>
      <c r="I80" s="22">
        <v>0</v>
      </c>
      <c r="J80" s="21">
        <v>5</v>
      </c>
      <c r="K80" s="23">
        <v>0.29761904761904762</v>
      </c>
      <c r="L80" s="22">
        <v>42</v>
      </c>
      <c r="M80" s="22">
        <v>40</v>
      </c>
      <c r="N80" s="22">
        <v>0</v>
      </c>
      <c r="O80" s="21">
        <v>40</v>
      </c>
      <c r="P80" s="23">
        <v>0.95238095238095233</v>
      </c>
      <c r="Q80" s="24">
        <v>15.5</v>
      </c>
      <c r="R80" s="25">
        <v>15.408499999999995</v>
      </c>
      <c r="S80" s="23">
        <v>0.99409677419354803</v>
      </c>
      <c r="T80" s="25">
        <v>6045.8015267175579</v>
      </c>
      <c r="U80" s="25">
        <v>6066.0714399999997</v>
      </c>
      <c r="V80" s="25">
        <v>6066.0714399999988</v>
      </c>
      <c r="W80" s="23">
        <v>1.0033527255555552</v>
      </c>
      <c r="X80" s="25">
        <v>2418.3206106870234</v>
      </c>
      <c r="Y80" s="25">
        <v>6066.0714399999997</v>
      </c>
      <c r="Z80" s="25">
        <v>6066.0714399999988</v>
      </c>
      <c r="AA80" s="23">
        <v>2.5083818138888878</v>
      </c>
      <c r="AB80" s="25">
        <v>304.59763417050289</v>
      </c>
      <c r="AC80" s="25">
        <v>0</v>
      </c>
      <c r="AD80" s="25">
        <v>0</v>
      </c>
      <c r="AE80" s="23">
        <v>0</v>
      </c>
      <c r="AF80" s="22">
        <v>2</v>
      </c>
      <c r="AG80" s="22">
        <v>0</v>
      </c>
      <c r="AH80" s="25">
        <v>6055.7815267175574</v>
      </c>
      <c r="AI80" s="25">
        <v>6066.0714399999988</v>
      </c>
      <c r="AJ80" s="23">
        <v>1.0016991883272279</v>
      </c>
      <c r="AK80" s="25">
        <v>42.824427480916029</v>
      </c>
      <c r="AL80" s="25">
        <v>98.77</v>
      </c>
      <c r="AM80" s="25">
        <v>98.77</v>
      </c>
      <c r="AN80" s="23">
        <v>2.3063939393939394</v>
      </c>
      <c r="AO80" s="22">
        <v>5</v>
      </c>
      <c r="AP80" s="22">
        <v>0</v>
      </c>
      <c r="AQ80" s="22">
        <v>0</v>
      </c>
      <c r="AR80" s="23">
        <v>0</v>
      </c>
      <c r="AS80" s="22">
        <v>1</v>
      </c>
      <c r="AT80" s="22">
        <v>0</v>
      </c>
      <c r="AU80" s="22">
        <v>1</v>
      </c>
      <c r="AV80" s="22">
        <v>0</v>
      </c>
      <c r="AW80" s="22">
        <v>1</v>
      </c>
      <c r="AX80" s="22">
        <v>0</v>
      </c>
      <c r="AY80" s="25">
        <v>81.60442748091603</v>
      </c>
      <c r="AZ80" s="25">
        <v>98.77</v>
      </c>
      <c r="BA80" s="25">
        <v>98.77</v>
      </c>
      <c r="BB80" s="27">
        <v>1.210350995025341</v>
      </c>
      <c r="BC80" s="26">
        <v>0.65</v>
      </c>
      <c r="BD80" s="22">
        <v>21</v>
      </c>
      <c r="BE80" s="22">
        <v>21</v>
      </c>
      <c r="BF80" s="23">
        <v>1</v>
      </c>
      <c r="BG80" s="23">
        <v>1.5384615384615383</v>
      </c>
      <c r="BH80" s="22">
        <v>23</v>
      </c>
      <c r="BI80" s="22">
        <v>20</v>
      </c>
      <c r="BJ80" s="22">
        <v>20</v>
      </c>
      <c r="BK80" s="23">
        <v>0.86956521739130432</v>
      </c>
      <c r="BL80" s="23">
        <v>0.8</v>
      </c>
      <c r="BM80" s="22">
        <v>225</v>
      </c>
      <c r="BN80" s="22">
        <v>211</v>
      </c>
      <c r="BO80" s="23">
        <v>0.93777777777777782</v>
      </c>
      <c r="BP80" s="23">
        <v>1.1722222222222223</v>
      </c>
      <c r="BQ80" s="27">
        <v>0.91136619915848527</v>
      </c>
      <c r="BR80" s="41"/>
      <c r="BS80" s="22">
        <v>40</v>
      </c>
      <c r="BT80" s="22">
        <v>8</v>
      </c>
      <c r="BU80" s="23">
        <v>0.2</v>
      </c>
      <c r="BV80" s="22">
        <v>5</v>
      </c>
      <c r="BW80" s="23">
        <v>1.6</v>
      </c>
      <c r="BX80" s="22">
        <v>5</v>
      </c>
      <c r="BY80" s="23">
        <v>0.125</v>
      </c>
      <c r="BZ80" s="22">
        <v>5</v>
      </c>
      <c r="CA80" s="23">
        <v>1</v>
      </c>
      <c r="CC80" t="str">
        <f>IFERROR(VLOOKUP(A80,[4]Hoja1!$B:$C,2,0),"")</f>
        <v/>
      </c>
      <c r="CD80">
        <f>IFERROR(VLOOKUP(A80,[5]Hoja1!$B:$C,2,0),"")</f>
        <v>2</v>
      </c>
      <c r="CF80" t="str">
        <f>IFERROR(VLOOKUP(A80,[5]Hoja2!$B:$G,2,0),"")</f>
        <v/>
      </c>
      <c r="CG80" t="str">
        <f>IFERROR(VLOOKUP(A80,[5]Hoja2!$B:$G,3,0),"")</f>
        <v/>
      </c>
      <c r="CH80" t="str">
        <f>IFERROR(VLOOKUP(A80,[5]Hoja2!$B:$G,4,0),"")</f>
        <v/>
      </c>
      <c r="CI80" t="str">
        <f>IFERROR(VLOOKUP(A80,[5]Hoja2!$B:$G,5,0),"")</f>
        <v/>
      </c>
      <c r="CJ80" t="str">
        <f>IFERROR(VLOOKUP(A80,[5]Hoja2!$B:$G,6,0),"")</f>
        <v/>
      </c>
      <c r="CK80">
        <f t="shared" si="29"/>
        <v>2</v>
      </c>
      <c r="CM80" s="36">
        <f t="shared" si="30"/>
        <v>227.84154978962133</v>
      </c>
      <c r="CO80" s="37">
        <f t="shared" si="27"/>
        <v>-2</v>
      </c>
      <c r="CP80" s="36"/>
      <c r="CQ80" s="37">
        <f t="shared" si="28"/>
        <v>225.84154978962133</v>
      </c>
    </row>
    <row r="81" spans="1:95" x14ac:dyDescent="0.25">
      <c r="A81" s="34" t="s">
        <v>178</v>
      </c>
      <c r="B81" s="21">
        <v>16.8</v>
      </c>
      <c r="C81" s="21">
        <v>14</v>
      </c>
      <c r="D81" s="22">
        <v>0</v>
      </c>
      <c r="E81" s="21">
        <v>14</v>
      </c>
      <c r="F81" s="23">
        <v>0.83333333333333326</v>
      </c>
      <c r="G81" s="21">
        <v>16.8</v>
      </c>
      <c r="H81" s="22">
        <v>8</v>
      </c>
      <c r="I81" s="22">
        <v>0</v>
      </c>
      <c r="J81" s="21">
        <v>8</v>
      </c>
      <c r="K81" s="23">
        <v>0.47619047619047616</v>
      </c>
      <c r="L81" s="22">
        <v>42</v>
      </c>
      <c r="M81" s="22">
        <v>43</v>
      </c>
      <c r="N81" s="22">
        <v>0</v>
      </c>
      <c r="O81" s="21">
        <v>43</v>
      </c>
      <c r="P81" s="23">
        <v>1.0238095238095237</v>
      </c>
      <c r="Q81" s="24">
        <v>15.5</v>
      </c>
      <c r="R81" s="25">
        <v>16.878372093023252</v>
      </c>
      <c r="S81" s="23">
        <v>1.0889272318079517</v>
      </c>
      <c r="T81" s="25">
        <v>6045.8015267175579</v>
      </c>
      <c r="U81" s="25">
        <v>5756.2499899999993</v>
      </c>
      <c r="V81" s="25">
        <v>5756.2499899999993</v>
      </c>
      <c r="W81" s="23">
        <v>0.95210700592171693</v>
      </c>
      <c r="X81" s="25">
        <v>2418.3206106870234</v>
      </c>
      <c r="Y81" s="25">
        <v>5756.2499900000003</v>
      </c>
      <c r="Z81" s="25">
        <v>5756.2499900000003</v>
      </c>
      <c r="AA81" s="23">
        <v>2.3802675148042924</v>
      </c>
      <c r="AB81" s="25">
        <v>304.59763417050289</v>
      </c>
      <c r="AC81" s="25">
        <v>0</v>
      </c>
      <c r="AD81" s="25">
        <v>0</v>
      </c>
      <c r="AE81" s="23">
        <v>0</v>
      </c>
      <c r="AF81" s="22">
        <v>2</v>
      </c>
      <c r="AG81" s="22">
        <v>1</v>
      </c>
      <c r="AH81" s="25">
        <v>6055.7815267175574</v>
      </c>
      <c r="AI81" s="25">
        <v>5761.2399899999991</v>
      </c>
      <c r="AJ81" s="23">
        <v>0.95136192819736509</v>
      </c>
      <c r="AK81" s="25">
        <v>42.824427480916029</v>
      </c>
      <c r="AL81" s="25">
        <v>54.819999999999979</v>
      </c>
      <c r="AM81" s="25">
        <v>54.819999999999979</v>
      </c>
      <c r="AN81" s="23">
        <v>1.2801105169340459</v>
      </c>
      <c r="AO81" s="22">
        <v>5</v>
      </c>
      <c r="AP81" s="22">
        <v>2</v>
      </c>
      <c r="AQ81" s="22">
        <v>2</v>
      </c>
      <c r="AR81" s="23">
        <v>0.4</v>
      </c>
      <c r="AS81" s="22">
        <v>1</v>
      </c>
      <c r="AT81" s="22">
        <v>0</v>
      </c>
      <c r="AU81" s="22">
        <v>1</v>
      </c>
      <c r="AV81" s="22">
        <v>0</v>
      </c>
      <c r="AW81" s="22">
        <v>1</v>
      </c>
      <c r="AX81" s="22">
        <v>0</v>
      </c>
      <c r="AY81" s="25">
        <v>81.60442748091603</v>
      </c>
      <c r="AZ81" s="25">
        <v>60.819999999999979</v>
      </c>
      <c r="BA81" s="25">
        <v>60.819999999999979</v>
      </c>
      <c r="BB81" s="27">
        <v>0.74530269836429297</v>
      </c>
      <c r="BC81" s="26">
        <v>0.65</v>
      </c>
      <c r="BD81" s="22">
        <v>17</v>
      </c>
      <c r="BE81" s="22">
        <v>17</v>
      </c>
      <c r="BF81" s="23">
        <v>1</v>
      </c>
      <c r="BG81" s="23">
        <v>1.5384615384615383</v>
      </c>
      <c r="BH81" s="22">
        <v>23</v>
      </c>
      <c r="BI81" s="22">
        <v>26</v>
      </c>
      <c r="BJ81" s="22">
        <v>26</v>
      </c>
      <c r="BK81" s="23">
        <v>1.1304347826086956</v>
      </c>
      <c r="BL81" s="23">
        <v>0.8</v>
      </c>
      <c r="BM81" s="22">
        <v>225</v>
      </c>
      <c r="BN81" s="22">
        <v>211</v>
      </c>
      <c r="BO81" s="23">
        <v>0.93777777777777782</v>
      </c>
      <c r="BP81" s="23">
        <v>1.1722222222222223</v>
      </c>
      <c r="BQ81" s="27">
        <v>0.89378913563584261</v>
      </c>
      <c r="BR81" s="41"/>
      <c r="BS81" s="22">
        <v>43</v>
      </c>
      <c r="BT81" s="22">
        <v>5</v>
      </c>
      <c r="BU81" s="23">
        <v>0.11627906976744186</v>
      </c>
      <c r="BV81" s="22">
        <v>5</v>
      </c>
      <c r="BW81" s="23">
        <v>1</v>
      </c>
      <c r="BX81" s="22">
        <v>3</v>
      </c>
      <c r="BY81" s="23">
        <v>6.9767441860465115E-2</v>
      </c>
      <c r="BZ81" s="22">
        <v>5</v>
      </c>
      <c r="CA81" s="23">
        <v>0.6</v>
      </c>
      <c r="CC81" t="str">
        <f>IFERROR(VLOOKUP(A81,[4]Hoja1!$B:$C,2,0),"")</f>
        <v/>
      </c>
      <c r="CD81">
        <f>IFERROR(VLOOKUP(A81,[5]Hoja1!$B:$C,2,0),"")</f>
        <v>1</v>
      </c>
      <c r="CF81" t="str">
        <f>IFERROR(VLOOKUP(A81,[5]Hoja2!$B:$G,2,0),"")</f>
        <v/>
      </c>
      <c r="CG81" t="str">
        <f>IFERROR(VLOOKUP(A81,[5]Hoja2!$B:$G,3,0),"")</f>
        <v/>
      </c>
      <c r="CH81" t="str">
        <f>IFERROR(VLOOKUP(A81,[5]Hoja2!$B:$G,4,0),"")</f>
        <v/>
      </c>
      <c r="CI81" t="str">
        <f>IFERROR(VLOOKUP(A81,[5]Hoja2!$B:$G,5,0),"")</f>
        <v/>
      </c>
      <c r="CJ81" t="str">
        <f>IFERROR(VLOOKUP(A81,[5]Hoja2!$B:$G,6,0),"")</f>
        <v/>
      </c>
      <c r="CK81">
        <f t="shared" si="29"/>
        <v>1</v>
      </c>
      <c r="CM81" s="36">
        <f t="shared" si="30"/>
        <v>223.44728390896066</v>
      </c>
      <c r="CO81" s="37">
        <f t="shared" si="27"/>
        <v>-1</v>
      </c>
      <c r="CP81" s="36"/>
      <c r="CQ81" s="37">
        <f t="shared" si="28"/>
        <v>222.44728390896066</v>
      </c>
    </row>
    <row r="82" spans="1:95" x14ac:dyDescent="0.25">
      <c r="A82" s="34" t="s">
        <v>179</v>
      </c>
      <c r="B82" s="21">
        <v>0</v>
      </c>
      <c r="C82" s="21">
        <v>1</v>
      </c>
      <c r="D82" s="22">
        <v>0</v>
      </c>
      <c r="E82" s="21">
        <v>1</v>
      </c>
      <c r="F82" s="23">
        <v>0</v>
      </c>
      <c r="G82" s="21">
        <v>0</v>
      </c>
      <c r="H82" s="22">
        <v>0</v>
      </c>
      <c r="I82" s="22">
        <v>0</v>
      </c>
      <c r="J82" s="21">
        <v>0</v>
      </c>
      <c r="K82" s="23">
        <v>0</v>
      </c>
      <c r="L82" s="22">
        <v>0</v>
      </c>
      <c r="M82" s="22">
        <v>2</v>
      </c>
      <c r="N82" s="22">
        <v>0</v>
      </c>
      <c r="O82" s="21">
        <v>2</v>
      </c>
      <c r="P82" s="23">
        <v>0</v>
      </c>
      <c r="Q82" s="24">
        <v>15.5</v>
      </c>
      <c r="R82" s="25">
        <v>13.305</v>
      </c>
      <c r="S82" s="23">
        <v>0.85838709677419356</v>
      </c>
      <c r="T82" s="25">
        <v>0</v>
      </c>
      <c r="U82" s="25">
        <v>0</v>
      </c>
      <c r="V82" s="25">
        <v>0</v>
      </c>
      <c r="W82" s="23">
        <v>0</v>
      </c>
      <c r="X82" s="25">
        <v>0</v>
      </c>
      <c r="Y82" s="25">
        <v>0</v>
      </c>
      <c r="Z82" s="25">
        <v>0</v>
      </c>
      <c r="AA82" s="23">
        <v>0</v>
      </c>
      <c r="AB82" s="25">
        <v>0</v>
      </c>
      <c r="AC82" s="25">
        <v>0</v>
      </c>
      <c r="AD82" s="25">
        <v>0</v>
      </c>
      <c r="AE82" s="23">
        <v>0</v>
      </c>
      <c r="AF82" s="22">
        <v>0</v>
      </c>
      <c r="AG82" s="22">
        <v>0</v>
      </c>
      <c r="AH82" s="25">
        <v>0</v>
      </c>
      <c r="AI82" s="25">
        <v>0</v>
      </c>
      <c r="AJ82" s="23">
        <v>0</v>
      </c>
      <c r="AK82" s="25">
        <v>0</v>
      </c>
      <c r="AL82" s="25">
        <v>0</v>
      </c>
      <c r="AM82" s="25">
        <v>0</v>
      </c>
      <c r="AN82" s="23">
        <v>0</v>
      </c>
      <c r="AO82" s="22">
        <v>0</v>
      </c>
      <c r="AP82" s="22">
        <v>0</v>
      </c>
      <c r="AQ82" s="22">
        <v>0</v>
      </c>
      <c r="AR82" s="23">
        <v>0</v>
      </c>
      <c r="AS82" s="22">
        <v>0</v>
      </c>
      <c r="AT82" s="22">
        <v>0</v>
      </c>
      <c r="AU82" s="22">
        <v>0</v>
      </c>
      <c r="AV82" s="22">
        <v>0</v>
      </c>
      <c r="AW82" s="22">
        <v>0</v>
      </c>
      <c r="AX82" s="22">
        <v>0</v>
      </c>
      <c r="AY82" s="25">
        <v>0</v>
      </c>
      <c r="AZ82" s="25">
        <v>0</v>
      </c>
      <c r="BA82" s="25">
        <v>0</v>
      </c>
      <c r="BB82" s="27">
        <v>0</v>
      </c>
      <c r="BC82" s="26">
        <v>0.65</v>
      </c>
      <c r="BD82" s="22">
        <v>8</v>
      </c>
      <c r="BE82" s="22">
        <v>8</v>
      </c>
      <c r="BF82" s="23">
        <v>1</v>
      </c>
      <c r="BG82" s="23">
        <v>1.5384615384615383</v>
      </c>
      <c r="BH82" s="22">
        <v>0</v>
      </c>
      <c r="BI82" s="22">
        <v>0</v>
      </c>
      <c r="BJ82" s="22">
        <v>0</v>
      </c>
      <c r="BK82" s="23">
        <v>0</v>
      </c>
      <c r="BL82" s="23">
        <v>0.8</v>
      </c>
      <c r="BM82" s="22">
        <v>0</v>
      </c>
      <c r="BN82" s="22">
        <v>0</v>
      </c>
      <c r="BO82" s="23">
        <v>0</v>
      </c>
      <c r="BP82" s="23">
        <v>0</v>
      </c>
      <c r="BQ82" s="27">
        <v>0.16083870967741937</v>
      </c>
      <c r="BR82" s="41"/>
      <c r="BS82" s="22">
        <v>2</v>
      </c>
      <c r="BT82" s="22">
        <v>1</v>
      </c>
      <c r="BU82" s="23">
        <v>0.5</v>
      </c>
      <c r="BV82" s="22">
        <v>0</v>
      </c>
      <c r="BW82" s="23">
        <v>0</v>
      </c>
      <c r="BX82" s="22">
        <v>0</v>
      </c>
      <c r="BY82" s="23">
        <v>0</v>
      </c>
      <c r="BZ82" s="22">
        <v>0</v>
      </c>
      <c r="CA82" s="23">
        <v>0</v>
      </c>
      <c r="CC82" t="str">
        <f>IFERROR(VLOOKUP(A82,[4]Hoja1!$B:$C,2,0),"")</f>
        <v/>
      </c>
      <c r="CD82" t="str">
        <f>IFERROR(VLOOKUP(A82,[5]Hoja1!$B:$C,2,0),"")</f>
        <v/>
      </c>
      <c r="CF82" t="str">
        <f>IFERROR(VLOOKUP(A82,[5]Hoja2!$B:$G,2,0),"")</f>
        <v/>
      </c>
      <c r="CG82" t="str">
        <f>IFERROR(VLOOKUP(A82,[5]Hoja2!$B:$G,3,0),"")</f>
        <v/>
      </c>
      <c r="CH82" t="str">
        <f>IFERROR(VLOOKUP(A82,[5]Hoja2!$B:$G,4,0),"")</f>
        <v/>
      </c>
      <c r="CI82" t="str">
        <f>IFERROR(VLOOKUP(A82,[5]Hoja2!$B:$G,5,0),"")</f>
        <v/>
      </c>
      <c r="CJ82" t="str">
        <f>IFERROR(VLOOKUP(A82,[5]Hoja2!$B:$G,6,0),"")</f>
        <v/>
      </c>
      <c r="CK82">
        <f t="shared" si="29"/>
        <v>0</v>
      </c>
      <c r="CM82" s="36">
        <f t="shared" si="30"/>
        <v>0</v>
      </c>
      <c r="CO82" s="37">
        <f t="shared" si="27"/>
        <v>0</v>
      </c>
      <c r="CP82" s="36"/>
      <c r="CQ82" s="37">
        <f t="shared" si="28"/>
        <v>0</v>
      </c>
    </row>
    <row r="83" spans="1:95" x14ac:dyDescent="0.25">
      <c r="A83" s="34" t="s">
        <v>197</v>
      </c>
      <c r="B83" s="21">
        <v>11.200000000000001</v>
      </c>
      <c r="C83" s="21">
        <v>20</v>
      </c>
      <c r="D83" s="22">
        <v>0</v>
      </c>
      <c r="E83" s="21">
        <v>20</v>
      </c>
      <c r="F83" s="23">
        <v>1.7857142857142856</v>
      </c>
      <c r="G83" s="21">
        <v>11.200000000000001</v>
      </c>
      <c r="H83" s="22">
        <v>4</v>
      </c>
      <c r="I83" s="22">
        <v>0</v>
      </c>
      <c r="J83" s="21">
        <v>4</v>
      </c>
      <c r="K83" s="23">
        <v>0.3571428571428571</v>
      </c>
      <c r="L83" s="22">
        <v>28</v>
      </c>
      <c r="M83" s="22">
        <v>42</v>
      </c>
      <c r="N83" s="22">
        <v>0</v>
      </c>
      <c r="O83" s="21">
        <v>42</v>
      </c>
      <c r="P83" s="23">
        <v>1.5</v>
      </c>
      <c r="Q83" s="24">
        <v>15.5</v>
      </c>
      <c r="R83" s="25">
        <v>14.57261904761905</v>
      </c>
      <c r="S83" s="23">
        <v>0.9401689708141322</v>
      </c>
      <c r="T83" s="25">
        <v>4232.06106870229</v>
      </c>
      <c r="U83" s="25">
        <v>6101.7857299999996</v>
      </c>
      <c r="V83" s="25">
        <v>6101.7857299999996</v>
      </c>
      <c r="W83" s="23">
        <v>1.4418000191738816</v>
      </c>
      <c r="X83" s="25">
        <v>1692.824427480916</v>
      </c>
      <c r="Y83" s="25">
        <v>5548.2142999999996</v>
      </c>
      <c r="Z83" s="25">
        <v>5548.2142999999996</v>
      </c>
      <c r="AA83" s="23">
        <v>3.2774895080266955</v>
      </c>
      <c r="AB83" s="25">
        <v>213.21834391935201</v>
      </c>
      <c r="AC83" s="25">
        <v>152.67857000000001</v>
      </c>
      <c r="AD83" s="25">
        <v>152.67857000000001</v>
      </c>
      <c r="AE83" s="23">
        <v>0.71606676608345365</v>
      </c>
      <c r="AF83" s="22">
        <v>2</v>
      </c>
      <c r="AG83" s="22">
        <v>0</v>
      </c>
      <c r="AH83" s="25">
        <v>4242.0410687022895</v>
      </c>
      <c r="AI83" s="25">
        <v>6101.7857299999996</v>
      </c>
      <c r="AJ83" s="23">
        <v>1.438407981247253</v>
      </c>
      <c r="AK83" s="25">
        <v>29.977099236641219</v>
      </c>
      <c r="AL83" s="25">
        <v>31.970000000000002</v>
      </c>
      <c r="AM83" s="25">
        <v>31.970000000000002</v>
      </c>
      <c r="AN83" s="23">
        <v>1.066480774127833</v>
      </c>
      <c r="AO83" s="22">
        <v>5</v>
      </c>
      <c r="AP83" s="22">
        <v>1</v>
      </c>
      <c r="AQ83" s="22">
        <v>1</v>
      </c>
      <c r="AR83" s="23">
        <v>0.2</v>
      </c>
      <c r="AS83" s="22">
        <v>1</v>
      </c>
      <c r="AT83" s="22">
        <v>0</v>
      </c>
      <c r="AU83" s="22">
        <v>1</v>
      </c>
      <c r="AV83" s="22">
        <v>0</v>
      </c>
      <c r="AW83" s="22">
        <v>1</v>
      </c>
      <c r="AX83" s="22">
        <v>0</v>
      </c>
      <c r="AY83" s="25">
        <v>68.75709923664121</v>
      </c>
      <c r="AZ83" s="25">
        <v>34.97</v>
      </c>
      <c r="BA83" s="25">
        <v>34.97</v>
      </c>
      <c r="BB83" s="27">
        <v>0.50860202638339647</v>
      </c>
      <c r="BC83" s="26">
        <v>0.65</v>
      </c>
      <c r="BD83" s="22">
        <v>11</v>
      </c>
      <c r="BE83" s="22">
        <v>11</v>
      </c>
      <c r="BF83" s="23">
        <v>1</v>
      </c>
      <c r="BG83" s="23">
        <v>1.5384615384615383</v>
      </c>
      <c r="BH83" s="22">
        <v>16</v>
      </c>
      <c r="BI83" s="22">
        <v>19</v>
      </c>
      <c r="BJ83" s="22">
        <v>19</v>
      </c>
      <c r="BK83" s="23">
        <v>1.1875</v>
      </c>
      <c r="BL83" s="23">
        <v>0.8</v>
      </c>
      <c r="BM83" s="22">
        <v>225</v>
      </c>
      <c r="BN83" s="22">
        <v>211</v>
      </c>
      <c r="BO83" s="23">
        <v>0.93777777777777782</v>
      </c>
      <c r="BP83" s="23">
        <v>1.1722222222222223</v>
      </c>
      <c r="BQ83" s="27">
        <v>0.89287633477445372</v>
      </c>
      <c r="BR83" s="41"/>
      <c r="BS83" s="22">
        <v>42</v>
      </c>
      <c r="BT83" s="22">
        <v>14</v>
      </c>
      <c r="BU83" s="23">
        <v>0.33333333333333331</v>
      </c>
      <c r="BV83" s="22">
        <v>4</v>
      </c>
      <c r="BW83" s="23">
        <v>3.5</v>
      </c>
      <c r="BX83" s="22">
        <v>4</v>
      </c>
      <c r="BY83" s="23">
        <v>9.5238095238095233E-2</v>
      </c>
      <c r="BZ83" s="22">
        <v>4</v>
      </c>
      <c r="CA83" s="23">
        <v>1</v>
      </c>
      <c r="CC83" t="str">
        <f>IFERROR(VLOOKUP(A83,[4]Hoja1!$B:$C,2,0),"")</f>
        <v/>
      </c>
      <c r="CD83" t="str">
        <f>IFERROR(VLOOKUP(A83,[5]Hoja1!$B:$C,2,0),"")</f>
        <v/>
      </c>
      <c r="CF83" t="str">
        <f>IFERROR(VLOOKUP(A83,[5]Hoja2!$B:$G,2,0),"")</f>
        <v/>
      </c>
      <c r="CG83" t="str">
        <f>IFERROR(VLOOKUP(A83,[5]Hoja2!$B:$G,3,0),"")</f>
        <v/>
      </c>
      <c r="CH83" t="str">
        <f>IFERROR(VLOOKUP(A83,[5]Hoja2!$B:$G,4,0),"")</f>
        <v/>
      </c>
      <c r="CI83" t="str">
        <f>IFERROR(VLOOKUP(A83,[5]Hoja2!$B:$G,5,0),"")</f>
        <v/>
      </c>
      <c r="CJ83" t="str">
        <f>IFERROR(VLOOKUP(A83,[5]Hoja2!$B:$G,6,0),"")</f>
        <v/>
      </c>
      <c r="CK83">
        <f t="shared" si="29"/>
        <v>0</v>
      </c>
      <c r="CM83" s="36">
        <f t="shared" si="30"/>
        <v>223.21908369361344</v>
      </c>
      <c r="CO83" s="37">
        <f t="shared" si="27"/>
        <v>0</v>
      </c>
      <c r="CP83" s="36"/>
      <c r="CQ83" s="37">
        <f t="shared" si="28"/>
        <v>223.21908369361344</v>
      </c>
    </row>
    <row r="84" spans="1:95" x14ac:dyDescent="0.25">
      <c r="A84" s="76" t="s">
        <v>198</v>
      </c>
      <c r="B84" s="21">
        <v>11.200000000000001</v>
      </c>
      <c r="C84" s="21">
        <v>18</v>
      </c>
      <c r="D84" s="22">
        <v>0</v>
      </c>
      <c r="E84" s="21">
        <v>18</v>
      </c>
      <c r="F84" s="23">
        <v>1.607142857142857</v>
      </c>
      <c r="G84" s="21">
        <v>11.200000000000001</v>
      </c>
      <c r="H84" s="22">
        <v>3</v>
      </c>
      <c r="I84" s="22">
        <v>0</v>
      </c>
      <c r="J84" s="21">
        <v>3</v>
      </c>
      <c r="K84" s="23">
        <v>0.26785714285714285</v>
      </c>
      <c r="L84" s="22">
        <v>28</v>
      </c>
      <c r="M84" s="22">
        <v>40</v>
      </c>
      <c r="N84" s="22">
        <v>0</v>
      </c>
      <c r="O84" s="21">
        <v>40</v>
      </c>
      <c r="P84" s="23">
        <v>1.4285714285714286</v>
      </c>
      <c r="Q84" s="24">
        <v>15.5</v>
      </c>
      <c r="R84" s="25">
        <v>15.546999999999993</v>
      </c>
      <c r="S84" s="23">
        <v>1.0030322580645157</v>
      </c>
      <c r="T84" s="25">
        <v>4232.06106870229</v>
      </c>
      <c r="U84" s="25">
        <v>4569.6428500000002</v>
      </c>
      <c r="V84" s="25">
        <v>4569.6428500000002</v>
      </c>
      <c r="W84" s="23">
        <v>1.0797677008477635</v>
      </c>
      <c r="X84" s="25">
        <v>1692.824427480916</v>
      </c>
      <c r="Y84" s="25">
        <v>4074.1071400000001</v>
      </c>
      <c r="Z84" s="25">
        <v>4074.1071400000001</v>
      </c>
      <c r="AA84" s="23">
        <v>2.406692078553391</v>
      </c>
      <c r="AB84" s="25">
        <v>213.21834391935201</v>
      </c>
      <c r="AC84" s="25">
        <v>0</v>
      </c>
      <c r="AD84" s="25">
        <v>0</v>
      </c>
      <c r="AE84" s="23">
        <v>0</v>
      </c>
      <c r="AF84" s="22">
        <v>2</v>
      </c>
      <c r="AG84" s="22">
        <v>0</v>
      </c>
      <c r="AH84" s="25">
        <v>4242.0410687022895</v>
      </c>
      <c r="AI84" s="25">
        <v>4569.6428500000002</v>
      </c>
      <c r="AJ84" s="23">
        <v>1.07722739501858</v>
      </c>
      <c r="AK84" s="25">
        <v>29.977099236641219</v>
      </c>
      <c r="AL84" s="25">
        <v>3.8800000000000008</v>
      </c>
      <c r="AM84" s="25">
        <v>3.8800000000000003</v>
      </c>
      <c r="AN84" s="23">
        <v>0.12943213649096005</v>
      </c>
      <c r="AO84" s="22">
        <v>5</v>
      </c>
      <c r="AP84" s="22">
        <v>3</v>
      </c>
      <c r="AQ84" s="22">
        <v>3</v>
      </c>
      <c r="AR84" s="23">
        <v>0.6</v>
      </c>
      <c r="AS84" s="22">
        <v>1</v>
      </c>
      <c r="AT84" s="22">
        <v>0</v>
      </c>
      <c r="AU84" s="22">
        <v>1</v>
      </c>
      <c r="AV84" s="22">
        <v>0</v>
      </c>
      <c r="AW84" s="22">
        <v>1</v>
      </c>
      <c r="AX84" s="22">
        <v>0</v>
      </c>
      <c r="AY84" s="25">
        <v>68.75709923664121</v>
      </c>
      <c r="AZ84" s="25">
        <v>12.88</v>
      </c>
      <c r="BA84" s="25">
        <v>12.88</v>
      </c>
      <c r="BB84" s="27">
        <v>0.18732611094704452</v>
      </c>
      <c r="BC84" s="26">
        <v>0.65</v>
      </c>
      <c r="BD84" s="22">
        <v>0</v>
      </c>
      <c r="BE84" s="22">
        <v>0</v>
      </c>
      <c r="BF84" s="23">
        <v>0</v>
      </c>
      <c r="BG84" s="23">
        <v>0</v>
      </c>
      <c r="BH84" s="22">
        <v>16</v>
      </c>
      <c r="BI84" s="22">
        <v>14</v>
      </c>
      <c r="BJ84" s="22">
        <v>14</v>
      </c>
      <c r="BK84" s="23">
        <v>0.875</v>
      </c>
      <c r="BL84" s="23">
        <v>0.8</v>
      </c>
      <c r="BM84" s="22">
        <v>225</v>
      </c>
      <c r="BN84" s="22">
        <v>211</v>
      </c>
      <c r="BO84" s="23">
        <v>0.93777777777777782</v>
      </c>
      <c r="BP84" s="23">
        <v>1.1722222222222223</v>
      </c>
      <c r="BQ84" s="27">
        <v>0.77833517260674268</v>
      </c>
      <c r="BR84" s="41"/>
      <c r="BS84" s="22">
        <v>40</v>
      </c>
      <c r="BT84" s="22">
        <v>9</v>
      </c>
      <c r="BU84" s="23">
        <v>0.22500000000000001</v>
      </c>
      <c r="BV84" s="22">
        <v>4</v>
      </c>
      <c r="BW84" s="23">
        <v>2.25</v>
      </c>
      <c r="BX84" s="22">
        <v>3</v>
      </c>
      <c r="BY84" s="23">
        <v>7.4999999999999997E-2</v>
      </c>
      <c r="BZ84" s="22">
        <v>4</v>
      </c>
      <c r="CA84" s="23">
        <v>0.75</v>
      </c>
      <c r="CC84" t="str">
        <f>IFERROR(VLOOKUP(A84,[4]Hoja1!$B:$C,2,0),"")</f>
        <v/>
      </c>
      <c r="CD84" t="str">
        <f>IFERROR(VLOOKUP(A84,[5]Hoja1!$B:$C,2,0),"")</f>
        <v/>
      </c>
      <c r="CF84" t="str">
        <f>IFERROR(VLOOKUP(A84,[5]Hoja2!$B:$G,2,0),"")</f>
        <v/>
      </c>
      <c r="CG84" t="str">
        <f>IFERROR(VLOOKUP(A84,[5]Hoja2!$B:$G,3,0),"")</f>
        <v/>
      </c>
      <c r="CH84" t="str">
        <f>IFERROR(VLOOKUP(A84,[5]Hoja2!$B:$G,4,0),"")</f>
        <v/>
      </c>
      <c r="CI84" t="str">
        <f>IFERROR(VLOOKUP(A84,[5]Hoja2!$B:$G,5,0),"")</f>
        <v/>
      </c>
      <c r="CJ84" t="str">
        <f>IFERROR(VLOOKUP(A84,[5]Hoja2!$B:$G,6,0),"")</f>
        <v/>
      </c>
      <c r="CK84">
        <f t="shared" si="29"/>
        <v>0</v>
      </c>
      <c r="CM84" s="36">
        <f t="shared" si="30"/>
        <v>0</v>
      </c>
      <c r="CO84" s="37">
        <f t="shared" si="27"/>
        <v>0</v>
      </c>
      <c r="CP84" s="36"/>
      <c r="CQ84" s="37">
        <f t="shared" si="28"/>
        <v>0</v>
      </c>
    </row>
    <row r="85" spans="1:95" x14ac:dyDescent="0.25">
      <c r="A85" s="34" t="s">
        <v>199</v>
      </c>
      <c r="B85" s="21">
        <v>11.200000000000001</v>
      </c>
      <c r="C85" s="21">
        <v>12</v>
      </c>
      <c r="D85" s="22">
        <v>0</v>
      </c>
      <c r="E85" s="21">
        <v>12</v>
      </c>
      <c r="F85" s="23">
        <v>1.0714285714285714</v>
      </c>
      <c r="G85" s="21">
        <v>11.200000000000001</v>
      </c>
      <c r="H85" s="22">
        <v>7</v>
      </c>
      <c r="I85" s="22">
        <v>0</v>
      </c>
      <c r="J85" s="21">
        <v>7</v>
      </c>
      <c r="K85" s="23">
        <v>0.62499999999999989</v>
      </c>
      <c r="L85" s="22">
        <v>28</v>
      </c>
      <c r="M85" s="22">
        <v>31</v>
      </c>
      <c r="N85" s="22">
        <v>0</v>
      </c>
      <c r="O85" s="21">
        <v>31</v>
      </c>
      <c r="P85" s="23">
        <v>1.1071428571428572</v>
      </c>
      <c r="Q85" s="24">
        <v>15.5</v>
      </c>
      <c r="R85" s="25">
        <v>14.904193548387095</v>
      </c>
      <c r="S85" s="23">
        <v>0.96156087408948998</v>
      </c>
      <c r="T85" s="25">
        <v>4232.06106870229</v>
      </c>
      <c r="U85" s="25">
        <v>5404.4642999999996</v>
      </c>
      <c r="V85" s="25">
        <v>5404.4642999999996</v>
      </c>
      <c r="W85" s="23">
        <v>1.2770289020562771</v>
      </c>
      <c r="X85" s="25">
        <v>1692.824427480916</v>
      </c>
      <c r="Y85" s="25">
        <v>5404.4642999999996</v>
      </c>
      <c r="Z85" s="25">
        <v>5404.4642999999996</v>
      </c>
      <c r="AA85" s="23">
        <v>3.1925722551406923</v>
      </c>
      <c r="AB85" s="25">
        <v>213.21834391935201</v>
      </c>
      <c r="AC85" s="25">
        <v>0</v>
      </c>
      <c r="AD85" s="25">
        <v>0</v>
      </c>
      <c r="AE85" s="23">
        <v>0</v>
      </c>
      <c r="AF85" s="22">
        <v>2</v>
      </c>
      <c r="AG85" s="22">
        <v>0</v>
      </c>
      <c r="AH85" s="25">
        <v>4242.0410687022895</v>
      </c>
      <c r="AI85" s="25">
        <v>5404.4642999999996</v>
      </c>
      <c r="AJ85" s="23">
        <v>1.2740245114254196</v>
      </c>
      <c r="AK85" s="25">
        <v>29.977099236641219</v>
      </c>
      <c r="AL85" s="25">
        <v>33.659999999999997</v>
      </c>
      <c r="AM85" s="25">
        <v>33.659999999999997</v>
      </c>
      <c r="AN85" s="23">
        <v>1.1228571428571428</v>
      </c>
      <c r="AO85" s="22">
        <v>5</v>
      </c>
      <c r="AP85" s="22">
        <v>1</v>
      </c>
      <c r="AQ85" s="22">
        <v>1</v>
      </c>
      <c r="AR85" s="23">
        <v>0.2</v>
      </c>
      <c r="AS85" s="22">
        <v>1</v>
      </c>
      <c r="AT85" s="22">
        <v>0</v>
      </c>
      <c r="AU85" s="22">
        <v>1</v>
      </c>
      <c r="AV85" s="22">
        <v>0</v>
      </c>
      <c r="AW85" s="22">
        <v>1</v>
      </c>
      <c r="AX85" s="22">
        <v>0</v>
      </c>
      <c r="AY85" s="25">
        <v>68.75709923664121</v>
      </c>
      <c r="AZ85" s="25">
        <v>36.659999999999997</v>
      </c>
      <c r="BA85" s="25">
        <v>36.659999999999997</v>
      </c>
      <c r="BB85" s="27">
        <v>0.53318130646883932</v>
      </c>
      <c r="BC85" s="26">
        <v>0.65</v>
      </c>
      <c r="BD85" s="22">
        <v>11</v>
      </c>
      <c r="BE85" s="22">
        <v>11</v>
      </c>
      <c r="BF85" s="23">
        <v>1</v>
      </c>
      <c r="BG85" s="23">
        <v>1.5384615384615383</v>
      </c>
      <c r="BH85" s="22">
        <v>16</v>
      </c>
      <c r="BI85" s="22">
        <v>15</v>
      </c>
      <c r="BJ85" s="22">
        <v>15</v>
      </c>
      <c r="BK85" s="23">
        <v>0.9375</v>
      </c>
      <c r="BL85" s="23">
        <v>0.8</v>
      </c>
      <c r="BM85" s="22">
        <v>225</v>
      </c>
      <c r="BN85" s="22">
        <v>211</v>
      </c>
      <c r="BO85" s="23">
        <v>0.93777777777777782</v>
      </c>
      <c r="BP85" s="23">
        <v>1.1722222222222223</v>
      </c>
      <c r="BQ85" s="27">
        <v>0.91739468539411195</v>
      </c>
      <c r="BR85" s="41"/>
      <c r="BS85" s="22">
        <v>31</v>
      </c>
      <c r="BT85" s="22">
        <v>9</v>
      </c>
      <c r="BU85" s="23">
        <v>0.29032258064516131</v>
      </c>
      <c r="BV85" s="22">
        <v>4</v>
      </c>
      <c r="BW85" s="23">
        <v>2.25</v>
      </c>
      <c r="BX85" s="22">
        <v>6</v>
      </c>
      <c r="BY85" s="23">
        <v>0.19354838709677419</v>
      </c>
      <c r="BZ85" s="22">
        <v>4</v>
      </c>
      <c r="CA85" s="23">
        <v>1.5</v>
      </c>
      <c r="CC85" t="str">
        <f>IFERROR(VLOOKUP(A85,[4]Hoja1!$B:$C,2,0),"")</f>
        <v/>
      </c>
      <c r="CD85" t="str">
        <f>IFERROR(VLOOKUP(A85,[5]Hoja1!$B:$C,2,0),"")</f>
        <v/>
      </c>
      <c r="CF85" t="str">
        <f>IFERROR(VLOOKUP(A85,[5]Hoja2!$B:$G,2,0),"")</f>
        <v/>
      </c>
      <c r="CG85" t="str">
        <f>IFERROR(VLOOKUP(A85,[5]Hoja2!$B:$G,3,0),"")</f>
        <v/>
      </c>
      <c r="CH85" t="str">
        <f>IFERROR(VLOOKUP(A85,[5]Hoja2!$B:$G,4,0),"")</f>
        <v/>
      </c>
      <c r="CI85" t="str">
        <f>IFERROR(VLOOKUP(A85,[5]Hoja2!$B:$G,5,0),"")</f>
        <v/>
      </c>
      <c r="CJ85" t="str">
        <f>IFERROR(VLOOKUP(A85,[5]Hoja2!$B:$G,6,0),"")</f>
        <v/>
      </c>
      <c r="CK85">
        <f t="shared" si="29"/>
        <v>0</v>
      </c>
      <c r="CM85" s="36">
        <f t="shared" si="30"/>
        <v>229.348671348528</v>
      </c>
      <c r="CO85" s="37">
        <f t="shared" si="27"/>
        <v>0</v>
      </c>
      <c r="CP85" s="36"/>
      <c r="CQ85" s="37">
        <f t="shared" si="28"/>
        <v>229.348671348528</v>
      </c>
    </row>
    <row r="86" spans="1:95" ht="15.75" thickBot="1" x14ac:dyDescent="0.3">
      <c r="A86" s="42" t="s">
        <v>149</v>
      </c>
      <c r="B86" s="43">
        <v>1041.6249999999993</v>
      </c>
      <c r="C86" s="43">
        <v>882</v>
      </c>
      <c r="D86" s="44">
        <v>1</v>
      </c>
      <c r="E86" s="43">
        <v>881</v>
      </c>
      <c r="F86" s="45">
        <v>0.84579383175327072</v>
      </c>
      <c r="G86" s="43">
        <v>826.03749999999923</v>
      </c>
      <c r="H86" s="44">
        <v>672</v>
      </c>
      <c r="I86" s="44">
        <v>0</v>
      </c>
      <c r="J86" s="43">
        <v>672</v>
      </c>
      <c r="K86" s="45">
        <v>0.81352238851141823</v>
      </c>
      <c r="L86" s="44">
        <v>2367</v>
      </c>
      <c r="M86" s="44">
        <v>2344</v>
      </c>
      <c r="N86" s="44">
        <v>21</v>
      </c>
      <c r="O86" s="43">
        <v>2323</v>
      </c>
      <c r="P86" s="45">
        <v>0.98141106886354035</v>
      </c>
      <c r="Q86" s="46">
        <v>15.5</v>
      </c>
      <c r="R86" s="47">
        <v>15.201685153583609</v>
      </c>
      <c r="S86" s="45">
        <v>0.98075388087636184</v>
      </c>
      <c r="T86" s="47">
        <v>283095.53436371428</v>
      </c>
      <c r="U86" s="47">
        <v>297239.43027999997</v>
      </c>
      <c r="V86" s="47">
        <v>297239.43027999997</v>
      </c>
      <c r="W86" s="45">
        <v>1.0499615649115608</v>
      </c>
      <c r="X86" s="47">
        <v>113238.21374548566</v>
      </c>
      <c r="Y86" s="47">
        <v>278549.78740000003</v>
      </c>
      <c r="Z86" s="47">
        <v>278549.78740000003</v>
      </c>
      <c r="AA86" s="45">
        <v>2.4598567761415668</v>
      </c>
      <c r="AB86" s="47">
        <v>48409.211174690754</v>
      </c>
      <c r="AC86" s="47">
        <v>11283.050040000002</v>
      </c>
      <c r="AD86" s="47">
        <v>11283.050040000002</v>
      </c>
      <c r="AE86" s="45">
        <v>0.23307651098225274</v>
      </c>
      <c r="AF86" s="44">
        <v>107</v>
      </c>
      <c r="AG86" s="44">
        <v>15</v>
      </c>
      <c r="AH86" s="47">
        <v>283629.46436371427</v>
      </c>
      <c r="AI86" s="47">
        <v>297314.28027999995</v>
      </c>
      <c r="AJ86" s="45">
        <v>1.0482489220468889</v>
      </c>
      <c r="AK86" s="47">
        <v>3212.9886465314057</v>
      </c>
      <c r="AL86" s="47">
        <v>3740.8599999999997</v>
      </c>
      <c r="AM86" s="47">
        <v>3740.8599999999997</v>
      </c>
      <c r="AN86" s="45">
        <v>1.1642929407915772</v>
      </c>
      <c r="AO86" s="44">
        <v>317</v>
      </c>
      <c r="AP86" s="44">
        <v>79</v>
      </c>
      <c r="AQ86" s="44">
        <v>79</v>
      </c>
      <c r="AR86" s="45">
        <v>0.24921135646687698</v>
      </c>
      <c r="AS86" s="44">
        <v>51</v>
      </c>
      <c r="AT86" s="44">
        <v>1</v>
      </c>
      <c r="AU86" s="44">
        <v>51</v>
      </c>
      <c r="AV86" s="44">
        <v>5</v>
      </c>
      <c r="AW86" s="44">
        <v>51</v>
      </c>
      <c r="AX86" s="44">
        <v>1</v>
      </c>
      <c r="AY86" s="47">
        <v>5376.7686465314118</v>
      </c>
      <c r="AZ86" s="47">
        <v>4013.64</v>
      </c>
      <c r="BA86" s="47">
        <v>4013.64</v>
      </c>
      <c r="BB86" s="48">
        <v>0.74647809192780223</v>
      </c>
      <c r="BC86" s="49">
        <v>0.74857142857142844</v>
      </c>
      <c r="BD86" s="44">
        <v>766</v>
      </c>
      <c r="BE86" s="44">
        <v>818</v>
      </c>
      <c r="BF86" s="45">
        <v>0.70797640117222538</v>
      </c>
      <c r="BG86" s="45">
        <v>0.94577000156595015</v>
      </c>
      <c r="BH86" s="44">
        <v>812</v>
      </c>
      <c r="BI86" s="44">
        <v>803</v>
      </c>
      <c r="BJ86" s="44">
        <v>803</v>
      </c>
      <c r="BK86" s="45">
        <v>0.98891625615763545</v>
      </c>
      <c r="BL86" s="45">
        <v>0.79999999999999893</v>
      </c>
      <c r="BM86" s="44">
        <v>5499</v>
      </c>
      <c r="BN86" s="44">
        <v>5181</v>
      </c>
      <c r="BO86" s="45">
        <v>0.69023262638388616</v>
      </c>
      <c r="BP86" s="45">
        <v>0.86279078297985878</v>
      </c>
      <c r="BQ86" s="48">
        <v>0.91652711951390353</v>
      </c>
      <c r="BR86" s="50"/>
      <c r="BS86" s="44">
        <v>2344</v>
      </c>
      <c r="BT86" s="44">
        <v>518</v>
      </c>
      <c r="BU86" s="45">
        <v>0.22098976109215018</v>
      </c>
      <c r="BV86" s="44">
        <v>287</v>
      </c>
      <c r="BW86" s="45">
        <v>1.8048780487804879</v>
      </c>
      <c r="BX86" s="44">
        <v>227</v>
      </c>
      <c r="BY86" s="45">
        <v>9.6843003412969281E-2</v>
      </c>
      <c r="BZ86" s="44">
        <v>287</v>
      </c>
      <c r="CA86" s="45">
        <v>0.7909407665505227</v>
      </c>
      <c r="CC86" s="29">
        <f>CC69+CC62+CC54+CC46+CC35+CC26+CC9</f>
        <v>33</v>
      </c>
      <c r="CD86" s="29">
        <f t="shared" ref="CD86:CM86" si="31">CD69+CD62+CD54+CD46+CD35+CD26+CD9</f>
        <v>9</v>
      </c>
      <c r="CE86" s="29">
        <f t="shared" si="31"/>
        <v>0</v>
      </c>
      <c r="CF86" s="29">
        <f t="shared" si="31"/>
        <v>18</v>
      </c>
      <c r="CG86" s="29">
        <f t="shared" si="31"/>
        <v>111</v>
      </c>
      <c r="CH86" s="29">
        <f t="shared" si="31"/>
        <v>55</v>
      </c>
      <c r="CI86" s="29">
        <f t="shared" si="31"/>
        <v>68</v>
      </c>
      <c r="CJ86" s="29">
        <f t="shared" si="31"/>
        <v>65</v>
      </c>
      <c r="CK86" s="29">
        <f t="shared" si="31"/>
        <v>359</v>
      </c>
      <c r="CM86" s="72">
        <f t="shared" si="31"/>
        <v>10209.28249449635</v>
      </c>
      <c r="CO86" s="30">
        <f>CO69+CO62+CO54+CO46+CO35+CO26+CO9</f>
        <v>-679.5</v>
      </c>
      <c r="CP86" s="30">
        <f t="shared" ref="CP86:CQ86" si="32">CP69+CP62+CP54+CP46+CP35+CP26+CP9</f>
        <v>-40.51</v>
      </c>
      <c r="CQ86" s="30">
        <f t="shared" si="32"/>
        <v>9489.2724944963502</v>
      </c>
    </row>
    <row r="87" spans="1:95" ht="15.75" thickTop="1" x14ac:dyDescent="0.25"/>
  </sheetData>
  <mergeCells count="2">
    <mergeCell ref="BI7:BJ7"/>
    <mergeCell ref="BN7:BO7"/>
  </mergeCells>
  <conditionalFormatting pivot="1" sqref="F9:F86">
    <cfRule type="cellIs" dxfId="504" priority="50" operator="lessThan">
      <formula>0.8</formula>
    </cfRule>
  </conditionalFormatting>
  <conditionalFormatting pivot="1" sqref="K9:K86">
    <cfRule type="cellIs" dxfId="503" priority="49" operator="lessThan">
      <formula>0.8</formula>
    </cfRule>
  </conditionalFormatting>
  <conditionalFormatting pivot="1" sqref="P9:P86">
    <cfRule type="cellIs" dxfId="502" priority="48" operator="lessThan">
      <formula>0.8</formula>
    </cfRule>
  </conditionalFormatting>
  <conditionalFormatting pivot="1" sqref="S9:S86">
    <cfRule type="cellIs" dxfId="501" priority="47" operator="lessThan">
      <formula>0.8</formula>
    </cfRule>
  </conditionalFormatting>
  <conditionalFormatting pivot="1" sqref="W9:W86">
    <cfRule type="cellIs" dxfId="500" priority="46" operator="lessThan">
      <formula>0.8</formula>
    </cfRule>
  </conditionalFormatting>
  <conditionalFormatting pivot="1" sqref="AE9:AE86">
    <cfRule type="cellIs" dxfId="499" priority="45" operator="lessThan">
      <formula>0.8</formula>
    </cfRule>
  </conditionalFormatting>
  <conditionalFormatting pivot="1" sqref="AA9:AA86">
    <cfRule type="cellIs" dxfId="498" priority="44" operator="lessThan">
      <formula>1</formula>
    </cfRule>
  </conditionalFormatting>
  <conditionalFormatting pivot="1" sqref="AJ9:AJ86">
    <cfRule type="cellIs" dxfId="497" priority="43" operator="lessThan">
      <formula>0.8</formula>
    </cfRule>
  </conditionalFormatting>
  <conditionalFormatting pivot="1" sqref="AN9:AN86">
    <cfRule type="cellIs" dxfId="496" priority="42" operator="lessThan">
      <formula>0.8</formula>
    </cfRule>
  </conditionalFormatting>
  <conditionalFormatting pivot="1" sqref="AR9:AR86">
    <cfRule type="cellIs" dxfId="495" priority="41" operator="lessThan">
      <formula>0.8</formula>
    </cfRule>
  </conditionalFormatting>
  <conditionalFormatting pivot="1" sqref="BB9:BB86">
    <cfRule type="cellIs" dxfId="494" priority="40" operator="lessThan">
      <formula>0.8</formula>
    </cfRule>
  </conditionalFormatting>
  <conditionalFormatting pivot="1" sqref="BG9:BG86">
    <cfRule type="cellIs" dxfId="493" priority="39" operator="lessThan">
      <formula>0.8</formula>
    </cfRule>
  </conditionalFormatting>
  <conditionalFormatting pivot="1" sqref="BK9:BK86">
    <cfRule type="cellIs" dxfId="492" priority="38" operator="lessThan">
      <formula>0.8</formula>
    </cfRule>
  </conditionalFormatting>
  <conditionalFormatting pivot="1" sqref="BP9:BP86">
    <cfRule type="cellIs" dxfId="491" priority="37" operator="lessThan">
      <formula>0.8</formula>
    </cfRule>
  </conditionalFormatting>
  <conditionalFormatting pivot="1" sqref="BQ9:BQ86">
    <cfRule type="cellIs" dxfId="490" priority="36" operator="lessThan">
      <formula>0.8</formula>
    </cfRule>
  </conditionalFormatting>
  <conditionalFormatting pivot="1" sqref="BU9:BU86">
    <cfRule type="cellIs" dxfId="489" priority="35" operator="greaterThan">
      <formula>0.3</formula>
    </cfRule>
  </conditionalFormatting>
  <conditionalFormatting pivot="1" sqref="BW9:BW86">
    <cfRule type="cellIs" dxfId="488" priority="34" operator="greaterThan">
      <formula>1</formula>
    </cfRule>
  </conditionalFormatting>
  <conditionalFormatting pivot="1" sqref="BY9:BY86">
    <cfRule type="cellIs" dxfId="487" priority="33" operator="greaterThan">
      <formula>0.3</formula>
    </cfRule>
  </conditionalFormatting>
  <conditionalFormatting pivot="1" sqref="CA9:CA86">
    <cfRule type="cellIs" dxfId="486" priority="32" operator="greaterThan">
      <formula>1</formula>
    </cfRule>
  </conditionalFormatting>
  <conditionalFormatting pivot="1" sqref="I9:I86">
    <cfRule type="cellIs" dxfId="485" priority="31" operator="greaterThan">
      <formula>0</formula>
    </cfRule>
  </conditionalFormatting>
  <conditionalFormatting pivot="1" sqref="N9:N86">
    <cfRule type="cellIs" dxfId="484" priority="30" operator="greaterThan">
      <formula>0</formula>
    </cfRule>
  </conditionalFormatting>
  <conditionalFormatting sqref="CM9">
    <cfRule type="cellIs" dxfId="483" priority="29" operator="lessThan">
      <formula>0</formula>
    </cfRule>
  </conditionalFormatting>
  <conditionalFormatting sqref="CO9:CQ9">
    <cfRule type="cellIs" dxfId="482" priority="28" operator="lessThan">
      <formula>0</formula>
    </cfRule>
  </conditionalFormatting>
  <conditionalFormatting sqref="CM26">
    <cfRule type="cellIs" dxfId="481" priority="27" operator="lessThan">
      <formula>0</formula>
    </cfRule>
  </conditionalFormatting>
  <conditionalFormatting sqref="CM35">
    <cfRule type="cellIs" dxfId="480" priority="26" operator="lessThan">
      <formula>0</formula>
    </cfRule>
  </conditionalFormatting>
  <conditionalFormatting sqref="CM46">
    <cfRule type="cellIs" dxfId="479" priority="25" operator="lessThan">
      <formula>0</formula>
    </cfRule>
  </conditionalFormatting>
  <conditionalFormatting sqref="CM54">
    <cfRule type="cellIs" dxfId="478" priority="24" operator="lessThan">
      <formula>0</formula>
    </cfRule>
  </conditionalFormatting>
  <conditionalFormatting sqref="CM62">
    <cfRule type="cellIs" dxfId="477" priority="23" operator="lessThan">
      <formula>0</formula>
    </cfRule>
  </conditionalFormatting>
  <conditionalFormatting sqref="CM69">
    <cfRule type="cellIs" dxfId="476" priority="22" operator="lessThan">
      <formula>0</formula>
    </cfRule>
  </conditionalFormatting>
  <conditionalFormatting sqref="CO10:CO25">
    <cfRule type="cellIs" dxfId="475" priority="21" operator="lessThan">
      <formula>0</formula>
    </cfRule>
  </conditionalFormatting>
  <conditionalFormatting sqref="CQ10:CQ25">
    <cfRule type="cellIs" dxfId="474" priority="20" operator="lessThan">
      <formula>0</formula>
    </cfRule>
  </conditionalFormatting>
  <conditionalFormatting sqref="CO26:CQ26">
    <cfRule type="cellIs" dxfId="473" priority="19" operator="lessThan">
      <formula>0</formula>
    </cfRule>
  </conditionalFormatting>
  <conditionalFormatting sqref="CO35:CQ35">
    <cfRule type="cellIs" dxfId="472" priority="18" operator="lessThan">
      <formula>0</formula>
    </cfRule>
  </conditionalFormatting>
  <conditionalFormatting sqref="CO46:CQ46">
    <cfRule type="cellIs" dxfId="471" priority="17" operator="lessThan">
      <formula>0</formula>
    </cfRule>
  </conditionalFormatting>
  <conditionalFormatting sqref="CO54:CQ54">
    <cfRule type="cellIs" dxfId="470" priority="16" operator="lessThan">
      <formula>0</formula>
    </cfRule>
  </conditionalFormatting>
  <conditionalFormatting sqref="CO62:CQ62">
    <cfRule type="cellIs" dxfId="469" priority="15" operator="lessThan">
      <formula>0</formula>
    </cfRule>
  </conditionalFormatting>
  <conditionalFormatting sqref="CO69:CQ69">
    <cfRule type="cellIs" dxfId="468" priority="14" operator="lessThan">
      <formula>0</formula>
    </cfRule>
  </conditionalFormatting>
  <conditionalFormatting sqref="CO27:CO34">
    <cfRule type="cellIs" dxfId="467" priority="13" operator="lessThan">
      <formula>0</formula>
    </cfRule>
  </conditionalFormatting>
  <conditionalFormatting sqref="CQ27:CQ34">
    <cfRule type="cellIs" dxfId="466" priority="12" operator="lessThan">
      <formula>0</formula>
    </cfRule>
  </conditionalFormatting>
  <conditionalFormatting sqref="CO36:CO45">
    <cfRule type="cellIs" dxfId="465" priority="11" operator="lessThan">
      <formula>0</formula>
    </cfRule>
  </conditionalFormatting>
  <conditionalFormatting sqref="CQ36:CQ45">
    <cfRule type="cellIs" dxfId="464" priority="10" operator="lessThan">
      <formula>0</formula>
    </cfRule>
  </conditionalFormatting>
  <conditionalFormatting sqref="CO47:CO53">
    <cfRule type="cellIs" dxfId="463" priority="9" operator="lessThan">
      <formula>0</formula>
    </cfRule>
  </conditionalFormatting>
  <conditionalFormatting sqref="CQ47:CQ53">
    <cfRule type="cellIs" dxfId="462" priority="8" operator="lessThan">
      <formula>0</formula>
    </cfRule>
  </conditionalFormatting>
  <conditionalFormatting sqref="CO55:CO61">
    <cfRule type="cellIs" dxfId="461" priority="7" operator="lessThan">
      <formula>0</formula>
    </cfRule>
  </conditionalFormatting>
  <conditionalFormatting sqref="CQ55:CQ61">
    <cfRule type="cellIs" dxfId="460" priority="6" operator="lessThan">
      <formula>0</formula>
    </cfRule>
  </conditionalFormatting>
  <conditionalFormatting sqref="CO63:CO68">
    <cfRule type="cellIs" dxfId="459" priority="5" operator="lessThan">
      <formula>0</formula>
    </cfRule>
  </conditionalFormatting>
  <conditionalFormatting sqref="CQ63:CQ68">
    <cfRule type="cellIs" dxfId="458" priority="4" operator="lessThan">
      <formula>0</formula>
    </cfRule>
  </conditionalFormatting>
  <conditionalFormatting sqref="CO70:CO85">
    <cfRule type="cellIs" dxfId="457" priority="3" operator="lessThan">
      <formula>0</formula>
    </cfRule>
  </conditionalFormatting>
  <conditionalFormatting sqref="CQ70:CQ85">
    <cfRule type="cellIs" dxfId="456" priority="2" operator="lessThan">
      <formula>0</formula>
    </cfRule>
  </conditionalFormatting>
  <conditionalFormatting sqref="CO86:CQ86">
    <cfRule type="cellIs" dxfId="455" priority="1" operator="lessThan">
      <formula>0</formula>
    </cfRule>
  </conditionalFormatting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8B4B0-9E91-4BF7-AFEA-73BC1DF2FCA1}">
  <sheetPr>
    <tabColor theme="8" tint="0.39997558519241921"/>
  </sheetPr>
  <dimension ref="A4:CX27"/>
  <sheetViews>
    <sheetView showGridLines="0" tabSelected="1" zoomScale="80" zoomScaleNormal="80" workbookViewId="0">
      <pane xSplit="1" ySplit="9" topLeftCell="BK10" activePane="bottomRight" state="frozen"/>
      <selection activeCell="J9" sqref="J9"/>
      <selection pane="topRight" activeCell="J9" sqref="J9"/>
      <selection pane="bottomLeft" activeCell="J9" sqref="J9"/>
      <selection pane="bottomRight" activeCell="CS26" sqref="CS26"/>
    </sheetView>
  </sheetViews>
  <sheetFormatPr baseColWidth="10" defaultRowHeight="15" outlineLevelCol="1" x14ac:dyDescent="0.25"/>
  <cols>
    <col min="1" max="1" width="48.85546875" bestFit="1" customWidth="1"/>
    <col min="2" max="2" width="37.28515625" bestFit="1" customWidth="1"/>
    <col min="3" max="3" width="22.42578125" bestFit="1" customWidth="1"/>
    <col min="4" max="5" width="12.28515625" bestFit="1" customWidth="1"/>
    <col min="6" max="6" width="12.42578125" bestFit="1" customWidth="1"/>
    <col min="7" max="8" width="12.28515625" bestFit="1" customWidth="1"/>
    <col min="9" max="9" width="13.140625" bestFit="1" customWidth="1"/>
    <col min="10" max="12" width="12.28515625" bestFit="1" customWidth="1"/>
    <col min="13" max="13" width="8.42578125" bestFit="1" customWidth="1"/>
    <col min="14" max="14" width="14.5703125" bestFit="1" customWidth="1"/>
    <col min="15" max="17" width="8.42578125" bestFit="1" customWidth="1"/>
    <col min="18" max="18" width="11" bestFit="1" customWidth="1"/>
    <col min="19" max="19" width="16.28515625" bestFit="1" customWidth="1"/>
    <col min="20" max="20" width="13.85546875" bestFit="1" customWidth="1"/>
    <col min="21" max="23" width="12" bestFit="1" customWidth="1"/>
    <col min="24" max="24" width="10.85546875" bestFit="1" customWidth="1"/>
    <col min="25" max="25" width="12" bestFit="1" customWidth="1"/>
    <col min="26" max="26" width="15.140625" bestFit="1" customWidth="1"/>
    <col min="27" max="27" width="12" bestFit="1" customWidth="1"/>
    <col min="28" max="28" width="12.85546875" bestFit="1" customWidth="1"/>
    <col min="29" max="29" width="10.85546875" bestFit="1" customWidth="1"/>
    <col min="30" max="30" width="15.140625" bestFit="1" customWidth="1"/>
    <col min="31" max="31" width="10.85546875" bestFit="1" customWidth="1"/>
    <col min="32" max="32" width="12.85546875" bestFit="1" customWidth="1"/>
    <col min="33" max="33" width="11.42578125" bestFit="1" customWidth="1"/>
    <col min="34" max="34" width="10.7109375" bestFit="1" customWidth="1"/>
    <col min="35" max="35" width="12" bestFit="1" customWidth="1"/>
    <col min="36" max="36" width="19.42578125" bestFit="1" customWidth="1"/>
    <col min="37" max="37" width="14.28515625" bestFit="1" customWidth="1"/>
    <col min="38" max="38" width="16.42578125" bestFit="1" customWidth="1"/>
    <col min="39" max="40" width="15.5703125" bestFit="1" customWidth="1"/>
    <col min="41" max="41" width="17.7109375" bestFit="1" customWidth="1"/>
    <col min="42" max="42" width="12" bestFit="1" customWidth="1"/>
    <col min="43" max="44" width="25.140625" bestFit="1" customWidth="1"/>
    <col min="45" max="45" width="20" bestFit="1" customWidth="1"/>
    <col min="46" max="46" width="11.42578125" bestFit="1" customWidth="1"/>
    <col min="47" max="47" width="10.7109375" bestFit="1" customWidth="1"/>
    <col min="48" max="48" width="7" bestFit="1" customWidth="1"/>
    <col min="49" max="49" width="29.85546875" bestFit="1" customWidth="1"/>
    <col min="50" max="50" width="19" bestFit="1" customWidth="1"/>
    <col min="51" max="51" width="14.28515625" bestFit="1" customWidth="1"/>
    <col min="52" max="52" width="14" bestFit="1" customWidth="1"/>
    <col min="53" max="53" width="37" bestFit="1" customWidth="1"/>
    <col min="54" max="54" width="30.28515625" bestFit="1" customWidth="1"/>
    <col min="55" max="55" width="38.5703125" bestFit="1" customWidth="1"/>
    <col min="56" max="56" width="17.140625" bestFit="1" customWidth="1"/>
    <col min="57" max="57" width="13.140625" bestFit="1" customWidth="1"/>
    <col min="58" max="58" width="17" bestFit="1" customWidth="1"/>
    <col min="59" max="59" width="12" bestFit="1" customWidth="1"/>
    <col min="60" max="60" width="14" bestFit="1" customWidth="1"/>
    <col min="61" max="61" width="13.28515625" bestFit="1" customWidth="1"/>
    <col min="62" max="62" width="12.5703125" bestFit="1" customWidth="1"/>
    <col min="63" max="64" width="8.28515625" bestFit="1" customWidth="1"/>
    <col min="65" max="65" width="9.5703125" bestFit="1" customWidth="1"/>
    <col min="66" max="66" width="8.85546875" bestFit="1" customWidth="1"/>
    <col min="67" max="67" width="8" bestFit="1" customWidth="1"/>
    <col min="68" max="68" width="7.7109375" bestFit="1" customWidth="1"/>
    <col min="69" max="69" width="6.5703125" bestFit="1" customWidth="1"/>
    <col min="70" max="70" width="7.7109375" bestFit="1" customWidth="1"/>
    <col min="71" max="71" width="1.5703125" hidden="1" customWidth="1" outlineLevel="1"/>
    <col min="72" max="72" width="5.5703125" hidden="1" customWidth="1" outlineLevel="1"/>
    <col min="73" max="73" width="6.85546875" hidden="1" customWidth="1" outlineLevel="1"/>
    <col min="74" max="74" width="15" hidden="1" customWidth="1" outlineLevel="1"/>
    <col min="75" max="75" width="18.5703125" hidden="1" customWidth="1" outlineLevel="1"/>
    <col min="76" max="76" width="15.5703125" hidden="1" customWidth="1" outlineLevel="1"/>
    <col min="77" max="77" width="21.5703125" hidden="1" customWidth="1" outlineLevel="1"/>
    <col min="78" max="79" width="10.7109375" hidden="1" customWidth="1" outlineLevel="1"/>
    <col min="80" max="80" width="15.5703125" hidden="1" customWidth="1" outlineLevel="1"/>
    <col min="81" max="81" width="15.5703125" hidden="1" customWidth="1" outlineLevel="1" collapsed="1"/>
    <col min="82" max="89" width="11.42578125" hidden="1" customWidth="1" outlineLevel="1"/>
    <col min="90" max="90" width="11.42578125" collapsed="1"/>
    <col min="92" max="92" width="12.7109375" customWidth="1"/>
    <col min="93" max="93" width="11.42578125" style="36"/>
  </cols>
  <sheetData>
    <row r="4" spans="1:102" ht="36" x14ac:dyDescent="0.25">
      <c r="A4" s="54" t="s">
        <v>150</v>
      </c>
    </row>
    <row r="5" spans="1:102" ht="3" customHeight="1" x14ac:dyDescent="0.4">
      <c r="A5" s="1"/>
    </row>
    <row r="6" spans="1:102" ht="15.75" thickBot="1" x14ac:dyDescent="0.3">
      <c r="A6" s="3">
        <f>MAX([1]!Pospago[FECHA_ALTA])</f>
        <v>44985</v>
      </c>
    </row>
    <row r="7" spans="1:102" ht="14.25" customHeight="1" thickTop="1" thickBot="1" x14ac:dyDescent="0.3">
      <c r="G7" s="4">
        <v>0.15</v>
      </c>
      <c r="J7" s="5"/>
      <c r="L7" s="4">
        <v>0.1</v>
      </c>
      <c r="Q7" s="4">
        <v>0.1</v>
      </c>
      <c r="T7" s="4">
        <v>0.1</v>
      </c>
      <c r="AK7" s="4">
        <v>0.2</v>
      </c>
      <c r="AP7" s="6">
        <v>3</v>
      </c>
      <c r="AT7" s="6">
        <v>14.99</v>
      </c>
      <c r="AV7" s="6">
        <v>5.35</v>
      </c>
      <c r="AX7" s="6">
        <v>3.44</v>
      </c>
      <c r="BC7" s="7">
        <v>7.4999999999999997E-2</v>
      </c>
      <c r="BH7" s="7">
        <v>7.4999999999999997E-2</v>
      </c>
      <c r="BJ7" s="65">
        <f>MAX([1]!Prepago[FECHA_ALTA])</f>
        <v>44985</v>
      </c>
      <c r="BK7" s="66"/>
      <c r="BL7" s="7">
        <v>0.1</v>
      </c>
      <c r="BO7" s="67">
        <f>MAX([1]!NPS[FECHA_CREACION])</f>
        <v>44985</v>
      </c>
      <c r="BP7" s="68"/>
      <c r="BQ7" s="7">
        <v>0.1</v>
      </c>
      <c r="BT7" s="8" t="s">
        <v>151</v>
      </c>
      <c r="CN7" s="9">
        <v>625</v>
      </c>
      <c r="CR7" s="55" t="s">
        <v>152</v>
      </c>
      <c r="CS7" s="56"/>
      <c r="CT7" s="56"/>
      <c r="CV7" s="55" t="s">
        <v>153</v>
      </c>
      <c r="CW7" s="56"/>
      <c r="CX7" s="56"/>
    </row>
    <row r="8" spans="1:102" ht="20.25" customHeight="1" thickTop="1" x14ac:dyDescent="0.25">
      <c r="C8" t="s">
        <v>154</v>
      </c>
      <c r="CR8" s="57"/>
      <c r="CS8" s="57"/>
      <c r="CT8" s="57"/>
      <c r="CV8" s="57"/>
      <c r="CW8" s="57"/>
      <c r="CX8" s="57"/>
    </row>
    <row r="9" spans="1:102" ht="90" x14ac:dyDescent="0.25">
      <c r="A9" s="73" t="s">
        <v>155</v>
      </c>
      <c r="B9" s="73" t="s">
        <v>156</v>
      </c>
      <c r="C9" s="10" t="s">
        <v>3</v>
      </c>
      <c r="D9" s="10" t="s">
        <v>4</v>
      </c>
      <c r="E9" s="11" t="s">
        <v>157</v>
      </c>
      <c r="F9" s="10" t="s">
        <v>5</v>
      </c>
      <c r="G9" s="10" t="s">
        <v>6</v>
      </c>
      <c r="H9" s="12" t="s">
        <v>7</v>
      </c>
      <c r="I9" s="12" t="s">
        <v>8</v>
      </c>
      <c r="J9" s="11" t="s">
        <v>9</v>
      </c>
      <c r="K9" s="12" t="s">
        <v>10</v>
      </c>
      <c r="L9" s="12" t="s">
        <v>11</v>
      </c>
      <c r="M9" s="10" t="s">
        <v>12</v>
      </c>
      <c r="N9" s="10" t="s">
        <v>13</v>
      </c>
      <c r="O9" s="11" t="s">
        <v>180</v>
      </c>
      <c r="P9" s="10" t="s">
        <v>14</v>
      </c>
      <c r="Q9" s="10" t="s">
        <v>15</v>
      </c>
      <c r="R9" s="12" t="s">
        <v>16</v>
      </c>
      <c r="S9" s="12" t="s">
        <v>181</v>
      </c>
      <c r="T9" s="12" t="s">
        <v>17</v>
      </c>
      <c r="U9" s="10" t="s">
        <v>18</v>
      </c>
      <c r="V9" s="10" t="s">
        <v>19</v>
      </c>
      <c r="W9" s="10" t="s">
        <v>20</v>
      </c>
      <c r="X9" s="10" t="s">
        <v>21</v>
      </c>
      <c r="Y9" s="12" t="s">
        <v>22</v>
      </c>
      <c r="Z9" s="12" t="s">
        <v>23</v>
      </c>
      <c r="AA9" s="12" t="s">
        <v>24</v>
      </c>
      <c r="AB9" s="12" t="s">
        <v>25</v>
      </c>
      <c r="AC9" s="13" t="s">
        <v>26</v>
      </c>
      <c r="AD9" s="13" t="s">
        <v>27</v>
      </c>
      <c r="AE9" s="13" t="s">
        <v>28</v>
      </c>
      <c r="AF9" s="13" t="s">
        <v>29</v>
      </c>
      <c r="AG9" s="10" t="s">
        <v>30</v>
      </c>
      <c r="AH9" s="10" t="s">
        <v>31</v>
      </c>
      <c r="AI9" s="12" t="s">
        <v>32</v>
      </c>
      <c r="AJ9" s="12" t="s">
        <v>33</v>
      </c>
      <c r="AK9" s="12" t="s">
        <v>34</v>
      </c>
      <c r="AL9" s="10" t="s">
        <v>35</v>
      </c>
      <c r="AM9" s="10" t="s">
        <v>36</v>
      </c>
      <c r="AN9" s="10" t="s">
        <v>37</v>
      </c>
      <c r="AO9" s="10" t="s">
        <v>38</v>
      </c>
      <c r="AP9" s="12" t="s">
        <v>39</v>
      </c>
      <c r="AQ9" s="12" t="s">
        <v>40</v>
      </c>
      <c r="AR9" s="12" t="s">
        <v>41</v>
      </c>
      <c r="AS9" s="12" t="s">
        <v>42</v>
      </c>
      <c r="AT9" s="10" t="s">
        <v>43</v>
      </c>
      <c r="AU9" s="10" t="s">
        <v>44</v>
      </c>
      <c r="AV9" s="12" t="s">
        <v>45</v>
      </c>
      <c r="AW9" s="12" t="s">
        <v>46</v>
      </c>
      <c r="AX9" s="10" t="s">
        <v>47</v>
      </c>
      <c r="AY9" s="10" t="s">
        <v>48</v>
      </c>
      <c r="AZ9" s="12" t="s">
        <v>49</v>
      </c>
      <c r="BA9" s="12" t="s">
        <v>50</v>
      </c>
      <c r="BB9" s="12" t="s">
        <v>51</v>
      </c>
      <c r="BC9" s="12" t="s">
        <v>52</v>
      </c>
      <c r="BD9" s="10" t="s">
        <v>53</v>
      </c>
      <c r="BE9" s="10" t="s">
        <v>54</v>
      </c>
      <c r="BF9" s="10" t="s">
        <v>55</v>
      </c>
      <c r="BG9" s="13" t="s">
        <v>158</v>
      </c>
      <c r="BH9" s="10" t="s">
        <v>56</v>
      </c>
      <c r="BI9" s="12" t="s">
        <v>57</v>
      </c>
      <c r="BJ9" s="12" t="s">
        <v>58</v>
      </c>
      <c r="BK9" s="12" t="s">
        <v>59</v>
      </c>
      <c r="BL9" s="12" t="s">
        <v>60</v>
      </c>
      <c r="BM9" s="10" t="s">
        <v>61</v>
      </c>
      <c r="BN9" s="10" t="s">
        <v>62</v>
      </c>
      <c r="BO9" s="10" t="s">
        <v>63</v>
      </c>
      <c r="BP9" s="16" t="s">
        <v>64</v>
      </c>
      <c r="BQ9" s="10" t="s">
        <v>65</v>
      </c>
      <c r="BR9" s="14" t="s">
        <v>159</v>
      </c>
      <c r="BS9" s="15" t="s">
        <v>67</v>
      </c>
      <c r="BT9" s="16" t="s">
        <v>68</v>
      </c>
      <c r="BU9" s="10" t="s">
        <v>69</v>
      </c>
      <c r="BV9" s="13" t="s">
        <v>70</v>
      </c>
      <c r="BW9" s="10" t="s">
        <v>71</v>
      </c>
      <c r="BX9" s="10" t="s">
        <v>72</v>
      </c>
      <c r="BY9" s="12" t="s">
        <v>73</v>
      </c>
      <c r="BZ9" s="13" t="s">
        <v>74</v>
      </c>
      <c r="CA9" s="12" t="s">
        <v>75</v>
      </c>
      <c r="CB9" s="12" t="s">
        <v>76</v>
      </c>
      <c r="CC9" s="17" t="s">
        <v>183</v>
      </c>
      <c r="CD9" s="17" t="s">
        <v>184</v>
      </c>
      <c r="CE9" s="17" t="s">
        <v>185</v>
      </c>
      <c r="CF9" s="17" t="s">
        <v>186</v>
      </c>
      <c r="CG9" s="17" t="s">
        <v>187</v>
      </c>
      <c r="CH9" s="17" t="s">
        <v>188</v>
      </c>
      <c r="CI9" s="17" t="s">
        <v>189</v>
      </c>
      <c r="CJ9" s="17" t="s">
        <v>190</v>
      </c>
      <c r="CK9" s="17" t="s">
        <v>77</v>
      </c>
      <c r="CN9" s="17" t="s">
        <v>78</v>
      </c>
      <c r="CP9" s="18" t="s">
        <v>79</v>
      </c>
      <c r="CQ9" s="17" t="s">
        <v>81</v>
      </c>
      <c r="CR9" s="58" t="s">
        <v>160</v>
      </c>
      <c r="CS9" s="58" t="s">
        <v>82</v>
      </c>
      <c r="CT9" s="58" t="s">
        <v>84</v>
      </c>
      <c r="CV9" s="58" t="s">
        <v>160</v>
      </c>
      <c r="CW9" s="58" t="s">
        <v>82</v>
      </c>
      <c r="CX9" s="58" t="s">
        <v>84</v>
      </c>
    </row>
    <row r="10" spans="1:102" x14ac:dyDescent="0.25">
      <c r="A10" t="s">
        <v>85</v>
      </c>
      <c r="B10" t="s">
        <v>104</v>
      </c>
      <c r="C10" s="21">
        <v>296.39999999999998</v>
      </c>
      <c r="D10" s="21">
        <v>181</v>
      </c>
      <c r="E10" s="22">
        <v>0</v>
      </c>
      <c r="F10" s="21">
        <v>181</v>
      </c>
      <c r="G10" s="23">
        <v>0.61066126855600544</v>
      </c>
      <c r="H10" s="21">
        <v>296.39999999999998</v>
      </c>
      <c r="I10" s="22">
        <v>211</v>
      </c>
      <c r="J10" s="22">
        <v>0</v>
      </c>
      <c r="K10" s="21">
        <v>211</v>
      </c>
      <c r="L10" s="23">
        <v>0.71187584345479082</v>
      </c>
      <c r="M10" s="22">
        <v>741</v>
      </c>
      <c r="N10" s="22">
        <v>682</v>
      </c>
      <c r="O10" s="22">
        <v>13</v>
      </c>
      <c r="P10" s="21">
        <v>669</v>
      </c>
      <c r="Q10" s="23">
        <v>0.90283400809716596</v>
      </c>
      <c r="R10" s="24">
        <v>15.5</v>
      </c>
      <c r="S10" s="77">
        <v>14.49388563049853</v>
      </c>
      <c r="T10" s="23">
        <v>0.93508939551603421</v>
      </c>
      <c r="U10" s="25">
        <v>59949.999999999993</v>
      </c>
      <c r="V10" s="25">
        <v>59631.618659999993</v>
      </c>
      <c r="W10" s="25">
        <v>59631.618659999993</v>
      </c>
      <c r="X10" s="23">
        <v>0.99468921868223514</v>
      </c>
      <c r="Y10" s="25">
        <v>23980.000000000004</v>
      </c>
      <c r="Z10" s="25">
        <v>54598.225789999997</v>
      </c>
      <c r="AA10" s="25">
        <v>54598.225789999997</v>
      </c>
      <c r="AB10" s="23">
        <v>2.2768234274395325</v>
      </c>
      <c r="AC10" s="25">
        <v>8392.9999999999982</v>
      </c>
      <c r="AD10" s="25">
        <v>1466.9643000000001</v>
      </c>
      <c r="AE10" s="25">
        <v>1466.9643000000001</v>
      </c>
      <c r="AF10" s="23">
        <v>0.17478426069343506</v>
      </c>
      <c r="AG10" s="22">
        <v>24</v>
      </c>
      <c r="AH10" s="22">
        <v>2</v>
      </c>
      <c r="AI10" s="25">
        <v>60069.759999999995</v>
      </c>
      <c r="AJ10" s="25">
        <v>59641.598659999996</v>
      </c>
      <c r="AK10" s="23">
        <v>0.99287226484673818</v>
      </c>
      <c r="AL10" s="25">
        <v>1220.2855657051064</v>
      </c>
      <c r="AM10" s="25">
        <v>1845.6200000000001</v>
      </c>
      <c r="AN10" s="25">
        <v>1845.6200000000001</v>
      </c>
      <c r="AO10" s="23">
        <v>1.5124492593121532</v>
      </c>
      <c r="AP10" s="22">
        <v>60</v>
      </c>
      <c r="AQ10" s="22">
        <v>12</v>
      </c>
      <c r="AR10" s="22">
        <v>12</v>
      </c>
      <c r="AS10" s="23">
        <v>0.2</v>
      </c>
      <c r="AT10" s="22">
        <v>12</v>
      </c>
      <c r="AU10" s="22">
        <v>0</v>
      </c>
      <c r="AV10" s="22">
        <v>11.999999999999998</v>
      </c>
      <c r="AW10" s="22">
        <v>0</v>
      </c>
      <c r="AX10" s="22">
        <v>12</v>
      </c>
      <c r="AY10" s="22">
        <v>0</v>
      </c>
      <c r="AZ10" s="25">
        <v>1685.6455657051056</v>
      </c>
      <c r="BA10" s="25">
        <v>1881.6200000000001</v>
      </c>
      <c r="BB10" s="25">
        <v>1881.6200000000001</v>
      </c>
      <c r="BC10" s="27">
        <v>1.116260759843021</v>
      </c>
      <c r="BD10" s="26">
        <v>0.77999999999999992</v>
      </c>
      <c r="BE10" s="22">
        <v>65</v>
      </c>
      <c r="BF10" s="22">
        <v>65</v>
      </c>
      <c r="BG10" s="23">
        <v>0.98484848484848453</v>
      </c>
      <c r="BH10" s="26">
        <v>1.2626262626262623</v>
      </c>
      <c r="BI10" s="22">
        <v>212</v>
      </c>
      <c r="BJ10" s="22">
        <v>221</v>
      </c>
      <c r="BK10" s="22">
        <v>221</v>
      </c>
      <c r="BL10" s="23">
        <v>1.0424528301886793</v>
      </c>
      <c r="BM10" s="23">
        <v>0.80000000000000016</v>
      </c>
      <c r="BN10" s="22">
        <v>1260</v>
      </c>
      <c r="BO10" s="22">
        <v>1176</v>
      </c>
      <c r="BP10" s="23">
        <v>0.93333333333333346</v>
      </c>
      <c r="BQ10" s="26">
        <v>1.1666666666666665</v>
      </c>
      <c r="BR10" s="27">
        <v>0.89515356795954759</v>
      </c>
      <c r="BS10" s="41"/>
      <c r="BT10" s="22">
        <v>682</v>
      </c>
      <c r="BU10" s="22">
        <v>220</v>
      </c>
      <c r="BV10" s="23">
        <v>0.32258064516129031</v>
      </c>
      <c r="BW10" s="22">
        <v>70</v>
      </c>
      <c r="BX10" s="23">
        <v>3.1428571428571428</v>
      </c>
      <c r="BY10" s="22">
        <v>78</v>
      </c>
      <c r="BZ10" s="23">
        <v>0.11436950146627566</v>
      </c>
      <c r="CA10" s="22">
        <v>70</v>
      </c>
      <c r="CB10" s="23">
        <v>1.1142857142857143</v>
      </c>
      <c r="CC10">
        <f>IFERROR(VLOOKUP(A10,[4]Hoja1!$F:$G,2,0),"")</f>
        <v>6</v>
      </c>
      <c r="CD10">
        <v>2</v>
      </c>
      <c r="CF10">
        <v>10</v>
      </c>
      <c r="CG10">
        <v>73</v>
      </c>
      <c r="CH10">
        <v>37</v>
      </c>
      <c r="CI10">
        <v>32</v>
      </c>
      <c r="CJ10">
        <v>25</v>
      </c>
      <c r="CK10" s="22">
        <f>SUM(CC10:CJ10)</f>
        <v>185</v>
      </c>
      <c r="CN10" s="36">
        <f>IF(BR10&lt;0.8,0,BR10*$CN$7)</f>
        <v>559.47097997471724</v>
      </c>
      <c r="CP10" s="37">
        <f>VLOOKUP(SUM(CK10),$CV$10:$CX$13,3,1)*CK10</f>
        <v>-138.75</v>
      </c>
      <c r="CQ10" s="59">
        <f>CN10+CP10</f>
        <v>420.72097997471724</v>
      </c>
      <c r="CR10" s="31">
        <v>0</v>
      </c>
      <c r="CS10" s="60">
        <v>0</v>
      </c>
      <c r="CT10" s="61">
        <v>0</v>
      </c>
      <c r="CV10" s="31">
        <v>0</v>
      </c>
      <c r="CW10" s="60">
        <v>0</v>
      </c>
      <c r="CX10" s="61">
        <v>0</v>
      </c>
    </row>
    <row r="11" spans="1:102" x14ac:dyDescent="0.25">
      <c r="A11" t="s">
        <v>109</v>
      </c>
      <c r="B11" t="s">
        <v>115</v>
      </c>
      <c r="C11" s="21">
        <v>112</v>
      </c>
      <c r="D11" s="21">
        <v>108</v>
      </c>
      <c r="E11" s="22">
        <v>0</v>
      </c>
      <c r="F11" s="21">
        <v>108</v>
      </c>
      <c r="G11" s="23">
        <v>0.9642857142857143</v>
      </c>
      <c r="H11" s="21">
        <v>51</v>
      </c>
      <c r="I11" s="22">
        <v>54</v>
      </c>
      <c r="J11" s="22">
        <v>0</v>
      </c>
      <c r="K11" s="21">
        <v>54</v>
      </c>
      <c r="L11" s="23">
        <v>1.0588235294117647</v>
      </c>
      <c r="M11" s="22">
        <v>200</v>
      </c>
      <c r="N11" s="22">
        <v>199</v>
      </c>
      <c r="O11" s="22">
        <v>2</v>
      </c>
      <c r="P11" s="21">
        <v>197</v>
      </c>
      <c r="Q11" s="23">
        <v>0.98499999999999999</v>
      </c>
      <c r="R11" s="24">
        <v>15.5</v>
      </c>
      <c r="S11" s="77">
        <v>15.745125628140698</v>
      </c>
      <c r="T11" s="23">
        <v>1.0158145566542387</v>
      </c>
      <c r="U11" s="25">
        <v>36300</v>
      </c>
      <c r="V11" s="25">
        <v>37868.335749999998</v>
      </c>
      <c r="W11" s="25">
        <v>37868.335749999998</v>
      </c>
      <c r="X11" s="23">
        <v>1.0432048415977961</v>
      </c>
      <c r="Y11" s="25">
        <v>14520</v>
      </c>
      <c r="Z11" s="25">
        <v>34368.335749999998</v>
      </c>
      <c r="AA11" s="25">
        <v>34368.335749999998</v>
      </c>
      <c r="AB11" s="23">
        <v>2.3669652720385672</v>
      </c>
      <c r="AC11" s="25">
        <v>2541.0000000000005</v>
      </c>
      <c r="AD11" s="25">
        <v>0</v>
      </c>
      <c r="AE11" s="25">
        <v>0</v>
      </c>
      <c r="AF11" s="23">
        <v>0</v>
      </c>
      <c r="AG11" s="22">
        <v>10</v>
      </c>
      <c r="AH11" s="22">
        <v>7</v>
      </c>
      <c r="AI11" s="25">
        <v>36349.9</v>
      </c>
      <c r="AJ11" s="25">
        <v>37903.265749999999</v>
      </c>
      <c r="AK11" s="23">
        <v>1.0427337007804698</v>
      </c>
      <c r="AL11" s="25">
        <v>231</v>
      </c>
      <c r="AM11" s="25">
        <v>181.62</v>
      </c>
      <c r="AN11" s="25">
        <v>181.62</v>
      </c>
      <c r="AO11" s="23">
        <v>0.78623376623376628</v>
      </c>
      <c r="AP11" s="22">
        <v>40</v>
      </c>
      <c r="AQ11" s="22">
        <v>1</v>
      </c>
      <c r="AR11" s="22">
        <v>1</v>
      </c>
      <c r="AS11" s="23">
        <v>2.5000000000000001E-2</v>
      </c>
      <c r="AT11" s="22">
        <v>5</v>
      </c>
      <c r="AU11" s="22">
        <v>0</v>
      </c>
      <c r="AV11" s="22">
        <v>5</v>
      </c>
      <c r="AW11" s="22">
        <v>0</v>
      </c>
      <c r="AX11" s="22">
        <v>5</v>
      </c>
      <c r="AY11" s="22">
        <v>0</v>
      </c>
      <c r="AZ11" s="25">
        <v>469.90000000000003</v>
      </c>
      <c r="BA11" s="25">
        <v>184.62</v>
      </c>
      <c r="BB11" s="25">
        <v>184.62</v>
      </c>
      <c r="BC11" s="27">
        <v>0.3928921047031283</v>
      </c>
      <c r="BD11" s="26">
        <v>0.78000000000000014</v>
      </c>
      <c r="BE11" s="22">
        <v>27</v>
      </c>
      <c r="BF11" s="22">
        <v>27</v>
      </c>
      <c r="BG11" s="23">
        <v>1</v>
      </c>
      <c r="BH11" s="26">
        <v>1.2820512820512817</v>
      </c>
      <c r="BI11" s="22">
        <v>40</v>
      </c>
      <c r="BJ11" s="22">
        <v>38</v>
      </c>
      <c r="BK11" s="22">
        <v>38</v>
      </c>
      <c r="BL11" s="23">
        <v>0.95</v>
      </c>
      <c r="BM11" s="23">
        <v>0.79999999999999993</v>
      </c>
      <c r="BN11" s="22">
        <v>125</v>
      </c>
      <c r="BO11" s="22">
        <v>125</v>
      </c>
      <c r="BP11" s="23">
        <v>1</v>
      </c>
      <c r="BQ11" s="26">
        <v>1.25</v>
      </c>
      <c r="BR11" s="27">
        <v>0.94260976499559179</v>
      </c>
      <c r="BS11" s="41"/>
      <c r="BT11" s="22">
        <v>199</v>
      </c>
      <c r="BU11" s="22">
        <v>12</v>
      </c>
      <c r="BV11" s="23">
        <v>6.030150753768844E-2</v>
      </c>
      <c r="BW11" s="22">
        <v>30</v>
      </c>
      <c r="BX11" s="23">
        <v>0.4</v>
      </c>
      <c r="BY11" s="22">
        <v>4</v>
      </c>
      <c r="BZ11" s="23">
        <v>2.0100502512562814E-2</v>
      </c>
      <c r="CA11" s="22">
        <v>30</v>
      </c>
      <c r="CB11" s="23">
        <v>0.13333333333333333</v>
      </c>
      <c r="CC11">
        <f>IFERROR(VLOOKUP(A11,[4]Hoja1!$F:$G,2,0),"")</f>
        <v>4</v>
      </c>
      <c r="CF11">
        <v>1</v>
      </c>
      <c r="CG11">
        <v>8</v>
      </c>
      <c r="CH11">
        <v>6</v>
      </c>
      <c r="CI11">
        <v>4</v>
      </c>
      <c r="CJ11">
        <v>12</v>
      </c>
      <c r="CK11" s="22">
        <f t="shared" ref="CK11:CK14" si="0">SUM(CC11:CJ11)</f>
        <v>35</v>
      </c>
      <c r="CN11" s="36">
        <f t="shared" ref="CN11:CN16" si="1">IF(BR11&lt;0.8,0,BR11*$CN$7)</f>
        <v>589.13110312224489</v>
      </c>
      <c r="CP11" s="37">
        <f>VLOOKUP(SUM(CK11),$CR$10:$CT$13,3,1)*CK11</f>
        <v>-43.75</v>
      </c>
      <c r="CQ11" s="59">
        <f t="shared" ref="CQ11:CQ16" si="2">CN11+CP11</f>
        <v>545.38110312224489</v>
      </c>
      <c r="CR11" s="31">
        <v>1</v>
      </c>
      <c r="CS11" s="62" t="s">
        <v>161</v>
      </c>
      <c r="CT11" s="63">
        <v>-0.6</v>
      </c>
      <c r="CV11" s="31">
        <v>1</v>
      </c>
      <c r="CW11" s="62" t="s">
        <v>162</v>
      </c>
      <c r="CX11" s="63">
        <v>-0.3</v>
      </c>
    </row>
    <row r="12" spans="1:102" x14ac:dyDescent="0.25">
      <c r="A12" t="s">
        <v>117</v>
      </c>
      <c r="B12" t="s">
        <v>193</v>
      </c>
      <c r="C12" s="21">
        <v>148.79999999999998</v>
      </c>
      <c r="D12" s="21">
        <v>139</v>
      </c>
      <c r="E12" s="22">
        <v>0</v>
      </c>
      <c r="F12" s="21">
        <v>139</v>
      </c>
      <c r="G12" s="23">
        <v>0.93413978494623662</v>
      </c>
      <c r="H12" s="21">
        <v>105.4</v>
      </c>
      <c r="I12" s="22">
        <v>115</v>
      </c>
      <c r="J12" s="22">
        <v>0</v>
      </c>
      <c r="K12" s="21">
        <v>115</v>
      </c>
      <c r="L12" s="23">
        <v>1.0910815939278937</v>
      </c>
      <c r="M12" s="22">
        <v>310</v>
      </c>
      <c r="N12" s="22">
        <v>314</v>
      </c>
      <c r="O12" s="22">
        <v>0</v>
      </c>
      <c r="P12" s="21">
        <v>314</v>
      </c>
      <c r="Q12" s="23">
        <v>1.0129032258064516</v>
      </c>
      <c r="R12" s="24">
        <v>15.5</v>
      </c>
      <c r="S12" s="77">
        <v>15.546273885350315</v>
      </c>
      <c r="T12" s="23">
        <v>1.0029854119580848</v>
      </c>
      <c r="U12" s="25">
        <v>39050</v>
      </c>
      <c r="V12" s="25">
        <v>44668.214309999996</v>
      </c>
      <c r="W12" s="25">
        <v>44668.214309999996</v>
      </c>
      <c r="X12" s="23">
        <v>1.1438723254801535</v>
      </c>
      <c r="Y12" s="25">
        <v>15620</v>
      </c>
      <c r="Z12" s="25">
        <v>43409.285729999996</v>
      </c>
      <c r="AA12" s="25">
        <v>43409.285729999996</v>
      </c>
      <c r="AB12" s="23">
        <v>2.7790835934699101</v>
      </c>
      <c r="AC12" s="25">
        <v>7419.5</v>
      </c>
      <c r="AD12" s="25">
        <v>1084.82143</v>
      </c>
      <c r="AE12" s="25">
        <v>1084.82143</v>
      </c>
      <c r="AF12" s="23">
        <v>0.14621220163083765</v>
      </c>
      <c r="AG12" s="22">
        <v>15.000000000000002</v>
      </c>
      <c r="AH12" s="22">
        <v>3</v>
      </c>
      <c r="AI12" s="25">
        <v>39124.85</v>
      </c>
      <c r="AJ12" s="25">
        <v>44683.184309999997</v>
      </c>
      <c r="AK12" s="23">
        <v>1.142066597316028</v>
      </c>
      <c r="AL12" s="25">
        <v>452.70308082630044</v>
      </c>
      <c r="AM12" s="25">
        <v>428.04</v>
      </c>
      <c r="AN12" s="25">
        <v>428.04</v>
      </c>
      <c r="AO12" s="23">
        <v>0.9455204042762777</v>
      </c>
      <c r="AP12" s="22">
        <v>40</v>
      </c>
      <c r="AQ12" s="22">
        <v>4</v>
      </c>
      <c r="AR12" s="22">
        <v>4</v>
      </c>
      <c r="AS12" s="23">
        <v>0.1</v>
      </c>
      <c r="AT12" s="22">
        <v>5</v>
      </c>
      <c r="AU12" s="22">
        <v>0</v>
      </c>
      <c r="AV12" s="22">
        <v>5</v>
      </c>
      <c r="AW12" s="22">
        <v>0</v>
      </c>
      <c r="AX12" s="22">
        <v>5</v>
      </c>
      <c r="AY12" s="22">
        <v>0</v>
      </c>
      <c r="AZ12" s="25">
        <v>691.60308082630036</v>
      </c>
      <c r="BA12" s="25">
        <v>440.04</v>
      </c>
      <c r="BB12" s="25">
        <v>440.04</v>
      </c>
      <c r="BC12" s="27">
        <v>0.63626090195297769</v>
      </c>
      <c r="BD12" s="26">
        <v>0.78000000000000014</v>
      </c>
      <c r="BE12" s="22">
        <v>56</v>
      </c>
      <c r="BF12" s="22">
        <v>57</v>
      </c>
      <c r="BG12" s="23">
        <v>0.97826086956521741</v>
      </c>
      <c r="BH12" s="26">
        <v>1.2541806020066888</v>
      </c>
      <c r="BI12" s="22">
        <v>65</v>
      </c>
      <c r="BJ12" s="22">
        <v>66</v>
      </c>
      <c r="BK12" s="22">
        <v>66</v>
      </c>
      <c r="BL12" s="23">
        <v>1.0153846153846153</v>
      </c>
      <c r="BM12" s="23">
        <v>0.79999999999999993</v>
      </c>
      <c r="BN12" s="22">
        <v>155</v>
      </c>
      <c r="BO12" s="22">
        <v>155</v>
      </c>
      <c r="BP12" s="23">
        <v>1</v>
      </c>
      <c r="BQ12" s="26">
        <v>1.2500000000000002</v>
      </c>
      <c r="BR12" s="27">
        <v>0.96284053538840886</v>
      </c>
      <c r="BS12" s="41"/>
      <c r="BT12" s="22">
        <v>314</v>
      </c>
      <c r="BU12" s="22">
        <v>13</v>
      </c>
      <c r="BV12" s="23">
        <v>4.1401273885350316E-2</v>
      </c>
      <c r="BW12" s="22">
        <v>30</v>
      </c>
      <c r="BX12" s="23">
        <v>0.43333333333333335</v>
      </c>
      <c r="BY12" s="22">
        <v>23</v>
      </c>
      <c r="BZ12" s="23">
        <v>7.32484076433121E-2</v>
      </c>
      <c r="CA12" s="22">
        <v>30</v>
      </c>
      <c r="CB12" s="23">
        <v>0.76666666666666672</v>
      </c>
      <c r="CK12" s="22"/>
      <c r="CN12" s="36">
        <f t="shared" si="1"/>
        <v>601.77533461775556</v>
      </c>
      <c r="CP12" s="37">
        <f t="shared" ref="CP12:CP15" si="3">VLOOKUP(SUM(CK12),$CR$10:$CT$13,3,1)*CK12</f>
        <v>0</v>
      </c>
      <c r="CQ12" s="59">
        <f t="shared" si="2"/>
        <v>601.77533461775556</v>
      </c>
      <c r="CR12" s="31">
        <v>21</v>
      </c>
      <c r="CS12" s="62" t="s">
        <v>163</v>
      </c>
      <c r="CT12" s="63">
        <v>-0.8</v>
      </c>
      <c r="CV12" s="31">
        <v>51</v>
      </c>
      <c r="CW12" s="62" t="s">
        <v>164</v>
      </c>
      <c r="CX12" s="63">
        <v>-0.4</v>
      </c>
    </row>
    <row r="13" spans="1:102" x14ac:dyDescent="0.25">
      <c r="A13" t="s">
        <v>127</v>
      </c>
      <c r="B13" t="s">
        <v>134</v>
      </c>
      <c r="C13" s="21">
        <v>86.625000000000014</v>
      </c>
      <c r="D13" s="21">
        <v>65</v>
      </c>
      <c r="E13" s="22">
        <v>1</v>
      </c>
      <c r="F13" s="21">
        <v>64</v>
      </c>
      <c r="G13" s="23">
        <v>0.73881673881673871</v>
      </c>
      <c r="H13" s="21">
        <v>66.150000000000006</v>
      </c>
      <c r="I13" s="22">
        <v>68</v>
      </c>
      <c r="J13" s="22">
        <v>0</v>
      </c>
      <c r="K13" s="21">
        <v>68</v>
      </c>
      <c r="L13" s="23">
        <v>1.0279667422524565</v>
      </c>
      <c r="M13" s="22">
        <v>210</v>
      </c>
      <c r="N13" s="22">
        <v>214</v>
      </c>
      <c r="O13" s="22">
        <v>3</v>
      </c>
      <c r="P13" s="21">
        <v>211</v>
      </c>
      <c r="Q13" s="23">
        <v>1.0047619047619047</v>
      </c>
      <c r="R13" s="24">
        <v>15.5</v>
      </c>
      <c r="S13" s="77">
        <v>15.026588785046727</v>
      </c>
      <c r="T13" s="23">
        <v>0.96945734097075653</v>
      </c>
      <c r="U13" s="25">
        <v>25281.128170571475</v>
      </c>
      <c r="V13" s="25">
        <v>27377.68145</v>
      </c>
      <c r="W13" s="25">
        <v>27377.68145</v>
      </c>
      <c r="X13" s="23">
        <v>1.0829295775601113</v>
      </c>
      <c r="Y13" s="25">
        <v>10112.451268228591</v>
      </c>
      <c r="Z13" s="25">
        <v>24993.75288</v>
      </c>
      <c r="AA13" s="25">
        <v>24993.75288</v>
      </c>
      <c r="AB13" s="23">
        <v>2.4715820345681805</v>
      </c>
      <c r="AC13" s="25">
        <v>7584.3384511714439</v>
      </c>
      <c r="AD13" s="25">
        <v>2921.4314399999998</v>
      </c>
      <c r="AE13" s="25">
        <v>2921.4314399999998</v>
      </c>
      <c r="AF13" s="23">
        <v>0.38519265177950601</v>
      </c>
      <c r="AG13" s="22">
        <v>12</v>
      </c>
      <c r="AH13" s="22">
        <v>1</v>
      </c>
      <c r="AI13" s="25">
        <v>25341.008170571477</v>
      </c>
      <c r="AJ13" s="25">
        <v>27382.671450000002</v>
      </c>
      <c r="AK13" s="23">
        <v>1.0805675632826444</v>
      </c>
      <c r="AL13" s="25">
        <v>264</v>
      </c>
      <c r="AM13" s="25">
        <v>134.16</v>
      </c>
      <c r="AN13" s="25">
        <v>134.16</v>
      </c>
      <c r="AO13" s="23">
        <v>0.50818181818181818</v>
      </c>
      <c r="AP13" s="22">
        <v>36</v>
      </c>
      <c r="AQ13" s="22">
        <v>9</v>
      </c>
      <c r="AR13" s="22">
        <v>9</v>
      </c>
      <c r="AS13" s="23">
        <v>0.25</v>
      </c>
      <c r="AT13" s="22">
        <v>6</v>
      </c>
      <c r="AU13" s="22">
        <v>1</v>
      </c>
      <c r="AV13" s="22">
        <v>5.9999999999999991</v>
      </c>
      <c r="AW13" s="22">
        <v>1</v>
      </c>
      <c r="AX13" s="22">
        <v>6</v>
      </c>
      <c r="AY13" s="22">
        <v>0</v>
      </c>
      <c r="AZ13" s="25">
        <v>514.67999999999995</v>
      </c>
      <c r="BA13" s="25">
        <v>179.15</v>
      </c>
      <c r="BB13" s="25">
        <v>179.15</v>
      </c>
      <c r="BC13" s="27">
        <v>0.34808036061241943</v>
      </c>
      <c r="BD13" s="26">
        <v>0.78000000000000014</v>
      </c>
      <c r="BE13" s="22">
        <v>125</v>
      </c>
      <c r="BF13" s="22">
        <v>132</v>
      </c>
      <c r="BG13" s="23">
        <v>0.95249723821152377</v>
      </c>
      <c r="BH13" s="26">
        <v>1.2211503053993893</v>
      </c>
      <c r="BI13" s="22">
        <v>84</v>
      </c>
      <c r="BJ13" s="22">
        <v>94</v>
      </c>
      <c r="BK13" s="22">
        <v>94</v>
      </c>
      <c r="BL13" s="23">
        <v>1.1190476190476191</v>
      </c>
      <c r="BM13" s="23">
        <v>0.79999999999999993</v>
      </c>
      <c r="BN13" s="22">
        <v>408</v>
      </c>
      <c r="BO13" s="22">
        <v>378</v>
      </c>
      <c r="BP13" s="23">
        <v>0.92647058823529427</v>
      </c>
      <c r="BQ13" s="26">
        <v>1.158088235294118</v>
      </c>
      <c r="BR13" s="27">
        <v>0.90887427196551784</v>
      </c>
      <c r="BS13" s="41"/>
      <c r="BT13" s="22">
        <v>214</v>
      </c>
      <c r="BU13" s="22">
        <v>54</v>
      </c>
      <c r="BV13" s="23">
        <v>0.25233644859813081</v>
      </c>
      <c r="BW13" s="22">
        <v>30</v>
      </c>
      <c r="BX13" s="23">
        <v>1.8</v>
      </c>
      <c r="BY13" s="22">
        <v>12</v>
      </c>
      <c r="BZ13" s="23">
        <v>5.6074766355140186E-2</v>
      </c>
      <c r="CA13" s="22">
        <v>30</v>
      </c>
      <c r="CB13" s="23">
        <v>0.4</v>
      </c>
      <c r="CC13">
        <f>IFERROR(VLOOKUP(A13,[4]Hoja1!$F:$G,2,0),"")</f>
        <v>3</v>
      </c>
      <c r="CD13">
        <v>2</v>
      </c>
      <c r="CF13">
        <v>3</v>
      </c>
      <c r="CG13">
        <v>6</v>
      </c>
      <c r="CH13">
        <v>3</v>
      </c>
      <c r="CI13">
        <v>9</v>
      </c>
      <c r="CJ13">
        <v>7</v>
      </c>
      <c r="CK13" s="22">
        <f t="shared" si="0"/>
        <v>33</v>
      </c>
      <c r="CN13" s="36">
        <f t="shared" si="1"/>
        <v>568.04641997844863</v>
      </c>
      <c r="CP13" s="37">
        <f t="shared" si="3"/>
        <v>-41.25</v>
      </c>
      <c r="CQ13" s="59">
        <f t="shared" si="2"/>
        <v>526.79641997844863</v>
      </c>
      <c r="CR13" s="31">
        <v>31</v>
      </c>
      <c r="CS13" s="62" t="s">
        <v>204</v>
      </c>
      <c r="CT13" s="63">
        <v>-1.25</v>
      </c>
      <c r="CV13" s="31">
        <v>101</v>
      </c>
      <c r="CW13" s="62" t="s">
        <v>205</v>
      </c>
      <c r="CX13" s="63">
        <v>-0.75</v>
      </c>
    </row>
    <row r="14" spans="1:102" x14ac:dyDescent="0.25">
      <c r="A14" t="s">
        <v>135</v>
      </c>
      <c r="B14" t="s">
        <v>142</v>
      </c>
      <c r="C14" s="21">
        <v>81.400000000000006</v>
      </c>
      <c r="D14" s="21">
        <v>78</v>
      </c>
      <c r="E14" s="22">
        <v>0</v>
      </c>
      <c r="F14" s="21">
        <v>78</v>
      </c>
      <c r="G14" s="23">
        <v>0.95823095823095816</v>
      </c>
      <c r="H14" s="21">
        <v>62.4375</v>
      </c>
      <c r="I14" s="22">
        <v>67</v>
      </c>
      <c r="J14" s="22">
        <v>0</v>
      </c>
      <c r="K14" s="21">
        <v>67</v>
      </c>
      <c r="L14" s="23">
        <v>1.0730730730730731</v>
      </c>
      <c r="M14" s="22">
        <v>185</v>
      </c>
      <c r="N14" s="22">
        <v>191</v>
      </c>
      <c r="O14" s="22">
        <v>1</v>
      </c>
      <c r="P14" s="21">
        <v>190</v>
      </c>
      <c r="Q14" s="23">
        <v>1.027027027027027</v>
      </c>
      <c r="R14" s="24">
        <v>15.5</v>
      </c>
      <c r="S14" s="77">
        <v>15.713246073298427</v>
      </c>
      <c r="T14" s="23">
        <v>1.0137578111805436</v>
      </c>
      <c r="U14" s="25">
        <v>21450</v>
      </c>
      <c r="V14" s="25">
        <v>29173.037189999999</v>
      </c>
      <c r="W14" s="25">
        <v>29173.037189999999</v>
      </c>
      <c r="X14" s="23">
        <v>1.3600483538461539</v>
      </c>
      <c r="Y14" s="25">
        <v>8580</v>
      </c>
      <c r="Z14" s="25">
        <v>25958.751469999999</v>
      </c>
      <c r="AA14" s="25">
        <v>25958.751469999999</v>
      </c>
      <c r="AB14" s="23">
        <v>3.0254955093240095</v>
      </c>
      <c r="AC14" s="25">
        <v>5362.5</v>
      </c>
      <c r="AD14" s="25">
        <v>764.28572000000008</v>
      </c>
      <c r="AE14" s="25">
        <v>764.28572000000008</v>
      </c>
      <c r="AF14" s="23">
        <v>0.14252414358974361</v>
      </c>
      <c r="AG14" s="22">
        <v>10</v>
      </c>
      <c r="AH14" s="22">
        <v>0</v>
      </c>
      <c r="AI14" s="25">
        <v>21499.9</v>
      </c>
      <c r="AJ14" s="25">
        <v>29173.037189999999</v>
      </c>
      <c r="AK14" s="23">
        <v>1.3568917618221479</v>
      </c>
      <c r="AL14" s="25">
        <v>242</v>
      </c>
      <c r="AM14" s="25">
        <v>221.82</v>
      </c>
      <c r="AN14" s="25">
        <v>221.82</v>
      </c>
      <c r="AO14" s="23">
        <v>0.91661157024793383</v>
      </c>
      <c r="AP14" s="22">
        <v>35</v>
      </c>
      <c r="AQ14" s="22">
        <v>9</v>
      </c>
      <c r="AR14" s="22">
        <v>9</v>
      </c>
      <c r="AS14" s="23">
        <v>0.25714285714285712</v>
      </c>
      <c r="AT14" s="22">
        <v>5</v>
      </c>
      <c r="AU14" s="22">
        <v>0</v>
      </c>
      <c r="AV14" s="22">
        <v>5</v>
      </c>
      <c r="AW14" s="22">
        <v>1</v>
      </c>
      <c r="AX14" s="22">
        <v>5</v>
      </c>
      <c r="AY14" s="22">
        <v>0</v>
      </c>
      <c r="AZ14" s="25">
        <v>465.9</v>
      </c>
      <c r="BA14" s="25">
        <v>251.82</v>
      </c>
      <c r="BB14" s="25">
        <v>251.82</v>
      </c>
      <c r="BC14" s="27">
        <v>0.54050225370251126</v>
      </c>
      <c r="BD14" s="26">
        <v>0.78000000000000014</v>
      </c>
      <c r="BE14" s="22">
        <v>115</v>
      </c>
      <c r="BF14" s="22">
        <v>129</v>
      </c>
      <c r="BG14" s="23">
        <v>0.90714576428862148</v>
      </c>
      <c r="BH14" s="26">
        <v>1.1630073901136171</v>
      </c>
      <c r="BI14" s="22">
        <v>80</v>
      </c>
      <c r="BJ14" s="22">
        <v>90</v>
      </c>
      <c r="BK14" s="22">
        <v>90</v>
      </c>
      <c r="BL14" s="23">
        <v>1.125</v>
      </c>
      <c r="BM14" s="23">
        <v>0.79999999999999993</v>
      </c>
      <c r="BN14" s="22">
        <v>345</v>
      </c>
      <c r="BO14" s="22">
        <v>345</v>
      </c>
      <c r="BP14" s="23">
        <v>1</v>
      </c>
      <c r="BQ14" s="26">
        <v>1.25</v>
      </c>
      <c r="BR14" s="27">
        <v>0.95927231276233216</v>
      </c>
      <c r="BS14" s="41"/>
      <c r="BT14" s="22">
        <v>191</v>
      </c>
      <c r="BU14" s="22">
        <v>32</v>
      </c>
      <c r="BV14" s="23">
        <v>0.16753926701570682</v>
      </c>
      <c r="BW14" s="22">
        <v>30</v>
      </c>
      <c r="BX14" s="23">
        <v>1.0666666666666667</v>
      </c>
      <c r="BY14" s="22">
        <v>10</v>
      </c>
      <c r="BZ14" s="23">
        <v>5.2356020942408377E-2</v>
      </c>
      <c r="CA14" s="22">
        <v>30</v>
      </c>
      <c r="CB14" s="23">
        <v>0.33333333333333331</v>
      </c>
      <c r="CC14">
        <f>IFERROR(VLOOKUP(A14,[4]Hoja1!$F:$G,2,0),"")</f>
        <v>7</v>
      </c>
      <c r="CF14">
        <v>2</v>
      </c>
      <c r="CG14">
        <v>6</v>
      </c>
      <c r="CH14">
        <v>4</v>
      </c>
      <c r="CI14">
        <v>7</v>
      </c>
      <c r="CJ14">
        <v>4</v>
      </c>
      <c r="CK14" s="22">
        <f t="shared" si="0"/>
        <v>30</v>
      </c>
      <c r="CN14" s="36">
        <f t="shared" si="1"/>
        <v>599.54519547645759</v>
      </c>
      <c r="CP14" s="37">
        <f t="shared" si="3"/>
        <v>-24</v>
      </c>
      <c r="CQ14" s="59">
        <f t="shared" si="2"/>
        <v>575.54519547645759</v>
      </c>
    </row>
    <row r="15" spans="1:102" x14ac:dyDescent="0.25">
      <c r="A15" t="s">
        <v>143</v>
      </c>
      <c r="B15" t="s">
        <v>147</v>
      </c>
      <c r="C15" s="21">
        <v>97.999999999999986</v>
      </c>
      <c r="D15" s="21">
        <v>87</v>
      </c>
      <c r="E15" s="22">
        <v>0</v>
      </c>
      <c r="F15" s="21">
        <v>87</v>
      </c>
      <c r="G15" s="23">
        <v>0.88775510204081642</v>
      </c>
      <c r="H15" s="21">
        <v>26.25</v>
      </c>
      <c r="I15" s="22">
        <v>40</v>
      </c>
      <c r="J15" s="22">
        <v>0</v>
      </c>
      <c r="K15" s="21">
        <v>40</v>
      </c>
      <c r="L15" s="23">
        <v>1.5238095238095237</v>
      </c>
      <c r="M15" s="22">
        <v>175</v>
      </c>
      <c r="N15" s="22">
        <v>189</v>
      </c>
      <c r="O15" s="22">
        <v>1</v>
      </c>
      <c r="P15" s="21">
        <v>188</v>
      </c>
      <c r="Q15" s="23">
        <v>1.0742857142857143</v>
      </c>
      <c r="R15" s="24">
        <v>15.5</v>
      </c>
      <c r="S15" s="77">
        <v>15.188888888888888</v>
      </c>
      <c r="T15" s="23">
        <v>0.97992831541218639</v>
      </c>
      <c r="U15" s="25">
        <v>21864.406193142873</v>
      </c>
      <c r="V15" s="25">
        <v>19816.078590000001</v>
      </c>
      <c r="W15" s="25">
        <v>19816.078590000001</v>
      </c>
      <c r="X15" s="23">
        <v>0.90631679703310353</v>
      </c>
      <c r="Y15" s="25">
        <v>8745.7624772571489</v>
      </c>
      <c r="Z15" s="25">
        <v>17566.078590000001</v>
      </c>
      <c r="AA15" s="25">
        <v>17566.078590000001</v>
      </c>
      <c r="AB15" s="23">
        <v>2.0085245438210304</v>
      </c>
      <c r="AC15" s="25">
        <v>13118.643715885722</v>
      </c>
      <c r="AD15" s="25">
        <v>4892.8685800000003</v>
      </c>
      <c r="AE15" s="25">
        <v>4892.8685800000003</v>
      </c>
      <c r="AF15" s="23">
        <v>0.37297061235645057</v>
      </c>
      <c r="AG15" s="22">
        <v>8</v>
      </c>
      <c r="AH15" s="22">
        <v>0</v>
      </c>
      <c r="AI15" s="25">
        <v>21904.326193142871</v>
      </c>
      <c r="AJ15" s="25">
        <v>19816.078590000001</v>
      </c>
      <c r="AK15" s="23">
        <v>0.90466506092314336</v>
      </c>
      <c r="AL15" s="25">
        <v>241.99999999999997</v>
      </c>
      <c r="AM15" s="25">
        <v>242.88</v>
      </c>
      <c r="AN15" s="25">
        <v>242.88</v>
      </c>
      <c r="AO15" s="23">
        <v>1.0036363636363637</v>
      </c>
      <c r="AP15" s="22">
        <v>36</v>
      </c>
      <c r="AQ15" s="22">
        <v>19</v>
      </c>
      <c r="AR15" s="22">
        <v>19</v>
      </c>
      <c r="AS15" s="23">
        <v>0.52777777777777779</v>
      </c>
      <c r="AT15" s="22">
        <v>4</v>
      </c>
      <c r="AU15" s="22">
        <v>0</v>
      </c>
      <c r="AV15" s="22">
        <v>4</v>
      </c>
      <c r="AW15" s="22">
        <v>3</v>
      </c>
      <c r="AX15" s="22">
        <v>4</v>
      </c>
      <c r="AY15" s="22">
        <v>0</v>
      </c>
      <c r="AZ15" s="25">
        <v>445.11999999999995</v>
      </c>
      <c r="BA15" s="25">
        <v>311.23</v>
      </c>
      <c r="BB15" s="25">
        <v>311.23</v>
      </c>
      <c r="BC15" s="27">
        <v>0.69920470884255947</v>
      </c>
      <c r="BD15" s="26">
        <v>0.7599999999999999</v>
      </c>
      <c r="BE15" s="22">
        <v>248</v>
      </c>
      <c r="BF15" s="22">
        <v>278</v>
      </c>
      <c r="BG15" s="23">
        <v>0.9091759715814538</v>
      </c>
      <c r="BH15" s="26">
        <v>1.1962841731334919</v>
      </c>
      <c r="BI15" s="22">
        <v>30</v>
      </c>
      <c r="BJ15" s="22">
        <v>41</v>
      </c>
      <c r="BK15" s="22">
        <v>41</v>
      </c>
      <c r="BL15" s="23">
        <v>1.3666666666666667</v>
      </c>
      <c r="BM15" s="23">
        <v>0.79999999999999993</v>
      </c>
      <c r="BN15" s="22">
        <v>56</v>
      </c>
      <c r="BO15" s="22">
        <v>48</v>
      </c>
      <c r="BP15" s="23">
        <v>0.8571428571428571</v>
      </c>
      <c r="BQ15" s="26">
        <v>1.0714285714285714</v>
      </c>
      <c r="BR15" s="27">
        <v>0.93952946219516176</v>
      </c>
      <c r="BS15" s="41"/>
      <c r="BT15" s="22">
        <v>189</v>
      </c>
      <c r="BU15" s="22">
        <v>52</v>
      </c>
      <c r="BV15" s="23">
        <v>0.27513227513227512</v>
      </c>
      <c r="BW15" s="22">
        <v>30</v>
      </c>
      <c r="BX15" s="23">
        <v>1.7333333333333334</v>
      </c>
      <c r="BY15" s="22">
        <v>27</v>
      </c>
      <c r="BZ15" s="23">
        <v>0.14285714285714285</v>
      </c>
      <c r="CA15" s="22">
        <v>30</v>
      </c>
      <c r="CB15" s="23">
        <v>0.9</v>
      </c>
      <c r="CC15">
        <f>IFERROR(VLOOKUP(A15,[4]Hoja1!$F:$G,2,0),"")</f>
        <v>12</v>
      </c>
      <c r="CD15">
        <v>1</v>
      </c>
      <c r="CF15">
        <v>5</v>
      </c>
      <c r="CG15">
        <v>13</v>
      </c>
      <c r="CH15">
        <v>4</v>
      </c>
      <c r="CI15">
        <v>11</v>
      </c>
      <c r="CJ15">
        <v>6</v>
      </c>
      <c r="CK15" s="22">
        <f>SUM(CC15:CJ15)</f>
        <v>52</v>
      </c>
      <c r="CN15" s="36">
        <f t="shared" si="1"/>
        <v>587.20591387197612</v>
      </c>
      <c r="CP15" s="37">
        <f>VLOOKUP(SUM(CK15),$CR$10:$CT$13,3,1)*CK15</f>
        <v>-65</v>
      </c>
      <c r="CQ15" s="59">
        <f t="shared" si="2"/>
        <v>522.20591387197612</v>
      </c>
    </row>
    <row r="16" spans="1:102" x14ac:dyDescent="0.25">
      <c r="A16" t="s">
        <v>175</v>
      </c>
      <c r="B16" t="s">
        <v>179</v>
      </c>
      <c r="C16" s="21">
        <v>218.4</v>
      </c>
      <c r="D16" s="21">
        <v>224</v>
      </c>
      <c r="E16" s="22">
        <v>0</v>
      </c>
      <c r="F16" s="21">
        <v>224</v>
      </c>
      <c r="G16" s="23">
        <v>1.0256410256410255</v>
      </c>
      <c r="H16" s="21">
        <v>218.4</v>
      </c>
      <c r="I16" s="22">
        <v>117</v>
      </c>
      <c r="J16" s="22">
        <v>0</v>
      </c>
      <c r="K16" s="21">
        <v>117</v>
      </c>
      <c r="L16" s="23">
        <v>0.5357142857142857</v>
      </c>
      <c r="M16" s="22">
        <v>546</v>
      </c>
      <c r="N16" s="22">
        <v>555</v>
      </c>
      <c r="O16" s="22">
        <v>1</v>
      </c>
      <c r="P16" s="21">
        <v>554</v>
      </c>
      <c r="Q16" s="23">
        <v>1.0146520146520146</v>
      </c>
      <c r="R16" s="24">
        <v>15.5</v>
      </c>
      <c r="S16" s="77">
        <v>15.577459459459458</v>
      </c>
      <c r="T16" s="23">
        <v>1.0049973844812554</v>
      </c>
      <c r="U16" s="25">
        <v>79200</v>
      </c>
      <c r="V16" s="25">
        <v>78704.464329999988</v>
      </c>
      <c r="W16" s="25">
        <v>78704.464329999988</v>
      </c>
      <c r="X16" s="23">
        <v>0.99374323648989882</v>
      </c>
      <c r="Y16" s="25">
        <v>31680.000000000004</v>
      </c>
      <c r="Z16" s="25">
        <v>77655.357189999981</v>
      </c>
      <c r="AA16" s="25">
        <v>77655.357189999981</v>
      </c>
      <c r="AB16" s="23">
        <v>2.4512423355429283</v>
      </c>
      <c r="AC16" s="25">
        <v>3990.2290076335867</v>
      </c>
      <c r="AD16" s="25">
        <v>152.67857000000001</v>
      </c>
      <c r="AE16" s="25">
        <v>152.67857000000001</v>
      </c>
      <c r="AF16" s="23">
        <v>3.8263109638047153E-2</v>
      </c>
      <c r="AG16" s="22">
        <v>28</v>
      </c>
      <c r="AH16" s="22">
        <v>2</v>
      </c>
      <c r="AI16" s="25">
        <v>79339.72</v>
      </c>
      <c r="AJ16" s="25">
        <v>78714.444329999984</v>
      </c>
      <c r="AK16" s="23">
        <v>0.99211900836050315</v>
      </c>
      <c r="AL16" s="25">
        <v>561</v>
      </c>
      <c r="AM16" s="25">
        <v>686.71999999999991</v>
      </c>
      <c r="AN16" s="25">
        <v>686.71999999999991</v>
      </c>
      <c r="AO16" s="23">
        <v>1.2240998217468804</v>
      </c>
      <c r="AP16" s="22">
        <v>70</v>
      </c>
      <c r="AQ16" s="22">
        <v>25</v>
      </c>
      <c r="AR16" s="22">
        <v>25</v>
      </c>
      <c r="AS16" s="23">
        <v>0.35714285714285715</v>
      </c>
      <c r="AT16" s="22">
        <v>14</v>
      </c>
      <c r="AU16" s="22">
        <v>0</v>
      </c>
      <c r="AV16" s="22">
        <v>14</v>
      </c>
      <c r="AW16" s="22">
        <v>0</v>
      </c>
      <c r="AX16" s="22">
        <v>14</v>
      </c>
      <c r="AY16" s="22">
        <v>1</v>
      </c>
      <c r="AZ16" s="25">
        <v>1103.9199999999996</v>
      </c>
      <c r="BA16" s="25">
        <v>765.16</v>
      </c>
      <c r="BB16" s="25">
        <v>765.16</v>
      </c>
      <c r="BC16" s="27">
        <v>0.69312993695195324</v>
      </c>
      <c r="BD16" s="26">
        <v>0.65000000000000013</v>
      </c>
      <c r="BE16" s="22">
        <v>130</v>
      </c>
      <c r="BF16" s="22">
        <v>130</v>
      </c>
      <c r="BG16" s="23">
        <v>1</v>
      </c>
      <c r="BH16" s="26">
        <v>1.5384615384615381</v>
      </c>
      <c r="BI16" s="22">
        <v>301</v>
      </c>
      <c r="BJ16" s="22">
        <v>253</v>
      </c>
      <c r="BK16" s="22">
        <v>253</v>
      </c>
      <c r="BL16" s="23">
        <v>0.84053156146179397</v>
      </c>
      <c r="BM16" s="23">
        <v>0.80000000000000016</v>
      </c>
      <c r="BN16" s="22">
        <v>3150</v>
      </c>
      <c r="BO16" s="22">
        <v>2954</v>
      </c>
      <c r="BP16" s="23">
        <v>0.93777777777777827</v>
      </c>
      <c r="BQ16" s="26">
        <v>1.1722222222222225</v>
      </c>
      <c r="BR16" s="27">
        <v>0.91303313166110511</v>
      </c>
      <c r="BS16" s="41"/>
      <c r="BT16" s="22">
        <v>555</v>
      </c>
      <c r="BU16" s="22">
        <v>135</v>
      </c>
      <c r="BV16" s="23">
        <v>0.24324324324324326</v>
      </c>
      <c r="BW16" s="22">
        <v>67</v>
      </c>
      <c r="BX16" s="23">
        <v>2.0149253731343282</v>
      </c>
      <c r="BY16" s="22">
        <v>73</v>
      </c>
      <c r="BZ16" s="23">
        <v>0.13153153153153152</v>
      </c>
      <c r="CA16" s="22">
        <v>67</v>
      </c>
      <c r="CB16" s="23">
        <v>1.0895522388059702</v>
      </c>
      <c r="CC16" t="str">
        <f>IFERROR(VLOOKUP(A16,[4]Hoja1!$F:$G,2,0),"")</f>
        <v/>
      </c>
      <c r="CD16">
        <v>4</v>
      </c>
      <c r="CK16" s="22">
        <f>SUM(CC16:CJ16)</f>
        <v>4</v>
      </c>
      <c r="CN16" s="36">
        <f t="shared" si="1"/>
        <v>570.64570728819069</v>
      </c>
      <c r="CP16" s="37">
        <f>VLOOKUP(SUM(CK16),$CV$10:$CX$13,3,1)*CK16</f>
        <v>-1.2</v>
      </c>
      <c r="CQ16" s="59">
        <f t="shared" si="2"/>
        <v>569.44570728819065</v>
      </c>
    </row>
    <row r="17" spans="1:98" ht="15.75" thickBot="1" x14ac:dyDescent="0.3">
      <c r="A17" s="64" t="s">
        <v>149</v>
      </c>
      <c r="B17" s="64"/>
      <c r="C17" s="43">
        <v>1041.6249999999993</v>
      </c>
      <c r="D17" s="43">
        <v>882</v>
      </c>
      <c r="E17" s="44">
        <v>1</v>
      </c>
      <c r="F17" s="43">
        <v>881</v>
      </c>
      <c r="G17" s="45">
        <v>0.84579383175327072</v>
      </c>
      <c r="H17" s="43">
        <v>826.03749999999923</v>
      </c>
      <c r="I17" s="44">
        <v>672</v>
      </c>
      <c r="J17" s="44">
        <v>0</v>
      </c>
      <c r="K17" s="43">
        <v>672</v>
      </c>
      <c r="L17" s="45">
        <v>0.81352238851141823</v>
      </c>
      <c r="M17" s="44">
        <v>2367</v>
      </c>
      <c r="N17" s="44">
        <v>2344</v>
      </c>
      <c r="O17" s="44">
        <v>21</v>
      </c>
      <c r="P17" s="43">
        <v>2323</v>
      </c>
      <c r="Q17" s="45">
        <v>0.98141106886354035</v>
      </c>
      <c r="R17" s="46">
        <v>15.5</v>
      </c>
      <c r="S17" s="78">
        <v>15.201685153583611</v>
      </c>
      <c r="T17" s="45">
        <v>0.98075388087636195</v>
      </c>
      <c r="U17" s="47">
        <v>283095.53436371428</v>
      </c>
      <c r="V17" s="47">
        <v>297239.43027999997</v>
      </c>
      <c r="W17" s="47">
        <v>297239.43027999997</v>
      </c>
      <c r="X17" s="45">
        <v>1.0499615649115608</v>
      </c>
      <c r="Y17" s="47">
        <v>113238.21374548566</v>
      </c>
      <c r="Z17" s="47">
        <v>278549.78740000003</v>
      </c>
      <c r="AA17" s="47">
        <v>278549.78740000003</v>
      </c>
      <c r="AB17" s="45">
        <v>2.4598567761415668</v>
      </c>
      <c r="AC17" s="47">
        <v>48409.211174690754</v>
      </c>
      <c r="AD17" s="47">
        <v>11283.05004</v>
      </c>
      <c r="AE17" s="47">
        <v>11283.05004</v>
      </c>
      <c r="AF17" s="45">
        <v>0.23307651098225271</v>
      </c>
      <c r="AG17" s="44">
        <v>107</v>
      </c>
      <c r="AH17" s="44">
        <v>15</v>
      </c>
      <c r="AI17" s="47">
        <v>283629.46436371427</v>
      </c>
      <c r="AJ17" s="47">
        <v>297314.28027999995</v>
      </c>
      <c r="AK17" s="45">
        <v>1.0482489220468889</v>
      </c>
      <c r="AL17" s="47">
        <v>3212.9886465314057</v>
      </c>
      <c r="AM17" s="47">
        <v>3740.8599999999997</v>
      </c>
      <c r="AN17" s="47">
        <v>3740.8599999999997</v>
      </c>
      <c r="AO17" s="45">
        <v>1.1642929407915772</v>
      </c>
      <c r="AP17" s="44">
        <v>317</v>
      </c>
      <c r="AQ17" s="44">
        <v>79</v>
      </c>
      <c r="AR17" s="44">
        <v>79</v>
      </c>
      <c r="AS17" s="45">
        <v>0.24921135646687698</v>
      </c>
      <c r="AT17" s="44">
        <v>51</v>
      </c>
      <c r="AU17" s="44">
        <v>1</v>
      </c>
      <c r="AV17" s="44">
        <v>51</v>
      </c>
      <c r="AW17" s="44">
        <v>5</v>
      </c>
      <c r="AX17" s="44">
        <v>51</v>
      </c>
      <c r="AY17" s="44">
        <v>1</v>
      </c>
      <c r="AZ17" s="47">
        <v>5376.7686465314109</v>
      </c>
      <c r="BA17" s="47">
        <v>4013.6400000000003</v>
      </c>
      <c r="BB17" s="47">
        <v>4013.6400000000003</v>
      </c>
      <c r="BC17" s="48">
        <v>0.74647809192780246</v>
      </c>
      <c r="BD17" s="49">
        <v>0.74857142857142844</v>
      </c>
      <c r="BE17" s="44">
        <v>766</v>
      </c>
      <c r="BF17" s="44">
        <v>818</v>
      </c>
      <c r="BG17" s="45">
        <v>0.97161059000310956</v>
      </c>
      <c r="BH17" s="49">
        <v>1.297953078248429</v>
      </c>
      <c r="BI17" s="44">
        <v>812</v>
      </c>
      <c r="BJ17" s="44">
        <v>803</v>
      </c>
      <c r="BK17" s="44">
        <v>803</v>
      </c>
      <c r="BL17" s="45">
        <v>0.98891625615763545</v>
      </c>
      <c r="BM17" s="45">
        <v>0.79999999999999893</v>
      </c>
      <c r="BN17" s="44">
        <v>5499</v>
      </c>
      <c r="BO17" s="44">
        <v>5181</v>
      </c>
      <c r="BP17" s="45">
        <v>0.9509418434040281</v>
      </c>
      <c r="BQ17" s="49">
        <v>1.1886773042550367</v>
      </c>
      <c r="BR17" s="48">
        <v>0.93431529109847145</v>
      </c>
      <c r="BS17" s="50"/>
      <c r="BT17" s="44">
        <v>2344</v>
      </c>
      <c r="BU17" s="44">
        <v>518</v>
      </c>
      <c r="BV17" s="45">
        <v>0.22098976109215018</v>
      </c>
      <c r="BW17" s="44">
        <v>287</v>
      </c>
      <c r="BX17" s="45">
        <v>1.8048780487804879</v>
      </c>
      <c r="BY17" s="44">
        <v>227</v>
      </c>
      <c r="BZ17" s="45">
        <v>9.6843003412969281E-2</v>
      </c>
      <c r="CA17" s="44">
        <v>287</v>
      </c>
      <c r="CB17" s="45">
        <v>0.7909407665505227</v>
      </c>
      <c r="CC17" s="51">
        <f>SUM(CC10:CC16)</f>
        <v>32</v>
      </c>
      <c r="CD17" s="51">
        <f t="shared" ref="CD17:CK17" si="4">SUM(CD10:CD16)</f>
        <v>9</v>
      </c>
      <c r="CE17" s="51">
        <f t="shared" si="4"/>
        <v>0</v>
      </c>
      <c r="CF17" s="51">
        <f t="shared" si="4"/>
        <v>21</v>
      </c>
      <c r="CG17" s="51">
        <f t="shared" si="4"/>
        <v>106</v>
      </c>
      <c r="CH17" s="51">
        <f t="shared" si="4"/>
        <v>54</v>
      </c>
      <c r="CI17" s="51">
        <f t="shared" si="4"/>
        <v>63</v>
      </c>
      <c r="CJ17" s="51">
        <f t="shared" si="4"/>
        <v>54</v>
      </c>
      <c r="CK17" s="51">
        <f t="shared" si="4"/>
        <v>339</v>
      </c>
      <c r="CN17" s="52">
        <f>SUM(CN10:CN16)</f>
        <v>4075.8206543297906</v>
      </c>
      <c r="CP17" s="53">
        <f>SUM(CP10:CP16)</f>
        <v>-313.95</v>
      </c>
      <c r="CQ17" s="53">
        <f t="shared" ref="CQ17" si="5">SUM(CQ10:CQ16)</f>
        <v>3761.8706543297903</v>
      </c>
    </row>
    <row r="18" spans="1:98" ht="15.75" thickTop="1" x14ac:dyDescent="0.25"/>
    <row r="19" spans="1:98" x14ac:dyDescent="0.25">
      <c r="CN19" s="9">
        <v>806</v>
      </c>
    </row>
    <row r="20" spans="1:98" x14ac:dyDescent="0.25">
      <c r="C20" t="s">
        <v>154</v>
      </c>
      <c r="CR20" s="55" t="s">
        <v>182</v>
      </c>
    </row>
    <row r="21" spans="1:98" ht="90" x14ac:dyDescent="0.25">
      <c r="B21" s="73" t="s">
        <v>165</v>
      </c>
      <c r="C21" s="10" t="s">
        <v>3</v>
      </c>
      <c r="D21" s="10" t="s">
        <v>4</v>
      </c>
      <c r="E21" s="11" t="s">
        <v>157</v>
      </c>
      <c r="F21" s="10" t="s">
        <v>5</v>
      </c>
      <c r="G21" s="10" t="s">
        <v>6</v>
      </c>
      <c r="H21" s="12" t="s">
        <v>7</v>
      </c>
      <c r="I21" s="12" t="s">
        <v>8</v>
      </c>
      <c r="J21" s="11" t="s">
        <v>9</v>
      </c>
      <c r="K21" s="12" t="s">
        <v>10</v>
      </c>
      <c r="L21" s="12" t="s">
        <v>11</v>
      </c>
      <c r="M21" s="10" t="s">
        <v>12</v>
      </c>
      <c r="N21" s="10" t="s">
        <v>13</v>
      </c>
      <c r="O21" s="11" t="s">
        <v>180</v>
      </c>
      <c r="P21" s="10" t="s">
        <v>14</v>
      </c>
      <c r="Q21" s="10" t="s">
        <v>15</v>
      </c>
      <c r="R21" s="12" t="s">
        <v>16</v>
      </c>
      <c r="S21" s="12" t="s">
        <v>181</v>
      </c>
      <c r="T21" s="12" t="s">
        <v>17</v>
      </c>
      <c r="U21" s="10" t="s">
        <v>18</v>
      </c>
      <c r="V21" s="10" t="s">
        <v>19</v>
      </c>
      <c r="W21" s="10" t="s">
        <v>20</v>
      </c>
      <c r="X21" s="10" t="s">
        <v>21</v>
      </c>
      <c r="Y21" s="12" t="s">
        <v>22</v>
      </c>
      <c r="Z21" s="12" t="s">
        <v>23</v>
      </c>
      <c r="AA21" s="12" t="s">
        <v>24</v>
      </c>
      <c r="AB21" s="12" t="s">
        <v>25</v>
      </c>
      <c r="AC21" s="13" t="s">
        <v>26</v>
      </c>
      <c r="AD21" s="13" t="s">
        <v>27</v>
      </c>
      <c r="AE21" s="13" t="s">
        <v>28</v>
      </c>
      <c r="AF21" s="13" t="s">
        <v>29</v>
      </c>
      <c r="AG21" s="10" t="s">
        <v>30</v>
      </c>
      <c r="AH21" s="10" t="s">
        <v>31</v>
      </c>
      <c r="AI21" s="12" t="s">
        <v>32</v>
      </c>
      <c r="AJ21" s="12" t="s">
        <v>33</v>
      </c>
      <c r="AK21" s="12" t="s">
        <v>34</v>
      </c>
      <c r="AL21" s="10" t="s">
        <v>35</v>
      </c>
      <c r="AM21" s="10" t="s">
        <v>36</v>
      </c>
      <c r="AN21" s="10" t="s">
        <v>37</v>
      </c>
      <c r="AO21" s="10" t="s">
        <v>38</v>
      </c>
      <c r="AP21" s="12" t="s">
        <v>39</v>
      </c>
      <c r="AQ21" s="12" t="s">
        <v>40</v>
      </c>
      <c r="AR21" s="12" t="s">
        <v>41</v>
      </c>
      <c r="AS21" s="12" t="s">
        <v>42</v>
      </c>
      <c r="AT21" s="10" t="s">
        <v>43</v>
      </c>
      <c r="AU21" s="10" t="s">
        <v>44</v>
      </c>
      <c r="AV21" s="12" t="s">
        <v>45</v>
      </c>
      <c r="AW21" s="12" t="s">
        <v>46</v>
      </c>
      <c r="AX21" s="10" t="s">
        <v>47</v>
      </c>
      <c r="AY21" s="10" t="s">
        <v>48</v>
      </c>
      <c r="AZ21" s="12" t="s">
        <v>49</v>
      </c>
      <c r="BA21" s="12" t="s">
        <v>50</v>
      </c>
      <c r="BB21" s="12" t="s">
        <v>51</v>
      </c>
      <c r="BC21" s="12" t="s">
        <v>52</v>
      </c>
      <c r="BD21" s="10" t="s">
        <v>53</v>
      </c>
      <c r="BE21" s="10" t="s">
        <v>54</v>
      </c>
      <c r="BF21" s="10" t="s">
        <v>55</v>
      </c>
      <c r="BG21" s="13" t="s">
        <v>158</v>
      </c>
      <c r="BH21" s="10" t="s">
        <v>56</v>
      </c>
      <c r="BI21" s="12" t="s">
        <v>57</v>
      </c>
      <c r="BJ21" s="12" t="s">
        <v>58</v>
      </c>
      <c r="BK21" s="12" t="s">
        <v>59</v>
      </c>
      <c r="BL21" s="12" t="s">
        <v>60</v>
      </c>
      <c r="BM21" s="10" t="s">
        <v>61</v>
      </c>
      <c r="BN21" s="10" t="s">
        <v>62</v>
      </c>
      <c r="BO21" s="10" t="s">
        <v>63</v>
      </c>
      <c r="BP21" s="16" t="s">
        <v>64</v>
      </c>
      <c r="BQ21" s="10" t="s">
        <v>65</v>
      </c>
      <c r="BR21" s="14" t="s">
        <v>159</v>
      </c>
      <c r="BS21" s="15" t="s">
        <v>67</v>
      </c>
      <c r="BT21" s="16" t="s">
        <v>68</v>
      </c>
      <c r="BU21" s="10" t="s">
        <v>69</v>
      </c>
      <c r="BV21" s="13" t="s">
        <v>70</v>
      </c>
      <c r="BW21" s="10" t="s">
        <v>71</v>
      </c>
      <c r="BX21" s="10" t="s">
        <v>72</v>
      </c>
      <c r="BY21" s="12" t="s">
        <v>73</v>
      </c>
      <c r="BZ21" s="13" t="s">
        <v>74</v>
      </c>
      <c r="CA21" s="12" t="s">
        <v>75</v>
      </c>
      <c r="CB21" s="12" t="s">
        <v>76</v>
      </c>
      <c r="CC21" s="17" t="s">
        <v>183</v>
      </c>
      <c r="CD21" s="17" t="s">
        <v>184</v>
      </c>
      <c r="CE21" s="17" t="s">
        <v>185</v>
      </c>
      <c r="CF21" s="17" t="s">
        <v>186</v>
      </c>
      <c r="CG21" s="17" t="s">
        <v>187</v>
      </c>
      <c r="CH21" s="17" t="s">
        <v>188</v>
      </c>
      <c r="CI21" s="17" t="s">
        <v>189</v>
      </c>
      <c r="CJ21" s="17" t="s">
        <v>190</v>
      </c>
      <c r="CK21" s="17" t="s">
        <v>77</v>
      </c>
      <c r="CN21" s="17" t="s">
        <v>78</v>
      </c>
      <c r="CP21" s="18" t="s">
        <v>79</v>
      </c>
      <c r="CQ21" s="17" t="s">
        <v>81</v>
      </c>
      <c r="CR21" s="58" t="s">
        <v>160</v>
      </c>
      <c r="CS21" s="58" t="s">
        <v>82</v>
      </c>
      <c r="CT21" s="58" t="s">
        <v>84</v>
      </c>
    </row>
    <row r="22" spans="1:98" x14ac:dyDescent="0.25">
      <c r="A22" t="s">
        <v>200</v>
      </c>
      <c r="B22" t="s">
        <v>141</v>
      </c>
      <c r="C22" s="21">
        <v>266.02500000000003</v>
      </c>
      <c r="D22" s="21">
        <v>230</v>
      </c>
      <c r="E22" s="22">
        <v>1</v>
      </c>
      <c r="F22" s="21">
        <v>229</v>
      </c>
      <c r="G22" s="23">
        <v>0.8608213513767502</v>
      </c>
      <c r="H22" s="21">
        <v>154.83749999999998</v>
      </c>
      <c r="I22" s="22">
        <v>175</v>
      </c>
      <c r="J22" s="22">
        <v>0</v>
      </c>
      <c r="K22" s="21">
        <v>175</v>
      </c>
      <c r="L22" s="23">
        <v>1.1302171631549207</v>
      </c>
      <c r="M22" s="22">
        <v>570</v>
      </c>
      <c r="N22" s="22">
        <v>594</v>
      </c>
      <c r="O22" s="22">
        <v>5</v>
      </c>
      <c r="P22" s="21">
        <v>589</v>
      </c>
      <c r="Q22" s="23">
        <v>1.0333333333333334</v>
      </c>
      <c r="R22" s="24">
        <v>15.5</v>
      </c>
      <c r="S22" s="77">
        <v>15.299023569023564</v>
      </c>
      <c r="T22" s="23">
        <v>0.98703377864668151</v>
      </c>
      <c r="U22" s="25">
        <v>68595.534363714338</v>
      </c>
      <c r="V22" s="25">
        <v>76366.797229999996</v>
      </c>
      <c r="W22" s="25">
        <v>76366.797229999996</v>
      </c>
      <c r="X22" s="23">
        <v>1.1132910901324868</v>
      </c>
      <c r="Y22" s="25">
        <v>27438.213745485744</v>
      </c>
      <c r="Z22" s="25">
        <v>68518.582940000008</v>
      </c>
      <c r="AA22" s="25">
        <v>68518.582940000008</v>
      </c>
      <c r="AB22" s="23">
        <v>2.497195465257755</v>
      </c>
      <c r="AC22" s="25">
        <v>26065.482167057169</v>
      </c>
      <c r="AD22" s="25">
        <v>8578.5857400000004</v>
      </c>
      <c r="AE22" s="25">
        <v>8578.5857400000004</v>
      </c>
      <c r="AF22" s="23">
        <v>0.32911671017703392</v>
      </c>
      <c r="AG22" s="22">
        <v>30</v>
      </c>
      <c r="AH22" s="22">
        <v>1</v>
      </c>
      <c r="AI22" s="25">
        <v>68745.234363714335</v>
      </c>
      <c r="AJ22" s="25">
        <v>76371.787230000002</v>
      </c>
      <c r="AK22" s="23">
        <v>1.1109393681885704</v>
      </c>
      <c r="AL22" s="25">
        <v>747.99999999999989</v>
      </c>
      <c r="AM22" s="25">
        <v>598.8599999999999</v>
      </c>
      <c r="AN22" s="25">
        <v>598.8599999999999</v>
      </c>
      <c r="AO22" s="23">
        <v>0.80061497326203213</v>
      </c>
      <c r="AP22" s="22">
        <v>107</v>
      </c>
      <c r="AQ22" s="22">
        <v>37</v>
      </c>
      <c r="AR22" s="22">
        <v>37</v>
      </c>
      <c r="AS22" s="23">
        <v>0.34579439252336447</v>
      </c>
      <c r="AT22" s="22">
        <v>15</v>
      </c>
      <c r="AU22" s="22">
        <v>1</v>
      </c>
      <c r="AV22" s="22">
        <v>15</v>
      </c>
      <c r="AW22" s="22">
        <v>5</v>
      </c>
      <c r="AX22" s="22">
        <v>15</v>
      </c>
      <c r="AY22" s="22">
        <v>0</v>
      </c>
      <c r="AZ22" s="25">
        <v>1425.6999999999996</v>
      </c>
      <c r="BA22" s="25">
        <v>742.19999999999993</v>
      </c>
      <c r="BB22" s="25">
        <v>742.19999999999993</v>
      </c>
      <c r="BC22" s="27">
        <v>0.52058637862102841</v>
      </c>
      <c r="BD22" s="26">
        <v>0.77399999999999991</v>
      </c>
      <c r="BE22" s="22">
        <v>488</v>
      </c>
      <c r="BF22" s="22">
        <v>539</v>
      </c>
      <c r="BG22" s="23">
        <v>0.92362784234948714</v>
      </c>
      <c r="BH22" s="26">
        <v>1.1933176257745313</v>
      </c>
      <c r="BI22" s="22">
        <v>194</v>
      </c>
      <c r="BJ22" s="22">
        <v>225</v>
      </c>
      <c r="BK22" s="22">
        <v>225</v>
      </c>
      <c r="BL22" s="23">
        <v>1.1597938144329898</v>
      </c>
      <c r="BM22" s="23">
        <v>0.80000000000000016</v>
      </c>
      <c r="BN22" s="22">
        <v>809</v>
      </c>
      <c r="BO22" s="22">
        <v>771</v>
      </c>
      <c r="BP22" s="23">
        <v>0.93140756302521022</v>
      </c>
      <c r="BQ22" s="26">
        <v>1.1642594537815125</v>
      </c>
      <c r="BR22" s="27">
        <v>0.94187055896775784</v>
      </c>
      <c r="BS22" s="41"/>
      <c r="BT22" s="22">
        <v>594</v>
      </c>
      <c r="BU22" s="22">
        <v>138</v>
      </c>
      <c r="BV22" s="23">
        <v>0.23232323232323232</v>
      </c>
      <c r="BW22" s="22">
        <v>90</v>
      </c>
      <c r="BX22" s="23">
        <v>1.5333333333333334</v>
      </c>
      <c r="BY22" s="22">
        <v>49</v>
      </c>
      <c r="BZ22" s="23">
        <v>8.2491582491582491E-2</v>
      </c>
      <c r="CA22" s="22">
        <v>90</v>
      </c>
      <c r="CB22" s="23">
        <v>0.5444444444444444</v>
      </c>
      <c r="CC22">
        <v>22</v>
      </c>
      <c r="CD22">
        <v>3</v>
      </c>
      <c r="CF22">
        <v>10</v>
      </c>
      <c r="CG22">
        <v>25</v>
      </c>
      <c r="CH22">
        <v>11</v>
      </c>
      <c r="CI22">
        <v>27</v>
      </c>
      <c r="CJ22">
        <v>17</v>
      </c>
      <c r="CK22" s="22">
        <f>SUM(CC22:CJ22)</f>
        <v>115</v>
      </c>
      <c r="CN22" s="36">
        <f>IF(BR22&lt;0.8,0,BR22*$CN$19)</f>
        <v>759.14767052801278</v>
      </c>
      <c r="CP22" s="37">
        <f>VLOOKUP(CK22,$CR$22:$CT$25,3,1)*CK22</f>
        <v>-69</v>
      </c>
      <c r="CQ22" s="59">
        <f>CN22+CP22</f>
        <v>690.14767052801278</v>
      </c>
      <c r="CR22" s="31">
        <v>0</v>
      </c>
      <c r="CS22" s="60">
        <v>0</v>
      </c>
      <c r="CT22" s="63">
        <v>0</v>
      </c>
    </row>
    <row r="23" spans="1:98" x14ac:dyDescent="0.25">
      <c r="A23" t="s">
        <v>201</v>
      </c>
      <c r="B23" t="s">
        <v>125</v>
      </c>
      <c r="C23" s="21">
        <v>218.4</v>
      </c>
      <c r="D23" s="21">
        <v>224</v>
      </c>
      <c r="E23" s="22">
        <v>0</v>
      </c>
      <c r="F23" s="21">
        <v>224</v>
      </c>
      <c r="G23" s="23">
        <v>1.0256410256410255</v>
      </c>
      <c r="H23" s="21">
        <v>218.4</v>
      </c>
      <c r="I23" s="22">
        <v>117</v>
      </c>
      <c r="J23" s="22">
        <v>0</v>
      </c>
      <c r="K23" s="21">
        <v>117</v>
      </c>
      <c r="L23" s="23">
        <v>0.5357142857142857</v>
      </c>
      <c r="M23" s="22">
        <v>546</v>
      </c>
      <c r="N23" s="22">
        <v>555</v>
      </c>
      <c r="O23" s="22">
        <v>1</v>
      </c>
      <c r="P23" s="21">
        <v>554</v>
      </c>
      <c r="Q23" s="23">
        <v>1.0146520146520146</v>
      </c>
      <c r="R23" s="24">
        <v>15.5</v>
      </c>
      <c r="S23" s="77">
        <v>15.577459459459458</v>
      </c>
      <c r="T23" s="23">
        <v>1.0049973844812554</v>
      </c>
      <c r="U23" s="25">
        <v>79200</v>
      </c>
      <c r="V23" s="25">
        <v>78704.464329999988</v>
      </c>
      <c r="W23" s="25">
        <v>78704.464329999988</v>
      </c>
      <c r="X23" s="23">
        <v>0.99374323648989882</v>
      </c>
      <c r="Y23" s="25">
        <v>31680.000000000004</v>
      </c>
      <c r="Z23" s="25">
        <v>77655.357189999981</v>
      </c>
      <c r="AA23" s="25">
        <v>77655.357189999981</v>
      </c>
      <c r="AB23" s="23">
        <v>2.4512423355429283</v>
      </c>
      <c r="AC23" s="25">
        <v>3990.2290076335867</v>
      </c>
      <c r="AD23" s="25">
        <v>152.67857000000001</v>
      </c>
      <c r="AE23" s="25">
        <v>152.67857000000001</v>
      </c>
      <c r="AF23" s="23">
        <v>3.8263109638047153E-2</v>
      </c>
      <c r="AG23" s="22">
        <v>28</v>
      </c>
      <c r="AH23" s="22">
        <v>2</v>
      </c>
      <c r="AI23" s="25">
        <v>79339.72</v>
      </c>
      <c r="AJ23" s="25">
        <v>78714.444329999984</v>
      </c>
      <c r="AK23" s="23">
        <v>0.99211900836050315</v>
      </c>
      <c r="AL23" s="25">
        <v>561</v>
      </c>
      <c r="AM23" s="25">
        <v>686.71999999999991</v>
      </c>
      <c r="AN23" s="25">
        <v>686.71999999999991</v>
      </c>
      <c r="AO23" s="23">
        <v>1.2240998217468804</v>
      </c>
      <c r="AP23" s="22">
        <v>70</v>
      </c>
      <c r="AQ23" s="22">
        <v>25</v>
      </c>
      <c r="AR23" s="22">
        <v>25</v>
      </c>
      <c r="AS23" s="23">
        <v>0.35714285714285715</v>
      </c>
      <c r="AT23" s="22">
        <v>14</v>
      </c>
      <c r="AU23" s="22">
        <v>0</v>
      </c>
      <c r="AV23" s="22">
        <v>14</v>
      </c>
      <c r="AW23" s="22">
        <v>0</v>
      </c>
      <c r="AX23" s="22">
        <v>14</v>
      </c>
      <c r="AY23" s="22">
        <v>1</v>
      </c>
      <c r="AZ23" s="25">
        <v>1103.9199999999996</v>
      </c>
      <c r="BA23" s="25">
        <v>765.16</v>
      </c>
      <c r="BB23" s="25">
        <v>765.16</v>
      </c>
      <c r="BC23" s="27">
        <v>0.69312993695195324</v>
      </c>
      <c r="BD23" s="26">
        <v>0.65000000000000013</v>
      </c>
      <c r="BE23" s="22">
        <v>130</v>
      </c>
      <c r="BF23" s="22">
        <v>130</v>
      </c>
      <c r="BG23" s="23">
        <v>1</v>
      </c>
      <c r="BH23" s="26">
        <v>1.5384615384615381</v>
      </c>
      <c r="BI23" s="22">
        <v>301</v>
      </c>
      <c r="BJ23" s="22">
        <v>253</v>
      </c>
      <c r="BK23" s="22">
        <v>253</v>
      </c>
      <c r="BL23" s="23">
        <v>0.84053156146179397</v>
      </c>
      <c r="BM23" s="23">
        <v>0.80000000000000016</v>
      </c>
      <c r="BN23" s="22">
        <v>3150</v>
      </c>
      <c r="BO23" s="22">
        <v>2954</v>
      </c>
      <c r="BP23" s="23">
        <v>0.93777777777777827</v>
      </c>
      <c r="BQ23" s="26">
        <v>1.1722222222222225</v>
      </c>
      <c r="BR23" s="27">
        <v>0.91303313166110511</v>
      </c>
      <c r="BS23" s="41"/>
      <c r="BT23" s="22">
        <v>555</v>
      </c>
      <c r="BU23" s="22">
        <v>135</v>
      </c>
      <c r="BV23" s="23">
        <v>0.24324324324324326</v>
      </c>
      <c r="BW23" s="22">
        <v>67</v>
      </c>
      <c r="BX23" s="23">
        <v>2.0149253731343282</v>
      </c>
      <c r="BY23" s="22">
        <v>73</v>
      </c>
      <c r="BZ23" s="23">
        <v>0.13153153153153152</v>
      </c>
      <c r="CA23" s="22">
        <v>67</v>
      </c>
      <c r="CB23" s="23">
        <v>1.0895522388059702</v>
      </c>
      <c r="CC23">
        <v>10</v>
      </c>
      <c r="CD23">
        <v>4</v>
      </c>
      <c r="CF23">
        <v>2</v>
      </c>
      <c r="CG23">
        <v>31</v>
      </c>
      <c r="CH23">
        <v>16</v>
      </c>
      <c r="CI23">
        <v>11</v>
      </c>
      <c r="CJ23">
        <v>24</v>
      </c>
      <c r="CK23" s="22">
        <f t="shared" ref="CK23:CK24" si="6">SUM(CC23:CJ23)</f>
        <v>98</v>
      </c>
      <c r="CN23" s="36">
        <f t="shared" ref="CN23:CN25" si="7">IF(BR23&lt;0.8,0,BR23*$CN$19)</f>
        <v>735.90470411885076</v>
      </c>
      <c r="CP23" s="37">
        <f t="shared" ref="CP23:CP25" si="8">VLOOKUP(CK23,$CR$22:$CT$25,3,1)*CK23</f>
        <v>-58.8</v>
      </c>
      <c r="CQ23" s="59">
        <f t="shared" ref="CQ23:CQ25" si="9">CN23+CP23</f>
        <v>677.1047041188508</v>
      </c>
      <c r="CR23" s="31">
        <v>1</v>
      </c>
      <c r="CS23" s="62" t="s">
        <v>166</v>
      </c>
      <c r="CT23" s="63">
        <v>-0.45</v>
      </c>
    </row>
    <row r="24" spans="1:98" x14ac:dyDescent="0.25">
      <c r="A24" t="s">
        <v>202</v>
      </c>
      <c r="B24" t="s">
        <v>96</v>
      </c>
      <c r="C24" s="21">
        <v>296.39999999999998</v>
      </c>
      <c r="D24" s="21">
        <v>181</v>
      </c>
      <c r="E24" s="22">
        <v>0</v>
      </c>
      <c r="F24" s="21">
        <v>181</v>
      </c>
      <c r="G24" s="23">
        <v>0.61066126855600544</v>
      </c>
      <c r="H24" s="21">
        <v>296.39999999999998</v>
      </c>
      <c r="I24" s="22">
        <v>211</v>
      </c>
      <c r="J24" s="22">
        <v>0</v>
      </c>
      <c r="K24" s="21">
        <v>211</v>
      </c>
      <c r="L24" s="23">
        <v>0.71187584345479082</v>
      </c>
      <c r="M24" s="22">
        <v>741</v>
      </c>
      <c r="N24" s="22">
        <v>682</v>
      </c>
      <c r="O24" s="22">
        <v>13</v>
      </c>
      <c r="P24" s="21">
        <v>669</v>
      </c>
      <c r="Q24" s="23">
        <v>0.90283400809716596</v>
      </c>
      <c r="R24" s="24">
        <v>15.5</v>
      </c>
      <c r="S24" s="77">
        <v>14.49388563049853</v>
      </c>
      <c r="T24" s="23">
        <v>0.93508939551603421</v>
      </c>
      <c r="U24" s="25">
        <v>59949.999999999993</v>
      </c>
      <c r="V24" s="25">
        <v>59631.618659999993</v>
      </c>
      <c r="W24" s="25">
        <v>59631.618659999993</v>
      </c>
      <c r="X24" s="23">
        <v>0.99468921868223514</v>
      </c>
      <c r="Y24" s="25">
        <v>23980.000000000004</v>
      </c>
      <c r="Z24" s="25">
        <v>54598.225789999997</v>
      </c>
      <c r="AA24" s="25">
        <v>54598.225789999997</v>
      </c>
      <c r="AB24" s="23">
        <v>2.2768234274395325</v>
      </c>
      <c r="AC24" s="25">
        <v>8392.9999999999982</v>
      </c>
      <c r="AD24" s="25">
        <v>1466.9643000000001</v>
      </c>
      <c r="AE24" s="25">
        <v>1466.9643000000001</v>
      </c>
      <c r="AF24" s="23">
        <v>0.17478426069343506</v>
      </c>
      <c r="AG24" s="22">
        <v>24</v>
      </c>
      <c r="AH24" s="22">
        <v>2</v>
      </c>
      <c r="AI24" s="25">
        <v>60069.759999999995</v>
      </c>
      <c r="AJ24" s="25">
        <v>59641.598659999996</v>
      </c>
      <c r="AK24" s="23">
        <v>0.99287226484673818</v>
      </c>
      <c r="AL24" s="25">
        <v>1220.2855657051064</v>
      </c>
      <c r="AM24" s="25">
        <v>1845.6200000000001</v>
      </c>
      <c r="AN24" s="25">
        <v>1845.6200000000001</v>
      </c>
      <c r="AO24" s="23">
        <v>1.5124492593121532</v>
      </c>
      <c r="AP24" s="22">
        <v>60</v>
      </c>
      <c r="AQ24" s="22">
        <v>12</v>
      </c>
      <c r="AR24" s="22">
        <v>12</v>
      </c>
      <c r="AS24" s="23">
        <v>0.2</v>
      </c>
      <c r="AT24" s="22">
        <v>12</v>
      </c>
      <c r="AU24" s="22">
        <v>0</v>
      </c>
      <c r="AV24" s="22">
        <v>11.999999999999998</v>
      </c>
      <c r="AW24" s="22">
        <v>0</v>
      </c>
      <c r="AX24" s="22">
        <v>12</v>
      </c>
      <c r="AY24" s="22">
        <v>0</v>
      </c>
      <c r="AZ24" s="25">
        <v>1685.6455657051056</v>
      </c>
      <c r="BA24" s="25">
        <v>1881.6200000000001</v>
      </c>
      <c r="BB24" s="25">
        <v>1881.6200000000001</v>
      </c>
      <c r="BC24" s="27">
        <v>1.116260759843021</v>
      </c>
      <c r="BD24" s="26">
        <v>0.77999999999999992</v>
      </c>
      <c r="BE24" s="22">
        <v>65</v>
      </c>
      <c r="BF24" s="22">
        <v>65</v>
      </c>
      <c r="BG24" s="23">
        <v>0.98484848484848453</v>
      </c>
      <c r="BH24" s="26">
        <v>1.2626262626262623</v>
      </c>
      <c r="BI24" s="22">
        <v>212</v>
      </c>
      <c r="BJ24" s="22">
        <v>221</v>
      </c>
      <c r="BK24" s="22">
        <v>221</v>
      </c>
      <c r="BL24" s="23">
        <v>1.0424528301886793</v>
      </c>
      <c r="BM24" s="23">
        <v>0.80000000000000016</v>
      </c>
      <c r="BN24" s="22">
        <v>1260</v>
      </c>
      <c r="BO24" s="22">
        <v>1176</v>
      </c>
      <c r="BP24" s="23">
        <v>0.93333333333333346</v>
      </c>
      <c r="BQ24" s="26">
        <v>1.1666666666666665</v>
      </c>
      <c r="BR24" s="27">
        <v>0.89515356795954759</v>
      </c>
      <c r="BS24" s="41"/>
      <c r="BT24" s="22">
        <v>682</v>
      </c>
      <c r="BU24" s="22">
        <v>220</v>
      </c>
      <c r="BV24" s="23">
        <v>0.32258064516129031</v>
      </c>
      <c r="BW24" s="22">
        <v>70</v>
      </c>
      <c r="BX24" s="23">
        <v>3.1428571428571428</v>
      </c>
      <c r="BY24" s="22">
        <v>78</v>
      </c>
      <c r="BZ24" s="23">
        <v>0.11436950146627566</v>
      </c>
      <c r="CA24" s="22">
        <v>70</v>
      </c>
      <c r="CB24" s="23">
        <v>1.1142857142857143</v>
      </c>
      <c r="CC24">
        <v>6</v>
      </c>
      <c r="CD24">
        <v>2</v>
      </c>
      <c r="CF24">
        <v>10</v>
      </c>
      <c r="CG24">
        <v>73</v>
      </c>
      <c r="CH24">
        <v>37</v>
      </c>
      <c r="CI24">
        <v>32</v>
      </c>
      <c r="CJ24">
        <v>25</v>
      </c>
      <c r="CK24" s="22">
        <f t="shared" si="6"/>
        <v>185</v>
      </c>
      <c r="CN24" s="36">
        <f t="shared" si="7"/>
        <v>721.49377577539531</v>
      </c>
      <c r="CP24" s="37">
        <f t="shared" si="8"/>
        <v>-166.5</v>
      </c>
      <c r="CQ24" s="59">
        <f t="shared" si="9"/>
        <v>554.99377577539531</v>
      </c>
      <c r="CR24" s="31">
        <v>76</v>
      </c>
      <c r="CS24" s="62" t="s">
        <v>167</v>
      </c>
      <c r="CT24" s="63">
        <v>-0.6</v>
      </c>
    </row>
    <row r="25" spans="1:98" x14ac:dyDescent="0.25">
      <c r="A25" t="s">
        <v>203</v>
      </c>
      <c r="B25" t="s">
        <v>126</v>
      </c>
      <c r="C25" s="21">
        <v>260.79999999999995</v>
      </c>
      <c r="D25" s="21">
        <v>247</v>
      </c>
      <c r="E25" s="22">
        <v>0</v>
      </c>
      <c r="F25" s="21">
        <v>247</v>
      </c>
      <c r="G25" s="23">
        <v>0.94708588957055229</v>
      </c>
      <c r="H25" s="21">
        <v>156.4</v>
      </c>
      <c r="I25" s="22">
        <v>169</v>
      </c>
      <c r="J25" s="22">
        <v>0</v>
      </c>
      <c r="K25" s="21">
        <v>169</v>
      </c>
      <c r="L25" s="23">
        <v>1.0805626598465472</v>
      </c>
      <c r="M25" s="22">
        <v>510</v>
      </c>
      <c r="N25" s="22">
        <v>513</v>
      </c>
      <c r="O25" s="22">
        <v>2</v>
      </c>
      <c r="P25" s="21">
        <v>511</v>
      </c>
      <c r="Q25" s="23">
        <v>1.0019607843137255</v>
      </c>
      <c r="R25" s="24">
        <v>15.5</v>
      </c>
      <c r="S25" s="77">
        <v>15.623411306042883</v>
      </c>
      <c r="T25" s="23">
        <v>1.0079620197447021</v>
      </c>
      <c r="U25" s="25">
        <v>75350</v>
      </c>
      <c r="V25" s="25">
        <v>82536.550059999994</v>
      </c>
      <c r="W25" s="25">
        <v>82536.550059999994</v>
      </c>
      <c r="X25" s="23">
        <v>1.0953755814200397</v>
      </c>
      <c r="Y25" s="25">
        <v>30140</v>
      </c>
      <c r="Z25" s="25">
        <v>77777.621480000016</v>
      </c>
      <c r="AA25" s="25">
        <v>77777.621480000016</v>
      </c>
      <c r="AB25" s="23">
        <v>2.5805448400796291</v>
      </c>
      <c r="AC25" s="25">
        <v>9960.5</v>
      </c>
      <c r="AD25" s="25">
        <v>1084.82143</v>
      </c>
      <c r="AE25" s="25">
        <v>1084.82143</v>
      </c>
      <c r="AF25" s="23">
        <v>0.10891234676974047</v>
      </c>
      <c r="AG25" s="22">
        <v>25</v>
      </c>
      <c r="AH25" s="22">
        <v>10</v>
      </c>
      <c r="AI25" s="25">
        <v>75474.75</v>
      </c>
      <c r="AJ25" s="25">
        <v>82586.450059999988</v>
      </c>
      <c r="AK25" s="23">
        <v>1.0942262155224096</v>
      </c>
      <c r="AL25" s="25">
        <v>683.70308082630038</v>
      </c>
      <c r="AM25" s="25">
        <v>609.66000000000008</v>
      </c>
      <c r="AN25" s="25">
        <v>609.66000000000008</v>
      </c>
      <c r="AO25" s="23">
        <v>0.89170287087661748</v>
      </c>
      <c r="AP25" s="22">
        <v>80</v>
      </c>
      <c r="AQ25" s="22">
        <v>5</v>
      </c>
      <c r="AR25" s="22">
        <v>5</v>
      </c>
      <c r="AS25" s="23">
        <v>6.25E-2</v>
      </c>
      <c r="AT25" s="22">
        <v>10</v>
      </c>
      <c r="AU25" s="22">
        <v>0</v>
      </c>
      <c r="AV25" s="22">
        <v>10</v>
      </c>
      <c r="AW25" s="22">
        <v>0</v>
      </c>
      <c r="AX25" s="22">
        <v>10</v>
      </c>
      <c r="AY25" s="22">
        <v>0</v>
      </c>
      <c r="AZ25" s="25">
        <v>1161.5030808263004</v>
      </c>
      <c r="BA25" s="25">
        <v>624.66000000000008</v>
      </c>
      <c r="BB25" s="25">
        <v>624.66000000000008</v>
      </c>
      <c r="BC25" s="27">
        <v>0.53780313656646794</v>
      </c>
      <c r="BD25" s="26">
        <v>0.7799999999999998</v>
      </c>
      <c r="BE25" s="22">
        <v>83</v>
      </c>
      <c r="BF25" s="22">
        <v>84</v>
      </c>
      <c r="BG25" s="23">
        <v>0.98792270531400961</v>
      </c>
      <c r="BH25" s="26">
        <v>1.2665675709153972</v>
      </c>
      <c r="BI25" s="22">
        <v>105</v>
      </c>
      <c r="BJ25" s="22">
        <v>104</v>
      </c>
      <c r="BK25" s="22">
        <v>104</v>
      </c>
      <c r="BL25" s="23">
        <v>0.99047619047619051</v>
      </c>
      <c r="BM25" s="23">
        <v>0.80000000000000027</v>
      </c>
      <c r="BN25" s="22">
        <v>280</v>
      </c>
      <c r="BO25" s="22">
        <v>280</v>
      </c>
      <c r="BP25" s="23">
        <v>1</v>
      </c>
      <c r="BQ25" s="26">
        <v>1.2499999999999996</v>
      </c>
      <c r="BR25" s="27">
        <v>0.95644573772568697</v>
      </c>
      <c r="BS25" s="41"/>
      <c r="BT25" s="22">
        <v>513</v>
      </c>
      <c r="BU25" s="22">
        <v>25</v>
      </c>
      <c r="BV25" s="23">
        <v>4.8732943469785572E-2</v>
      </c>
      <c r="BW25" s="22">
        <v>60</v>
      </c>
      <c r="BX25" s="23">
        <v>0.41666666666666669</v>
      </c>
      <c r="BY25" s="22">
        <v>27</v>
      </c>
      <c r="BZ25" s="23">
        <v>5.2631578947368418E-2</v>
      </c>
      <c r="CA25" s="22">
        <v>60</v>
      </c>
      <c r="CB25" s="23">
        <v>0.45</v>
      </c>
      <c r="CC25">
        <v>6</v>
      </c>
      <c r="CF25">
        <v>1</v>
      </c>
      <c r="CG25">
        <v>23</v>
      </c>
      <c r="CH25">
        <v>10</v>
      </c>
      <c r="CI25">
        <v>7</v>
      </c>
      <c r="CJ25">
        <v>12</v>
      </c>
      <c r="CK25" s="22">
        <f>SUM(CC25:CJ25)</f>
        <v>59</v>
      </c>
      <c r="CN25" s="36">
        <f t="shared" si="7"/>
        <v>770.89526460690365</v>
      </c>
      <c r="CP25" s="37">
        <f t="shared" si="8"/>
        <v>-26.55</v>
      </c>
      <c r="CQ25" s="59">
        <f t="shared" si="9"/>
        <v>744.3452646069037</v>
      </c>
      <c r="CR25" s="31">
        <v>151</v>
      </c>
      <c r="CS25" s="62" t="s">
        <v>206</v>
      </c>
      <c r="CT25" s="63">
        <v>-0.9</v>
      </c>
    </row>
    <row r="26" spans="1:98" ht="15.75" thickBot="1" x14ac:dyDescent="0.3">
      <c r="B26" s="64" t="s">
        <v>149</v>
      </c>
      <c r="C26" s="43">
        <v>1041.6250000000005</v>
      </c>
      <c r="D26" s="43">
        <v>882</v>
      </c>
      <c r="E26" s="44">
        <v>1</v>
      </c>
      <c r="F26" s="43">
        <v>881</v>
      </c>
      <c r="G26" s="45">
        <v>0.84579383175326972</v>
      </c>
      <c r="H26" s="43">
        <v>826.0375000000007</v>
      </c>
      <c r="I26" s="44">
        <v>672</v>
      </c>
      <c r="J26" s="44">
        <v>0</v>
      </c>
      <c r="K26" s="43">
        <v>672</v>
      </c>
      <c r="L26" s="45">
        <v>0.81352238851141678</v>
      </c>
      <c r="M26" s="44">
        <v>2367</v>
      </c>
      <c r="N26" s="44">
        <v>2344</v>
      </c>
      <c r="O26" s="44">
        <v>21</v>
      </c>
      <c r="P26" s="43">
        <v>2323</v>
      </c>
      <c r="Q26" s="45">
        <v>0.98141106886354035</v>
      </c>
      <c r="R26" s="46">
        <v>15.5</v>
      </c>
      <c r="S26" s="78">
        <v>15.201685153583615</v>
      </c>
      <c r="T26" s="45">
        <v>0.98075388087636228</v>
      </c>
      <c r="U26" s="47">
        <v>283095.53436371428</v>
      </c>
      <c r="V26" s="47">
        <v>297239.43028000003</v>
      </c>
      <c r="W26" s="47">
        <v>297239.43028000003</v>
      </c>
      <c r="X26" s="45">
        <v>1.049961564911561</v>
      </c>
      <c r="Y26" s="47">
        <v>113238.2137454857</v>
      </c>
      <c r="Z26" s="47">
        <v>278549.78740000003</v>
      </c>
      <c r="AA26" s="47">
        <v>278549.78740000003</v>
      </c>
      <c r="AB26" s="45">
        <v>2.4598567761415659</v>
      </c>
      <c r="AC26" s="47">
        <v>48409.211174690747</v>
      </c>
      <c r="AD26" s="47">
        <v>11283.05004</v>
      </c>
      <c r="AE26" s="47">
        <v>11283.05004</v>
      </c>
      <c r="AF26" s="45">
        <v>0.23307651098225274</v>
      </c>
      <c r="AG26" s="44">
        <v>107</v>
      </c>
      <c r="AH26" s="44">
        <v>15</v>
      </c>
      <c r="AI26" s="47">
        <v>283629.46436371427</v>
      </c>
      <c r="AJ26" s="47">
        <v>297314.28028000001</v>
      </c>
      <c r="AK26" s="45">
        <v>1.0482489220468889</v>
      </c>
      <c r="AL26" s="47">
        <v>3212.9886465314062</v>
      </c>
      <c r="AM26" s="47">
        <v>3740.8599999999992</v>
      </c>
      <c r="AN26" s="47">
        <v>3740.8599999999992</v>
      </c>
      <c r="AO26" s="45">
        <v>1.164292940791577</v>
      </c>
      <c r="AP26" s="44">
        <v>317</v>
      </c>
      <c r="AQ26" s="44">
        <v>79</v>
      </c>
      <c r="AR26" s="44">
        <v>79</v>
      </c>
      <c r="AS26" s="45">
        <v>0.24921135646687698</v>
      </c>
      <c r="AT26" s="44">
        <v>51</v>
      </c>
      <c r="AU26" s="44">
        <v>1</v>
      </c>
      <c r="AV26" s="44">
        <v>51</v>
      </c>
      <c r="AW26" s="44">
        <v>5</v>
      </c>
      <c r="AX26" s="44">
        <v>51</v>
      </c>
      <c r="AY26" s="44">
        <v>1</v>
      </c>
      <c r="AZ26" s="47">
        <v>5376.7686465314018</v>
      </c>
      <c r="BA26" s="47">
        <v>4013.639999999999</v>
      </c>
      <c r="BB26" s="47">
        <v>4013.639999999999</v>
      </c>
      <c r="BC26" s="48">
        <v>0.74647809192780346</v>
      </c>
      <c r="BD26" s="49">
        <v>0.74857142857142878</v>
      </c>
      <c r="BE26" s="44">
        <v>766</v>
      </c>
      <c r="BF26" s="44">
        <v>818</v>
      </c>
      <c r="BG26" s="45">
        <v>0.97161059000310979</v>
      </c>
      <c r="BH26" s="49">
        <v>1.2979530782484288</v>
      </c>
      <c r="BI26" s="44">
        <v>812</v>
      </c>
      <c r="BJ26" s="44">
        <v>803</v>
      </c>
      <c r="BK26" s="44">
        <v>803</v>
      </c>
      <c r="BL26" s="45">
        <v>0.98891625615763545</v>
      </c>
      <c r="BM26" s="45">
        <v>0.79999999999999893</v>
      </c>
      <c r="BN26" s="44">
        <v>5499</v>
      </c>
      <c r="BO26" s="44">
        <v>5181</v>
      </c>
      <c r="BP26" s="45">
        <v>0.95094184340402765</v>
      </c>
      <c r="BQ26" s="49">
        <v>1.188677304255036</v>
      </c>
      <c r="BR26" s="48">
        <v>0.93431529109847111</v>
      </c>
      <c r="BS26" s="50"/>
      <c r="BT26" s="44">
        <v>2344</v>
      </c>
      <c r="BU26" s="44">
        <v>518</v>
      </c>
      <c r="BV26" s="45">
        <v>0.22098976109215018</v>
      </c>
      <c r="BW26" s="44">
        <v>287</v>
      </c>
      <c r="BX26" s="45">
        <v>1.8048780487804879</v>
      </c>
      <c r="BY26" s="44">
        <v>227</v>
      </c>
      <c r="BZ26" s="45">
        <v>9.6843003412969281E-2</v>
      </c>
      <c r="CA26" s="44">
        <v>287</v>
      </c>
      <c r="CB26" s="45">
        <v>0.7909407665505227</v>
      </c>
      <c r="CC26" s="51">
        <f>SUM(CC22:CC25)</f>
        <v>44</v>
      </c>
      <c r="CD26" s="51">
        <f t="shared" ref="CD26:CJ26" si="10">SUM(CD22:CD25)</f>
        <v>9</v>
      </c>
      <c r="CE26" s="51">
        <f t="shared" si="10"/>
        <v>0</v>
      </c>
      <c r="CF26" s="51">
        <f t="shared" si="10"/>
        <v>23</v>
      </c>
      <c r="CG26" s="51">
        <f t="shared" si="10"/>
        <v>152</v>
      </c>
      <c r="CH26" s="51">
        <f t="shared" si="10"/>
        <v>74</v>
      </c>
      <c r="CI26" s="51">
        <f t="shared" si="10"/>
        <v>77</v>
      </c>
      <c r="CJ26" s="51">
        <f t="shared" si="10"/>
        <v>78</v>
      </c>
      <c r="CK26" s="51">
        <f>SUM(CK22:CK25)</f>
        <v>457</v>
      </c>
      <c r="CN26" s="52">
        <f>SUM(CN22:CN25)</f>
        <v>2987.4414150291623</v>
      </c>
      <c r="CP26" s="53">
        <f>SUM(CP22:CP25)</f>
        <v>-320.85000000000002</v>
      </c>
      <c r="CQ26" s="53">
        <f t="shared" ref="CQ26" si="11">SUM(CQ22:CQ25)</f>
        <v>2666.5914150291628</v>
      </c>
    </row>
    <row r="27" spans="1:98" ht="15.75" thickTop="1" x14ac:dyDescent="0.25"/>
  </sheetData>
  <conditionalFormatting pivot="1" sqref="G10:G17">
    <cfRule type="cellIs" dxfId="307" priority="47" operator="lessThan">
      <formula>0.8</formula>
    </cfRule>
  </conditionalFormatting>
  <conditionalFormatting pivot="1" sqref="L10:L17">
    <cfRule type="cellIs" dxfId="306" priority="46" operator="lessThan">
      <formula>0.8</formula>
    </cfRule>
  </conditionalFormatting>
  <conditionalFormatting pivot="1" sqref="Q10:Q17">
    <cfRule type="cellIs" dxfId="305" priority="45" operator="lessThan">
      <formula>0.8</formula>
    </cfRule>
  </conditionalFormatting>
  <conditionalFormatting pivot="1" sqref="T10:T17">
    <cfRule type="cellIs" dxfId="304" priority="44" operator="lessThan">
      <formula>0.8</formula>
    </cfRule>
  </conditionalFormatting>
  <conditionalFormatting pivot="1" sqref="X10:X17">
    <cfRule type="cellIs" dxfId="303" priority="43" operator="lessThan">
      <formula>0.8</formula>
    </cfRule>
  </conditionalFormatting>
  <conditionalFormatting pivot="1" sqref="AF10:AF17">
    <cfRule type="cellIs" dxfId="302" priority="42" operator="lessThan">
      <formula>0.8</formula>
    </cfRule>
  </conditionalFormatting>
  <conditionalFormatting pivot="1" sqref="AB10:AB17">
    <cfRule type="cellIs" dxfId="301" priority="41" operator="lessThan">
      <formula>1</formula>
    </cfRule>
  </conditionalFormatting>
  <conditionalFormatting pivot="1" sqref="AK10:AK17">
    <cfRule type="cellIs" dxfId="300" priority="40" operator="lessThan">
      <formula>0.8</formula>
    </cfRule>
  </conditionalFormatting>
  <conditionalFormatting pivot="1" sqref="AO10:AO17">
    <cfRule type="cellIs" dxfId="299" priority="39" operator="lessThan">
      <formula>0.8</formula>
    </cfRule>
  </conditionalFormatting>
  <conditionalFormatting pivot="1" sqref="AS10:AS17">
    <cfRule type="cellIs" dxfId="298" priority="38" operator="lessThan">
      <formula>0.8</formula>
    </cfRule>
  </conditionalFormatting>
  <conditionalFormatting pivot="1" sqref="BC10:BC17">
    <cfRule type="cellIs" dxfId="297" priority="37" operator="lessThan">
      <formula>0.8</formula>
    </cfRule>
  </conditionalFormatting>
  <conditionalFormatting pivot="1" sqref="BL10:BL17">
    <cfRule type="cellIs" dxfId="296" priority="36" operator="lessThan">
      <formula>0.8</formula>
    </cfRule>
  </conditionalFormatting>
  <conditionalFormatting pivot="1" sqref="BV10:BV17">
    <cfRule type="cellIs" dxfId="295" priority="35" operator="greaterThan">
      <formula>0.3</formula>
    </cfRule>
  </conditionalFormatting>
  <conditionalFormatting pivot="1" sqref="BX10:BX17">
    <cfRule type="cellIs" dxfId="294" priority="34" operator="greaterThan">
      <formula>1</formula>
    </cfRule>
  </conditionalFormatting>
  <conditionalFormatting pivot="1" sqref="BZ10:BZ17">
    <cfRule type="cellIs" dxfId="293" priority="33" operator="greaterThan">
      <formula>0.3</formula>
    </cfRule>
  </conditionalFormatting>
  <conditionalFormatting pivot="1" sqref="CB10:CB17">
    <cfRule type="cellIs" dxfId="292" priority="32" operator="greaterThan">
      <formula>1</formula>
    </cfRule>
  </conditionalFormatting>
  <conditionalFormatting pivot="1" sqref="BH10:BH17">
    <cfRule type="cellIs" dxfId="291" priority="31" operator="lessThan">
      <formula>0.8</formula>
    </cfRule>
  </conditionalFormatting>
  <conditionalFormatting pivot="1" sqref="BQ10:BQ17">
    <cfRule type="cellIs" dxfId="290" priority="30" operator="lessThan">
      <formula>0.8</formula>
    </cfRule>
  </conditionalFormatting>
  <conditionalFormatting pivot="1" sqref="BR10:BR17">
    <cfRule type="cellIs" dxfId="289" priority="29" operator="lessThan">
      <formula>0.8</formula>
    </cfRule>
  </conditionalFormatting>
  <conditionalFormatting pivot="1" sqref="J10:J17">
    <cfRule type="cellIs" dxfId="288" priority="28" operator="greaterThan">
      <formula>0</formula>
    </cfRule>
  </conditionalFormatting>
  <conditionalFormatting pivot="1" sqref="O10:O17">
    <cfRule type="cellIs" dxfId="287" priority="27" operator="greaterThan">
      <formula>0</formula>
    </cfRule>
  </conditionalFormatting>
  <conditionalFormatting pivot="1" sqref="G22:G26">
    <cfRule type="cellIs" dxfId="286" priority="26" operator="lessThan">
      <formula>0.8</formula>
    </cfRule>
  </conditionalFormatting>
  <conditionalFormatting pivot="1" sqref="L22:L26">
    <cfRule type="cellIs" dxfId="285" priority="25" operator="lessThan">
      <formula>0.8</formula>
    </cfRule>
  </conditionalFormatting>
  <conditionalFormatting pivot="1" sqref="Q22:Q26">
    <cfRule type="cellIs" dxfId="284" priority="24" operator="lessThan">
      <formula>0.8</formula>
    </cfRule>
  </conditionalFormatting>
  <conditionalFormatting pivot="1" sqref="T22:T26">
    <cfRule type="cellIs" dxfId="283" priority="23" operator="lessThan">
      <formula>0.8</formula>
    </cfRule>
  </conditionalFormatting>
  <conditionalFormatting pivot="1" sqref="X22:X26">
    <cfRule type="cellIs" dxfId="282" priority="22" operator="lessThan">
      <formula>0.8</formula>
    </cfRule>
  </conditionalFormatting>
  <conditionalFormatting pivot="1" sqref="AF22:AF26">
    <cfRule type="cellIs" dxfId="281" priority="21" operator="lessThan">
      <formula>0.8</formula>
    </cfRule>
  </conditionalFormatting>
  <conditionalFormatting pivot="1" sqref="AB22:AB26">
    <cfRule type="cellIs" dxfId="280" priority="20" operator="lessThan">
      <formula>1</formula>
    </cfRule>
  </conditionalFormatting>
  <conditionalFormatting pivot="1" sqref="AK22:AK26">
    <cfRule type="cellIs" dxfId="279" priority="19" operator="lessThan">
      <formula>0.8</formula>
    </cfRule>
  </conditionalFormatting>
  <conditionalFormatting pivot="1" sqref="AO22:AO26">
    <cfRule type="cellIs" dxfId="278" priority="18" operator="lessThan">
      <formula>0.8</formula>
    </cfRule>
  </conditionalFormatting>
  <conditionalFormatting pivot="1" sqref="AS22:AS26">
    <cfRule type="cellIs" dxfId="277" priority="17" operator="lessThan">
      <formula>0.8</formula>
    </cfRule>
  </conditionalFormatting>
  <conditionalFormatting pivot="1" sqref="BC22:BC26">
    <cfRule type="cellIs" dxfId="276" priority="16" operator="lessThan">
      <formula>0.8</formula>
    </cfRule>
  </conditionalFormatting>
  <conditionalFormatting pivot="1" sqref="BL22:BL26">
    <cfRule type="cellIs" dxfId="275" priority="15" operator="lessThan">
      <formula>0.8</formula>
    </cfRule>
  </conditionalFormatting>
  <conditionalFormatting pivot="1" sqref="BV22:BV26">
    <cfRule type="cellIs" dxfId="274" priority="14" operator="greaterThan">
      <formula>0.3</formula>
    </cfRule>
  </conditionalFormatting>
  <conditionalFormatting pivot="1" sqref="BX22:BX26">
    <cfRule type="cellIs" dxfId="273" priority="13" operator="greaterThan">
      <formula>1</formula>
    </cfRule>
  </conditionalFormatting>
  <conditionalFormatting pivot="1" sqref="BZ22:BZ26">
    <cfRule type="cellIs" dxfId="272" priority="12" operator="greaterThan">
      <formula>0.3</formula>
    </cfRule>
  </conditionalFormatting>
  <conditionalFormatting pivot="1" sqref="CB22:CB26">
    <cfRule type="cellIs" dxfId="271" priority="11" operator="greaterThan">
      <formula>1</formula>
    </cfRule>
  </conditionalFormatting>
  <conditionalFormatting pivot="1" sqref="BH22:BH26">
    <cfRule type="cellIs" dxfId="270" priority="10" operator="lessThan">
      <formula>0.8</formula>
    </cfRule>
  </conditionalFormatting>
  <conditionalFormatting pivot="1" sqref="BQ22:BQ26">
    <cfRule type="cellIs" dxfId="269" priority="9" operator="lessThan">
      <formula>0.8</formula>
    </cfRule>
  </conditionalFormatting>
  <conditionalFormatting pivot="1" sqref="BR22:BR26">
    <cfRule type="cellIs" dxfId="268" priority="8" operator="lessThan">
      <formula>0.8</formula>
    </cfRule>
  </conditionalFormatting>
  <conditionalFormatting pivot="1" sqref="J22:J26">
    <cfRule type="cellIs" dxfId="267" priority="7" operator="greaterThan">
      <formula>0</formula>
    </cfRule>
  </conditionalFormatting>
  <conditionalFormatting pivot="1" sqref="O22:O26">
    <cfRule type="cellIs" dxfId="266" priority="6" operator="greaterThan">
      <formula>0</formula>
    </cfRule>
  </conditionalFormatting>
  <conditionalFormatting sqref="CP10">
    <cfRule type="cellIs" dxfId="265" priority="5" operator="lessThan">
      <formula>0</formula>
    </cfRule>
  </conditionalFormatting>
  <conditionalFormatting sqref="CP17:CQ17">
    <cfRule type="cellIs" dxfId="264" priority="4" operator="lessThan">
      <formula>0</formula>
    </cfRule>
  </conditionalFormatting>
  <conditionalFormatting sqref="CP22:CP25">
    <cfRule type="cellIs" dxfId="263" priority="3" operator="lessThan">
      <formula>0</formula>
    </cfRule>
  </conditionalFormatting>
  <conditionalFormatting sqref="CP26:CQ26">
    <cfRule type="cellIs" dxfId="262" priority="2" operator="lessThan">
      <formula>0</formula>
    </cfRule>
  </conditionalFormatting>
  <conditionalFormatting sqref="CP11:CP16">
    <cfRule type="cellIs" dxfId="261" priority="1" operator="lessThan">
      <formula>0</formula>
    </cfRule>
  </conditionalFormatting>
  <pageMargins left="0.7" right="0.7" top="0.75" bottom="0.75" header="0.3" footer="0.3"/>
  <pageSetup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Ejecutivo Movistar</vt:lpstr>
      <vt:lpstr>Especialistas y Jefes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Espinosa</dc:creator>
  <cp:lastModifiedBy>user</cp:lastModifiedBy>
  <dcterms:created xsi:type="dcterms:W3CDTF">2023-01-19T19:01:33Z</dcterms:created>
  <dcterms:modified xsi:type="dcterms:W3CDTF">2023-03-23T21:15:09Z</dcterms:modified>
</cp:coreProperties>
</file>