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<sst xmlns="http://schemas.openxmlformats.org/spreadsheetml/2006/main" count="42" uniqueCount="39">
  <si>
    <t>Numero</t>
  </si>
  <si>
    <t>User Story</t>
  </si>
  <si>
    <t>Valor total en Agile Points</t>
  </si>
  <si>
    <t>Fase</t>
  </si>
  <si>
    <t xml:space="preserve">Nombre </t>
  </si>
  <si>
    <t>Puntos US</t>
  </si>
  <si>
    <t>[Fechas]</t>
  </si>
  <si>
    <t>Tiempo Estimado</t>
  </si>
  <si>
    <t>Tiempo Real</t>
  </si>
  <si>
    <t>Suma de puntos de US</t>
  </si>
  <si>
    <t>Integrantes</t>
  </si>
  <si>
    <t>[Codigo de US]</t>
  </si>
  <si>
    <t>Análisis</t>
  </si>
  <si>
    <t>lluvia de modelos</t>
  </si>
  <si>
    <t>Valores</t>
  </si>
  <si>
    <t>Criterios de aceptacion</t>
  </si>
  <si>
    <t>analisis y diseno</t>
  </si>
  <si>
    <t>ver</t>
  </si>
  <si>
    <t>Agile Points Realizados</t>
  </si>
  <si>
    <t>implementacion</t>
  </si>
  <si>
    <t>val</t>
  </si>
  <si>
    <t>testing</t>
  </si>
  <si>
    <t>Diseño</t>
  </si>
  <si>
    <t>mockups</t>
  </si>
  <si>
    <t>ui test diseno</t>
  </si>
  <si>
    <t>ldm cambios</t>
  </si>
  <si>
    <t>Implementación</t>
  </si>
  <si>
    <t>front end</t>
  </si>
  <si>
    <t>revision front end</t>
  </si>
  <si>
    <t>modelos bd</t>
  </si>
  <si>
    <t>controlador</t>
  </si>
  <si>
    <t>unit test</t>
  </si>
  <si>
    <t>revision back end</t>
  </si>
  <si>
    <t>refactor</t>
  </si>
  <si>
    <t>revision refator</t>
  </si>
  <si>
    <t>Testing</t>
  </si>
  <si>
    <t>desplegar en integracin</t>
  </si>
  <si>
    <t>regresion</t>
  </si>
  <si>
    <t>aceptacion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</si>
</sst>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6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sz val="9.0"/>
      <color rgb="FFFFFFFF"/>
      <name val="Arial"/>
    </font>
    <font/>
    <font>
      <color theme="1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6FA8DC"/>
        <bgColor rgb="FF6FA8DC"/>
      </patternFill>
    </fill>
    <fill>
      <patternFill patternType="solid">
        <fgColor rgb="FF0C343D"/>
        <bgColor rgb="FF0C343D"/>
      </patternFill>
    </fill>
    <fill>
      <patternFill patternType="solid">
        <fgColor rgb="FF3D85C6"/>
        <bgColor rgb="FF3D85C6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</fills>
  <borders count="17">
    <border/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000000"/>
      </bottom>
    </border>
    <border>
      <right style="thick">
        <color rgb="FFD9D9D9"/>
      </right>
      <top style="thick">
        <color rgb="FFD9D9D9"/>
      </top>
      <bottom style="thick">
        <color rgb="FF000000"/>
      </bottom>
    </border>
    <border>
      <top style="thick">
        <color rgb="FFD9D9D9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CCCCCC"/>
      </right>
      <bottom style="thick">
        <color rgb="FFCCCCCC"/>
      </bottom>
    </border>
    <border>
      <right style="thick">
        <color rgb="FFCCCCCC"/>
      </right>
    </border>
    <border>
      <right style="thick">
        <color rgb="FFCCCCCC"/>
      </right>
      <bottom style="thick">
        <color rgb="FFCCCCCC"/>
      </bottom>
    </border>
    <border>
      <right style="thick">
        <color rgb="FFD9D9D9"/>
      </right>
    </border>
    <border>
      <right style="thick">
        <color rgb="FFD9D9D9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CCCCCC"/>
      </right>
      <bottom style="thick">
        <color rgb="FF000000"/>
      </bottom>
    </border>
    <border>
      <right style="thick">
        <color rgb="FFD9D9D9"/>
      </right>
      <bottom style="thick">
        <color rgb="FFD9D9D9"/>
      </bottom>
    </border>
    <border>
      <right style="thick">
        <color rgb="FF000000"/>
      </right>
      <bottom style="thick">
        <color rgb="FFD9D9D9"/>
      </bottom>
    </border>
    <border>
      <right style="thick">
        <color rgb="FFCCCCCC"/>
      </right>
      <bottom style="thick">
        <color rgb="FFD9D9D9"/>
      </bottom>
    </border>
    <border>
      <right style="thick">
        <color rgb="FFD9D9D9"/>
      </right>
      <bottom style="thick">
        <color rgb="FFCCCCCC"/>
      </bottom>
    </border>
    <border>
      <left style="thick">
        <color rgb="FF000000"/>
      </left>
      <right style="thick">
        <color rgb="FFCCCCCC"/>
      </right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3" fontId="2" numFmtId="0" xfId="0" applyAlignment="1" applyBorder="1" applyFill="1" applyFont="1">
      <alignment horizontal="center" shrinkToFit="0" wrapText="1"/>
    </xf>
    <xf borderId="2" fillId="4" fontId="3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wrapText="1"/>
    </xf>
    <xf borderId="2" fillId="5" fontId="1" numFmtId="0" xfId="0" applyAlignment="1" applyBorder="1" applyFill="1" applyFont="1">
      <alignment horizontal="center" shrinkToFit="0" wrapText="1"/>
    </xf>
    <xf borderId="2" fillId="6" fontId="2" numFmtId="0" xfId="0" applyAlignment="1" applyBorder="1" applyFill="1" applyFont="1">
      <alignment horizontal="center" shrinkToFit="0" wrapText="1"/>
    </xf>
    <xf borderId="3" fillId="7" fontId="2" numFmtId="0" xfId="0" applyAlignment="1" applyBorder="1" applyFill="1" applyFont="1">
      <alignment horizontal="center" readingOrder="0" shrinkToFit="0" wrapText="1"/>
    </xf>
    <xf borderId="3" fillId="0" fontId="4" numFmtId="0" xfId="0" applyBorder="1" applyFont="1"/>
    <xf borderId="2" fillId="0" fontId="4" numFmtId="0" xfId="0" applyBorder="1" applyFont="1"/>
    <xf borderId="2" fillId="8" fontId="2" numFmtId="0" xfId="0" applyAlignment="1" applyBorder="1" applyFill="1" applyFont="1">
      <alignment horizontal="center" shrinkToFit="0" wrapText="1"/>
    </xf>
    <xf borderId="2" fillId="9" fontId="2" numFmtId="46" xfId="0" applyAlignment="1" applyBorder="1" applyFill="1" applyFont="1" applyNumberFormat="1">
      <alignment horizontal="center" shrinkToFit="0" wrapText="1"/>
    </xf>
    <xf borderId="2" fillId="10" fontId="2" numFmtId="0" xfId="0" applyAlignment="1" applyBorder="1" applyFill="1" applyFont="1">
      <alignment horizontal="center" shrinkToFit="0" wrapText="1"/>
    </xf>
    <xf borderId="4" fillId="11" fontId="2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vertical="bottom"/>
    </xf>
    <xf borderId="5" fillId="12" fontId="2" numFmtId="0" xfId="0" applyAlignment="1" applyBorder="1" applyFill="1" applyFont="1">
      <alignment horizontal="center" shrinkToFit="0" wrapText="1"/>
    </xf>
    <xf borderId="6" fillId="12" fontId="2" numFmtId="0" xfId="0" applyAlignment="1" applyBorder="1" applyFont="1">
      <alignment horizontal="center" readingOrder="0" shrinkToFit="0" vertical="center" wrapText="1"/>
    </xf>
    <xf borderId="7" fillId="12" fontId="2" numFmtId="0" xfId="0" applyAlignment="1" applyBorder="1" applyFont="1">
      <alignment horizontal="center"/>
    </xf>
    <xf borderId="6" fillId="12" fontId="2" numFmtId="0" xfId="0" applyAlignment="1" applyBorder="1" applyFont="1">
      <alignment horizontal="center" shrinkToFit="0" wrapText="1"/>
    </xf>
    <xf borderId="7" fillId="12" fontId="2" numFmtId="0" xfId="0" applyAlignment="1" applyBorder="1" applyFont="1">
      <alignment shrinkToFit="0" wrapText="1"/>
    </xf>
    <xf borderId="7" fillId="12" fontId="2" numFmtId="164" xfId="0" applyAlignment="1" applyBorder="1" applyFont="1" applyNumberFormat="1">
      <alignment horizontal="center" shrinkToFit="0" wrapText="1"/>
    </xf>
    <xf borderId="7" fillId="12" fontId="2" numFmtId="165" xfId="0" applyBorder="1" applyFont="1" applyNumberFormat="1"/>
    <xf borderId="7" fillId="12" fontId="2" numFmtId="46" xfId="0" applyAlignment="1" applyBorder="1" applyFont="1" applyNumberFormat="1">
      <alignment horizontal="center" shrinkToFit="0" wrapText="1"/>
    </xf>
    <xf borderId="7" fillId="12" fontId="2" numFmtId="21" xfId="0" applyAlignment="1" applyBorder="1" applyFont="1" applyNumberFormat="1">
      <alignment horizontal="center" shrinkToFit="0" wrapText="1"/>
    </xf>
    <xf borderId="8" fillId="12" fontId="2" numFmtId="2" xfId="0" applyAlignment="1" applyBorder="1" applyFont="1" applyNumberFormat="1">
      <alignment horizontal="center" shrinkToFit="0" wrapText="1"/>
    </xf>
    <xf borderId="9" fillId="11" fontId="2" numFmtId="0" xfId="0" applyBorder="1" applyFont="1"/>
    <xf borderId="10" fillId="11" fontId="2" numFmtId="0" xfId="0" applyAlignment="1" applyBorder="1" applyFont="1">
      <alignment vertical="bottom"/>
    </xf>
    <xf borderId="6" fillId="0" fontId="4" numFmtId="0" xfId="0" applyBorder="1" applyFont="1"/>
    <xf borderId="8" fillId="0" fontId="4" numFmtId="0" xfId="0" applyBorder="1" applyFont="1"/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11" fillId="0" fontId="4" numFmtId="0" xfId="0" applyBorder="1" applyFont="1"/>
    <xf borderId="0" fillId="0" fontId="2" numFmtId="2" xfId="0" applyAlignment="1" applyFont="1" applyNumberFormat="1">
      <alignment horizontal="right" shrinkToFit="0" vertical="bottom" wrapText="1"/>
    </xf>
    <xf borderId="7" fillId="0" fontId="4" numFmtId="0" xfId="0" applyBorder="1" applyFont="1"/>
    <xf borderId="12" fillId="11" fontId="2" numFmtId="0" xfId="0" applyBorder="1" applyFont="1"/>
    <xf borderId="13" fillId="11" fontId="2" numFmtId="0" xfId="0" applyAlignment="1" applyBorder="1" applyFont="1">
      <alignment vertical="bottom"/>
    </xf>
    <xf borderId="7" fillId="12" fontId="2" numFmtId="0" xfId="0" applyAlignment="1" applyBorder="1" applyFont="1">
      <alignment horizontal="center" shrinkToFit="0" wrapText="1"/>
    </xf>
    <xf borderId="7" fillId="12" fontId="2" numFmtId="20" xfId="0" applyBorder="1" applyFont="1" applyNumberFormat="1"/>
    <xf borderId="14" fillId="12" fontId="2" numFmtId="165" xfId="0" applyBorder="1" applyFont="1" applyNumberFormat="1"/>
    <xf borderId="15" fillId="12" fontId="2" numFmtId="164" xfId="0" applyAlignment="1" applyBorder="1" applyFont="1" applyNumberFormat="1">
      <alignment horizontal="center" shrinkToFit="0" wrapText="1"/>
    </xf>
    <xf borderId="12" fillId="12" fontId="2" numFmtId="165" xfId="0" applyBorder="1" applyFont="1" applyNumberFormat="1"/>
    <xf borderId="7" fillId="12" fontId="2" numFmtId="46" xfId="0" applyBorder="1" applyFont="1" applyNumberFormat="1"/>
    <xf borderId="16" fillId="12" fontId="2" numFmtId="0" xfId="0" applyAlignment="1" applyBorder="1" applyFont="1">
      <alignment horizontal="center" shrinkToFit="0" wrapText="1"/>
    </xf>
    <xf borderId="11" fillId="12" fontId="2" numFmtId="0" xfId="0" applyAlignment="1" applyBorder="1" applyFont="1">
      <alignment horizontal="center"/>
    </xf>
    <xf borderId="11" fillId="12" fontId="2" numFmtId="0" xfId="0" applyAlignment="1" applyBorder="1" applyFont="1">
      <alignment shrinkToFit="0" wrapText="1"/>
    </xf>
    <xf borderId="11" fillId="12" fontId="2" numFmtId="164" xfId="0" applyAlignment="1" applyBorder="1" applyFont="1" applyNumberFormat="1">
      <alignment horizontal="center" shrinkToFit="0" wrapText="1"/>
    </xf>
    <xf borderId="11" fillId="12" fontId="2" numFmtId="165" xfId="0" applyBorder="1" applyFont="1" applyNumberFormat="1"/>
    <xf borderId="11" fillId="12" fontId="2" numFmtId="46" xfId="0" applyBorder="1" applyFont="1" applyNumberFormat="1"/>
    <xf borderId="9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8"/>
      <c r="I2" s="8"/>
      <c r="J2" s="8"/>
      <c r="K2" s="8"/>
      <c r="L2" s="8"/>
      <c r="M2" s="8"/>
      <c r="N2" s="9"/>
      <c r="O2" s="10" t="s">
        <v>7</v>
      </c>
      <c r="P2" s="11" t="s">
        <v>8</v>
      </c>
      <c r="Q2" s="12" t="s">
        <v>9</v>
      </c>
      <c r="R2" s="13" t="s">
        <v>10</v>
      </c>
      <c r="S2" s="13" t="s">
        <v>10</v>
      </c>
      <c r="T2" s="14"/>
      <c r="U2" s="14"/>
      <c r="V2" s="14"/>
      <c r="W2" s="14"/>
      <c r="X2" s="14"/>
      <c r="Y2" s="14"/>
    </row>
    <row r="3">
      <c r="A3" s="15">
        <v>1.0</v>
      </c>
      <c r="B3" s="16" t="s">
        <v>11</v>
      </c>
      <c r="C3" s="17">
        <v>3.0</v>
      </c>
      <c r="D3" s="18" t="s">
        <v>12</v>
      </c>
      <c r="E3" s="19" t="s">
        <v>13</v>
      </c>
      <c r="F3" s="20">
        <f t="shared" ref="F3:F11" si="1">(C3*$Y$4)/9</f>
        <v>0.1166666667</v>
      </c>
      <c r="G3" s="21"/>
      <c r="H3" s="21"/>
      <c r="I3" s="21"/>
      <c r="J3" s="21"/>
      <c r="K3" s="21"/>
      <c r="L3" s="21"/>
      <c r="M3" s="21"/>
      <c r="N3" s="21"/>
      <c r="O3" s="22">
        <v>0.010416666666666666</v>
      </c>
      <c r="P3" s="23">
        <v>0.05555555555555555</v>
      </c>
      <c r="Q3" s="24">
        <f>SUMIF(G3:G22,TRUE,F3:F22)+SUMIF(H3:H22,TRUE,F3:F22)+SUMIF(I3:I22,TRUE,F3:F22)+SUMIF(J3:J22,TRUE,F3:F22)+SUMIF(K3:K22,TRUE,F3:F22)+SUMIF(L3:L22,TRUE,F3:F22)+SUMIF(M3:M22,TRUE,F3:F22)+SUMIF(N3:N22,TRUE,F3:F22)+SUMIF(#REF!,TRUE,F3:F22)+SUMIF(#REF!,TRUE,F3:F22)+SUMIF(#REF!,TRUE,F3:F22)</f>
        <v>0</v>
      </c>
      <c r="R3" s="25"/>
      <c r="S3" s="26"/>
      <c r="T3" s="14"/>
      <c r="U3" s="14"/>
      <c r="V3" s="14"/>
      <c r="W3" s="14"/>
      <c r="X3" s="14"/>
      <c r="Y3" s="14" t="s">
        <v>14</v>
      </c>
    </row>
    <row r="4">
      <c r="A4" s="15">
        <v>2.0</v>
      </c>
      <c r="B4" s="27"/>
      <c r="C4" s="17">
        <f t="shared" ref="C4:C22" si="2">C3</f>
        <v>3</v>
      </c>
      <c r="D4" s="27"/>
      <c r="E4" s="19" t="s">
        <v>15</v>
      </c>
      <c r="F4" s="20">
        <f t="shared" si="1"/>
        <v>0.1166666667</v>
      </c>
      <c r="G4" s="21"/>
      <c r="H4" s="21"/>
      <c r="I4" s="21"/>
      <c r="J4" s="21"/>
      <c r="K4" s="21"/>
      <c r="L4" s="21"/>
      <c r="M4" s="21"/>
      <c r="N4" s="21"/>
      <c r="O4" s="22">
        <v>0.010416666666666666</v>
      </c>
      <c r="P4" s="22">
        <v>0.004861111111111111</v>
      </c>
      <c r="Q4" s="28"/>
      <c r="R4" s="25"/>
      <c r="S4" s="26"/>
      <c r="T4" s="14"/>
      <c r="U4" s="14"/>
      <c r="V4" s="14"/>
      <c r="W4" s="14"/>
      <c r="X4" s="14" t="s">
        <v>16</v>
      </c>
      <c r="Y4" s="29">
        <v>0.35</v>
      </c>
    </row>
    <row r="5">
      <c r="A5" s="15">
        <v>3.0</v>
      </c>
      <c r="B5" s="27"/>
      <c r="C5" s="17">
        <f t="shared" si="2"/>
        <v>3</v>
      </c>
      <c r="D5" s="27"/>
      <c r="E5" s="19" t="s">
        <v>17</v>
      </c>
      <c r="F5" s="20">
        <f t="shared" si="1"/>
        <v>0.1166666667</v>
      </c>
      <c r="G5" s="21"/>
      <c r="H5" s="21"/>
      <c r="I5" s="21"/>
      <c r="J5" s="21"/>
      <c r="K5" s="21"/>
      <c r="L5" s="21"/>
      <c r="M5" s="21"/>
      <c r="N5" s="21"/>
      <c r="O5" s="22">
        <v>0.003472222222222222</v>
      </c>
      <c r="P5" s="22">
        <v>0.003125</v>
      </c>
      <c r="Q5" s="28"/>
      <c r="R5" s="25"/>
      <c r="S5" s="26"/>
      <c r="T5" s="14"/>
      <c r="U5" s="14" t="s">
        <v>18</v>
      </c>
      <c r="V5" s="14"/>
      <c r="W5" s="14"/>
      <c r="X5" s="14" t="s">
        <v>19</v>
      </c>
      <c r="Y5" s="30">
        <f>0.525+0.065</f>
        <v>0.59</v>
      </c>
    </row>
    <row r="6">
      <c r="A6" s="15">
        <v>4.0</v>
      </c>
      <c r="B6" s="27"/>
      <c r="C6" s="17">
        <f t="shared" si="2"/>
        <v>3</v>
      </c>
      <c r="D6" s="31"/>
      <c r="E6" s="19" t="s">
        <v>20</v>
      </c>
      <c r="F6" s="20">
        <f t="shared" si="1"/>
        <v>0.1166666667</v>
      </c>
      <c r="G6" s="21"/>
      <c r="H6" s="21"/>
      <c r="I6" s="21"/>
      <c r="J6" s="21"/>
      <c r="K6" s="21"/>
      <c r="L6" s="21"/>
      <c r="M6" s="21"/>
      <c r="N6" s="21"/>
      <c r="O6" s="22">
        <v>0.006944444444444444</v>
      </c>
      <c r="P6" s="22">
        <v>0.003125</v>
      </c>
      <c r="Q6" s="28"/>
      <c r="R6" s="25"/>
      <c r="S6" s="26"/>
      <c r="T6" s="14"/>
      <c r="U6" s="32">
        <f>SUM(Q3:Q200)</f>
        <v>0</v>
      </c>
      <c r="V6" s="14"/>
      <c r="W6" s="14"/>
      <c r="X6" s="14" t="s">
        <v>21</v>
      </c>
      <c r="Y6" s="30">
        <v>0.06</v>
      </c>
    </row>
    <row r="7">
      <c r="A7" s="15">
        <v>5.0</v>
      </c>
      <c r="B7" s="27"/>
      <c r="C7" s="17">
        <f t="shared" si="2"/>
        <v>3</v>
      </c>
      <c r="D7" s="18" t="s">
        <v>22</v>
      </c>
      <c r="E7" s="19" t="s">
        <v>23</v>
      </c>
      <c r="F7" s="20">
        <f t="shared" si="1"/>
        <v>0.1166666667</v>
      </c>
      <c r="G7" s="21"/>
      <c r="H7" s="21"/>
      <c r="I7" s="21"/>
      <c r="J7" s="21"/>
      <c r="K7" s="21"/>
      <c r="L7" s="21"/>
      <c r="M7" s="21"/>
      <c r="N7" s="21"/>
      <c r="O7" s="22">
        <v>0.013888888888888888</v>
      </c>
      <c r="P7" s="22">
        <v>0.00625</v>
      </c>
      <c r="Q7" s="28"/>
      <c r="R7" s="25"/>
      <c r="S7" s="26"/>
      <c r="T7" s="14"/>
      <c r="U7" s="14"/>
      <c r="V7" s="14"/>
      <c r="W7" s="14"/>
      <c r="X7" s="14"/>
      <c r="Y7" s="29">
        <f>SUM(Y3:Y6)</f>
        <v>1</v>
      </c>
    </row>
    <row r="8">
      <c r="A8" s="15">
        <v>6.0</v>
      </c>
      <c r="B8" s="27"/>
      <c r="C8" s="17">
        <f t="shared" si="2"/>
        <v>3</v>
      </c>
      <c r="D8" s="27"/>
      <c r="E8" s="19" t="s">
        <v>24</v>
      </c>
      <c r="F8" s="20">
        <f t="shared" si="1"/>
        <v>0.1166666667</v>
      </c>
      <c r="G8" s="21"/>
      <c r="H8" s="21"/>
      <c r="I8" s="21"/>
      <c r="J8" s="21"/>
      <c r="K8" s="21"/>
      <c r="L8" s="21"/>
      <c r="M8" s="21"/>
      <c r="N8" s="21"/>
      <c r="O8" s="22">
        <v>0.003472222222222222</v>
      </c>
      <c r="P8" s="22">
        <v>6.944444444444445E-4</v>
      </c>
      <c r="Q8" s="28"/>
      <c r="R8" s="25"/>
      <c r="S8" s="26"/>
      <c r="T8" s="14"/>
      <c r="U8" s="14"/>
      <c r="V8" s="14"/>
      <c r="W8" s="14"/>
      <c r="X8" s="14"/>
      <c r="Y8" s="14"/>
    </row>
    <row r="9">
      <c r="A9" s="15">
        <v>7.0</v>
      </c>
      <c r="B9" s="27"/>
      <c r="C9" s="17">
        <f t="shared" si="2"/>
        <v>3</v>
      </c>
      <c r="D9" s="27"/>
      <c r="E9" s="19" t="s">
        <v>25</v>
      </c>
      <c r="F9" s="20">
        <f t="shared" si="1"/>
        <v>0.1166666667</v>
      </c>
      <c r="G9" s="21"/>
      <c r="H9" s="21"/>
      <c r="I9" s="21"/>
      <c r="J9" s="21"/>
      <c r="K9" s="21"/>
      <c r="L9" s="21"/>
      <c r="M9" s="21"/>
      <c r="N9" s="21"/>
      <c r="O9" s="22">
        <v>0.006944444444444444</v>
      </c>
      <c r="P9" s="22">
        <v>6.944444444444445E-4</v>
      </c>
      <c r="Q9" s="28"/>
      <c r="R9" s="25"/>
      <c r="S9" s="26"/>
      <c r="T9" s="14"/>
      <c r="U9" s="14"/>
      <c r="V9" s="14"/>
      <c r="W9" s="14"/>
      <c r="X9" s="14"/>
      <c r="Y9" s="14"/>
    </row>
    <row r="10">
      <c r="A10" s="15">
        <v>8.0</v>
      </c>
      <c r="B10" s="27"/>
      <c r="C10" s="17">
        <f t="shared" si="2"/>
        <v>3</v>
      </c>
      <c r="D10" s="27"/>
      <c r="E10" s="19" t="s">
        <v>17</v>
      </c>
      <c r="F10" s="20">
        <f t="shared" si="1"/>
        <v>0.1166666667</v>
      </c>
      <c r="G10" s="21"/>
      <c r="H10" s="21"/>
      <c r="I10" s="21"/>
      <c r="J10" s="21"/>
      <c r="K10" s="21"/>
      <c r="L10" s="21"/>
      <c r="M10" s="21"/>
      <c r="N10" s="21"/>
      <c r="O10" s="22">
        <v>0.003472222222222222</v>
      </c>
      <c r="P10" s="22">
        <v>0.001388888888888889</v>
      </c>
      <c r="Q10" s="28"/>
      <c r="R10" s="25"/>
      <c r="S10" s="26"/>
      <c r="T10" s="14"/>
      <c r="U10" s="14"/>
      <c r="V10" s="14"/>
      <c r="W10" s="14"/>
      <c r="X10" s="14"/>
      <c r="Y10" s="14"/>
    </row>
    <row r="11">
      <c r="A11" s="15">
        <v>9.0</v>
      </c>
      <c r="B11" s="27"/>
      <c r="C11" s="17">
        <f t="shared" si="2"/>
        <v>3</v>
      </c>
      <c r="D11" s="33"/>
      <c r="E11" s="19" t="s">
        <v>20</v>
      </c>
      <c r="F11" s="20">
        <f t="shared" si="1"/>
        <v>0.1166666667</v>
      </c>
      <c r="G11" s="21"/>
      <c r="H11" s="21"/>
      <c r="I11" s="21"/>
      <c r="J11" s="21"/>
      <c r="K11" s="21"/>
      <c r="L11" s="21"/>
      <c r="M11" s="21"/>
      <c r="N11" s="21"/>
      <c r="O11" s="22">
        <v>0.006944444444444444</v>
      </c>
      <c r="P11" s="22">
        <v>0.0020833333333333333</v>
      </c>
      <c r="Q11" s="28"/>
      <c r="R11" s="34"/>
      <c r="S11" s="35"/>
      <c r="T11" s="14"/>
      <c r="U11" s="14"/>
      <c r="V11" s="14"/>
      <c r="W11" s="14"/>
      <c r="X11" s="14"/>
      <c r="Y11" s="14"/>
    </row>
    <row r="12">
      <c r="A12" s="15">
        <v>10.0</v>
      </c>
      <c r="B12" s="27"/>
      <c r="C12" s="17">
        <f t="shared" si="2"/>
        <v>3</v>
      </c>
      <c r="D12" s="18" t="s">
        <v>26</v>
      </c>
      <c r="E12" s="19" t="s">
        <v>27</v>
      </c>
      <c r="F12" s="20">
        <f t="shared" ref="F12:F19" si="3">(C12*$Y$5)/8</f>
        <v>0.22125</v>
      </c>
      <c r="G12" s="21"/>
      <c r="H12" s="21"/>
      <c r="I12" s="21"/>
      <c r="J12" s="21"/>
      <c r="K12" s="21"/>
      <c r="L12" s="21"/>
      <c r="M12" s="21"/>
      <c r="N12" s="21"/>
      <c r="O12" s="22">
        <v>0.03125</v>
      </c>
      <c r="P12" s="36"/>
      <c r="Q12" s="28"/>
      <c r="R12" s="34"/>
      <c r="S12" s="35"/>
      <c r="T12" s="14"/>
      <c r="U12" s="14"/>
      <c r="V12" s="14"/>
      <c r="W12" s="14"/>
      <c r="X12" s="14"/>
      <c r="Y12" s="14"/>
    </row>
    <row r="13">
      <c r="A13" s="15">
        <v>11.0</v>
      </c>
      <c r="B13" s="27"/>
      <c r="C13" s="17">
        <f t="shared" si="2"/>
        <v>3</v>
      </c>
      <c r="D13" s="27"/>
      <c r="E13" s="19" t="s">
        <v>28</v>
      </c>
      <c r="F13" s="20">
        <f t="shared" si="3"/>
        <v>0.22125</v>
      </c>
      <c r="G13" s="21"/>
      <c r="H13" s="21"/>
      <c r="I13" s="21"/>
      <c r="J13" s="21"/>
      <c r="K13" s="21"/>
      <c r="L13" s="21"/>
      <c r="M13" s="21"/>
      <c r="N13" s="21"/>
      <c r="O13" s="22">
        <v>0.013888888888888888</v>
      </c>
      <c r="P13" s="36"/>
      <c r="Q13" s="28"/>
      <c r="R13" s="34"/>
      <c r="S13" s="35"/>
      <c r="T13" s="14"/>
      <c r="U13" s="14"/>
      <c r="V13" s="14"/>
      <c r="W13" s="14"/>
      <c r="X13" s="14"/>
      <c r="Y13" s="14"/>
    </row>
    <row r="14">
      <c r="A14" s="15">
        <v>12.0</v>
      </c>
      <c r="B14" s="27"/>
      <c r="C14" s="17">
        <f t="shared" si="2"/>
        <v>3</v>
      </c>
      <c r="D14" s="27"/>
      <c r="E14" s="19" t="s">
        <v>29</v>
      </c>
      <c r="F14" s="20">
        <f t="shared" si="3"/>
        <v>0.22125</v>
      </c>
      <c r="G14" s="21"/>
      <c r="H14" s="21"/>
      <c r="I14" s="21"/>
      <c r="J14" s="21"/>
      <c r="K14" s="21"/>
      <c r="L14" s="21"/>
      <c r="M14" s="21"/>
      <c r="N14" s="21"/>
      <c r="O14" s="22">
        <v>0.006944444444444444</v>
      </c>
      <c r="P14" s="36"/>
      <c r="Q14" s="28"/>
      <c r="R14" s="34"/>
      <c r="S14" s="35"/>
      <c r="T14" s="14"/>
      <c r="U14" s="14"/>
      <c r="V14" s="14"/>
      <c r="W14" s="14"/>
      <c r="X14" s="14"/>
      <c r="Y14" s="14"/>
    </row>
    <row r="15">
      <c r="A15" s="15">
        <v>13.0</v>
      </c>
      <c r="B15" s="27"/>
      <c r="C15" s="17">
        <f t="shared" si="2"/>
        <v>3</v>
      </c>
      <c r="D15" s="27"/>
      <c r="E15" s="19" t="s">
        <v>30</v>
      </c>
      <c r="F15" s="20">
        <f t="shared" si="3"/>
        <v>0.22125</v>
      </c>
      <c r="G15" s="21"/>
      <c r="H15" s="21"/>
      <c r="I15" s="21"/>
      <c r="J15" s="21"/>
      <c r="K15" s="21"/>
      <c r="L15" s="21"/>
      <c r="M15" s="21"/>
      <c r="N15" s="21"/>
      <c r="O15" s="22">
        <v>0.041666666666666664</v>
      </c>
      <c r="P15" s="22"/>
      <c r="Q15" s="28"/>
      <c r="R15" s="34"/>
      <c r="S15" s="35"/>
      <c r="T15" s="14"/>
      <c r="U15" s="14"/>
      <c r="V15" s="14"/>
      <c r="W15" s="14"/>
      <c r="X15" s="14"/>
      <c r="Y15" s="14"/>
    </row>
    <row r="16">
      <c r="A16" s="15">
        <v>14.0</v>
      </c>
      <c r="B16" s="27"/>
      <c r="C16" s="17">
        <f t="shared" si="2"/>
        <v>3</v>
      </c>
      <c r="D16" s="27"/>
      <c r="E16" s="19" t="s">
        <v>31</v>
      </c>
      <c r="F16" s="20">
        <f t="shared" si="3"/>
        <v>0.22125</v>
      </c>
      <c r="G16" s="21"/>
      <c r="H16" s="21"/>
      <c r="I16" s="21"/>
      <c r="J16" s="21"/>
      <c r="K16" s="21"/>
      <c r="L16" s="21"/>
      <c r="M16" s="21"/>
      <c r="N16" s="21"/>
      <c r="O16" s="22">
        <v>0.041666666666666664</v>
      </c>
      <c r="P16" s="37"/>
      <c r="Q16" s="28"/>
      <c r="R16" s="34"/>
      <c r="S16" s="35"/>
      <c r="T16" s="14"/>
      <c r="U16" s="14"/>
      <c r="V16" s="14"/>
      <c r="W16" s="14"/>
      <c r="X16" s="14"/>
      <c r="Y16" s="14"/>
    </row>
    <row r="17">
      <c r="A17" s="15">
        <v>15.0</v>
      </c>
      <c r="B17" s="27"/>
      <c r="C17" s="17">
        <f t="shared" si="2"/>
        <v>3</v>
      </c>
      <c r="D17" s="27"/>
      <c r="E17" s="19" t="s">
        <v>32</v>
      </c>
      <c r="F17" s="20">
        <f t="shared" si="3"/>
        <v>0.22125</v>
      </c>
      <c r="G17" s="21"/>
      <c r="H17" s="21"/>
      <c r="I17" s="21"/>
      <c r="J17" s="21"/>
      <c r="K17" s="21"/>
      <c r="L17" s="21"/>
      <c r="M17" s="21"/>
      <c r="N17" s="21"/>
      <c r="O17" s="22">
        <v>0.013888888888888888</v>
      </c>
      <c r="P17" s="22"/>
      <c r="Q17" s="28"/>
      <c r="R17" s="34"/>
      <c r="S17" s="35"/>
      <c r="T17" s="14"/>
      <c r="U17" s="14"/>
      <c r="V17" s="14"/>
      <c r="W17" s="14"/>
      <c r="X17" s="14"/>
      <c r="Y17" s="14"/>
    </row>
    <row r="18">
      <c r="A18" s="15">
        <v>16.0</v>
      </c>
      <c r="B18" s="27"/>
      <c r="C18" s="17">
        <f t="shared" si="2"/>
        <v>3</v>
      </c>
      <c r="D18" s="27"/>
      <c r="E18" s="19" t="s">
        <v>33</v>
      </c>
      <c r="F18" s="20">
        <f t="shared" si="3"/>
        <v>0.22125</v>
      </c>
      <c r="G18" s="21"/>
      <c r="H18" s="21"/>
      <c r="I18" s="21"/>
      <c r="J18" s="21"/>
      <c r="K18" s="21"/>
      <c r="L18" s="21"/>
      <c r="M18" s="21"/>
      <c r="N18" s="21"/>
      <c r="O18" s="22">
        <v>0.013888888888888888</v>
      </c>
      <c r="P18" s="36"/>
      <c r="Q18" s="28"/>
      <c r="R18" s="34"/>
      <c r="S18" s="35"/>
      <c r="T18" s="14"/>
      <c r="U18" s="14"/>
      <c r="V18" s="14"/>
      <c r="W18" s="14"/>
      <c r="X18" s="14"/>
      <c r="Y18" s="14"/>
    </row>
    <row r="19">
      <c r="A19" s="15">
        <v>17.0</v>
      </c>
      <c r="B19" s="27"/>
      <c r="C19" s="17">
        <f t="shared" si="2"/>
        <v>3</v>
      </c>
      <c r="D19" s="33"/>
      <c r="E19" s="19" t="s">
        <v>34</v>
      </c>
      <c r="F19" s="20">
        <f t="shared" si="3"/>
        <v>0.22125</v>
      </c>
      <c r="G19" s="38"/>
      <c r="H19" s="21"/>
      <c r="I19" s="21"/>
      <c r="J19" s="21"/>
      <c r="K19" s="21"/>
      <c r="L19" s="21"/>
      <c r="M19" s="21"/>
      <c r="N19" s="21"/>
      <c r="O19" s="22">
        <v>0.006944444444444444</v>
      </c>
      <c r="P19" s="36"/>
      <c r="Q19" s="28"/>
      <c r="R19" s="34"/>
      <c r="S19" s="35"/>
      <c r="T19" s="14"/>
      <c r="U19" s="14"/>
      <c r="V19" s="14"/>
      <c r="W19" s="14"/>
      <c r="X19" s="14"/>
      <c r="Y19" s="14"/>
    </row>
    <row r="20">
      <c r="A20" s="15">
        <v>18.0</v>
      </c>
      <c r="B20" s="27"/>
      <c r="C20" s="17">
        <f t="shared" si="2"/>
        <v>3</v>
      </c>
      <c r="D20" s="18" t="s">
        <v>35</v>
      </c>
      <c r="E20" s="19" t="s">
        <v>36</v>
      </c>
      <c r="F20" s="39">
        <f t="shared" ref="F20:F21" si="4">(C20*$Y$6)/2</f>
        <v>0.09</v>
      </c>
      <c r="G20" s="40"/>
      <c r="H20" s="21"/>
      <c r="I20" s="21"/>
      <c r="J20" s="21"/>
      <c r="K20" s="21"/>
      <c r="L20" s="21"/>
      <c r="M20" s="21"/>
      <c r="N20" s="21"/>
      <c r="O20" s="22">
        <v>0.013888888888888888</v>
      </c>
      <c r="P20" s="41"/>
      <c r="Q20" s="28"/>
      <c r="R20" s="34"/>
      <c r="S20" s="35"/>
      <c r="T20" s="14"/>
      <c r="U20" s="14"/>
      <c r="V20" s="14"/>
      <c r="W20" s="14"/>
      <c r="X20" s="14"/>
      <c r="Y20" s="14"/>
    </row>
    <row r="21">
      <c r="A21" s="15">
        <v>19.0</v>
      </c>
      <c r="B21" s="27"/>
      <c r="C21" s="17">
        <f t="shared" si="2"/>
        <v>3</v>
      </c>
      <c r="D21" s="27"/>
      <c r="E21" s="19" t="s">
        <v>37</v>
      </c>
      <c r="F21" s="39">
        <f t="shared" si="4"/>
        <v>0.09</v>
      </c>
      <c r="G21" s="40"/>
      <c r="H21" s="21"/>
      <c r="I21" s="21"/>
      <c r="J21" s="21"/>
      <c r="K21" s="21"/>
      <c r="L21" s="21"/>
      <c r="M21" s="21"/>
      <c r="N21" s="21"/>
      <c r="O21" s="22">
        <v>0.003472222222222222</v>
      </c>
      <c r="P21" s="41"/>
      <c r="Q21" s="28"/>
      <c r="R21" s="34"/>
      <c r="S21" s="35"/>
      <c r="T21" s="14"/>
      <c r="U21" s="14"/>
      <c r="V21" s="14"/>
      <c r="W21" s="14"/>
      <c r="X21" s="14"/>
      <c r="Y21" s="14"/>
    </row>
    <row r="22">
      <c r="A22" s="42">
        <v>20.0</v>
      </c>
      <c r="B22" s="31"/>
      <c r="C22" s="43">
        <f t="shared" si="2"/>
        <v>3</v>
      </c>
      <c r="D22" s="31"/>
      <c r="E22" s="44" t="s">
        <v>38</v>
      </c>
      <c r="F22" s="45">
        <v>0.0</v>
      </c>
      <c r="G22" s="46"/>
      <c r="H22" s="46"/>
      <c r="I22" s="46"/>
      <c r="J22" s="46"/>
      <c r="K22" s="46"/>
      <c r="L22" s="46"/>
      <c r="M22" s="46"/>
      <c r="N22" s="46"/>
      <c r="O22" s="47"/>
      <c r="P22" s="47"/>
      <c r="Q22" s="48"/>
      <c r="R22" s="25"/>
      <c r="S22" s="26"/>
      <c r="T22" s="14"/>
      <c r="U22" s="14"/>
      <c r="V22" s="14"/>
      <c r="W22" s="14"/>
      <c r="X22" s="14"/>
      <c r="Y22" s="14"/>
    </row>
  </sheetData>
  <mergeCells count="7">
    <mergeCell ref="B3:B22"/>
    <mergeCell ref="D3:D6"/>
    <mergeCell ref="Q3:Q22"/>
    <mergeCell ref="D7:D11"/>
    <mergeCell ref="D12:D19"/>
    <mergeCell ref="D20:D22"/>
    <mergeCell ref="G2:N2"/>
  </mergeCells>
  <drawing r:id="rId1"/>
</worksheet>
</file>