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quantitative_decision_making\"/>
    </mc:Choice>
  </mc:AlternateContent>
  <xr:revisionPtr revIDLastSave="0" documentId="13_ncr:1_{CCBD9C12-958E-4F15-BAD9-540F321B1C1E}" xr6:coauthVersionLast="47" xr6:coauthVersionMax="47" xr10:uidLastSave="{00000000-0000-0000-0000-000000000000}"/>
  <bookViews>
    <workbookView xWindow="-110" yWindow="-110" windowWidth="21820" windowHeight="13900" xr2:uid="{00000000-000D-0000-FFFF-FFFF00000000}"/>
  </bookViews>
  <sheets>
    <sheet name="Logistica Map" sheetId="1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1" l="1"/>
  <c r="E35" i="11"/>
  <c r="D35" i="11"/>
  <c r="U11" i="11"/>
  <c r="V11" i="11"/>
  <c r="W11" i="11"/>
  <c r="X11" i="11"/>
  <c r="Y11" i="11"/>
  <c r="Z11" i="11"/>
  <c r="AA11" i="11"/>
  <c r="AB11" i="11"/>
  <c r="AC11" i="11"/>
  <c r="AD11" i="11"/>
  <c r="AE11" i="11"/>
  <c r="AF11" i="11"/>
  <c r="AG11" i="11"/>
  <c r="AH11" i="11"/>
  <c r="AI11" i="11"/>
  <c r="AJ11" i="11"/>
  <c r="AK11" i="11"/>
  <c r="AL11" i="11"/>
  <c r="AM11" i="11"/>
  <c r="AN11" i="11"/>
  <c r="AO11" i="11"/>
  <c r="AP11" i="11"/>
  <c r="AQ11" i="11"/>
  <c r="AR11"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U13" i="11"/>
  <c r="V13" i="11"/>
  <c r="W13" i="11"/>
  <c r="X13" i="11"/>
  <c r="Y13" i="11"/>
  <c r="Z13" i="11"/>
  <c r="AA13" i="11"/>
  <c r="AB13" i="11"/>
  <c r="AC13" i="11"/>
  <c r="AD13" i="11"/>
  <c r="AE13" i="11"/>
  <c r="AF13" i="11"/>
  <c r="AG13" i="11"/>
  <c r="AH13" i="11"/>
  <c r="AI13" i="11"/>
  <c r="AJ13" i="11"/>
  <c r="AK13" i="11"/>
  <c r="AL13" i="11"/>
  <c r="AM13" i="11"/>
  <c r="AN13" i="11"/>
  <c r="AO13" i="11"/>
  <c r="AP13" i="11"/>
  <c r="AQ13" i="11"/>
  <c r="AR13" i="11"/>
  <c r="U14" i="11"/>
  <c r="V14" i="11"/>
  <c r="W14" i="11"/>
  <c r="X14" i="11"/>
  <c r="Y14" i="11"/>
  <c r="Z14" i="11"/>
  <c r="AA14" i="11"/>
  <c r="AB14" i="11"/>
  <c r="AC14" i="11"/>
  <c r="AD14" i="11"/>
  <c r="AE14" i="11"/>
  <c r="AF14" i="11"/>
  <c r="AG14" i="11"/>
  <c r="AH14" i="11"/>
  <c r="AI14" i="11"/>
  <c r="AJ14" i="11"/>
  <c r="AK14" i="11"/>
  <c r="AL14" i="11"/>
  <c r="AM14" i="11"/>
  <c r="AN14" i="11"/>
  <c r="AO14" i="11"/>
  <c r="AP14" i="11"/>
  <c r="AQ14" i="11"/>
  <c r="AR14" i="11"/>
  <c r="U15" i="11"/>
  <c r="V15" i="11"/>
  <c r="W15" i="11"/>
  <c r="X15" i="11"/>
  <c r="Y15" i="11"/>
  <c r="Z15" i="11"/>
  <c r="AA15" i="11"/>
  <c r="AB15" i="11"/>
  <c r="AC15" i="11"/>
  <c r="AD15" i="11"/>
  <c r="AE15" i="11"/>
  <c r="AF15" i="11"/>
  <c r="AG15" i="11"/>
  <c r="AH15" i="11"/>
  <c r="AI15" i="11"/>
  <c r="AJ15" i="11"/>
  <c r="AK15" i="11"/>
  <c r="AL15" i="11"/>
  <c r="AM15" i="11"/>
  <c r="AN15" i="11"/>
  <c r="AO15" i="11"/>
  <c r="AP15" i="11"/>
  <c r="AQ15" i="11"/>
  <c r="AR15" i="11"/>
  <c r="U16" i="11"/>
  <c r="V16" i="11"/>
  <c r="W16" i="11"/>
  <c r="X16" i="11"/>
  <c r="Y16" i="11"/>
  <c r="Z16" i="11"/>
  <c r="AA16" i="11"/>
  <c r="AB16" i="11"/>
  <c r="AC16" i="11"/>
  <c r="AD16" i="11"/>
  <c r="AE16" i="11"/>
  <c r="AF16" i="11"/>
  <c r="AG16" i="11"/>
  <c r="AH16" i="11"/>
  <c r="AI16" i="11"/>
  <c r="AJ16" i="11"/>
  <c r="AK16" i="11"/>
  <c r="AL16" i="11"/>
  <c r="AM16" i="11"/>
  <c r="AN16" i="11"/>
  <c r="AO16" i="11"/>
  <c r="AP16" i="11"/>
  <c r="AQ16" i="11"/>
  <c r="AR16" i="11"/>
  <c r="U17" i="11"/>
  <c r="V17" i="11"/>
  <c r="W17" i="11"/>
  <c r="X17" i="11"/>
  <c r="Y17" i="11"/>
  <c r="Z17" i="11"/>
  <c r="AA17" i="11"/>
  <c r="AB17" i="11"/>
  <c r="AC17" i="11"/>
  <c r="AD17" i="11"/>
  <c r="AE17" i="11"/>
  <c r="AF17" i="11"/>
  <c r="AG17" i="11"/>
  <c r="AH17" i="11"/>
  <c r="AI17" i="11"/>
  <c r="AJ17" i="11"/>
  <c r="AK17" i="11"/>
  <c r="AL17" i="11"/>
  <c r="AM17" i="11"/>
  <c r="AN17" i="11"/>
  <c r="AO17" i="11"/>
  <c r="AP17" i="11"/>
  <c r="AQ17" i="11"/>
  <c r="AR17" i="11"/>
  <c r="U18" i="11"/>
  <c r="V18" i="11"/>
  <c r="W18" i="11"/>
  <c r="X18" i="11"/>
  <c r="Y18" i="11"/>
  <c r="Z18" i="11"/>
  <c r="AA18" i="11"/>
  <c r="AB18" i="11"/>
  <c r="AC18" i="11"/>
  <c r="AD18" i="11"/>
  <c r="AE18" i="11"/>
  <c r="AF18" i="11"/>
  <c r="AG18" i="11"/>
  <c r="AH18" i="11"/>
  <c r="AI18" i="11"/>
  <c r="AJ18" i="11"/>
  <c r="AK18" i="11"/>
  <c r="AL18" i="11"/>
  <c r="AM18" i="11"/>
  <c r="AN18" i="11"/>
  <c r="AO18" i="11"/>
  <c r="AP18" i="11"/>
  <c r="AQ18" i="11"/>
  <c r="AR18" i="11"/>
  <c r="U19" i="11"/>
  <c r="V19" i="11"/>
  <c r="W19" i="11"/>
  <c r="X19" i="11"/>
  <c r="Y19" i="11"/>
  <c r="Z19" i="11"/>
  <c r="AA19" i="11"/>
  <c r="AB19" i="11"/>
  <c r="AC19" i="11"/>
  <c r="AD19" i="11"/>
  <c r="AE19" i="11"/>
  <c r="AF19" i="11"/>
  <c r="AG19" i="11"/>
  <c r="AH19" i="11"/>
  <c r="AI19" i="11"/>
  <c r="AJ19" i="11"/>
  <c r="AK19" i="11"/>
  <c r="AL19" i="11"/>
  <c r="AM19" i="11"/>
  <c r="AN19" i="11"/>
  <c r="AO19" i="11"/>
  <c r="AP19" i="11"/>
  <c r="AQ19" i="11"/>
  <c r="AR19"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U21" i="11"/>
  <c r="V21" i="11"/>
  <c r="W21" i="11"/>
  <c r="X21" i="11"/>
  <c r="Y21" i="11"/>
  <c r="Z21" i="11"/>
  <c r="AA21" i="11"/>
  <c r="AB21" i="11"/>
  <c r="AC21" i="11"/>
  <c r="AD21" i="11"/>
  <c r="AE21" i="11"/>
  <c r="AF21" i="11"/>
  <c r="AG21" i="11"/>
  <c r="AH21" i="11"/>
  <c r="AI21" i="11"/>
  <c r="AJ21" i="11"/>
  <c r="AK21" i="11"/>
  <c r="AL21" i="11"/>
  <c r="AM21" i="11"/>
  <c r="AN21" i="11"/>
  <c r="AO21" i="11"/>
  <c r="AP21" i="11"/>
  <c r="AQ21" i="11"/>
  <c r="AR21"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U25" i="11"/>
  <c r="V25" i="11"/>
  <c r="W25" i="11"/>
  <c r="X25" i="11"/>
  <c r="Y25" i="11"/>
  <c r="Z25" i="11"/>
  <c r="AA25" i="11"/>
  <c r="AB25" i="11"/>
  <c r="AC25" i="11"/>
  <c r="AD25" i="11"/>
  <c r="AE25" i="11"/>
  <c r="AF25" i="11"/>
  <c r="AG25" i="11"/>
  <c r="AH25" i="11"/>
  <c r="AI25" i="11"/>
  <c r="AJ25" i="11"/>
  <c r="AK25" i="11"/>
  <c r="AL25" i="11"/>
  <c r="AM25" i="11"/>
  <c r="AN25" i="11"/>
  <c r="AO25" i="11"/>
  <c r="AP25" i="11"/>
  <c r="AQ25" i="11"/>
  <c r="AR25" i="11"/>
  <c r="U26" i="11"/>
  <c r="V26" i="11"/>
  <c r="W26" i="11"/>
  <c r="X26" i="11"/>
  <c r="Y26" i="11"/>
  <c r="Z26" i="11"/>
  <c r="AA26" i="11"/>
  <c r="AB26" i="11"/>
  <c r="AC26" i="11"/>
  <c r="AD26" i="11"/>
  <c r="AE26" i="11"/>
  <c r="AF26" i="11"/>
  <c r="AG26" i="11"/>
  <c r="AH26" i="11"/>
  <c r="AI26" i="11"/>
  <c r="AJ26" i="11"/>
  <c r="AK26" i="11"/>
  <c r="AL26" i="11"/>
  <c r="AM26" i="11"/>
  <c r="AN26" i="11"/>
  <c r="AO26" i="11"/>
  <c r="AP26" i="11"/>
  <c r="AQ26" i="11"/>
  <c r="AR26"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U28" i="11"/>
  <c r="V28" i="11"/>
  <c r="W28" i="11"/>
  <c r="X28" i="11"/>
  <c r="Y28" i="11"/>
  <c r="Z28" i="11"/>
  <c r="AA28" i="11"/>
  <c r="AB28" i="11"/>
  <c r="AC28" i="11"/>
  <c r="AD28" i="11"/>
  <c r="AE28" i="11"/>
  <c r="AF28" i="11"/>
  <c r="AG28" i="11"/>
  <c r="AH28" i="11"/>
  <c r="AI28" i="11"/>
  <c r="AJ28" i="11"/>
  <c r="AK28" i="11"/>
  <c r="AL28" i="11"/>
  <c r="AM28" i="11"/>
  <c r="AN28" i="11"/>
  <c r="AO28" i="11"/>
  <c r="AP28" i="11"/>
  <c r="AQ28" i="11"/>
  <c r="AR28" i="11"/>
  <c r="U29" i="11"/>
  <c r="V29" i="11"/>
  <c r="W29" i="11"/>
  <c r="X29" i="11"/>
  <c r="Y29" i="11"/>
  <c r="Z29" i="11"/>
  <c r="AA29" i="11"/>
  <c r="AB29" i="11"/>
  <c r="AC29" i="11"/>
  <c r="AD29" i="11"/>
  <c r="AE29" i="11"/>
  <c r="AF29" i="11"/>
  <c r="AG29" i="11"/>
  <c r="AH29" i="11"/>
  <c r="AI29" i="11"/>
  <c r="AJ29" i="11"/>
  <c r="AK29" i="11"/>
  <c r="AL29" i="11"/>
  <c r="AM29" i="11"/>
  <c r="AN29" i="11"/>
  <c r="AO29" i="11"/>
  <c r="AP29" i="11"/>
  <c r="AQ29" i="11"/>
  <c r="AR29" i="11"/>
  <c r="U30" i="11"/>
  <c r="V30" i="11"/>
  <c r="W30" i="11"/>
  <c r="X30" i="11"/>
  <c r="Y30" i="11"/>
  <c r="Z30" i="11"/>
  <c r="AA30" i="11"/>
  <c r="AB30" i="11"/>
  <c r="AC30" i="11"/>
  <c r="AD30" i="11"/>
  <c r="AE30" i="11"/>
  <c r="AF30" i="11"/>
  <c r="AG30" i="11"/>
  <c r="AH30" i="11"/>
  <c r="AI30" i="11"/>
  <c r="AJ30" i="11"/>
  <c r="AK30" i="11"/>
  <c r="AL30" i="11"/>
  <c r="AM30" i="11"/>
  <c r="AN30" i="11"/>
  <c r="AO30" i="11"/>
  <c r="AP30" i="11"/>
  <c r="AQ30" i="11"/>
  <c r="AR30" i="11"/>
  <c r="U31" i="11"/>
  <c r="V31" i="11"/>
  <c r="W31" i="11"/>
  <c r="X31" i="11"/>
  <c r="Y31" i="11"/>
  <c r="Z31" i="11"/>
  <c r="AA31" i="11"/>
  <c r="AB31" i="11"/>
  <c r="AC31" i="11"/>
  <c r="AD31" i="11"/>
  <c r="AE31" i="11"/>
  <c r="AF31" i="11"/>
  <c r="AG31" i="11"/>
  <c r="AH31" i="11"/>
  <c r="AI31" i="11"/>
  <c r="AJ31" i="11"/>
  <c r="AK31" i="11"/>
  <c r="AL31" i="11"/>
  <c r="AM31" i="11"/>
  <c r="AN31" i="11"/>
  <c r="AO31" i="11"/>
  <c r="AP31" i="11"/>
  <c r="AQ31" i="11"/>
  <c r="AR31" i="11"/>
  <c r="U32" i="11"/>
  <c r="V32" i="11"/>
  <c r="W32" i="11"/>
  <c r="X32" i="11"/>
  <c r="Y32" i="11"/>
  <c r="Z32" i="11"/>
  <c r="AA32" i="11"/>
  <c r="AB32" i="11"/>
  <c r="AC32" i="11"/>
  <c r="AD32" i="11"/>
  <c r="AE32" i="11"/>
  <c r="AF32" i="11"/>
  <c r="AG32" i="11"/>
  <c r="AH32" i="11"/>
  <c r="AI32" i="11"/>
  <c r="AJ32" i="11"/>
  <c r="AK32" i="11"/>
  <c r="AL32" i="11"/>
  <c r="AM32" i="11"/>
  <c r="AN32" i="11"/>
  <c r="AO32" i="11"/>
  <c r="AP32" i="11"/>
  <c r="AQ32" i="11"/>
  <c r="AR32" i="11"/>
  <c r="U33" i="11"/>
  <c r="V33" i="11"/>
  <c r="W33" i="11"/>
  <c r="X33" i="11"/>
  <c r="Y33" i="11"/>
  <c r="Z33" i="11"/>
  <c r="AA33" i="11"/>
  <c r="AB33" i="11"/>
  <c r="AC33" i="11"/>
  <c r="AD33" i="11"/>
  <c r="AE33" i="11"/>
  <c r="AF33" i="11"/>
  <c r="AG33" i="11"/>
  <c r="AH33" i="11"/>
  <c r="AI33" i="11"/>
  <c r="AJ33" i="11"/>
  <c r="AK33" i="11"/>
  <c r="AL33" i="11"/>
  <c r="AM33" i="11"/>
  <c r="AN33" i="11"/>
  <c r="AO33" i="11"/>
  <c r="AP33" i="11"/>
  <c r="AQ33" i="11"/>
  <c r="AR33" i="11"/>
  <c r="U34" i="11"/>
  <c r="V34" i="11"/>
  <c r="W34" i="11"/>
  <c r="X34" i="11"/>
  <c r="Y34" i="11"/>
  <c r="Z34" i="11"/>
  <c r="AA34" i="11"/>
  <c r="AB34" i="11"/>
  <c r="AC34" i="11"/>
  <c r="AD34" i="11"/>
  <c r="AE34" i="11"/>
  <c r="AF34" i="11"/>
  <c r="AG34" i="11"/>
  <c r="AH34" i="11"/>
  <c r="AI34" i="11"/>
  <c r="AJ34" i="11"/>
  <c r="AK34" i="11"/>
  <c r="AL34" i="11"/>
  <c r="AM34" i="11"/>
  <c r="AN34" i="11"/>
  <c r="AO34" i="11"/>
  <c r="AP34" i="11"/>
  <c r="AQ34" i="11"/>
  <c r="AR34" i="11"/>
  <c r="U35" i="11"/>
  <c r="V35" i="11"/>
  <c r="W35" i="11"/>
  <c r="X35" i="11"/>
  <c r="Y35" i="11"/>
  <c r="Z35" i="11"/>
  <c r="AA35" i="11"/>
  <c r="AB35" i="11"/>
  <c r="AC35" i="11"/>
  <c r="AD35" i="11"/>
  <c r="AE35" i="11"/>
  <c r="AF35" i="11"/>
  <c r="AG35" i="11"/>
  <c r="AH35" i="11"/>
  <c r="AI35" i="11"/>
  <c r="AJ35" i="11"/>
  <c r="AK35" i="11"/>
  <c r="AL35" i="11"/>
  <c r="AM35" i="11"/>
  <c r="AN35" i="11"/>
  <c r="AO35" i="11"/>
  <c r="AP35" i="11"/>
  <c r="AQ35" i="11"/>
  <c r="AR35" i="11"/>
  <c r="T12" i="11"/>
  <c r="T13" i="11"/>
  <c r="T14" i="11"/>
  <c r="T15" i="11"/>
  <c r="T16" i="11"/>
  <c r="T17" i="11"/>
  <c r="T18" i="11"/>
  <c r="T19" i="11"/>
  <c r="T20" i="11"/>
  <c r="T21" i="11"/>
  <c r="T22" i="11"/>
  <c r="T23" i="11"/>
  <c r="T24" i="11"/>
  <c r="T25" i="11"/>
  <c r="T26" i="11"/>
  <c r="T27" i="11"/>
  <c r="T28" i="11"/>
  <c r="T29" i="11"/>
  <c r="T30" i="11"/>
  <c r="T31" i="11"/>
  <c r="T32" i="11"/>
  <c r="T33" i="11"/>
  <c r="T34" i="11"/>
  <c r="T35" i="11"/>
  <c r="T11" i="11"/>
  <c r="G9" i="11"/>
  <c r="G10" i="11"/>
  <c r="G11" i="11"/>
  <c r="G12" i="11"/>
  <c r="G13" i="11"/>
  <c r="G14" i="11"/>
  <c r="G15" i="11"/>
  <c r="G16" i="11"/>
  <c r="G17" i="11"/>
  <c r="G18" i="11"/>
  <c r="G19" i="11"/>
  <c r="G20" i="11"/>
  <c r="G21" i="11"/>
  <c r="G22" i="11"/>
  <c r="G23" i="11"/>
  <c r="G24" i="11"/>
  <c r="G25" i="11"/>
  <c r="G26" i="11"/>
  <c r="G27" i="11"/>
  <c r="G28" i="11"/>
  <c r="G29" i="11"/>
  <c r="G30" i="11"/>
  <c r="G31" i="11"/>
  <c r="G32" i="11"/>
  <c r="G8" i="11"/>
  <c r="E36" i="11" l="1"/>
  <c r="G38" i="11"/>
  <c r="G36" i="11"/>
  <c r="G37" i="11"/>
  <c r="G33" i="11"/>
</calcChain>
</file>

<file path=xl/sharedStrings.xml><?xml version="1.0" encoding="utf-8"?>
<sst xmlns="http://schemas.openxmlformats.org/spreadsheetml/2006/main" count="20" uniqueCount="20">
  <si>
    <t>Logistica</t>
  </si>
  <si>
    <t>For the curious, on Earth, Logistica would sit in Queensland, Australia and stretch out into the ocean</t>
  </si>
  <si>
    <t>Notes on this sheet:</t>
  </si>
  <si>
    <t>Input Cells are Orange.  There are just two inputs in this tab</t>
  </si>
  <si>
    <t>In the input cell, you determine where the capital city should be located.  In this tab, we've put it at point 0,0 (On Earth, this is somehere just off the coast east coast of Africa)</t>
  </si>
  <si>
    <t>The tables show the approximiate distance to the capital for each city, the weighted average distance (per citizen), and the percent of citizens within various distance to the capital</t>
  </si>
  <si>
    <t>The map will plot a square when the capital location falls within the general area of Logisica</t>
  </si>
  <si>
    <t>City #</t>
  </si>
  <si>
    <t>Latitude</t>
  </si>
  <si>
    <t>Longitude</t>
  </si>
  <si>
    <t>Population</t>
  </si>
  <si>
    <t>Approx Dist to Capital (Miles)</t>
  </si>
  <si>
    <t>Capital Location:</t>
  </si>
  <si>
    <t>&lt;&lt;--- Weighted Average Distance</t>
  </si>
  <si>
    <t>Percent of Citizens Within Certain Distance to Capital</t>
  </si>
  <si>
    <t>% within 100 miles</t>
  </si>
  <si>
    <t>% within 200 miles</t>
  </si>
  <si>
    <t>% within 300 miles</t>
  </si>
  <si>
    <t>geocenter</t>
  </si>
  <si>
    <t>CoG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</si>
</sst>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 x14ac:knownFonts="1">
    <font>
      <sz val="10"/>
      <name val="Arial"/>
    </font>
    <font>
      <sz val="10"/>
      <name val="Arial"/>
      <family val="2"/>
    </font>
    <font>
      <sz val="8"/>
      <name val="Arial"/>
      <family val="2"/>
    </font>
    <font>
      <b/>
      <sz val="10"/>
      <name val="Arial"/>
      <family val="2"/>
    </font>
    <font>
      <sz val="11"/>
      <color rgb="FF3F3F76"/>
      <name val="Calibri"/>
      <family val="2"/>
      <scheme val="minor"/>
    </font>
    <font>
      <b/>
      <sz val="18"/>
      <name val="Arial"/>
      <family val="2"/>
    </font>
  </fonts>
  <fills count="3">
    <fill>
      <patternFill patternType="none"/>
    </fill>
    <fill>
      <patternFill patternType="gray125"/>
    </fill>
    <fill>
      <patternFill patternType="solid">
        <fgColor rgb="FFFFCC99"/>
      </patternFill>
    </fill>
  </fills>
  <borders count="15">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2" borderId="13" applyNumberFormat="0" applyAlignment="0" applyProtection="0"/>
  </cellStyleXfs>
  <cellXfs count="2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3" fillId="0" borderId="4" xfId="0" applyFont="1" applyBorder="1" applyAlignment="1">
      <alignment horizontal="right"/>
    </xf>
    <xf numFmtId="0" fontId="1" fillId="0" borderId="0" xfId="0" applyFont="1"/>
    <xf numFmtId="165" fontId="0" fillId="0" borderId="7" xfId="0" applyNumberFormat="1" applyBorder="1"/>
    <xf numFmtId="165" fontId="1" fillId="0" borderId="0" xfId="1" applyNumberFormat="1" applyBorder="1"/>
    <xf numFmtId="0" fontId="0" fillId="0" borderId="7" xfId="0" applyBorder="1"/>
    <xf numFmtId="0" fontId="5" fillId="0" borderId="0" xfId="0" applyFont="1"/>
    <xf numFmtId="1" fontId="0" fillId="0" borderId="8" xfId="0" applyNumberFormat="1" applyBorder="1"/>
    <xf numFmtId="1" fontId="0" fillId="0" borderId="9" xfId="0" applyNumberFormat="1" applyBorder="1"/>
    <xf numFmtId="1" fontId="0" fillId="0" borderId="10" xfId="0" applyNumberFormat="1" applyBorder="1"/>
    <xf numFmtId="0" fontId="1" fillId="0" borderId="1" xfId="0" applyFont="1" applyBorder="1"/>
    <xf numFmtId="9" fontId="1" fillId="0" borderId="11" xfId="2" applyBorder="1"/>
    <xf numFmtId="0" fontId="1" fillId="0" borderId="2" xfId="0" applyFont="1" applyBorder="1"/>
    <xf numFmtId="9" fontId="1" fillId="0" borderId="12" xfId="2" applyBorder="1"/>
    <xf numFmtId="0" fontId="1" fillId="0" borderId="4" xfId="0" applyFont="1" applyBorder="1"/>
    <xf numFmtId="0" fontId="4" fillId="2" borderId="13" xfId="3"/>
    <xf numFmtId="0" fontId="4" fillId="2" borderId="14" xfId="3" applyBorder="1"/>
    <xf numFmtId="164" fontId="0" fillId="0" borderId="0" xfId="0" applyNumberFormat="1"/>
  </cellXfs>
  <cellStyles count="4">
    <cellStyle name="Comma" xfId="1" builtinId="3"/>
    <cellStyle name="Input" xfId="3" builtinId="20"/>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'Logistica Map'!$C$8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4200-0E4A-B960-BC730F91E7C4}"/>
                </c:ext>
              </c:extLst>
            </c:dLbl>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Map'!$E$8</c:f>
              <c:numCache>
                <c:formatCode>General</c:formatCode>
                <c:ptCount val="1"/>
                <c:pt idx="0">
                  <c:v>154.80000000000001</c:v>
                </c:pt>
              </c:numCache>
            </c:numRef>
          </c:xVal>
          <c:yVal>
            <c:numRef>
              <c:f>'Logistica Map'!$D$8</c:f>
              <c:numCache>
                <c:formatCode>General</c:formatCode>
                <c:ptCount val="1"/>
                <c:pt idx="0">
                  <c:v>-16.600000000000001</c:v>
                </c:pt>
              </c:numCache>
            </c:numRef>
          </c:yVal>
          <c:smooth val="0"/>
          <c:extLst>
            <c:ext xmlns:c16="http://schemas.microsoft.com/office/drawing/2014/chart" uri="{C3380CC4-5D6E-409C-BE32-E72D297353CC}">
              <c16:uniqueId val="{00000001-4200-0E4A-B960-BC730F91E7C4}"/>
            </c:ext>
          </c:extLst>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'Logistica Map'!$E$33</c:f>
              <c:numCache>
                <c:formatCode>General</c:formatCode>
                <c:ptCount val="1"/>
                <c:pt idx="0">
                  <c:v>149.74576787562353</c:v>
                </c:pt>
              </c:numCache>
            </c:numRef>
          </c:xVal>
          <c:yVal>
            <c:numRef>
              <c:f>'Logistica Map'!$D$33</c:f>
              <c:numCache>
                <c:formatCode>General</c:formatCode>
                <c:ptCount val="1"/>
                <c:pt idx="0">
                  <c:v>-18.82369500948683</c:v>
                </c:pt>
              </c:numCache>
            </c:numRef>
          </c:yVal>
          <c:smooth val="0"/>
          <c:extLst>
            <c:ext xmlns:c16="http://schemas.microsoft.com/office/drawing/2014/chart" uri="{C3380CC4-5D6E-409C-BE32-E72D297353CC}">
              <c16:uniqueId val="{00000002-4200-0E4A-B960-BC730F91E7C4}"/>
            </c:ext>
          </c:extLst>
        </c:ser>
        <c:ser>
          <c:idx val="2"/>
          <c:order val="2"/>
          <c:tx>
            <c:strRef>
              <c:f>'Logistica Map'!$C$9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200-0E4A-B960-BC730F91E7C4}"/>
                </c:ext>
              </c:extLst>
            </c:dLbl>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Map'!$E$9</c:f>
              <c:numCache>
                <c:formatCode>General</c:formatCode>
                <c:ptCount val="1"/>
                <c:pt idx="0">
                  <c:v>156.80000000000001</c:v>
                </c:pt>
              </c:numCache>
            </c:numRef>
          </c:xVal>
          <c:yVal>
            <c:numRef>
              <c:f>'Logistica Map'!$D$9</c:f>
              <c:numCache>
                <c:formatCode>General</c:formatCode>
                <c:ptCount val="1"/>
                <c:pt idx="0">
                  <c:v>-16.7</c:v>
                </c:pt>
              </c:numCache>
            </c:numRef>
          </c:yVal>
          <c:smooth val="0"/>
          <c:extLst>
            <c:ext xmlns:c16="http://schemas.microsoft.com/office/drawing/2014/chart" uri="{C3380CC4-5D6E-409C-BE32-E72D297353CC}">
              <c16:uniqueId val="{00000004-4200-0E4A-B960-BC730F91E7C4}"/>
            </c:ext>
          </c:extLst>
        </c:ser>
        <c:ser>
          <c:idx val="3"/>
          <c:order val="3"/>
          <c:tx>
            <c:strRef>
              <c:f>'Logistica Map'!$C$10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Map'!$E$10</c:f>
              <c:numCache>
                <c:formatCode>General</c:formatCode>
                <c:ptCount val="1"/>
                <c:pt idx="0">
                  <c:v>153.19999999999999</c:v>
                </c:pt>
              </c:numCache>
            </c:numRef>
          </c:xVal>
          <c:yVal>
            <c:numRef>
              <c:f>'Logistica Map'!$D$10</c:f>
              <c:numCache>
                <c:formatCode>General</c:formatCode>
                <c:ptCount val="1"/>
                <c:pt idx="0">
                  <c:v>-16.8</c:v>
                </c:pt>
              </c:numCache>
            </c:numRef>
          </c:yVal>
          <c:smooth val="0"/>
          <c:extLst>
            <c:ext xmlns:c16="http://schemas.microsoft.com/office/drawing/2014/chart" uri="{C3380CC4-5D6E-409C-BE32-E72D297353CC}">
              <c16:uniqueId val="{00000005-4200-0E4A-B960-BC730F91E7C4}"/>
            </c:ext>
          </c:extLst>
        </c:ser>
        <c:ser>
          <c:idx val="4"/>
          <c:order val="4"/>
          <c:tx>
            <c:strRef>
              <c:f>'Logistica Map'!$C$11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Map'!$E$11</c:f>
              <c:numCache>
                <c:formatCode>General</c:formatCode>
                <c:ptCount val="1"/>
                <c:pt idx="0">
                  <c:v>154</c:v>
                </c:pt>
              </c:numCache>
            </c:numRef>
          </c:xVal>
          <c:yVal>
            <c:numRef>
              <c:f>'Logistica Map'!$D$11</c:f>
              <c:numCache>
                <c:formatCode>General</c:formatCode>
                <c:ptCount val="1"/>
                <c:pt idx="0">
                  <c:v>-17</c:v>
                </c:pt>
              </c:numCache>
            </c:numRef>
          </c:yVal>
          <c:smooth val="0"/>
          <c:extLst>
            <c:ext xmlns:c16="http://schemas.microsoft.com/office/drawing/2014/chart" uri="{C3380CC4-5D6E-409C-BE32-E72D297353CC}">
              <c16:uniqueId val="{00000006-4200-0E4A-B960-BC730F91E7C4}"/>
            </c:ext>
          </c:extLst>
        </c:ser>
        <c:ser>
          <c:idx val="5"/>
          <c:order val="5"/>
          <c:tx>
            <c:strRef>
              <c:f>'Logistica Map'!$C$12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Map'!$E$12</c:f>
              <c:numCache>
                <c:formatCode>General</c:formatCode>
                <c:ptCount val="1"/>
                <c:pt idx="0">
                  <c:v>152</c:v>
                </c:pt>
              </c:numCache>
            </c:numRef>
          </c:xVal>
          <c:yVal>
            <c:numRef>
              <c:f>'Logistica Map'!$D$12</c:f>
              <c:numCache>
                <c:formatCode>General</c:formatCode>
                <c:ptCount val="1"/>
                <c:pt idx="0">
                  <c:v>-17</c:v>
                </c:pt>
              </c:numCache>
            </c:numRef>
          </c:yVal>
          <c:smooth val="0"/>
          <c:extLst>
            <c:ext xmlns:c16="http://schemas.microsoft.com/office/drawing/2014/chart" uri="{C3380CC4-5D6E-409C-BE32-E72D297353CC}">
              <c16:uniqueId val="{00000007-4200-0E4A-B960-BC730F91E7C4}"/>
            </c:ext>
          </c:extLst>
        </c:ser>
        <c:ser>
          <c:idx val="6"/>
          <c:order val="6"/>
          <c:tx>
            <c:strRef>
              <c:f>'Logistica Map'!$C$13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4200-0E4A-B960-BC730F91E7C4}"/>
                </c:ext>
              </c:extLst>
            </c:dLbl>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Map'!$E$13</c:f>
              <c:numCache>
                <c:formatCode>General</c:formatCode>
                <c:ptCount val="1"/>
                <c:pt idx="0">
                  <c:v>144.9</c:v>
                </c:pt>
              </c:numCache>
            </c:numRef>
          </c:xVal>
          <c:yVal>
            <c:numRef>
              <c:f>'Logistica Map'!$D$13</c:f>
              <c:numCache>
                <c:formatCode>General</c:formatCode>
                <c:ptCount val="1"/>
                <c:pt idx="0">
                  <c:v>-17.2</c:v>
                </c:pt>
              </c:numCache>
            </c:numRef>
          </c:yVal>
          <c:smooth val="0"/>
          <c:extLst>
            <c:ext xmlns:c16="http://schemas.microsoft.com/office/drawing/2014/chart" uri="{C3380CC4-5D6E-409C-BE32-E72D297353CC}">
              <c16:uniqueId val="{00000009-4200-0E4A-B960-BC730F91E7C4}"/>
            </c:ext>
          </c:extLst>
        </c:ser>
        <c:ser>
          <c:idx val="7"/>
          <c:order val="7"/>
          <c:tx>
            <c:strRef>
              <c:f>'Logistica Map'!$C$14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Map'!$E$14</c:f>
              <c:numCache>
                <c:formatCode>General</c:formatCode>
                <c:ptCount val="1"/>
                <c:pt idx="0">
                  <c:v>155.69999999999999</c:v>
                </c:pt>
              </c:numCache>
            </c:numRef>
          </c:xVal>
          <c:yVal>
            <c:numRef>
              <c:f>'Logistica Map'!$D$14</c:f>
              <c:numCache>
                <c:formatCode>General</c:formatCode>
                <c:ptCount val="1"/>
                <c:pt idx="0">
                  <c:v>-17.5</c:v>
                </c:pt>
              </c:numCache>
            </c:numRef>
          </c:yVal>
          <c:smooth val="0"/>
          <c:extLst>
            <c:ext xmlns:c16="http://schemas.microsoft.com/office/drawing/2014/chart" uri="{C3380CC4-5D6E-409C-BE32-E72D297353CC}">
              <c16:uniqueId val="{0000000A-4200-0E4A-B960-BC730F91E7C4}"/>
            </c:ext>
          </c:extLst>
        </c:ser>
        <c:ser>
          <c:idx val="8"/>
          <c:order val="8"/>
          <c:tx>
            <c:strRef>
              <c:f>'Logistica Map'!$C$15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Map'!$E$15</c:f>
              <c:numCache>
                <c:formatCode>General</c:formatCode>
                <c:ptCount val="1"/>
                <c:pt idx="0">
                  <c:v>147.1</c:v>
                </c:pt>
              </c:numCache>
            </c:numRef>
          </c:xVal>
          <c:yVal>
            <c:numRef>
              <c:f>'Logistica Map'!$D$15</c:f>
              <c:numCache>
                <c:formatCode>General</c:formatCode>
                <c:ptCount val="1"/>
                <c:pt idx="0">
                  <c:v>-17.399999999999999</c:v>
                </c:pt>
              </c:numCache>
            </c:numRef>
          </c:yVal>
          <c:smooth val="0"/>
          <c:extLst>
            <c:ext xmlns:c16="http://schemas.microsoft.com/office/drawing/2014/chart" uri="{C3380CC4-5D6E-409C-BE32-E72D297353CC}">
              <c16:uniqueId val="{0000000B-4200-0E4A-B960-BC730F91E7C4}"/>
            </c:ext>
          </c:extLst>
        </c:ser>
        <c:ser>
          <c:idx val="9"/>
          <c:order val="9"/>
          <c:tx>
            <c:strRef>
              <c:f>'Logistica Map'!$C$16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Map'!$E$16</c:f>
              <c:numCache>
                <c:formatCode>General</c:formatCode>
                <c:ptCount val="1"/>
                <c:pt idx="0">
                  <c:v>141.1</c:v>
                </c:pt>
              </c:numCache>
            </c:numRef>
          </c:xVal>
          <c:yVal>
            <c:numRef>
              <c:f>'Logistica Map'!$D$16</c:f>
              <c:numCache>
                <c:formatCode>General</c:formatCode>
                <c:ptCount val="1"/>
                <c:pt idx="0">
                  <c:v>-17.5</c:v>
                </c:pt>
              </c:numCache>
            </c:numRef>
          </c:yVal>
          <c:smooth val="0"/>
          <c:extLst>
            <c:ext xmlns:c16="http://schemas.microsoft.com/office/drawing/2014/chart" uri="{C3380CC4-5D6E-409C-BE32-E72D297353CC}">
              <c16:uniqueId val="{0000000C-4200-0E4A-B960-BC730F91E7C4}"/>
            </c:ext>
          </c:extLst>
        </c:ser>
        <c:ser>
          <c:idx val="10"/>
          <c:order val="10"/>
          <c:tx>
            <c:strRef>
              <c:f>'Logistica Map'!$C$17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Map'!$E$17</c:f>
              <c:numCache>
                <c:formatCode>General</c:formatCode>
                <c:ptCount val="1"/>
                <c:pt idx="0">
                  <c:v>155.1</c:v>
                </c:pt>
              </c:numCache>
            </c:numRef>
          </c:xVal>
          <c:yVal>
            <c:numRef>
              <c:f>'Logistica Map'!$D$17</c:f>
              <c:numCache>
                <c:formatCode>General</c:formatCode>
                <c:ptCount val="1"/>
                <c:pt idx="0">
                  <c:v>-17.8</c:v>
                </c:pt>
              </c:numCache>
            </c:numRef>
          </c:yVal>
          <c:smooth val="0"/>
          <c:extLst>
            <c:ext xmlns:c16="http://schemas.microsoft.com/office/drawing/2014/chart" uri="{C3380CC4-5D6E-409C-BE32-E72D297353CC}">
              <c16:uniqueId val="{0000000D-4200-0E4A-B960-BC730F91E7C4}"/>
            </c:ext>
          </c:extLst>
        </c:ser>
        <c:ser>
          <c:idx val="11"/>
          <c:order val="11"/>
          <c:tx>
            <c:strRef>
              <c:f>'Logistica Map'!$C$18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Map'!$E$18</c:f>
              <c:numCache>
                <c:formatCode>General</c:formatCode>
                <c:ptCount val="1"/>
                <c:pt idx="0">
                  <c:v>153.80000000000001</c:v>
                </c:pt>
              </c:numCache>
            </c:numRef>
          </c:xVal>
          <c:yVal>
            <c:numRef>
              <c:f>'Logistica Map'!$D$18</c:f>
              <c:numCache>
                <c:formatCode>General</c:formatCode>
                <c:ptCount val="1"/>
                <c:pt idx="0">
                  <c:v>-17.899999999999999</c:v>
                </c:pt>
              </c:numCache>
            </c:numRef>
          </c:yVal>
          <c:smooth val="0"/>
          <c:extLst>
            <c:ext xmlns:c16="http://schemas.microsoft.com/office/drawing/2014/chart" uri="{C3380CC4-5D6E-409C-BE32-E72D297353CC}">
              <c16:uniqueId val="{0000000E-4200-0E4A-B960-BC730F91E7C4}"/>
            </c:ext>
          </c:extLst>
        </c:ser>
        <c:ser>
          <c:idx val="12"/>
          <c:order val="12"/>
          <c:tx>
            <c:strRef>
              <c:f>'Logistica Map'!$C$19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Map'!$E$19</c:f>
              <c:numCache>
                <c:formatCode>General</c:formatCode>
                <c:ptCount val="1"/>
                <c:pt idx="0">
                  <c:v>144.6</c:v>
                </c:pt>
              </c:numCache>
            </c:numRef>
          </c:xVal>
          <c:yVal>
            <c:numRef>
              <c:f>'Logistica Map'!$D$19</c:f>
              <c:numCache>
                <c:formatCode>General</c:formatCode>
                <c:ptCount val="1"/>
                <c:pt idx="0">
                  <c:v>-18</c:v>
                </c:pt>
              </c:numCache>
            </c:numRef>
          </c:yVal>
          <c:smooth val="0"/>
          <c:extLst>
            <c:ext xmlns:c16="http://schemas.microsoft.com/office/drawing/2014/chart" uri="{C3380CC4-5D6E-409C-BE32-E72D297353CC}">
              <c16:uniqueId val="{0000000F-4200-0E4A-B960-BC730F91E7C4}"/>
            </c:ext>
          </c:extLst>
        </c:ser>
        <c:ser>
          <c:idx val="13"/>
          <c:order val="13"/>
          <c:tx>
            <c:strRef>
              <c:f>'Logistica Map'!$C$20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Map'!$E$20</c:f>
              <c:numCache>
                <c:formatCode>General</c:formatCode>
                <c:ptCount val="1"/>
                <c:pt idx="0">
                  <c:v>142.4</c:v>
                </c:pt>
              </c:numCache>
            </c:numRef>
          </c:xVal>
          <c:yVal>
            <c:numRef>
              <c:f>'Logistica Map'!$D$20</c:f>
              <c:numCache>
                <c:formatCode>General</c:formatCode>
                <c:ptCount val="1"/>
                <c:pt idx="0">
                  <c:v>-18.399999999999999</c:v>
                </c:pt>
              </c:numCache>
            </c:numRef>
          </c:yVal>
          <c:smooth val="0"/>
          <c:extLst>
            <c:ext xmlns:c16="http://schemas.microsoft.com/office/drawing/2014/chart" uri="{C3380CC4-5D6E-409C-BE32-E72D297353CC}">
              <c16:uniqueId val="{00000010-4200-0E4A-B960-BC730F91E7C4}"/>
            </c:ext>
          </c:extLst>
        </c:ser>
        <c:ser>
          <c:idx val="14"/>
          <c:order val="14"/>
          <c:tx>
            <c:strRef>
              <c:f>'Logistica Map'!$C$21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Map'!$E$21</c:f>
              <c:numCache>
                <c:formatCode>General</c:formatCode>
                <c:ptCount val="1"/>
                <c:pt idx="0">
                  <c:v>156.80000000000001</c:v>
                </c:pt>
              </c:numCache>
            </c:numRef>
          </c:xVal>
          <c:yVal>
            <c:numRef>
              <c:f>'Logistica Map'!$D$21</c:f>
              <c:numCache>
                <c:formatCode>General</c:formatCode>
                <c:ptCount val="1"/>
                <c:pt idx="0">
                  <c:v>-18.899999999999999</c:v>
                </c:pt>
              </c:numCache>
            </c:numRef>
          </c:yVal>
          <c:smooth val="0"/>
          <c:extLst>
            <c:ext xmlns:c16="http://schemas.microsoft.com/office/drawing/2014/chart" uri="{C3380CC4-5D6E-409C-BE32-E72D297353CC}">
              <c16:uniqueId val="{00000011-4200-0E4A-B960-BC730F91E7C4}"/>
            </c:ext>
          </c:extLst>
        </c:ser>
        <c:ser>
          <c:idx val="15"/>
          <c:order val="15"/>
          <c:tx>
            <c:strRef>
              <c:f>'Logistica Map'!$C$22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Map'!$E$22</c:f>
              <c:numCache>
                <c:formatCode>General</c:formatCode>
                <c:ptCount val="1"/>
                <c:pt idx="0">
                  <c:v>148.30000000000001</c:v>
                </c:pt>
              </c:numCache>
            </c:numRef>
          </c:xVal>
          <c:yVal>
            <c:numRef>
              <c:f>'Logistica Map'!$D$22</c:f>
              <c:numCache>
                <c:formatCode>General</c:formatCode>
                <c:ptCount val="1"/>
                <c:pt idx="0">
                  <c:v>-19.3</c:v>
                </c:pt>
              </c:numCache>
            </c:numRef>
          </c:yVal>
          <c:smooth val="0"/>
          <c:extLst>
            <c:ext xmlns:c16="http://schemas.microsoft.com/office/drawing/2014/chart" uri="{C3380CC4-5D6E-409C-BE32-E72D297353CC}">
              <c16:uniqueId val="{00000012-4200-0E4A-B960-BC730F91E7C4}"/>
            </c:ext>
          </c:extLst>
        </c:ser>
        <c:ser>
          <c:idx val="16"/>
          <c:order val="16"/>
          <c:tx>
            <c:strRef>
              <c:f>'Logistica Map'!$C$23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Map'!$E$23</c:f>
              <c:numCache>
                <c:formatCode>General</c:formatCode>
                <c:ptCount val="1"/>
                <c:pt idx="0">
                  <c:v>152.9</c:v>
                </c:pt>
              </c:numCache>
            </c:numRef>
          </c:xVal>
          <c:yVal>
            <c:numRef>
              <c:f>'Logistica Map'!$D$23</c:f>
              <c:numCache>
                <c:formatCode>General</c:formatCode>
                <c:ptCount val="1"/>
                <c:pt idx="0">
                  <c:v>-19.399999999999999</c:v>
                </c:pt>
              </c:numCache>
            </c:numRef>
          </c:yVal>
          <c:smooth val="0"/>
          <c:extLst>
            <c:ext xmlns:c16="http://schemas.microsoft.com/office/drawing/2014/chart" uri="{C3380CC4-5D6E-409C-BE32-E72D297353CC}">
              <c16:uniqueId val="{00000013-4200-0E4A-B960-BC730F91E7C4}"/>
            </c:ext>
          </c:extLst>
        </c:ser>
        <c:ser>
          <c:idx val="17"/>
          <c:order val="17"/>
          <c:tx>
            <c:strRef>
              <c:f>'Logistica Map'!$C$24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Map'!$E$24</c:f>
              <c:numCache>
                <c:formatCode>General</c:formatCode>
                <c:ptCount val="1"/>
                <c:pt idx="0">
                  <c:v>142.80000000000001</c:v>
                </c:pt>
              </c:numCache>
            </c:numRef>
          </c:xVal>
          <c:yVal>
            <c:numRef>
              <c:f>'Logistica Map'!$D$24</c:f>
              <c:numCache>
                <c:formatCode>General</c:formatCode>
                <c:ptCount val="1"/>
                <c:pt idx="0">
                  <c:v>-19.399999999999999</c:v>
                </c:pt>
              </c:numCache>
            </c:numRef>
          </c:yVal>
          <c:smooth val="0"/>
          <c:extLst>
            <c:ext xmlns:c16="http://schemas.microsoft.com/office/drawing/2014/chart" uri="{C3380CC4-5D6E-409C-BE32-E72D297353CC}">
              <c16:uniqueId val="{00000014-4200-0E4A-B960-BC730F91E7C4}"/>
            </c:ext>
          </c:extLst>
        </c:ser>
        <c:ser>
          <c:idx val="18"/>
          <c:order val="18"/>
          <c:tx>
            <c:strRef>
              <c:f>'Logistica Map'!$C$25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Map'!$E$25</c:f>
              <c:numCache>
                <c:formatCode>General</c:formatCode>
                <c:ptCount val="1"/>
                <c:pt idx="0">
                  <c:v>143.69999999999999</c:v>
                </c:pt>
              </c:numCache>
            </c:numRef>
          </c:xVal>
          <c:yVal>
            <c:numRef>
              <c:f>'Logistica Map'!$D$25</c:f>
              <c:numCache>
                <c:formatCode>General</c:formatCode>
                <c:ptCount val="1"/>
                <c:pt idx="0">
                  <c:v>-19.899999999999999</c:v>
                </c:pt>
              </c:numCache>
            </c:numRef>
          </c:yVal>
          <c:smooth val="0"/>
          <c:extLst>
            <c:ext xmlns:c16="http://schemas.microsoft.com/office/drawing/2014/chart" uri="{C3380CC4-5D6E-409C-BE32-E72D297353CC}">
              <c16:uniqueId val="{00000015-4200-0E4A-B960-BC730F91E7C4}"/>
            </c:ext>
          </c:extLst>
        </c:ser>
        <c:ser>
          <c:idx val="19"/>
          <c:order val="19"/>
          <c:tx>
            <c:strRef>
              <c:f>'Logistica Map'!$C$26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Map'!$E$26</c:f>
              <c:numCache>
                <c:formatCode>General</c:formatCode>
                <c:ptCount val="1"/>
                <c:pt idx="0">
                  <c:v>152.5</c:v>
                </c:pt>
              </c:numCache>
            </c:numRef>
          </c:xVal>
          <c:yVal>
            <c:numRef>
              <c:f>'Logistica Map'!$D$26</c:f>
              <c:numCache>
                <c:formatCode>General</c:formatCode>
                <c:ptCount val="1"/>
                <c:pt idx="0">
                  <c:v>-20.3</c:v>
                </c:pt>
              </c:numCache>
            </c:numRef>
          </c:yVal>
          <c:smooth val="0"/>
          <c:extLst>
            <c:ext xmlns:c16="http://schemas.microsoft.com/office/drawing/2014/chart" uri="{C3380CC4-5D6E-409C-BE32-E72D297353CC}">
              <c16:uniqueId val="{00000016-4200-0E4A-B960-BC730F91E7C4}"/>
            </c:ext>
          </c:extLst>
        </c:ser>
        <c:ser>
          <c:idx val="20"/>
          <c:order val="20"/>
          <c:tx>
            <c:strRef>
              <c:f>'Logistica Map'!$C$27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Map'!$E$27</c:f>
              <c:numCache>
                <c:formatCode>General</c:formatCode>
                <c:ptCount val="1"/>
                <c:pt idx="0">
                  <c:v>143.69999999999999</c:v>
                </c:pt>
              </c:numCache>
            </c:numRef>
          </c:xVal>
          <c:yVal>
            <c:numRef>
              <c:f>'Logistica Map'!$D$27</c:f>
              <c:numCache>
                <c:formatCode>General</c:formatCode>
                <c:ptCount val="1"/>
                <c:pt idx="0">
                  <c:v>-21.2</c:v>
                </c:pt>
              </c:numCache>
            </c:numRef>
          </c:yVal>
          <c:smooth val="0"/>
          <c:extLst>
            <c:ext xmlns:c16="http://schemas.microsoft.com/office/drawing/2014/chart" uri="{C3380CC4-5D6E-409C-BE32-E72D297353CC}">
              <c16:uniqueId val="{00000017-4200-0E4A-B960-BC730F91E7C4}"/>
            </c:ext>
          </c:extLst>
        </c:ser>
        <c:ser>
          <c:idx val="21"/>
          <c:order val="21"/>
          <c:tx>
            <c:strRef>
              <c:f>'Logistica Map'!$C$28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4200-0E4A-B960-BC730F91E7C4}"/>
                </c:ext>
              </c:extLst>
            </c:dLbl>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Map'!$E$28</c:f>
              <c:numCache>
                <c:formatCode>General</c:formatCode>
                <c:ptCount val="1"/>
                <c:pt idx="0">
                  <c:v>155.6</c:v>
                </c:pt>
              </c:numCache>
            </c:numRef>
          </c:xVal>
          <c:yVal>
            <c:numRef>
              <c:f>'Logistica Map'!$D$28</c:f>
              <c:numCache>
                <c:formatCode>General</c:formatCode>
                <c:ptCount val="1"/>
                <c:pt idx="0">
                  <c:v>-21.6</c:v>
                </c:pt>
              </c:numCache>
            </c:numRef>
          </c:yVal>
          <c:smooth val="0"/>
          <c:extLst>
            <c:ext xmlns:c16="http://schemas.microsoft.com/office/drawing/2014/chart" uri="{C3380CC4-5D6E-409C-BE32-E72D297353CC}">
              <c16:uniqueId val="{00000019-4200-0E4A-B960-BC730F91E7C4}"/>
            </c:ext>
          </c:extLst>
        </c:ser>
        <c:ser>
          <c:idx val="22"/>
          <c:order val="22"/>
          <c:tx>
            <c:strRef>
              <c:f>'Logistica Map'!$C$29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Map'!$E$29</c:f>
              <c:numCache>
                <c:formatCode>General</c:formatCode>
                <c:ptCount val="1"/>
                <c:pt idx="0">
                  <c:v>140.1</c:v>
                </c:pt>
              </c:numCache>
            </c:numRef>
          </c:xVal>
          <c:yVal>
            <c:numRef>
              <c:f>'Logistica Map'!$D$29</c:f>
              <c:numCache>
                <c:formatCode>General</c:formatCode>
                <c:ptCount val="1"/>
                <c:pt idx="0">
                  <c:v>-22.6</c:v>
                </c:pt>
              </c:numCache>
            </c:numRef>
          </c:yVal>
          <c:smooth val="0"/>
          <c:extLst>
            <c:ext xmlns:c16="http://schemas.microsoft.com/office/drawing/2014/chart" uri="{C3380CC4-5D6E-409C-BE32-E72D297353CC}">
              <c16:uniqueId val="{0000001A-4200-0E4A-B960-BC730F91E7C4}"/>
            </c:ext>
          </c:extLst>
        </c:ser>
        <c:ser>
          <c:idx val="23"/>
          <c:order val="23"/>
          <c:tx>
            <c:strRef>
              <c:f>'Logistica Map'!$C$30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4200-0E4A-B960-BC730F91E7C4}"/>
                </c:ext>
              </c:extLst>
            </c:dLbl>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Map'!$E$30</c:f>
              <c:numCache>
                <c:formatCode>General</c:formatCode>
                <c:ptCount val="1"/>
                <c:pt idx="0">
                  <c:v>155.80000000000001</c:v>
                </c:pt>
              </c:numCache>
            </c:numRef>
          </c:xVal>
          <c:yVal>
            <c:numRef>
              <c:f>'Logistica Map'!$D$30</c:f>
              <c:numCache>
                <c:formatCode>General</c:formatCode>
                <c:ptCount val="1"/>
                <c:pt idx="0">
                  <c:v>-23.4</c:v>
                </c:pt>
              </c:numCache>
            </c:numRef>
          </c:yVal>
          <c:smooth val="0"/>
          <c:extLst>
            <c:ext xmlns:c16="http://schemas.microsoft.com/office/drawing/2014/chart" uri="{C3380CC4-5D6E-409C-BE32-E72D297353CC}">
              <c16:uniqueId val="{0000001C-4200-0E4A-B960-BC730F91E7C4}"/>
            </c:ext>
          </c:extLst>
        </c:ser>
        <c:ser>
          <c:idx val="24"/>
          <c:order val="24"/>
          <c:tx>
            <c:strRef>
              <c:f>'Logistica Map'!$C$31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Map'!$E$31</c:f>
              <c:numCache>
                <c:formatCode>General</c:formatCode>
                <c:ptCount val="1"/>
                <c:pt idx="0">
                  <c:v>144.4</c:v>
                </c:pt>
              </c:numCache>
            </c:numRef>
          </c:xVal>
          <c:yVal>
            <c:numRef>
              <c:f>'Logistica Map'!$D$31</c:f>
              <c:numCache>
                <c:formatCode>General</c:formatCode>
                <c:ptCount val="1"/>
                <c:pt idx="0">
                  <c:v>-24</c:v>
                </c:pt>
              </c:numCache>
            </c:numRef>
          </c:yVal>
          <c:smooth val="0"/>
          <c:extLst>
            <c:ext xmlns:c16="http://schemas.microsoft.com/office/drawing/2014/chart" uri="{C3380CC4-5D6E-409C-BE32-E72D297353CC}">
              <c16:uniqueId val="{0000001D-4200-0E4A-B960-BC730F91E7C4}"/>
            </c:ext>
          </c:extLst>
        </c:ser>
        <c:ser>
          <c:idx val="25"/>
          <c:order val="25"/>
          <c:tx>
            <c:strRef>
              <c:f>'Logistica Map'!$C$32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B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Map'!$E$32</c:f>
              <c:numCache>
                <c:formatCode>General</c:formatCode>
                <c:ptCount val="1"/>
                <c:pt idx="0">
                  <c:v>146.4</c:v>
                </c:pt>
              </c:numCache>
            </c:numRef>
          </c:xVal>
          <c:yVal>
            <c:numRef>
              <c:f>'Logistica Map'!$D$32</c:f>
              <c:numCache>
                <c:formatCode>General</c:formatCode>
                <c:ptCount val="1"/>
                <c:pt idx="0">
                  <c:v>-24.9</c:v>
                </c:pt>
              </c:numCache>
            </c:numRef>
          </c:yVal>
          <c:smooth val="0"/>
          <c:extLst>
            <c:ext xmlns:c16="http://schemas.microsoft.com/office/drawing/2014/chart" uri="{C3380CC4-5D6E-409C-BE32-E72D297353CC}">
              <c16:uniqueId val="{0000001E-4200-0E4A-B960-BC730F91E7C4}"/>
            </c:ext>
          </c:extLst>
        </c:ser>
        <c:dLbls>
          <c:showLegendKey val="0"/>
          <c:showVal val="0"/>
          <c:showCatName val="0"/>
          <c:showSerName val="0"/>
          <c:showPercent val="0"/>
          <c:showBubbleSize val="0"/>
        </c:dLbls>
        <c:axId val="199488640"/>
        <c:axId val="199490176"/>
      </c:scatterChart>
      <c:valAx>
        <c:axId val="199488640"/>
        <c:scaling>
          <c:orientation val="minMax"/>
          <c:max val="158"/>
          <c:min val="138"/>
        </c:scaling>
        <c:delete val="1"/>
        <c:axPos val="b"/>
        <c:numFmt formatCode="General" sourceLinked="1"/>
        <c:majorTickMark val="out"/>
        <c:minorTickMark val="none"/>
        <c:tickLblPos val="nextTo"/>
        <c:crossAx val="199490176"/>
        <c:crosses val="autoZero"/>
        <c:crossBetween val="midCat"/>
        <c:majorUnit val="2"/>
        <c:minorUnit val="0.4"/>
      </c:valAx>
      <c:valAx>
        <c:axId val="199490176"/>
        <c:scaling>
          <c:orientation val="minMax"/>
          <c:max val="-15"/>
          <c:min val="-27"/>
        </c:scaling>
        <c:delete val="1"/>
        <c:axPos val="l"/>
        <c:numFmt formatCode="General" sourceLinked="1"/>
        <c:majorTickMark val="out"/>
        <c:minorTickMark val="none"/>
        <c:tickLblPos val="nextTo"/>
        <c:crossAx val="199488640"/>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B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7183" name="Chart 1">
          <a:extLst>
            <a:ext uri="{FF2B5EF4-FFF2-40B4-BE49-F238E27FC236}">
              <a16:creationId xmlns:a16="http://schemas.microsoft.com/office/drawing/2014/main" id="{00000000-0008-0000-0000-00000F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7184" name="Freeform 4">
          <a:extLst>
            <a:ext uri="{FF2B5EF4-FFF2-40B4-BE49-F238E27FC236}">
              <a16:creationId xmlns:a16="http://schemas.microsoft.com/office/drawing/2014/main" id="{00000000-0008-0000-0000-0000101C0000}"/>
            </a:ext>
          </a:extLst>
        </xdr:cNvPr>
        <xdr:cNvSpPr>
          <a:spLocks/>
        </xdr:cNvSpPr>
      </xdr:nvSpPr>
      <xdr:spPr bwMode="auto">
        <a:xfrm rot="5400000">
          <a:off x="6067425" y="42862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R40"/>
  <sheetViews>
    <sheetView tabSelected="1" topLeftCell="A5" zoomScale="66" zoomScaleNormal="164" workbookViewId="0">
      <selection activeCell="AF10" sqref="AF10"/>
    </sheetView>
  </sheetViews>
  <sheetFormatPr defaultColWidth="8.81640625" defaultRowHeight="12.5" x14ac:dyDescent="0.25"/>
  <cols>
    <col min="3" max="3" width="21.26953125" customWidth="1"/>
    <col min="6" max="6" width="18.1796875" customWidth="1"/>
    <col min="7" max="7" width="27.26953125" customWidth="1"/>
  </cols>
  <sheetData>
    <row r="1" spans="3:44" ht="23" x14ac:dyDescent="0.5">
      <c r="C1" s="12" t="s">
        <v>0</v>
      </c>
      <c r="D1" s="8" t="s">
        <v>1</v>
      </c>
    </row>
    <row r="2" spans="3:44" ht="14.5" x14ac:dyDescent="0.35">
      <c r="C2" s="8" t="s">
        <v>2</v>
      </c>
      <c r="D2" s="21" t="s">
        <v>3</v>
      </c>
      <c r="E2" s="21"/>
      <c r="F2" s="21"/>
      <c r="G2" s="21"/>
    </row>
    <row r="3" spans="3:44" x14ac:dyDescent="0.25">
      <c r="D3" s="8" t="s">
        <v>4</v>
      </c>
    </row>
    <row r="4" spans="3:44" x14ac:dyDescent="0.25">
      <c r="D4" s="8" t="s">
        <v>5</v>
      </c>
    </row>
    <row r="5" spans="3:44" x14ac:dyDescent="0.25">
      <c r="D5" s="8" t="s">
        <v>6</v>
      </c>
    </row>
    <row r="6" spans="3:44" ht="13" thickBot="1" x14ac:dyDescent="0.3"/>
    <row r="7" spans="3:44" ht="13" thickBot="1" x14ac:dyDescent="0.3">
      <c r="C7" s="4" t="s">
        <v>7</v>
      </c>
      <c r="D7" s="5" t="s">
        <v>8</v>
      </c>
      <c r="E7" s="5" t="s">
        <v>9</v>
      </c>
      <c r="F7" s="6" t="s">
        <v>10</v>
      </c>
      <c r="G7" s="11" t="s">
        <v>11</v>
      </c>
    </row>
    <row r="8" spans="3:44" x14ac:dyDescent="0.25">
      <c r="C8" s="1">
        <v>1</v>
      </c>
      <c r="D8">
        <v>-16.600000000000001</v>
      </c>
      <c r="E8">
        <v>154.80000000000001</v>
      </c>
      <c r="F8" s="10">
        <v>1655000</v>
      </c>
      <c r="G8" s="13">
        <f>ROUND(69*SQRT((E8-$E$33)^2+(D8-$D$33)^2),0)</f>
        <v>381</v>
      </c>
    </row>
    <row r="9" spans="3:44" x14ac:dyDescent="0.25">
      <c r="C9" s="1">
        <v>2</v>
      </c>
      <c r="D9">
        <v>-16.7</v>
      </c>
      <c r="E9">
        <v>156.80000000000001</v>
      </c>
      <c r="F9" s="10">
        <v>2300000</v>
      </c>
      <c r="G9" s="14">
        <f t="shared" ref="G9:G32" si="0">ROUND(69*SQRT((E9-$E$33)^2+(D9-$D$33)^2),0)</f>
        <v>508</v>
      </c>
    </row>
    <row r="10" spans="3:44" x14ac:dyDescent="0.25">
      <c r="C10" s="1">
        <v>3</v>
      </c>
      <c r="D10">
        <v>-16.8</v>
      </c>
      <c r="E10">
        <v>153.19999999999999</v>
      </c>
      <c r="F10" s="10">
        <v>601000</v>
      </c>
      <c r="G10" s="14">
        <f t="shared" si="0"/>
        <v>276</v>
      </c>
      <c r="R10" s="8"/>
      <c r="S10" s="8"/>
      <c r="T10" s="8">
        <v>1</v>
      </c>
      <c r="U10" s="8">
        <v>2</v>
      </c>
      <c r="V10" s="8">
        <v>3</v>
      </c>
      <c r="W10" s="8">
        <v>4</v>
      </c>
      <c r="X10" s="8">
        <v>5</v>
      </c>
      <c r="Y10" s="8">
        <v>6</v>
      </c>
      <c r="Z10" s="8">
        <v>7</v>
      </c>
      <c r="AA10" s="8">
        <v>8</v>
      </c>
      <c r="AB10" s="8">
        <v>9</v>
      </c>
      <c r="AC10" s="8">
        <v>10</v>
      </c>
      <c r="AD10" s="8">
        <v>11</v>
      </c>
      <c r="AE10" s="8">
        <v>12</v>
      </c>
      <c r="AF10" s="8">
        <v>13</v>
      </c>
      <c r="AG10" s="8">
        <v>14</v>
      </c>
      <c r="AH10" s="8">
        <v>15</v>
      </c>
      <c r="AI10" s="8">
        <v>16</v>
      </c>
      <c r="AJ10" s="8">
        <v>17</v>
      </c>
      <c r="AK10" s="8">
        <v>18</v>
      </c>
      <c r="AL10" s="8">
        <v>19</v>
      </c>
      <c r="AM10" s="8">
        <v>20</v>
      </c>
      <c r="AN10" s="8">
        <v>21</v>
      </c>
      <c r="AO10" s="8">
        <v>22</v>
      </c>
      <c r="AP10" s="8">
        <v>23</v>
      </c>
      <c r="AQ10" s="8">
        <v>24</v>
      </c>
      <c r="AR10" s="8">
        <v>25</v>
      </c>
    </row>
    <row r="11" spans="3:44" x14ac:dyDescent="0.25">
      <c r="C11" s="1">
        <v>4</v>
      </c>
      <c r="D11">
        <v>-17</v>
      </c>
      <c r="E11">
        <v>154</v>
      </c>
      <c r="F11" s="10">
        <v>1385000</v>
      </c>
      <c r="G11" s="14">
        <f t="shared" si="0"/>
        <v>319</v>
      </c>
      <c r="S11">
        <v>1</v>
      </c>
      <c r="T11">
        <f>SQRT((_xlfn.XLOOKUP(T$10,$C$8:$C$32,$D$8:$D$32)-_xlfn.XLOOKUP($S11,$C$8:$C$32,$D$8:$D$32))^2+(_xlfn.XLOOKUP(T$10,$C$8:$C$32,$E$8:$E$32)-_xlfn.XLOOKUP($S11,$C$8:$C$32,$E$8:$E$32))^2)</f>
        <v>0</v>
      </c>
      <c r="U11">
        <f t="shared" ref="U11:AR22" si="1">SQRT((_xlfn.XLOOKUP(U$10,$C$8:$C$32,$D$8:$D$32)-_xlfn.XLOOKUP($S11,$C$8:$C$32,$D$8:$D$32))^2+(_xlfn.XLOOKUP(U$10,$C$8:$C$32,$E$8:$E$32)-_xlfn.XLOOKUP($S11,$C$8:$C$32,$E$8:$E$32))^2)</f>
        <v>2.0024984394500787</v>
      </c>
      <c r="V11">
        <f t="shared" si="1"/>
        <v>1.6124515496597325</v>
      </c>
      <c r="W11">
        <f t="shared" si="1"/>
        <v>0.89442719099992551</v>
      </c>
      <c r="X11">
        <f t="shared" si="1"/>
        <v>2.8284271247462009</v>
      </c>
      <c r="Y11">
        <f t="shared" si="1"/>
        <v>9.9181651528899302</v>
      </c>
      <c r="Z11">
        <f t="shared" si="1"/>
        <v>1.2727922061357686</v>
      </c>
      <c r="AA11">
        <f t="shared" si="1"/>
        <v>7.7414468931847784</v>
      </c>
      <c r="AB11">
        <f t="shared" si="1"/>
        <v>13.729530217745998</v>
      </c>
      <c r="AC11">
        <f t="shared" si="1"/>
        <v>1.2369316876852934</v>
      </c>
      <c r="AD11">
        <f t="shared" si="1"/>
        <v>1.6401219466856702</v>
      </c>
      <c r="AE11">
        <f t="shared" si="1"/>
        <v>10.295630140987017</v>
      </c>
      <c r="AF11">
        <f t="shared" si="1"/>
        <v>12.529964086141673</v>
      </c>
      <c r="AG11">
        <f t="shared" si="1"/>
        <v>3.0479501308256318</v>
      </c>
      <c r="AH11">
        <f t="shared" si="1"/>
        <v>7.0384657419071095</v>
      </c>
      <c r="AI11">
        <f t="shared" si="1"/>
        <v>3.383784863137727</v>
      </c>
      <c r="AJ11">
        <f t="shared" si="1"/>
        <v>12.322337440599489</v>
      </c>
      <c r="AK11">
        <f t="shared" si="1"/>
        <v>11.580155439371291</v>
      </c>
      <c r="AL11">
        <f t="shared" si="1"/>
        <v>4.3566041821583985</v>
      </c>
      <c r="AM11">
        <f t="shared" si="1"/>
        <v>12.015406776301853</v>
      </c>
      <c r="AN11">
        <f t="shared" si="1"/>
        <v>5.0635955604688627</v>
      </c>
      <c r="AO11">
        <f t="shared" si="1"/>
        <v>15.877342346879106</v>
      </c>
      <c r="AP11">
        <f t="shared" si="1"/>
        <v>6.87313611097583</v>
      </c>
      <c r="AQ11">
        <f t="shared" si="1"/>
        <v>12.764011908487085</v>
      </c>
      <c r="AR11">
        <f t="shared" si="1"/>
        <v>11.808894952534722</v>
      </c>
    </row>
    <row r="12" spans="3:44" x14ac:dyDescent="0.25">
      <c r="C12" s="1">
        <v>5</v>
      </c>
      <c r="D12">
        <v>-17</v>
      </c>
      <c r="E12">
        <v>152</v>
      </c>
      <c r="F12" s="10">
        <v>1230000</v>
      </c>
      <c r="G12" s="14">
        <f t="shared" si="0"/>
        <v>200</v>
      </c>
      <c r="S12">
        <v>2</v>
      </c>
      <c r="T12">
        <f t="shared" ref="T12:AI35" si="2">SQRT((_xlfn.XLOOKUP(T$10,$C$8:$C$32,$D$8:$D$32)-_xlfn.XLOOKUP($S12,$C$8:$C$32,$D$8:$D$32))^2+(_xlfn.XLOOKUP(T$10,$C$8:$C$32,$E$8:$E$32)-_xlfn.XLOOKUP($S12,$C$8:$C$32,$E$8:$E$32))^2)</f>
        <v>2.0024984394500787</v>
      </c>
      <c r="U12">
        <f t="shared" si="2"/>
        <v>0</v>
      </c>
      <c r="V12">
        <f t="shared" si="2"/>
        <v>3.6013886210738439</v>
      </c>
      <c r="W12">
        <f t="shared" si="2"/>
        <v>2.816025568065756</v>
      </c>
      <c r="X12">
        <f t="shared" si="2"/>
        <v>4.8093658625644302</v>
      </c>
      <c r="Y12">
        <f t="shared" si="2"/>
        <v>11.910499569707399</v>
      </c>
      <c r="Z12">
        <f t="shared" si="2"/>
        <v>1.3601470508735631</v>
      </c>
      <c r="AA12">
        <f t="shared" si="2"/>
        <v>9.7252249331313845</v>
      </c>
      <c r="AB12">
        <f t="shared" si="2"/>
        <v>15.720368952413317</v>
      </c>
      <c r="AC12">
        <f t="shared" si="2"/>
        <v>2.0248456731316735</v>
      </c>
      <c r="AD12">
        <f t="shared" si="2"/>
        <v>3.2310988842807022</v>
      </c>
      <c r="AE12">
        <f t="shared" si="2"/>
        <v>12.269066794177968</v>
      </c>
      <c r="AF12">
        <f t="shared" si="2"/>
        <v>14.500000000000005</v>
      </c>
      <c r="AG12">
        <f t="shared" si="2"/>
        <v>2.1999999999999993</v>
      </c>
      <c r="AH12">
        <f t="shared" si="2"/>
        <v>8.8887569434651557</v>
      </c>
      <c r="AI12">
        <f t="shared" si="2"/>
        <v>4.7434164902525735</v>
      </c>
      <c r="AJ12">
        <f t="shared" si="1"/>
        <v>14.257980221616243</v>
      </c>
      <c r="AK12">
        <f t="shared" si="1"/>
        <v>13.485177047410264</v>
      </c>
      <c r="AL12">
        <f t="shared" si="1"/>
        <v>5.6080299571239909</v>
      </c>
      <c r="AM12">
        <f t="shared" si="1"/>
        <v>13.851353724455981</v>
      </c>
      <c r="AN12">
        <f t="shared" si="1"/>
        <v>5.0447993022517812</v>
      </c>
      <c r="AO12">
        <f t="shared" si="1"/>
        <v>17.711578134090722</v>
      </c>
      <c r="AP12">
        <f t="shared" si="1"/>
        <v>6.7742158217759787</v>
      </c>
      <c r="AQ12">
        <f t="shared" si="1"/>
        <v>14.389232085139225</v>
      </c>
      <c r="AR12">
        <f t="shared" si="1"/>
        <v>13.243866504914648</v>
      </c>
    </row>
    <row r="13" spans="3:44" x14ac:dyDescent="0.25">
      <c r="C13" s="1">
        <v>6</v>
      </c>
      <c r="D13">
        <v>-17.2</v>
      </c>
      <c r="E13">
        <v>144.9</v>
      </c>
      <c r="F13" s="10">
        <v>665000</v>
      </c>
      <c r="G13" s="14">
        <f t="shared" si="0"/>
        <v>353</v>
      </c>
      <c r="S13">
        <v>3</v>
      </c>
      <c r="T13">
        <f t="shared" si="2"/>
        <v>1.6124515496597325</v>
      </c>
      <c r="U13">
        <f t="shared" si="1"/>
        <v>3.6013886210738439</v>
      </c>
      <c r="V13">
        <f t="shared" si="1"/>
        <v>0</v>
      </c>
      <c r="W13">
        <f t="shared" si="1"/>
        <v>0.82462112512354302</v>
      </c>
      <c r="X13">
        <f t="shared" si="1"/>
        <v>1.2165525060596327</v>
      </c>
      <c r="Y13">
        <f t="shared" si="1"/>
        <v>8.309632964216874</v>
      </c>
      <c r="Z13">
        <f t="shared" si="1"/>
        <v>2.5961509971494339</v>
      </c>
      <c r="AA13">
        <f t="shared" si="1"/>
        <v>6.129437168288776</v>
      </c>
      <c r="AB13">
        <f t="shared" si="1"/>
        <v>12.120231020900546</v>
      </c>
      <c r="AC13">
        <f t="shared" si="1"/>
        <v>2.147091055358394</v>
      </c>
      <c r="AD13">
        <f t="shared" si="1"/>
        <v>1.2529964086141758</v>
      </c>
      <c r="AE13">
        <f t="shared" si="1"/>
        <v>8.6833173384369591</v>
      </c>
      <c r="AF13">
        <f t="shared" si="1"/>
        <v>10.917875251164928</v>
      </c>
      <c r="AG13">
        <f t="shared" si="1"/>
        <v>4.16773319683496</v>
      </c>
      <c r="AH13">
        <f t="shared" si="1"/>
        <v>5.5009090157900067</v>
      </c>
      <c r="AI13">
        <f t="shared" si="1"/>
        <v>2.6172504656604763</v>
      </c>
      <c r="AJ13">
        <f t="shared" si="1"/>
        <v>10.720074626605895</v>
      </c>
      <c r="AK13">
        <f t="shared" si="1"/>
        <v>9.9929975482834976</v>
      </c>
      <c r="AL13">
        <f t="shared" si="1"/>
        <v>3.5693136595149473</v>
      </c>
      <c r="AM13">
        <f t="shared" si="1"/>
        <v>10.469479452198184</v>
      </c>
      <c r="AN13">
        <f t="shared" si="1"/>
        <v>5.366563145999498</v>
      </c>
      <c r="AO13">
        <f t="shared" si="1"/>
        <v>14.326548781894399</v>
      </c>
      <c r="AP13">
        <f t="shared" si="1"/>
        <v>7.0936591403872864</v>
      </c>
      <c r="AQ13">
        <f t="shared" si="1"/>
        <v>11.370136322841503</v>
      </c>
      <c r="AR13">
        <f t="shared" si="1"/>
        <v>10.575916035975311</v>
      </c>
    </row>
    <row r="14" spans="3:44" x14ac:dyDescent="0.25">
      <c r="C14" s="1">
        <v>7</v>
      </c>
      <c r="D14">
        <v>-17.5</v>
      </c>
      <c r="E14">
        <v>155.69999999999999</v>
      </c>
      <c r="F14" s="10">
        <v>664000</v>
      </c>
      <c r="G14" s="14">
        <f t="shared" si="0"/>
        <v>421</v>
      </c>
      <c r="S14">
        <v>4</v>
      </c>
      <c r="T14">
        <f t="shared" si="2"/>
        <v>0.89442719099992551</v>
      </c>
      <c r="U14">
        <f t="shared" si="1"/>
        <v>2.816025568065756</v>
      </c>
      <c r="V14">
        <f t="shared" si="1"/>
        <v>0.82462112512354302</v>
      </c>
      <c r="W14">
        <f t="shared" si="1"/>
        <v>0</v>
      </c>
      <c r="X14">
        <f t="shared" si="1"/>
        <v>2</v>
      </c>
      <c r="Y14">
        <f t="shared" si="1"/>
        <v>9.102197536858883</v>
      </c>
      <c r="Z14">
        <f t="shared" si="1"/>
        <v>1.7720045146669241</v>
      </c>
      <c r="AA14">
        <f t="shared" si="1"/>
        <v>6.9115844782509948</v>
      </c>
      <c r="AB14">
        <f t="shared" si="1"/>
        <v>12.909686285886274</v>
      </c>
      <c r="AC14">
        <f t="shared" si="1"/>
        <v>1.36014705087354</v>
      </c>
      <c r="AD14">
        <f t="shared" si="1"/>
        <v>0.92195444572928487</v>
      </c>
      <c r="AE14">
        <f t="shared" si="1"/>
        <v>9.4530418384771853</v>
      </c>
      <c r="AF14">
        <f t="shared" si="1"/>
        <v>11.684177335182818</v>
      </c>
      <c r="AG14">
        <f t="shared" si="1"/>
        <v>3.3837848631377345</v>
      </c>
      <c r="AH14">
        <f t="shared" si="1"/>
        <v>6.1465437442517139</v>
      </c>
      <c r="AI14">
        <f t="shared" si="1"/>
        <v>2.6400757564888138</v>
      </c>
      <c r="AJ14">
        <f t="shared" si="1"/>
        <v>11.454256850621071</v>
      </c>
      <c r="AK14">
        <f t="shared" si="1"/>
        <v>10.700467279516358</v>
      </c>
      <c r="AL14">
        <f t="shared" si="1"/>
        <v>3.6249137920783721</v>
      </c>
      <c r="AM14">
        <f t="shared" si="1"/>
        <v>11.123398761170087</v>
      </c>
      <c r="AN14">
        <f t="shared" si="1"/>
        <v>4.8703182647543679</v>
      </c>
      <c r="AO14">
        <f t="shared" si="1"/>
        <v>14.985659811966912</v>
      </c>
      <c r="AP14">
        <f t="shared" si="1"/>
        <v>6.648308055437866</v>
      </c>
      <c r="AQ14">
        <f t="shared" si="1"/>
        <v>11.881077392223313</v>
      </c>
      <c r="AR14">
        <f t="shared" si="1"/>
        <v>10.962207806824312</v>
      </c>
    </row>
    <row r="15" spans="3:44" x14ac:dyDescent="0.25">
      <c r="C15" s="1">
        <v>8</v>
      </c>
      <c r="D15">
        <v>-17.399999999999999</v>
      </c>
      <c r="E15">
        <v>147.1</v>
      </c>
      <c r="F15" s="10">
        <v>885000</v>
      </c>
      <c r="G15" s="14">
        <f t="shared" si="0"/>
        <v>207</v>
      </c>
      <c r="S15">
        <v>5</v>
      </c>
      <c r="T15">
        <f t="shared" si="2"/>
        <v>2.8284271247462009</v>
      </c>
      <c r="U15">
        <f t="shared" si="1"/>
        <v>4.8093658625644302</v>
      </c>
      <c r="V15">
        <f t="shared" si="1"/>
        <v>1.2165525060596327</v>
      </c>
      <c r="W15">
        <f t="shared" si="1"/>
        <v>2</v>
      </c>
      <c r="X15">
        <f t="shared" si="1"/>
        <v>0</v>
      </c>
      <c r="Y15">
        <f t="shared" si="1"/>
        <v>7.1028163428318996</v>
      </c>
      <c r="Z15">
        <f t="shared" si="1"/>
        <v>3.7336309405188826</v>
      </c>
      <c r="AA15">
        <f t="shared" si="1"/>
        <v>4.9162994213127478</v>
      </c>
      <c r="AB15">
        <f t="shared" si="1"/>
        <v>10.911461863563476</v>
      </c>
      <c r="AC15">
        <f t="shared" si="1"/>
        <v>3.2015621187164189</v>
      </c>
      <c r="AD15">
        <f t="shared" si="1"/>
        <v>2.01246117974982</v>
      </c>
      <c r="AE15">
        <f t="shared" si="1"/>
        <v>7.4672618810377935</v>
      </c>
      <c r="AF15">
        <f t="shared" si="1"/>
        <v>9.7015462685079168</v>
      </c>
      <c r="AG15">
        <f t="shared" si="1"/>
        <v>5.1623637996561325</v>
      </c>
      <c r="AH15">
        <f t="shared" si="1"/>
        <v>4.3566041821583834</v>
      </c>
      <c r="AI15">
        <f t="shared" si="1"/>
        <v>2.5632011235952601</v>
      </c>
      <c r="AJ15">
        <f t="shared" si="1"/>
        <v>9.5078914592037584</v>
      </c>
      <c r="AK15">
        <f t="shared" si="1"/>
        <v>8.7920418561333165</v>
      </c>
      <c r="AL15">
        <f t="shared" si="1"/>
        <v>3.3376638536557279</v>
      </c>
      <c r="AM15">
        <f t="shared" si="1"/>
        <v>9.3021502890460859</v>
      </c>
      <c r="AN15">
        <f t="shared" si="1"/>
        <v>5.8412327466040912</v>
      </c>
      <c r="AO15">
        <f t="shared" si="1"/>
        <v>13.151805959639161</v>
      </c>
      <c r="AP15">
        <f t="shared" si="1"/>
        <v>7.4431176263713619</v>
      </c>
      <c r="AQ15">
        <f t="shared" si="1"/>
        <v>10.332473082471587</v>
      </c>
      <c r="AR15">
        <f t="shared" si="1"/>
        <v>9.6834911060009716</v>
      </c>
    </row>
    <row r="16" spans="3:44" x14ac:dyDescent="0.25">
      <c r="C16" s="1">
        <v>9</v>
      </c>
      <c r="D16">
        <v>-17.5</v>
      </c>
      <c r="E16">
        <v>141.1</v>
      </c>
      <c r="F16" s="10">
        <v>1116000</v>
      </c>
      <c r="G16" s="14">
        <f t="shared" si="0"/>
        <v>604</v>
      </c>
      <c r="S16">
        <v>6</v>
      </c>
      <c r="T16">
        <f t="shared" si="2"/>
        <v>9.9181651528899302</v>
      </c>
      <c r="U16">
        <f t="shared" si="1"/>
        <v>11.910499569707399</v>
      </c>
      <c r="V16">
        <f t="shared" si="1"/>
        <v>8.309632964216874</v>
      </c>
      <c r="W16">
        <f t="shared" si="1"/>
        <v>9.102197536858883</v>
      </c>
      <c r="X16">
        <f t="shared" si="1"/>
        <v>7.1028163428318996</v>
      </c>
      <c r="Y16">
        <f t="shared" si="1"/>
        <v>0</v>
      </c>
      <c r="Z16">
        <f t="shared" si="1"/>
        <v>10.804165863221447</v>
      </c>
      <c r="AA16">
        <f t="shared" si="1"/>
        <v>2.209072203437441</v>
      </c>
      <c r="AB16">
        <f t="shared" si="1"/>
        <v>3.811823710509195</v>
      </c>
      <c r="AC16">
        <f t="shared" si="1"/>
        <v>10.217631819555828</v>
      </c>
      <c r="AD16">
        <f t="shared" si="1"/>
        <v>8.9274856482662628</v>
      </c>
      <c r="AE16">
        <f t="shared" si="1"/>
        <v>0.85440037453175777</v>
      </c>
      <c r="AF16">
        <f t="shared" si="1"/>
        <v>2.7730849247724092</v>
      </c>
      <c r="AG16">
        <f t="shared" si="1"/>
        <v>12.020815280171313</v>
      </c>
      <c r="AH16">
        <f t="shared" si="1"/>
        <v>3.9962482405376227</v>
      </c>
      <c r="AI16">
        <f t="shared" si="1"/>
        <v>8.2969874050766155</v>
      </c>
      <c r="AJ16">
        <f t="shared" si="1"/>
        <v>3.0413812651491057</v>
      </c>
      <c r="AK16">
        <f t="shared" si="1"/>
        <v>2.9546573405388377</v>
      </c>
      <c r="AL16">
        <f t="shared" si="1"/>
        <v>8.2079230015881564</v>
      </c>
      <c r="AM16">
        <f t="shared" si="1"/>
        <v>4.1761226035642247</v>
      </c>
      <c r="AN16">
        <f t="shared" si="1"/>
        <v>11.569356075426141</v>
      </c>
      <c r="AO16">
        <f t="shared" si="1"/>
        <v>7.2249567472753862</v>
      </c>
      <c r="AP16">
        <f t="shared" si="1"/>
        <v>12.539936203984457</v>
      </c>
      <c r="AQ16">
        <f t="shared" si="1"/>
        <v>6.8183575734923147</v>
      </c>
      <c r="AR16">
        <f t="shared" si="1"/>
        <v>7.8447434629820743</v>
      </c>
    </row>
    <row r="17" spans="3:44" x14ac:dyDescent="0.25">
      <c r="C17" s="1">
        <v>10</v>
      </c>
      <c r="D17">
        <v>-17.8</v>
      </c>
      <c r="E17">
        <v>155.1</v>
      </c>
      <c r="F17" s="10">
        <v>636000</v>
      </c>
      <c r="G17" s="14">
        <f t="shared" si="0"/>
        <v>376</v>
      </c>
      <c r="S17">
        <v>7</v>
      </c>
      <c r="T17">
        <f t="shared" si="2"/>
        <v>1.2727922061357686</v>
      </c>
      <c r="U17">
        <f t="shared" si="1"/>
        <v>1.3601470508735631</v>
      </c>
      <c r="V17">
        <f t="shared" si="1"/>
        <v>2.5961509971494339</v>
      </c>
      <c r="W17">
        <f t="shared" si="1"/>
        <v>1.7720045146669241</v>
      </c>
      <c r="X17">
        <f t="shared" si="1"/>
        <v>3.7336309405188826</v>
      </c>
      <c r="Y17">
        <f t="shared" si="1"/>
        <v>10.804165863221447</v>
      </c>
      <c r="Z17">
        <f t="shared" si="1"/>
        <v>0</v>
      </c>
      <c r="AA17">
        <f t="shared" si="1"/>
        <v>8.6005813756978036</v>
      </c>
      <c r="AB17">
        <f t="shared" si="1"/>
        <v>14.599999999999994</v>
      </c>
      <c r="AC17">
        <f t="shared" si="1"/>
        <v>0.67082039324993215</v>
      </c>
      <c r="AD17">
        <f t="shared" si="1"/>
        <v>1.9416487838947374</v>
      </c>
      <c r="AE17">
        <f t="shared" si="1"/>
        <v>11.111255554616674</v>
      </c>
      <c r="AF17">
        <f t="shared" si="1"/>
        <v>13.33041634758643</v>
      </c>
      <c r="AG17">
        <f t="shared" si="1"/>
        <v>1.7804493814764986</v>
      </c>
      <c r="AH17">
        <f t="shared" si="1"/>
        <v>7.6157731058638864</v>
      </c>
      <c r="AI17">
        <f t="shared" si="1"/>
        <v>3.3837848631377114</v>
      </c>
      <c r="AJ17">
        <f t="shared" si="1"/>
        <v>13.039171752837655</v>
      </c>
      <c r="AK17">
        <f t="shared" si="1"/>
        <v>12.237646832622683</v>
      </c>
      <c r="AL17">
        <f t="shared" si="1"/>
        <v>4.2520583250938513</v>
      </c>
      <c r="AM17">
        <f t="shared" si="1"/>
        <v>12.557467897629682</v>
      </c>
      <c r="AN17">
        <f t="shared" si="1"/>
        <v>4.1012193308819773</v>
      </c>
      <c r="AO17">
        <f t="shared" si="1"/>
        <v>16.412495239907912</v>
      </c>
      <c r="AP17">
        <f t="shared" si="1"/>
        <v>5.9008473967727708</v>
      </c>
      <c r="AQ17">
        <f t="shared" si="1"/>
        <v>13.036103712382761</v>
      </c>
      <c r="AR17">
        <f t="shared" si="1"/>
        <v>11.884864324004699</v>
      </c>
    </row>
    <row r="18" spans="3:44" x14ac:dyDescent="0.25">
      <c r="C18" s="1">
        <v>11</v>
      </c>
      <c r="D18">
        <v>-17.899999999999999</v>
      </c>
      <c r="E18">
        <v>153.80000000000001</v>
      </c>
      <c r="F18" s="10">
        <v>1200000</v>
      </c>
      <c r="G18" s="14">
        <f t="shared" si="0"/>
        <v>287</v>
      </c>
      <c r="S18">
        <v>8</v>
      </c>
      <c r="T18">
        <f t="shared" si="2"/>
        <v>7.7414468931847784</v>
      </c>
      <c r="U18">
        <f t="shared" si="1"/>
        <v>9.7252249331313845</v>
      </c>
      <c r="V18">
        <f t="shared" si="1"/>
        <v>6.129437168288776</v>
      </c>
      <c r="W18">
        <f t="shared" si="1"/>
        <v>6.9115844782509948</v>
      </c>
      <c r="X18">
        <f t="shared" si="1"/>
        <v>4.9162994213127478</v>
      </c>
      <c r="Y18">
        <f t="shared" si="1"/>
        <v>2.209072203437441</v>
      </c>
      <c r="Z18">
        <f t="shared" si="1"/>
        <v>8.6005813756978036</v>
      </c>
      <c r="AA18">
        <f t="shared" si="1"/>
        <v>0</v>
      </c>
      <c r="AB18">
        <f t="shared" si="1"/>
        <v>6.000833275470999</v>
      </c>
      <c r="AC18">
        <f t="shared" si="1"/>
        <v>8.0099937578003146</v>
      </c>
      <c r="AD18">
        <f t="shared" si="1"/>
        <v>6.7186308128963468</v>
      </c>
      <c r="AE18">
        <f t="shared" si="1"/>
        <v>2.5709920264364885</v>
      </c>
      <c r="AF18">
        <f t="shared" si="1"/>
        <v>4.8052055106935745</v>
      </c>
      <c r="AG18">
        <f t="shared" si="1"/>
        <v>9.8152941881535227</v>
      </c>
      <c r="AH18">
        <f t="shared" si="1"/>
        <v>2.2472205054244343</v>
      </c>
      <c r="AI18">
        <f t="shared" si="1"/>
        <v>6.1351446600711972</v>
      </c>
      <c r="AJ18">
        <f t="shared" si="1"/>
        <v>4.7423622805517347</v>
      </c>
      <c r="AK18">
        <f t="shared" si="1"/>
        <v>4.2201895692018434</v>
      </c>
      <c r="AL18">
        <f t="shared" si="1"/>
        <v>6.1294371682887876</v>
      </c>
      <c r="AM18">
        <f t="shared" si="1"/>
        <v>5.0990195135927889</v>
      </c>
      <c r="AN18">
        <f t="shared" si="1"/>
        <v>9.4810336989170132</v>
      </c>
      <c r="AO18">
        <f t="shared" si="1"/>
        <v>8.720091742636658</v>
      </c>
      <c r="AP18">
        <f t="shared" si="1"/>
        <v>10.568348972285136</v>
      </c>
      <c r="AQ18">
        <f t="shared" si="1"/>
        <v>7.1309185944028242</v>
      </c>
      <c r="AR18">
        <f t="shared" si="1"/>
        <v>7.5325958341065915</v>
      </c>
    </row>
    <row r="19" spans="3:44" x14ac:dyDescent="0.25">
      <c r="C19" s="1">
        <v>12</v>
      </c>
      <c r="D19">
        <v>-18</v>
      </c>
      <c r="E19">
        <v>144.6</v>
      </c>
      <c r="F19" s="10">
        <v>148000</v>
      </c>
      <c r="G19" s="14">
        <f t="shared" si="0"/>
        <v>360</v>
      </c>
      <c r="S19">
        <v>9</v>
      </c>
      <c r="T19">
        <f t="shared" si="2"/>
        <v>13.729530217745998</v>
      </c>
      <c r="U19">
        <f t="shared" si="1"/>
        <v>15.720368952413317</v>
      </c>
      <c r="V19">
        <f t="shared" si="1"/>
        <v>12.120231020900546</v>
      </c>
      <c r="W19">
        <f t="shared" si="1"/>
        <v>12.909686285886274</v>
      </c>
      <c r="X19">
        <f t="shared" si="1"/>
        <v>10.911461863563476</v>
      </c>
      <c r="Y19">
        <f t="shared" si="1"/>
        <v>3.811823710509195</v>
      </c>
      <c r="Z19">
        <f t="shared" si="1"/>
        <v>14.599999999999994</v>
      </c>
      <c r="AA19">
        <f t="shared" si="1"/>
        <v>6.000833275470999</v>
      </c>
      <c r="AB19">
        <f t="shared" si="1"/>
        <v>0</v>
      </c>
      <c r="AC19">
        <f t="shared" si="1"/>
        <v>14.003213916812097</v>
      </c>
      <c r="AD19">
        <f t="shared" si="1"/>
        <v>12.70629765116497</v>
      </c>
      <c r="AE19">
        <f t="shared" si="1"/>
        <v>3.5355339059327378</v>
      </c>
      <c r="AF19">
        <f t="shared" si="1"/>
        <v>1.5811388300841982</v>
      </c>
      <c r="AG19">
        <f t="shared" si="1"/>
        <v>15.762296786953371</v>
      </c>
      <c r="AH19">
        <f t="shared" si="1"/>
        <v>7.4215901261118056</v>
      </c>
      <c r="AI19">
        <f t="shared" si="1"/>
        <v>11.951987282456431</v>
      </c>
      <c r="AJ19">
        <f t="shared" si="1"/>
        <v>2.5495097567964029</v>
      </c>
      <c r="AK19">
        <f t="shared" si="1"/>
        <v>3.5383612025908215</v>
      </c>
      <c r="AL19">
        <f t="shared" si="1"/>
        <v>11.738824472663357</v>
      </c>
      <c r="AM19">
        <f t="shared" si="1"/>
        <v>4.5221676218380011</v>
      </c>
      <c r="AN19">
        <f t="shared" si="1"/>
        <v>15.068510211696443</v>
      </c>
      <c r="AO19">
        <f t="shared" si="1"/>
        <v>5.197114584074515</v>
      </c>
      <c r="AP19">
        <f t="shared" si="1"/>
        <v>15.839823231336911</v>
      </c>
      <c r="AQ19">
        <f t="shared" si="1"/>
        <v>7.2897187874430429</v>
      </c>
      <c r="AR19">
        <f t="shared" si="1"/>
        <v>9.1021975368588919</v>
      </c>
    </row>
    <row r="20" spans="3:44" x14ac:dyDescent="0.25">
      <c r="C20" s="1">
        <v>13</v>
      </c>
      <c r="D20">
        <v>-18.399999999999999</v>
      </c>
      <c r="E20">
        <v>142.4</v>
      </c>
      <c r="F20" s="10">
        <v>854000</v>
      </c>
      <c r="G20" s="14">
        <f t="shared" si="0"/>
        <v>508</v>
      </c>
      <c r="S20">
        <v>10</v>
      </c>
      <c r="T20">
        <f t="shared" si="2"/>
        <v>1.2369316876852934</v>
      </c>
      <c r="U20">
        <f t="shared" si="1"/>
        <v>2.0248456731316735</v>
      </c>
      <c r="V20">
        <f t="shared" si="1"/>
        <v>2.147091055358394</v>
      </c>
      <c r="W20">
        <f t="shared" si="1"/>
        <v>1.36014705087354</v>
      </c>
      <c r="X20">
        <f t="shared" si="1"/>
        <v>3.2015621187164189</v>
      </c>
      <c r="Y20">
        <f t="shared" si="1"/>
        <v>10.217631819555828</v>
      </c>
      <c r="Z20">
        <f t="shared" si="1"/>
        <v>0.67082039324993215</v>
      </c>
      <c r="AA20">
        <f t="shared" si="1"/>
        <v>8.0099937578003146</v>
      </c>
      <c r="AB20">
        <f t="shared" si="1"/>
        <v>14.003213916812097</v>
      </c>
      <c r="AC20">
        <f t="shared" si="1"/>
        <v>0</v>
      </c>
      <c r="AD20">
        <f t="shared" si="1"/>
        <v>1.3038404810405126</v>
      </c>
      <c r="AE20">
        <f t="shared" si="1"/>
        <v>10.501904589168577</v>
      </c>
      <c r="AF20">
        <f t="shared" si="1"/>
        <v>12.714165328483018</v>
      </c>
      <c r="AG20">
        <f t="shared" si="1"/>
        <v>2.0248456731316717</v>
      </c>
      <c r="AH20">
        <f t="shared" si="1"/>
        <v>6.9634761434214569</v>
      </c>
      <c r="AI20">
        <f t="shared" si="1"/>
        <v>2.7202941017470783</v>
      </c>
      <c r="AJ20">
        <f t="shared" si="1"/>
        <v>12.403628501370056</v>
      </c>
      <c r="AK20">
        <f t="shared" si="1"/>
        <v>11.591807451816999</v>
      </c>
      <c r="AL20">
        <f t="shared" si="1"/>
        <v>3.6069377593742824</v>
      </c>
      <c r="AM20">
        <f t="shared" si="1"/>
        <v>11.896217886370446</v>
      </c>
      <c r="AN20">
        <f t="shared" si="1"/>
        <v>3.8327535793473606</v>
      </c>
      <c r="AO20">
        <f t="shared" si="1"/>
        <v>15.749285698088025</v>
      </c>
      <c r="AP20">
        <f t="shared" si="1"/>
        <v>5.6435804238089844</v>
      </c>
      <c r="AQ20">
        <f t="shared" si="1"/>
        <v>12.366486970841789</v>
      </c>
      <c r="AR20">
        <f t="shared" si="1"/>
        <v>11.229425630903824</v>
      </c>
    </row>
    <row r="21" spans="3:44" x14ac:dyDescent="0.25">
      <c r="C21" s="1">
        <v>14</v>
      </c>
      <c r="D21">
        <v>-18.899999999999999</v>
      </c>
      <c r="E21">
        <v>156.80000000000001</v>
      </c>
      <c r="F21" s="10">
        <v>1473000</v>
      </c>
      <c r="G21" s="14">
        <f t="shared" si="0"/>
        <v>487</v>
      </c>
      <c r="S21">
        <v>11</v>
      </c>
      <c r="T21">
        <f t="shared" si="2"/>
        <v>1.6401219466856702</v>
      </c>
      <c r="U21">
        <f t="shared" si="1"/>
        <v>3.2310988842807022</v>
      </c>
      <c r="V21">
        <f t="shared" si="1"/>
        <v>1.2529964086141758</v>
      </c>
      <c r="W21">
        <f t="shared" si="1"/>
        <v>0.92195444572928487</v>
      </c>
      <c r="X21">
        <f t="shared" si="1"/>
        <v>2.01246117974982</v>
      </c>
      <c r="Y21">
        <f t="shared" si="1"/>
        <v>8.9274856482662628</v>
      </c>
      <c r="Z21">
        <f t="shared" si="1"/>
        <v>1.9416487838947374</v>
      </c>
      <c r="AA21">
        <f t="shared" si="1"/>
        <v>6.7186308128963468</v>
      </c>
      <c r="AB21">
        <f t="shared" si="1"/>
        <v>12.70629765116497</v>
      </c>
      <c r="AC21">
        <f t="shared" si="1"/>
        <v>1.3038404810405126</v>
      </c>
      <c r="AD21">
        <f t="shared" si="1"/>
        <v>0</v>
      </c>
      <c r="AE21">
        <f t="shared" si="1"/>
        <v>9.2005434622091933</v>
      </c>
      <c r="AF21">
        <f t="shared" si="1"/>
        <v>11.410959644131607</v>
      </c>
      <c r="AG21">
        <f t="shared" si="1"/>
        <v>3.1622776601683795</v>
      </c>
      <c r="AH21">
        <f t="shared" si="1"/>
        <v>5.6753854494650851</v>
      </c>
      <c r="AI21">
        <f t="shared" si="1"/>
        <v>1.7492855684535931</v>
      </c>
      <c r="AJ21">
        <f t="shared" si="1"/>
        <v>11.101801655587259</v>
      </c>
      <c r="AK21">
        <f t="shared" si="1"/>
        <v>10.2961157724649</v>
      </c>
      <c r="AL21">
        <f t="shared" si="1"/>
        <v>2.7294688127912434</v>
      </c>
      <c r="AM21">
        <f t="shared" si="1"/>
        <v>10.625441167311617</v>
      </c>
      <c r="AN21">
        <f t="shared" si="1"/>
        <v>4.1146081222881916</v>
      </c>
      <c r="AO21">
        <f t="shared" si="1"/>
        <v>14.483784035948634</v>
      </c>
      <c r="AP21">
        <f t="shared" si="1"/>
        <v>5.8523499553598128</v>
      </c>
      <c r="AQ21">
        <f t="shared" si="1"/>
        <v>11.205802068571447</v>
      </c>
      <c r="AR21">
        <f t="shared" si="1"/>
        <v>10.186265262597479</v>
      </c>
    </row>
    <row r="22" spans="3:44" x14ac:dyDescent="0.25">
      <c r="C22" s="1">
        <v>15</v>
      </c>
      <c r="D22">
        <v>-19.3</v>
      </c>
      <c r="E22">
        <v>148.30000000000001</v>
      </c>
      <c r="F22" s="10">
        <v>615000</v>
      </c>
      <c r="G22" s="14">
        <f t="shared" si="0"/>
        <v>105</v>
      </c>
      <c r="S22">
        <v>12</v>
      </c>
      <c r="T22">
        <f t="shared" si="2"/>
        <v>10.295630140987017</v>
      </c>
      <c r="U22">
        <f t="shared" si="1"/>
        <v>12.269066794177968</v>
      </c>
      <c r="V22">
        <f t="shared" si="1"/>
        <v>8.6833173384369591</v>
      </c>
      <c r="W22">
        <f t="shared" si="1"/>
        <v>9.4530418384771853</v>
      </c>
      <c r="X22">
        <f t="shared" si="1"/>
        <v>7.4672618810377935</v>
      </c>
      <c r="Y22">
        <f t="shared" si="1"/>
        <v>0.85440037453175777</v>
      </c>
      <c r="Z22">
        <f t="shared" si="1"/>
        <v>11.111255554616674</v>
      </c>
      <c r="AA22">
        <f t="shared" ref="U22:AR32" si="3">SQRT((_xlfn.XLOOKUP(AA$10,$C$8:$C$32,$D$8:$D$32)-_xlfn.XLOOKUP($S22,$C$8:$C$32,$D$8:$D$32))^2+(_xlfn.XLOOKUP(AA$10,$C$8:$C$32,$E$8:$E$32)-_xlfn.XLOOKUP($S22,$C$8:$C$32,$E$8:$E$32))^2)</f>
        <v>2.5709920264364885</v>
      </c>
      <c r="AB22">
        <f t="shared" si="3"/>
        <v>3.5355339059327378</v>
      </c>
      <c r="AC22">
        <f t="shared" si="3"/>
        <v>10.501904589168577</v>
      </c>
      <c r="AD22">
        <f t="shared" si="3"/>
        <v>9.2005434622091933</v>
      </c>
      <c r="AE22">
        <f t="shared" si="3"/>
        <v>0</v>
      </c>
      <c r="AF22">
        <f t="shared" si="3"/>
        <v>2.2360679774997783</v>
      </c>
      <c r="AG22">
        <f t="shared" si="3"/>
        <v>12.233151678941958</v>
      </c>
      <c r="AH22">
        <f t="shared" si="3"/>
        <v>3.9217343102255318</v>
      </c>
      <c r="AI22">
        <f t="shared" si="3"/>
        <v>8.4172442046075968</v>
      </c>
      <c r="AJ22">
        <f t="shared" si="3"/>
        <v>2.2803508501982614</v>
      </c>
      <c r="AK22">
        <f t="shared" si="3"/>
        <v>2.1023796041628651</v>
      </c>
      <c r="AL22">
        <f t="shared" si="3"/>
        <v>8.2280009722896903</v>
      </c>
      <c r="AM22">
        <f t="shared" si="3"/>
        <v>3.324154027718933</v>
      </c>
      <c r="AN22">
        <f t="shared" si="3"/>
        <v>11.574109036984229</v>
      </c>
      <c r="AO22">
        <f t="shared" si="3"/>
        <v>6.4350602172784681</v>
      </c>
      <c r="AP22">
        <f t="shared" si="3"/>
        <v>12.433824833895658</v>
      </c>
      <c r="AQ22">
        <f t="shared" si="3"/>
        <v>6.0033324079214534</v>
      </c>
      <c r="AR22">
        <f t="shared" si="3"/>
        <v>7.1309185944028295</v>
      </c>
    </row>
    <row r="23" spans="3:44" x14ac:dyDescent="0.25">
      <c r="C23" s="1">
        <v>16</v>
      </c>
      <c r="D23">
        <v>-19.399999999999999</v>
      </c>
      <c r="E23">
        <v>152.9</v>
      </c>
      <c r="F23" s="10">
        <v>1145000</v>
      </c>
      <c r="G23" s="14">
        <f t="shared" si="0"/>
        <v>221</v>
      </c>
      <c r="S23">
        <v>13</v>
      </c>
      <c r="T23">
        <f t="shared" si="2"/>
        <v>12.529964086141673</v>
      </c>
      <c r="U23">
        <f t="shared" si="3"/>
        <v>14.500000000000005</v>
      </c>
      <c r="V23">
        <f t="shared" si="3"/>
        <v>10.917875251164928</v>
      </c>
      <c r="W23">
        <f t="shared" si="3"/>
        <v>11.684177335182818</v>
      </c>
      <c r="X23">
        <f t="shared" si="3"/>
        <v>9.7015462685079168</v>
      </c>
      <c r="Y23">
        <f t="shared" si="3"/>
        <v>2.7730849247724092</v>
      </c>
      <c r="Z23">
        <f t="shared" si="3"/>
        <v>13.33041634758643</v>
      </c>
      <c r="AA23">
        <f t="shared" si="3"/>
        <v>4.8052055106935745</v>
      </c>
      <c r="AB23">
        <f t="shared" si="3"/>
        <v>1.5811388300841982</v>
      </c>
      <c r="AC23">
        <f t="shared" si="3"/>
        <v>12.714165328483018</v>
      </c>
      <c r="AD23">
        <f t="shared" si="3"/>
        <v>11.410959644131607</v>
      </c>
      <c r="AE23">
        <f t="shared" si="3"/>
        <v>2.2360679774997783</v>
      </c>
      <c r="AF23">
        <f t="shared" si="3"/>
        <v>0</v>
      </c>
      <c r="AG23">
        <f t="shared" si="3"/>
        <v>14.408677940741134</v>
      </c>
      <c r="AH23">
        <f t="shared" si="3"/>
        <v>5.9682493245507153</v>
      </c>
      <c r="AI23">
        <f t="shared" si="3"/>
        <v>10.547511554864494</v>
      </c>
      <c r="AJ23">
        <f t="shared" si="3"/>
        <v>1.077032961426903</v>
      </c>
      <c r="AK23">
        <f t="shared" si="3"/>
        <v>1.9849433241279097</v>
      </c>
      <c r="AL23">
        <f t="shared" si="3"/>
        <v>10.277159140540732</v>
      </c>
      <c r="AM23">
        <f t="shared" si="3"/>
        <v>3.0870698080866199</v>
      </c>
      <c r="AN23">
        <f t="shared" si="3"/>
        <v>13.582341477079705</v>
      </c>
      <c r="AO23">
        <f t="shared" si="3"/>
        <v>4.7885279575251598</v>
      </c>
      <c r="AP23">
        <f t="shared" si="3"/>
        <v>14.302447343024904</v>
      </c>
      <c r="AQ23">
        <f t="shared" si="3"/>
        <v>5.9464274989274033</v>
      </c>
      <c r="AR23">
        <f t="shared" si="3"/>
        <v>7.6321687612368736</v>
      </c>
    </row>
    <row r="24" spans="3:44" x14ac:dyDescent="0.25">
      <c r="C24" s="1">
        <v>17</v>
      </c>
      <c r="D24">
        <v>-19.399999999999999</v>
      </c>
      <c r="E24">
        <v>142.80000000000001</v>
      </c>
      <c r="F24" s="10">
        <v>627000</v>
      </c>
      <c r="G24" s="14">
        <f t="shared" si="0"/>
        <v>481</v>
      </c>
      <c r="S24">
        <v>14</v>
      </c>
      <c r="T24">
        <f t="shared" si="2"/>
        <v>3.0479501308256318</v>
      </c>
      <c r="U24">
        <f t="shared" si="3"/>
        <v>2.1999999999999993</v>
      </c>
      <c r="V24">
        <f t="shared" si="3"/>
        <v>4.16773319683496</v>
      </c>
      <c r="W24">
        <f t="shared" si="3"/>
        <v>3.3837848631377345</v>
      </c>
      <c r="X24">
        <f t="shared" si="3"/>
        <v>5.1623637996561325</v>
      </c>
      <c r="Y24">
        <f t="shared" si="3"/>
        <v>12.020815280171313</v>
      </c>
      <c r="Z24">
        <f t="shared" si="3"/>
        <v>1.7804493814764986</v>
      </c>
      <c r="AA24">
        <f t="shared" si="3"/>
        <v>9.8152941881535227</v>
      </c>
      <c r="AB24">
        <f t="shared" si="3"/>
        <v>15.762296786953371</v>
      </c>
      <c r="AC24">
        <f t="shared" si="3"/>
        <v>2.0248456731316717</v>
      </c>
      <c r="AD24">
        <f t="shared" si="3"/>
        <v>3.1622776601683795</v>
      </c>
      <c r="AE24">
        <f t="shared" si="3"/>
        <v>12.233151678941958</v>
      </c>
      <c r="AF24">
        <f t="shared" si="3"/>
        <v>14.408677940741134</v>
      </c>
      <c r="AG24">
        <f t="shared" si="3"/>
        <v>0</v>
      </c>
      <c r="AH24">
        <f t="shared" si="3"/>
        <v>8.5094065598019224</v>
      </c>
      <c r="AI24">
        <f t="shared" si="3"/>
        <v>3.9319206502675055</v>
      </c>
      <c r="AJ24">
        <f t="shared" si="3"/>
        <v>14.0089257261219</v>
      </c>
      <c r="AK24">
        <f t="shared" si="3"/>
        <v>13.1381124976155</v>
      </c>
      <c r="AL24">
        <f t="shared" si="3"/>
        <v>4.5221676218380162</v>
      </c>
      <c r="AM24">
        <f t="shared" si="3"/>
        <v>13.300375934536609</v>
      </c>
      <c r="AN24">
        <f t="shared" si="3"/>
        <v>2.9546573405388408</v>
      </c>
      <c r="AO24">
        <f t="shared" si="3"/>
        <v>17.104970037974358</v>
      </c>
      <c r="AP24">
        <f t="shared" si="3"/>
        <v>4.6097722286464435</v>
      </c>
      <c r="AQ24">
        <f t="shared" si="3"/>
        <v>13.407833531186169</v>
      </c>
      <c r="AR24">
        <f t="shared" si="3"/>
        <v>12.006664815842914</v>
      </c>
    </row>
    <row r="25" spans="3:44" x14ac:dyDescent="0.25">
      <c r="C25" s="1">
        <v>18</v>
      </c>
      <c r="D25">
        <v>-19.899999999999999</v>
      </c>
      <c r="E25">
        <v>143.69999999999999</v>
      </c>
      <c r="F25" s="10">
        <v>542000</v>
      </c>
      <c r="G25" s="14">
        <f t="shared" si="0"/>
        <v>424</v>
      </c>
      <c r="S25">
        <v>15</v>
      </c>
      <c r="T25">
        <f t="shared" si="2"/>
        <v>7.0384657419071095</v>
      </c>
      <c r="U25">
        <f t="shared" si="3"/>
        <v>8.8887569434651557</v>
      </c>
      <c r="V25">
        <f t="shared" si="3"/>
        <v>5.5009090157900067</v>
      </c>
      <c r="W25">
        <f t="shared" si="3"/>
        <v>6.1465437442517139</v>
      </c>
      <c r="X25">
        <f t="shared" si="3"/>
        <v>4.3566041821583834</v>
      </c>
      <c r="Y25">
        <f t="shared" si="3"/>
        <v>3.9962482405376227</v>
      </c>
      <c r="Z25">
        <f t="shared" si="3"/>
        <v>7.6157731058638864</v>
      </c>
      <c r="AA25">
        <f t="shared" si="3"/>
        <v>2.2472205054244343</v>
      </c>
      <c r="AB25">
        <f t="shared" si="3"/>
        <v>7.4215901261118056</v>
      </c>
      <c r="AC25">
        <f t="shared" si="3"/>
        <v>6.9634761434214569</v>
      </c>
      <c r="AD25">
        <f t="shared" si="3"/>
        <v>5.6753854494650851</v>
      </c>
      <c r="AE25">
        <f t="shared" si="3"/>
        <v>3.9217343102255318</v>
      </c>
      <c r="AF25">
        <f t="shared" si="3"/>
        <v>5.9682493245507153</v>
      </c>
      <c r="AG25">
        <f t="shared" si="3"/>
        <v>8.5094065598019224</v>
      </c>
      <c r="AH25">
        <f t="shared" si="3"/>
        <v>0</v>
      </c>
      <c r="AI25">
        <f t="shared" si="3"/>
        <v>4.6010868281309305</v>
      </c>
      <c r="AJ25">
        <f t="shared" si="3"/>
        <v>5.5009090157900262</v>
      </c>
      <c r="AK25">
        <f t="shared" si="3"/>
        <v>4.6389654018973028</v>
      </c>
      <c r="AL25">
        <f t="shared" si="3"/>
        <v>4.3174066289845694</v>
      </c>
      <c r="AM25">
        <f t="shared" si="3"/>
        <v>4.9769468552517422</v>
      </c>
      <c r="AN25">
        <f t="shared" si="3"/>
        <v>7.6537572472609661</v>
      </c>
      <c r="AO25">
        <f t="shared" si="3"/>
        <v>8.8391176030189964</v>
      </c>
      <c r="AP25">
        <f t="shared" si="3"/>
        <v>8.547514258543238</v>
      </c>
      <c r="AQ25">
        <f t="shared" si="3"/>
        <v>6.1073725938409913</v>
      </c>
      <c r="AR25">
        <f t="shared" si="3"/>
        <v>5.9135437767890071</v>
      </c>
    </row>
    <row r="26" spans="3:44" x14ac:dyDescent="0.25">
      <c r="C26" s="1">
        <v>19</v>
      </c>
      <c r="D26">
        <v>-20.3</v>
      </c>
      <c r="E26">
        <v>152.5</v>
      </c>
      <c r="F26" s="10">
        <v>379000</v>
      </c>
      <c r="G26" s="14">
        <f t="shared" si="0"/>
        <v>216</v>
      </c>
      <c r="S26">
        <v>16</v>
      </c>
      <c r="T26">
        <f t="shared" si="2"/>
        <v>3.383784863137727</v>
      </c>
      <c r="U26">
        <f t="shared" si="3"/>
        <v>4.7434164902525735</v>
      </c>
      <c r="V26">
        <f t="shared" si="3"/>
        <v>2.6172504656604763</v>
      </c>
      <c r="W26">
        <f t="shared" si="3"/>
        <v>2.6400757564888138</v>
      </c>
      <c r="X26">
        <f t="shared" si="3"/>
        <v>2.5632011235952601</v>
      </c>
      <c r="Y26">
        <f t="shared" si="3"/>
        <v>8.2969874050766155</v>
      </c>
      <c r="Z26">
        <f t="shared" si="3"/>
        <v>3.3837848631377114</v>
      </c>
      <c r="AA26">
        <f t="shared" si="3"/>
        <v>6.1351446600711972</v>
      </c>
      <c r="AB26">
        <f t="shared" si="3"/>
        <v>11.951987282456431</v>
      </c>
      <c r="AC26">
        <f t="shared" si="3"/>
        <v>2.7202941017470783</v>
      </c>
      <c r="AD26">
        <f t="shared" si="3"/>
        <v>1.7492855684535931</v>
      </c>
      <c r="AE26">
        <f t="shared" si="3"/>
        <v>8.4172442046075968</v>
      </c>
      <c r="AF26">
        <f t="shared" si="3"/>
        <v>10.547511554864494</v>
      </c>
      <c r="AG26">
        <f t="shared" si="3"/>
        <v>3.9319206502675055</v>
      </c>
      <c r="AH26">
        <f t="shared" si="3"/>
        <v>4.6010868281309305</v>
      </c>
      <c r="AI26">
        <f t="shared" si="3"/>
        <v>0</v>
      </c>
      <c r="AJ26">
        <f t="shared" si="3"/>
        <v>10.099999999999994</v>
      </c>
      <c r="AK26">
        <f t="shared" si="3"/>
        <v>9.2135769384099842</v>
      </c>
      <c r="AL26">
        <f t="shared" si="3"/>
        <v>0.9848857801796147</v>
      </c>
      <c r="AM26">
        <f t="shared" si="3"/>
        <v>9.3744333162063889</v>
      </c>
      <c r="AN26">
        <f t="shared" si="3"/>
        <v>3.4828149534535928</v>
      </c>
      <c r="AO26">
        <f t="shared" si="3"/>
        <v>13.193938001976525</v>
      </c>
      <c r="AP26">
        <f t="shared" si="3"/>
        <v>4.9406477308142538</v>
      </c>
      <c r="AQ26">
        <f t="shared" si="3"/>
        <v>9.6648848932617923</v>
      </c>
      <c r="AR26">
        <f t="shared" si="3"/>
        <v>8.5146931829632013</v>
      </c>
    </row>
    <row r="27" spans="3:44" x14ac:dyDescent="0.25">
      <c r="C27" s="1">
        <v>20</v>
      </c>
      <c r="D27">
        <v>-21.2</v>
      </c>
      <c r="E27">
        <v>143.69999999999999</v>
      </c>
      <c r="F27" s="10">
        <v>964000</v>
      </c>
      <c r="G27" s="14">
        <f t="shared" si="0"/>
        <v>448</v>
      </c>
      <c r="S27">
        <v>17</v>
      </c>
      <c r="T27">
        <f t="shared" si="2"/>
        <v>12.322337440599489</v>
      </c>
      <c r="U27">
        <f t="shared" si="3"/>
        <v>14.257980221616243</v>
      </c>
      <c r="V27">
        <f t="shared" si="3"/>
        <v>10.720074626605895</v>
      </c>
      <c r="W27">
        <f t="shared" si="3"/>
        <v>11.454256850621071</v>
      </c>
      <c r="X27">
        <f t="shared" si="3"/>
        <v>9.5078914592037584</v>
      </c>
      <c r="Y27">
        <f t="shared" si="3"/>
        <v>3.0413812651491057</v>
      </c>
      <c r="Z27">
        <f t="shared" si="3"/>
        <v>13.039171752837655</v>
      </c>
      <c r="AA27">
        <f t="shared" si="3"/>
        <v>4.7423622805517347</v>
      </c>
      <c r="AB27">
        <f t="shared" si="3"/>
        <v>2.5495097567964029</v>
      </c>
      <c r="AC27">
        <f t="shared" si="3"/>
        <v>12.403628501370056</v>
      </c>
      <c r="AD27">
        <f t="shared" si="3"/>
        <v>11.101801655587259</v>
      </c>
      <c r="AE27">
        <f t="shared" si="3"/>
        <v>2.2803508501982614</v>
      </c>
      <c r="AF27">
        <f t="shared" si="3"/>
        <v>1.077032961426903</v>
      </c>
      <c r="AG27">
        <f t="shared" si="3"/>
        <v>14.0089257261219</v>
      </c>
      <c r="AH27">
        <f t="shared" si="3"/>
        <v>5.5009090157900262</v>
      </c>
      <c r="AI27">
        <f t="shared" si="3"/>
        <v>10.099999999999994</v>
      </c>
      <c r="AJ27">
        <f t="shared" si="3"/>
        <v>0</v>
      </c>
      <c r="AK27">
        <f t="shared" si="3"/>
        <v>1.0295630140986802</v>
      </c>
      <c r="AL27">
        <f t="shared" si="3"/>
        <v>9.7416631023660312</v>
      </c>
      <c r="AM27">
        <f t="shared" si="3"/>
        <v>2.0124611797498013</v>
      </c>
      <c r="AN27">
        <f t="shared" si="3"/>
        <v>12.987686476043359</v>
      </c>
      <c r="AO27">
        <f t="shared" si="3"/>
        <v>4.1868842830916773</v>
      </c>
      <c r="AP27">
        <f t="shared" si="3"/>
        <v>13.601470508735444</v>
      </c>
      <c r="AQ27">
        <f t="shared" si="3"/>
        <v>4.8703182647543679</v>
      </c>
      <c r="AR27">
        <f t="shared" si="3"/>
        <v>6.5734313718179154</v>
      </c>
    </row>
    <row r="28" spans="3:44" x14ac:dyDescent="0.25">
      <c r="C28" s="1">
        <v>21</v>
      </c>
      <c r="D28">
        <v>-21.6</v>
      </c>
      <c r="E28">
        <v>155.6</v>
      </c>
      <c r="F28" s="10">
        <v>546000</v>
      </c>
      <c r="G28" s="14">
        <f t="shared" si="0"/>
        <v>447</v>
      </c>
      <c r="S28">
        <v>18</v>
      </c>
      <c r="T28">
        <f t="shared" si="2"/>
        <v>11.580155439371291</v>
      </c>
      <c r="U28">
        <f t="shared" si="3"/>
        <v>13.485177047410264</v>
      </c>
      <c r="V28">
        <f t="shared" si="3"/>
        <v>9.9929975482834976</v>
      </c>
      <c r="W28">
        <f t="shared" si="3"/>
        <v>10.700467279516358</v>
      </c>
      <c r="X28">
        <f t="shared" si="3"/>
        <v>8.7920418561333165</v>
      </c>
      <c r="Y28">
        <f t="shared" si="3"/>
        <v>2.9546573405388377</v>
      </c>
      <c r="Z28">
        <f t="shared" si="3"/>
        <v>12.237646832622683</v>
      </c>
      <c r="AA28">
        <f t="shared" si="3"/>
        <v>4.2201895692018434</v>
      </c>
      <c r="AB28">
        <f t="shared" si="3"/>
        <v>3.5383612025908215</v>
      </c>
      <c r="AC28">
        <f t="shared" si="3"/>
        <v>11.591807451816999</v>
      </c>
      <c r="AD28">
        <f t="shared" si="3"/>
        <v>10.2961157724649</v>
      </c>
      <c r="AE28">
        <f t="shared" si="3"/>
        <v>2.1023796041628651</v>
      </c>
      <c r="AF28">
        <f t="shared" si="3"/>
        <v>1.9849433241279097</v>
      </c>
      <c r="AG28">
        <f t="shared" si="3"/>
        <v>13.1381124976155</v>
      </c>
      <c r="AH28">
        <f t="shared" si="3"/>
        <v>4.6389654018973028</v>
      </c>
      <c r="AI28">
        <f t="shared" si="3"/>
        <v>9.2135769384099842</v>
      </c>
      <c r="AJ28">
        <f t="shared" si="3"/>
        <v>1.0295630140986802</v>
      </c>
      <c r="AK28">
        <f t="shared" si="3"/>
        <v>0</v>
      </c>
      <c r="AL28">
        <f t="shared" si="3"/>
        <v>8.8090862182181073</v>
      </c>
      <c r="AM28">
        <f t="shared" si="3"/>
        <v>1.3000000000000007</v>
      </c>
      <c r="AN28">
        <f t="shared" si="3"/>
        <v>12.020815280171314</v>
      </c>
      <c r="AO28">
        <f t="shared" si="3"/>
        <v>4.4999999999999964</v>
      </c>
      <c r="AP28">
        <f t="shared" si="3"/>
        <v>12.596031120952366</v>
      </c>
      <c r="AQ28">
        <f t="shared" si="3"/>
        <v>4.1593268686170886</v>
      </c>
      <c r="AR28">
        <f t="shared" si="3"/>
        <v>5.6824290580701566</v>
      </c>
    </row>
    <row r="29" spans="3:44" x14ac:dyDescent="0.25">
      <c r="C29" s="1">
        <v>22</v>
      </c>
      <c r="D29">
        <v>-22.6</v>
      </c>
      <c r="E29">
        <v>140.1</v>
      </c>
      <c r="F29" s="10">
        <v>706000</v>
      </c>
      <c r="G29" s="14">
        <f t="shared" si="0"/>
        <v>715</v>
      </c>
      <c r="S29">
        <v>19</v>
      </c>
      <c r="T29">
        <f t="shared" si="2"/>
        <v>4.3566041821583985</v>
      </c>
      <c r="U29">
        <f t="shared" si="3"/>
        <v>5.6080299571239909</v>
      </c>
      <c r="V29">
        <f t="shared" si="3"/>
        <v>3.5693136595149473</v>
      </c>
      <c r="W29">
        <f t="shared" si="3"/>
        <v>3.6249137920783721</v>
      </c>
      <c r="X29">
        <f t="shared" si="3"/>
        <v>3.3376638536557279</v>
      </c>
      <c r="Y29">
        <f t="shared" si="3"/>
        <v>8.2079230015881564</v>
      </c>
      <c r="Z29">
        <f t="shared" si="3"/>
        <v>4.2520583250938513</v>
      </c>
      <c r="AA29">
        <f t="shared" si="3"/>
        <v>6.1294371682887876</v>
      </c>
      <c r="AB29">
        <f t="shared" si="3"/>
        <v>11.738824472663357</v>
      </c>
      <c r="AC29">
        <f t="shared" si="3"/>
        <v>3.6069377593742824</v>
      </c>
      <c r="AD29">
        <f t="shared" si="3"/>
        <v>2.7294688127912434</v>
      </c>
      <c r="AE29">
        <f t="shared" si="3"/>
        <v>8.2280009722896903</v>
      </c>
      <c r="AF29">
        <f t="shared" si="3"/>
        <v>10.277159140540732</v>
      </c>
      <c r="AG29">
        <f t="shared" si="3"/>
        <v>4.5221676218380162</v>
      </c>
      <c r="AH29">
        <f t="shared" si="3"/>
        <v>4.3174066289845694</v>
      </c>
      <c r="AI29">
        <f t="shared" si="3"/>
        <v>0.9848857801796147</v>
      </c>
      <c r="AJ29">
        <f t="shared" si="3"/>
        <v>9.7416631023660312</v>
      </c>
      <c r="AK29">
        <f t="shared" si="3"/>
        <v>8.8090862182181073</v>
      </c>
      <c r="AL29">
        <f t="shared" si="3"/>
        <v>0</v>
      </c>
      <c r="AM29">
        <f t="shared" si="3"/>
        <v>8.8459030064770783</v>
      </c>
      <c r="AN29">
        <f t="shared" si="3"/>
        <v>3.3615472627943173</v>
      </c>
      <c r="AO29">
        <f t="shared" si="3"/>
        <v>12.611502686040238</v>
      </c>
      <c r="AP29">
        <f t="shared" si="3"/>
        <v>4.5276925690687158</v>
      </c>
      <c r="AQ29">
        <f t="shared" si="3"/>
        <v>8.905054744357269</v>
      </c>
      <c r="AR29">
        <f t="shared" si="3"/>
        <v>7.6400261779656162</v>
      </c>
    </row>
    <row r="30" spans="3:44" x14ac:dyDescent="0.25">
      <c r="C30" s="1">
        <v>23</v>
      </c>
      <c r="D30">
        <v>-23.4</v>
      </c>
      <c r="E30">
        <v>155.80000000000001</v>
      </c>
      <c r="F30" s="10">
        <v>727000</v>
      </c>
      <c r="G30" s="14">
        <f t="shared" si="0"/>
        <v>524</v>
      </c>
      <c r="S30">
        <v>20</v>
      </c>
      <c r="T30">
        <f t="shared" si="2"/>
        <v>12.015406776301853</v>
      </c>
      <c r="U30">
        <f t="shared" si="3"/>
        <v>13.851353724455981</v>
      </c>
      <c r="V30">
        <f t="shared" si="3"/>
        <v>10.469479452198184</v>
      </c>
      <c r="W30">
        <f t="shared" si="3"/>
        <v>11.123398761170087</v>
      </c>
      <c r="X30">
        <f t="shared" si="3"/>
        <v>9.3021502890460859</v>
      </c>
      <c r="Y30">
        <f t="shared" si="3"/>
        <v>4.1761226035642247</v>
      </c>
      <c r="Z30">
        <f t="shared" si="3"/>
        <v>12.557467897629682</v>
      </c>
      <c r="AA30">
        <f t="shared" si="3"/>
        <v>5.0990195135927889</v>
      </c>
      <c r="AB30">
        <f t="shared" si="3"/>
        <v>4.5221676218380011</v>
      </c>
      <c r="AC30">
        <f t="shared" si="3"/>
        <v>11.896217886370446</v>
      </c>
      <c r="AD30">
        <f t="shared" si="3"/>
        <v>10.625441167311617</v>
      </c>
      <c r="AE30">
        <f t="shared" si="3"/>
        <v>3.324154027718933</v>
      </c>
      <c r="AF30">
        <f t="shared" si="3"/>
        <v>3.0870698080866199</v>
      </c>
      <c r="AG30">
        <f t="shared" si="3"/>
        <v>13.300375934536609</v>
      </c>
      <c r="AH30">
        <f t="shared" si="3"/>
        <v>4.9769468552517422</v>
      </c>
      <c r="AI30">
        <f t="shared" si="3"/>
        <v>9.3744333162063889</v>
      </c>
      <c r="AJ30">
        <f t="shared" si="3"/>
        <v>2.0124611797498013</v>
      </c>
      <c r="AK30">
        <f t="shared" si="3"/>
        <v>1.3000000000000007</v>
      </c>
      <c r="AL30">
        <f t="shared" si="3"/>
        <v>8.8459030064770783</v>
      </c>
      <c r="AM30">
        <f t="shared" si="3"/>
        <v>0</v>
      </c>
      <c r="AN30">
        <f t="shared" si="3"/>
        <v>11.90672079121704</v>
      </c>
      <c r="AO30">
        <f t="shared" si="3"/>
        <v>3.8626415831655887</v>
      </c>
      <c r="AP30">
        <f t="shared" si="3"/>
        <v>12.298373876248865</v>
      </c>
      <c r="AQ30">
        <f t="shared" si="3"/>
        <v>2.8861739379323672</v>
      </c>
      <c r="AR30">
        <f t="shared" si="3"/>
        <v>4.5803929962395245</v>
      </c>
    </row>
    <row r="31" spans="3:44" x14ac:dyDescent="0.25">
      <c r="C31" s="1">
        <v>24</v>
      </c>
      <c r="D31">
        <v>-24</v>
      </c>
      <c r="E31">
        <v>144.4</v>
      </c>
      <c r="F31" s="10">
        <v>669000</v>
      </c>
      <c r="G31" s="14">
        <f t="shared" si="0"/>
        <v>513</v>
      </c>
      <c r="S31">
        <v>21</v>
      </c>
      <c r="T31">
        <f t="shared" si="2"/>
        <v>5.0635955604688627</v>
      </c>
      <c r="U31">
        <f t="shared" si="3"/>
        <v>5.0447993022517812</v>
      </c>
      <c r="V31">
        <f t="shared" si="3"/>
        <v>5.366563145999498</v>
      </c>
      <c r="W31">
        <f t="shared" si="3"/>
        <v>4.8703182647543679</v>
      </c>
      <c r="X31">
        <f t="shared" si="3"/>
        <v>5.8412327466040912</v>
      </c>
      <c r="Y31">
        <f t="shared" si="3"/>
        <v>11.569356075426141</v>
      </c>
      <c r="Z31">
        <f t="shared" si="3"/>
        <v>4.1012193308819773</v>
      </c>
      <c r="AA31">
        <f t="shared" si="3"/>
        <v>9.4810336989170132</v>
      </c>
      <c r="AB31">
        <f t="shared" si="3"/>
        <v>15.068510211696443</v>
      </c>
      <c r="AC31">
        <f t="shared" si="3"/>
        <v>3.8327535793473606</v>
      </c>
      <c r="AD31">
        <f t="shared" si="3"/>
        <v>4.1146081222881916</v>
      </c>
      <c r="AE31">
        <f t="shared" si="3"/>
        <v>11.574109036984229</v>
      </c>
      <c r="AF31">
        <f t="shared" si="3"/>
        <v>13.582341477079705</v>
      </c>
      <c r="AG31">
        <f t="shared" si="3"/>
        <v>2.9546573405388408</v>
      </c>
      <c r="AH31">
        <f t="shared" si="3"/>
        <v>7.6537572472609661</v>
      </c>
      <c r="AI31">
        <f t="shared" si="3"/>
        <v>3.4828149534535928</v>
      </c>
      <c r="AJ31">
        <f t="shared" si="3"/>
        <v>12.987686476043359</v>
      </c>
      <c r="AK31">
        <f t="shared" si="3"/>
        <v>12.020815280171314</v>
      </c>
      <c r="AL31">
        <f t="shared" si="3"/>
        <v>3.3615472627943173</v>
      </c>
      <c r="AM31">
        <f t="shared" si="3"/>
        <v>11.90672079121704</v>
      </c>
      <c r="AN31">
        <f t="shared" si="3"/>
        <v>0</v>
      </c>
      <c r="AO31">
        <f t="shared" si="3"/>
        <v>15.532224567009067</v>
      </c>
      <c r="AP31">
        <f t="shared" si="3"/>
        <v>1.8110770276274823</v>
      </c>
      <c r="AQ31">
        <f t="shared" si="3"/>
        <v>11.454256850621071</v>
      </c>
      <c r="AR31">
        <f t="shared" si="3"/>
        <v>9.7739449558507214</v>
      </c>
    </row>
    <row r="32" spans="3:44" ht="13" thickBot="1" x14ac:dyDescent="0.3">
      <c r="C32" s="2">
        <v>25</v>
      </c>
      <c r="D32" s="3">
        <v>-24.9</v>
      </c>
      <c r="E32" s="3">
        <v>146.4</v>
      </c>
      <c r="F32" s="10">
        <v>931000</v>
      </c>
      <c r="G32" s="15">
        <f t="shared" si="0"/>
        <v>479</v>
      </c>
      <c r="S32">
        <v>22</v>
      </c>
      <c r="T32">
        <f t="shared" si="2"/>
        <v>15.877342346879106</v>
      </c>
      <c r="U32">
        <f t="shared" si="3"/>
        <v>17.711578134090722</v>
      </c>
      <c r="V32">
        <f t="shared" si="3"/>
        <v>14.326548781894399</v>
      </c>
      <c r="W32">
        <f t="shared" si="3"/>
        <v>14.985659811966912</v>
      </c>
      <c r="X32">
        <f t="shared" si="3"/>
        <v>13.151805959639161</v>
      </c>
      <c r="Y32">
        <f t="shared" si="3"/>
        <v>7.2249567472753862</v>
      </c>
      <c r="Z32">
        <f t="shared" si="3"/>
        <v>16.412495239907912</v>
      </c>
      <c r="AA32">
        <f t="shared" si="3"/>
        <v>8.720091742636658</v>
      </c>
      <c r="AB32">
        <f t="shared" si="3"/>
        <v>5.197114584074515</v>
      </c>
      <c r="AC32">
        <f t="shared" si="3"/>
        <v>15.749285698088025</v>
      </c>
      <c r="AD32">
        <f t="shared" si="3"/>
        <v>14.483784035948634</v>
      </c>
      <c r="AE32">
        <f t="shared" si="3"/>
        <v>6.4350602172784681</v>
      </c>
      <c r="AF32">
        <f t="shared" si="3"/>
        <v>4.7885279575251598</v>
      </c>
      <c r="AG32">
        <f t="shared" si="3"/>
        <v>17.104970037974358</v>
      </c>
      <c r="AH32">
        <f t="shared" si="3"/>
        <v>8.8391176030189964</v>
      </c>
      <c r="AI32">
        <f t="shared" si="3"/>
        <v>13.193938001976525</v>
      </c>
      <c r="AJ32">
        <f t="shared" si="3"/>
        <v>4.1868842830916773</v>
      </c>
      <c r="AK32">
        <f t="shared" si="3"/>
        <v>4.4999999999999964</v>
      </c>
      <c r="AL32">
        <f t="shared" si="3"/>
        <v>12.611502686040238</v>
      </c>
      <c r="AM32">
        <f t="shared" si="3"/>
        <v>3.8626415831655887</v>
      </c>
      <c r="AN32">
        <f t="shared" si="3"/>
        <v>15.532224567009067</v>
      </c>
      <c r="AO32">
        <f t="shared" si="3"/>
        <v>0</v>
      </c>
      <c r="AP32">
        <f t="shared" ref="U32:AR35" si="4">SQRT((_xlfn.XLOOKUP(AP$10,$C$8:$C$32,$D$8:$D$32)-_xlfn.XLOOKUP($S32,$C$8:$C$32,$D$8:$D$32))^2+(_xlfn.XLOOKUP(AP$10,$C$8:$C$32,$E$8:$E$32)-_xlfn.XLOOKUP($S32,$C$8:$C$32,$E$8:$E$32))^2)</f>
        <v>15.720368952413317</v>
      </c>
      <c r="AQ32">
        <f t="shared" si="4"/>
        <v>4.5221676218380154</v>
      </c>
      <c r="AR32">
        <f t="shared" si="4"/>
        <v>6.7067130548428953</v>
      </c>
    </row>
    <row r="33" spans="3:44" ht="15" thickBot="1" x14ac:dyDescent="0.4">
      <c r="C33" s="7" t="s">
        <v>12</v>
      </c>
      <c r="D33" s="22">
        <v>-18.82369500948683</v>
      </c>
      <c r="E33" s="22">
        <v>149.74576787562353</v>
      </c>
      <c r="F33" s="6"/>
      <c r="G33" s="9">
        <f>ROUND(SUMPRODUCT(G8:G32,F8:F32)/SUM(F8:F32),0)</f>
        <v>401</v>
      </c>
      <c r="H33" s="8" t="s">
        <v>13</v>
      </c>
      <c r="S33">
        <v>23</v>
      </c>
      <c r="T33">
        <f t="shared" si="2"/>
        <v>6.87313611097583</v>
      </c>
      <c r="U33">
        <f t="shared" si="4"/>
        <v>6.7742158217759787</v>
      </c>
      <c r="V33">
        <f t="shared" si="4"/>
        <v>7.0936591403872864</v>
      </c>
      <c r="W33">
        <f t="shared" si="4"/>
        <v>6.648308055437866</v>
      </c>
      <c r="X33">
        <f t="shared" si="4"/>
        <v>7.4431176263713619</v>
      </c>
      <c r="Y33">
        <f t="shared" si="4"/>
        <v>12.539936203984457</v>
      </c>
      <c r="Z33">
        <f t="shared" si="4"/>
        <v>5.9008473967727708</v>
      </c>
      <c r="AA33">
        <f t="shared" si="4"/>
        <v>10.568348972285136</v>
      </c>
      <c r="AB33">
        <f t="shared" si="4"/>
        <v>15.839823231336911</v>
      </c>
      <c r="AC33">
        <f t="shared" si="4"/>
        <v>5.6435804238089844</v>
      </c>
      <c r="AD33">
        <f t="shared" si="4"/>
        <v>5.8523499553598128</v>
      </c>
      <c r="AE33">
        <f t="shared" si="4"/>
        <v>12.433824833895658</v>
      </c>
      <c r="AF33">
        <f t="shared" si="4"/>
        <v>14.302447343024904</v>
      </c>
      <c r="AG33">
        <f t="shared" si="4"/>
        <v>4.6097722286464435</v>
      </c>
      <c r="AH33">
        <f t="shared" si="4"/>
        <v>8.547514258543238</v>
      </c>
      <c r="AI33">
        <f t="shared" si="4"/>
        <v>4.9406477308142538</v>
      </c>
      <c r="AJ33">
        <f t="shared" si="4"/>
        <v>13.601470508735444</v>
      </c>
      <c r="AK33">
        <f t="shared" si="4"/>
        <v>12.596031120952366</v>
      </c>
      <c r="AL33">
        <f t="shared" si="4"/>
        <v>4.5276925690687158</v>
      </c>
      <c r="AM33">
        <f t="shared" si="4"/>
        <v>12.298373876248865</v>
      </c>
      <c r="AN33">
        <f t="shared" si="4"/>
        <v>1.8110770276274823</v>
      </c>
      <c r="AO33">
        <f t="shared" si="4"/>
        <v>15.720368952413317</v>
      </c>
      <c r="AP33">
        <f t="shared" si="4"/>
        <v>0</v>
      </c>
      <c r="AQ33">
        <f t="shared" si="4"/>
        <v>11.415778554264275</v>
      </c>
      <c r="AR33">
        <f t="shared" si="4"/>
        <v>9.5189285111298165</v>
      </c>
    </row>
    <row r="34" spans="3:44" ht="13" thickBot="1" x14ac:dyDescent="0.3">
      <c r="S34">
        <v>24</v>
      </c>
      <c r="T34">
        <f t="shared" si="2"/>
        <v>12.764011908487085</v>
      </c>
      <c r="U34">
        <f t="shared" si="4"/>
        <v>14.389232085139225</v>
      </c>
      <c r="V34">
        <f t="shared" si="4"/>
        <v>11.370136322841503</v>
      </c>
      <c r="W34">
        <f t="shared" si="4"/>
        <v>11.881077392223313</v>
      </c>
      <c r="X34">
        <f t="shared" si="4"/>
        <v>10.332473082471587</v>
      </c>
      <c r="Y34">
        <f t="shared" si="4"/>
        <v>6.8183575734923147</v>
      </c>
      <c r="Z34">
        <f t="shared" si="4"/>
        <v>13.036103712382761</v>
      </c>
      <c r="AA34">
        <f t="shared" si="4"/>
        <v>7.1309185944028242</v>
      </c>
      <c r="AB34">
        <f t="shared" si="4"/>
        <v>7.2897187874430429</v>
      </c>
      <c r="AC34">
        <f t="shared" si="4"/>
        <v>12.366486970841789</v>
      </c>
      <c r="AD34">
        <f t="shared" si="4"/>
        <v>11.205802068571447</v>
      </c>
      <c r="AE34">
        <f t="shared" si="4"/>
        <v>6.0033324079214534</v>
      </c>
      <c r="AF34">
        <f t="shared" si="4"/>
        <v>5.9464274989274033</v>
      </c>
      <c r="AG34">
        <f t="shared" si="4"/>
        <v>13.407833531186169</v>
      </c>
      <c r="AH34">
        <f t="shared" si="4"/>
        <v>6.1073725938409913</v>
      </c>
      <c r="AI34">
        <f t="shared" si="4"/>
        <v>9.6648848932617923</v>
      </c>
      <c r="AJ34">
        <f t="shared" si="4"/>
        <v>4.8703182647543679</v>
      </c>
      <c r="AK34">
        <f t="shared" si="4"/>
        <v>4.1593268686170886</v>
      </c>
      <c r="AL34">
        <f t="shared" si="4"/>
        <v>8.905054744357269</v>
      </c>
      <c r="AM34">
        <f t="shared" si="4"/>
        <v>2.8861739379323672</v>
      </c>
      <c r="AN34">
        <f t="shared" si="4"/>
        <v>11.454256850621071</v>
      </c>
      <c r="AO34">
        <f t="shared" si="4"/>
        <v>4.5221676218380154</v>
      </c>
      <c r="AP34">
        <f t="shared" si="4"/>
        <v>11.415778554264275</v>
      </c>
      <c r="AQ34">
        <f t="shared" si="4"/>
        <v>0</v>
      </c>
      <c r="AR34">
        <f t="shared" si="4"/>
        <v>2.1931712199461302</v>
      </c>
    </row>
    <row r="35" spans="3:44" ht="13" thickBot="1" x14ac:dyDescent="0.3">
      <c r="C35" s="8" t="s">
        <v>18</v>
      </c>
      <c r="D35">
        <f>AVERAGE(D8:D32)</f>
        <v>-19.227999999999998</v>
      </c>
      <c r="E35">
        <f>AVERAGE(E8:E32)</f>
        <v>149.54</v>
      </c>
      <c r="F35" s="20" t="s">
        <v>14</v>
      </c>
      <c r="G35" s="6"/>
      <c r="S35">
        <v>25</v>
      </c>
      <c r="T35">
        <f t="shared" si="2"/>
        <v>11.808894952534722</v>
      </c>
      <c r="U35">
        <f t="shared" si="4"/>
        <v>13.243866504914648</v>
      </c>
      <c r="V35">
        <f t="shared" si="4"/>
        <v>10.575916035975311</v>
      </c>
      <c r="W35">
        <f t="shared" si="4"/>
        <v>10.962207806824312</v>
      </c>
      <c r="X35">
        <f t="shared" si="4"/>
        <v>9.6834911060009716</v>
      </c>
      <c r="Y35">
        <f t="shared" si="4"/>
        <v>7.8447434629820743</v>
      </c>
      <c r="Z35">
        <f t="shared" si="4"/>
        <v>11.884864324004699</v>
      </c>
      <c r="AA35">
        <f t="shared" si="4"/>
        <v>7.5325958341065915</v>
      </c>
      <c r="AB35">
        <f t="shared" si="4"/>
        <v>9.1021975368588919</v>
      </c>
      <c r="AC35">
        <f t="shared" si="4"/>
        <v>11.229425630903824</v>
      </c>
      <c r="AD35">
        <f t="shared" si="4"/>
        <v>10.186265262597479</v>
      </c>
      <c r="AE35">
        <f t="shared" si="4"/>
        <v>7.1309185944028295</v>
      </c>
      <c r="AF35">
        <f t="shared" si="4"/>
        <v>7.6321687612368736</v>
      </c>
      <c r="AG35">
        <f t="shared" si="4"/>
        <v>12.006664815842914</v>
      </c>
      <c r="AH35">
        <f t="shared" si="4"/>
        <v>5.9135437767890071</v>
      </c>
      <c r="AI35">
        <f t="shared" si="4"/>
        <v>8.5146931829632013</v>
      </c>
      <c r="AJ35">
        <f t="shared" si="4"/>
        <v>6.5734313718179154</v>
      </c>
      <c r="AK35">
        <f t="shared" si="4"/>
        <v>5.6824290580701566</v>
      </c>
      <c r="AL35">
        <f t="shared" si="4"/>
        <v>7.6400261779656162</v>
      </c>
      <c r="AM35">
        <f t="shared" si="4"/>
        <v>4.5803929962395245</v>
      </c>
      <c r="AN35">
        <f t="shared" si="4"/>
        <v>9.7739449558507214</v>
      </c>
      <c r="AO35">
        <f t="shared" si="4"/>
        <v>6.7067130548428953</v>
      </c>
      <c r="AP35">
        <f t="shared" si="4"/>
        <v>9.5189285111298165</v>
      </c>
      <c r="AQ35">
        <f t="shared" si="4"/>
        <v>2.1931712199461302</v>
      </c>
      <c r="AR35">
        <f t="shared" si="4"/>
        <v>0</v>
      </c>
    </row>
    <row r="36" spans="3:44" x14ac:dyDescent="0.25">
      <c r="C36" s="8" t="s">
        <v>19</v>
      </c>
      <c r="D36" s="23">
        <f>SUMPRODUCT(D8:D32,F8:F32)/SUM(F8:F32)</f>
        <v>-18.82369500948683</v>
      </c>
      <c r="E36" s="23">
        <f>SUMPRODUCT(E8:E32,G8:G32)/SUM(G8:G32)</f>
        <v>148.87354969574037</v>
      </c>
      <c r="F36" s="16" t="s">
        <v>15</v>
      </c>
      <c r="G36" s="17">
        <f>SUMIF(G8:G32,"&lt;=100",F8:F32)/SUM(F8:F32)</f>
        <v>0</v>
      </c>
    </row>
    <row r="37" spans="3:44" x14ac:dyDescent="0.25">
      <c r="F37" s="16" t="s">
        <v>16</v>
      </c>
      <c r="G37" s="17">
        <f>SUMIF(G8:G32,"&lt;=200",F8:F32)/SUM(F8:F32)</f>
        <v>8.1410228125137887E-2</v>
      </c>
    </row>
    <row r="38" spans="3:44" ht="13" thickBot="1" x14ac:dyDescent="0.3">
      <c r="F38" s="18" t="s">
        <v>17</v>
      </c>
      <c r="G38" s="19">
        <f>SUMIF(G8:G32,"&lt;=300",F8:F32)/SUM(F8:F32)</f>
        <v>0.26717557251908397</v>
      </c>
    </row>
    <row r="40" spans="3:44" x14ac:dyDescent="0.25">
      <c r="P40" s="8"/>
      <c r="Q40" s="8"/>
    </row>
  </sheetData>
  <phoneticPr fontId="2" type="noConversion"/>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88D1236619CC543A13F9C4E46DCB69A" ma:contentTypeVersion="6" ma:contentTypeDescription="Create a new document." ma:contentTypeScope="" ma:versionID="b88476af8fad9a61b03cd999757e9059">
  <xsd:schema xmlns:xsd="http://www.w3.org/2001/XMLSchema" xmlns:xs="http://www.w3.org/2001/XMLSchema" xmlns:p="http://schemas.microsoft.com/office/2006/metadata/properties" xmlns:ns2="a964ea43-2ab3-4f75-b24d-8ac28a529574" targetNamespace="http://schemas.microsoft.com/office/2006/metadata/properties" ma:root="true" ma:fieldsID="94d9822aa7452ec7acb7c3f86144e18e" ns2:_="">
    <xsd:import namespace="a964ea43-2ab3-4f75-b24d-8ac28a52957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64ea43-2ab3-4f75-b24d-8ac28a5295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F597A0-8DE5-478D-9F36-BE4A50B420E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9F26FEA-FD44-47AF-AFBD-74D25825A5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64ea43-2ab3-4f75-b24d-8ac28a529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61CACE-B274-452B-9E8B-DA15485763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Logistica Map</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 Watson</dc:creator>
  <cp:keywords/>
  <dc:description/>
  <cp:lastModifiedBy>Imrane Janati</cp:lastModifiedBy>
  <cp:revision/>
  <dcterms:created xsi:type="dcterms:W3CDTF">2010-04-28T15:03:06Z</dcterms:created>
  <dcterms:modified xsi:type="dcterms:W3CDTF">2025-04-10T07:38:09Z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0x010100888D1236619CC543A13F9C4E46DCB69A</vt:lpwstr>
  </property>
</Properties>
</file>