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re Antalfy\Documents\GitHub\Track 2 python\"/>
    </mc:Choice>
  </mc:AlternateContent>
  <xr:revisionPtr revIDLastSave="0" documentId="13_ncr:1_{D1516A22-AF30-4210-A0D8-8BCE8B86E714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Grundlagen" sheetId="4" r:id="rId1"/>
    <sheet name="Jahresbilanz" sheetId="22" r:id="rId2"/>
    <sheet name="Jahr" sheetId="5" r:id="rId3"/>
    <sheet name="Monat" sheetId="20" r:id="rId4"/>
    <sheet name="Grafik Produktion-Konsum" sheetId="19" r:id="rId5"/>
    <sheet name="Diagramm1" sheetId="24" r:id="rId6"/>
  </sheets>
  <definedNames>
    <definedName name="_FilterDatabase" localSheetId="3" hidden="1">Monat!$A$1:$A$157</definedName>
    <definedName name="Print_Titles" localSheetId="2">Jahr!$1:$1</definedName>
    <definedName name="Print_Titles" localSheetId="3">Monat!$1:$2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7" i="5" l="1"/>
  <c r="I347" i="5" s="1"/>
  <c r="H2" i="5"/>
  <c r="F21" i="22"/>
  <c r="G24" i="22"/>
  <c r="B20" i="22"/>
  <c r="D19" i="22"/>
  <c r="B19" i="22"/>
  <c r="D18" i="22"/>
  <c r="B18" i="22"/>
  <c r="D23" i="22"/>
  <c r="B23" i="22"/>
  <c r="D20" i="22"/>
  <c r="F22" i="22"/>
  <c r="E2" i="5"/>
  <c r="E7" i="5"/>
  <c r="E8" i="5"/>
  <c r="E9" i="5"/>
  <c r="E10" i="5"/>
  <c r="E11" i="5"/>
  <c r="I11" i="5" s="1"/>
  <c r="E12" i="5"/>
  <c r="I12" i="5" s="1"/>
  <c r="E13" i="5"/>
  <c r="E14" i="5"/>
  <c r="I14" i="5" s="1"/>
  <c r="E15" i="5"/>
  <c r="I15" i="5" s="1"/>
  <c r="E16" i="5"/>
  <c r="I16" i="5" s="1"/>
  <c r="E17" i="5"/>
  <c r="E18" i="5"/>
  <c r="I18" i="5" s="1"/>
  <c r="E19" i="5"/>
  <c r="I19" i="5" s="1"/>
  <c r="E20" i="5"/>
  <c r="I20" i="5" s="1"/>
  <c r="E21" i="5"/>
  <c r="E22" i="5"/>
  <c r="I22" i="5" s="1"/>
  <c r="E23" i="5"/>
  <c r="I23" i="5" s="1"/>
  <c r="E24" i="5"/>
  <c r="I24" i="5" s="1"/>
  <c r="E25" i="5"/>
  <c r="E26" i="5"/>
  <c r="I26" i="5" s="1"/>
  <c r="E27" i="5"/>
  <c r="I27" i="5" s="1"/>
  <c r="E28" i="5"/>
  <c r="I28" i="5" s="1"/>
  <c r="E29" i="5"/>
  <c r="I29" i="5" s="1"/>
  <c r="E30" i="5"/>
  <c r="I30" i="5" s="1"/>
  <c r="E31" i="5"/>
  <c r="E32" i="5"/>
  <c r="I32" i="5" s="1"/>
  <c r="E33" i="5"/>
  <c r="I33" i="5" s="1"/>
  <c r="E34" i="5"/>
  <c r="I34" i="5" s="1"/>
  <c r="E35" i="5"/>
  <c r="I35" i="5" s="1"/>
  <c r="E36" i="5"/>
  <c r="I36" i="5" s="1"/>
  <c r="E37" i="5"/>
  <c r="E38" i="5"/>
  <c r="I38" i="5" s="1"/>
  <c r="E39" i="5"/>
  <c r="E40" i="5"/>
  <c r="I40" i="5" s="1"/>
  <c r="E41" i="5"/>
  <c r="E42" i="5"/>
  <c r="I42" i="5" s="1"/>
  <c r="E43" i="5"/>
  <c r="E44" i="5"/>
  <c r="I44" i="5" s="1"/>
  <c r="E45" i="5"/>
  <c r="E46" i="5"/>
  <c r="I46" i="5" s="1"/>
  <c r="E47" i="5"/>
  <c r="I47" i="5" s="1"/>
  <c r="E48" i="5"/>
  <c r="I48" i="5" s="1"/>
  <c r="E49" i="5"/>
  <c r="I49" i="5" s="1"/>
  <c r="E50" i="5"/>
  <c r="I50" i="5" s="1"/>
  <c r="E51" i="5"/>
  <c r="I51" i="5" s="1"/>
  <c r="E52" i="5"/>
  <c r="I52" i="5" s="1"/>
  <c r="E53" i="5"/>
  <c r="E54" i="5"/>
  <c r="I54" i="5" s="1"/>
  <c r="E55" i="5"/>
  <c r="E56" i="5"/>
  <c r="I56" i="5" s="1"/>
  <c r="E57" i="5"/>
  <c r="E58" i="5"/>
  <c r="I58" i="5" s="1"/>
  <c r="E59" i="5"/>
  <c r="E60" i="5"/>
  <c r="I60" i="5" s="1"/>
  <c r="E61" i="5"/>
  <c r="E62" i="5"/>
  <c r="I62" i="5" s="1"/>
  <c r="E63" i="5"/>
  <c r="I63" i="5" s="1"/>
  <c r="E64" i="5"/>
  <c r="I64" i="5" s="1"/>
  <c r="E65" i="5"/>
  <c r="I65" i="5" s="1"/>
  <c r="E66" i="5"/>
  <c r="I66" i="5" s="1"/>
  <c r="E67" i="5"/>
  <c r="I67" i="5" s="1"/>
  <c r="E68" i="5"/>
  <c r="I68" i="5" s="1"/>
  <c r="E69" i="5"/>
  <c r="E70" i="5"/>
  <c r="I70" i="5" s="1"/>
  <c r="E71" i="5"/>
  <c r="E72" i="5"/>
  <c r="I72" i="5" s="1"/>
  <c r="E73" i="5"/>
  <c r="E74" i="5"/>
  <c r="I74" i="5" s="1"/>
  <c r="E75" i="5"/>
  <c r="E76" i="5"/>
  <c r="I76" i="5" s="1"/>
  <c r="E77" i="5"/>
  <c r="E78" i="5"/>
  <c r="I78" i="5" s="1"/>
  <c r="E79" i="5"/>
  <c r="I79" i="5" s="1"/>
  <c r="E80" i="5"/>
  <c r="I80" i="5" s="1"/>
  <c r="E81" i="5"/>
  <c r="I81" i="5" s="1"/>
  <c r="E82" i="5"/>
  <c r="I82" i="5" s="1"/>
  <c r="E83" i="5"/>
  <c r="I83" i="5" s="1"/>
  <c r="E84" i="5"/>
  <c r="I84" i="5" s="1"/>
  <c r="E85" i="5"/>
  <c r="E86" i="5"/>
  <c r="I86" i="5" s="1"/>
  <c r="E87" i="5"/>
  <c r="E88" i="5"/>
  <c r="I88" i="5" s="1"/>
  <c r="E89" i="5"/>
  <c r="E90" i="5"/>
  <c r="I90" i="5" s="1"/>
  <c r="E91" i="5"/>
  <c r="E92" i="5"/>
  <c r="I92" i="5" s="1"/>
  <c r="E93" i="5"/>
  <c r="E94" i="5"/>
  <c r="I94" i="5" s="1"/>
  <c r="E95" i="5"/>
  <c r="I95" i="5" s="1"/>
  <c r="E96" i="5"/>
  <c r="I96" i="5" s="1"/>
  <c r="E97" i="5"/>
  <c r="I97" i="5" s="1"/>
  <c r="E98" i="5"/>
  <c r="I98" i="5" s="1"/>
  <c r="E99" i="5"/>
  <c r="I99" i="5" s="1"/>
  <c r="E100" i="5"/>
  <c r="I100" i="5" s="1"/>
  <c r="E101" i="5"/>
  <c r="E102" i="5"/>
  <c r="I102" i="5" s="1"/>
  <c r="E103" i="5"/>
  <c r="E104" i="5"/>
  <c r="I104" i="5" s="1"/>
  <c r="E105" i="5"/>
  <c r="E106" i="5"/>
  <c r="I106" i="5" s="1"/>
  <c r="E107" i="5"/>
  <c r="E108" i="5"/>
  <c r="I108" i="5" s="1"/>
  <c r="E109" i="5"/>
  <c r="E110" i="5"/>
  <c r="I110" i="5" s="1"/>
  <c r="E111" i="5"/>
  <c r="I111" i="5" s="1"/>
  <c r="E112" i="5"/>
  <c r="I112" i="5" s="1"/>
  <c r="E113" i="5"/>
  <c r="I113" i="5" s="1"/>
  <c r="E114" i="5"/>
  <c r="I114" i="5" s="1"/>
  <c r="E115" i="5"/>
  <c r="I115" i="5" s="1"/>
  <c r="E116" i="5"/>
  <c r="I116" i="5" s="1"/>
  <c r="E117" i="5"/>
  <c r="E118" i="5"/>
  <c r="I118" i="5" s="1"/>
  <c r="E119" i="5"/>
  <c r="E120" i="5"/>
  <c r="I120" i="5" s="1"/>
  <c r="E121" i="5"/>
  <c r="E122" i="5"/>
  <c r="I122" i="5" s="1"/>
  <c r="E123" i="5"/>
  <c r="E124" i="5"/>
  <c r="I124" i="5" s="1"/>
  <c r="E125" i="5"/>
  <c r="E126" i="5"/>
  <c r="I126" i="5" s="1"/>
  <c r="E127" i="5"/>
  <c r="I127" i="5" s="1"/>
  <c r="E128" i="5"/>
  <c r="I128" i="5" s="1"/>
  <c r="E129" i="5"/>
  <c r="I129" i="5" s="1"/>
  <c r="E130" i="5"/>
  <c r="I130" i="5" s="1"/>
  <c r="E131" i="5"/>
  <c r="I131" i="5" s="1"/>
  <c r="E132" i="5"/>
  <c r="I132" i="5" s="1"/>
  <c r="E133" i="5"/>
  <c r="E134" i="5"/>
  <c r="I134" i="5" s="1"/>
  <c r="E135" i="5"/>
  <c r="E136" i="5"/>
  <c r="I136" i="5" s="1"/>
  <c r="E137" i="5"/>
  <c r="E138" i="5"/>
  <c r="I138" i="5" s="1"/>
  <c r="E139" i="5"/>
  <c r="E140" i="5"/>
  <c r="I140" i="5" s="1"/>
  <c r="E141" i="5"/>
  <c r="E142" i="5"/>
  <c r="I142" i="5" s="1"/>
  <c r="E143" i="5"/>
  <c r="I143" i="5" s="1"/>
  <c r="E144" i="5"/>
  <c r="I144" i="5" s="1"/>
  <c r="E145" i="5"/>
  <c r="I145" i="5" s="1"/>
  <c r="E146" i="5"/>
  <c r="I146" i="5" s="1"/>
  <c r="E147" i="5"/>
  <c r="I147" i="5" s="1"/>
  <c r="E148" i="5"/>
  <c r="I148" i="5" s="1"/>
  <c r="E149" i="5"/>
  <c r="E150" i="5"/>
  <c r="I150" i="5" s="1"/>
  <c r="E151" i="5"/>
  <c r="E152" i="5"/>
  <c r="I152" i="5" s="1"/>
  <c r="E153" i="5"/>
  <c r="E154" i="5"/>
  <c r="I154" i="5" s="1"/>
  <c r="E155" i="5"/>
  <c r="E156" i="5"/>
  <c r="I156" i="5" s="1"/>
  <c r="E157" i="5"/>
  <c r="E158" i="5"/>
  <c r="I158" i="5" s="1"/>
  <c r="E159" i="5"/>
  <c r="I159" i="5" s="1"/>
  <c r="E160" i="5"/>
  <c r="I160" i="5" s="1"/>
  <c r="E161" i="5"/>
  <c r="I161" i="5" s="1"/>
  <c r="E162" i="5"/>
  <c r="I162" i="5" s="1"/>
  <c r="E163" i="5"/>
  <c r="I163" i="5" s="1"/>
  <c r="E164" i="5"/>
  <c r="I164" i="5" s="1"/>
  <c r="E165" i="5"/>
  <c r="E166" i="5"/>
  <c r="I166" i="5" s="1"/>
  <c r="E167" i="5"/>
  <c r="E168" i="5"/>
  <c r="I168" i="5" s="1"/>
  <c r="E169" i="5"/>
  <c r="E170" i="5"/>
  <c r="I170" i="5" s="1"/>
  <c r="E171" i="5"/>
  <c r="E172" i="5"/>
  <c r="I172" i="5" s="1"/>
  <c r="E173" i="5"/>
  <c r="E174" i="5"/>
  <c r="I174" i="5" s="1"/>
  <c r="E175" i="5"/>
  <c r="I175" i="5" s="1"/>
  <c r="E176" i="5"/>
  <c r="I176" i="5" s="1"/>
  <c r="E177" i="5"/>
  <c r="I177" i="5" s="1"/>
  <c r="E178" i="5"/>
  <c r="I178" i="5" s="1"/>
  <c r="E179" i="5"/>
  <c r="I179" i="5" s="1"/>
  <c r="E180" i="5"/>
  <c r="I180" i="5" s="1"/>
  <c r="E181" i="5"/>
  <c r="E182" i="5"/>
  <c r="I182" i="5" s="1"/>
  <c r="E183" i="5"/>
  <c r="E184" i="5"/>
  <c r="I184" i="5" s="1"/>
  <c r="E185" i="5"/>
  <c r="E186" i="5"/>
  <c r="I186" i="5" s="1"/>
  <c r="E187" i="5"/>
  <c r="E188" i="5"/>
  <c r="I188" i="5" s="1"/>
  <c r="E189" i="5"/>
  <c r="E190" i="5"/>
  <c r="I190" i="5" s="1"/>
  <c r="E191" i="5"/>
  <c r="I191" i="5" s="1"/>
  <c r="E192" i="5"/>
  <c r="I192" i="5" s="1"/>
  <c r="E193" i="5"/>
  <c r="I193" i="5" s="1"/>
  <c r="E194" i="5"/>
  <c r="I194" i="5" s="1"/>
  <c r="E195" i="5"/>
  <c r="I195" i="5" s="1"/>
  <c r="E196" i="5"/>
  <c r="I196" i="5" s="1"/>
  <c r="E197" i="5"/>
  <c r="E198" i="5"/>
  <c r="I198" i="5" s="1"/>
  <c r="E199" i="5"/>
  <c r="E200" i="5"/>
  <c r="I200" i="5" s="1"/>
  <c r="E201" i="5"/>
  <c r="E202" i="5"/>
  <c r="I202" i="5" s="1"/>
  <c r="E203" i="5"/>
  <c r="E204" i="5"/>
  <c r="I204" i="5" s="1"/>
  <c r="E205" i="5"/>
  <c r="E206" i="5"/>
  <c r="I206" i="5" s="1"/>
  <c r="E207" i="5"/>
  <c r="I207" i="5" s="1"/>
  <c r="E208" i="5"/>
  <c r="I208" i="5" s="1"/>
  <c r="E209" i="5"/>
  <c r="I209" i="5" s="1"/>
  <c r="E210" i="5"/>
  <c r="I210" i="5" s="1"/>
  <c r="E211" i="5"/>
  <c r="I211" i="5" s="1"/>
  <c r="E212" i="5"/>
  <c r="I212" i="5" s="1"/>
  <c r="E213" i="5"/>
  <c r="E214" i="5"/>
  <c r="I214" i="5" s="1"/>
  <c r="E215" i="5"/>
  <c r="E216" i="5"/>
  <c r="I216" i="5" s="1"/>
  <c r="E217" i="5"/>
  <c r="E218" i="5"/>
  <c r="I218" i="5" s="1"/>
  <c r="E219" i="5"/>
  <c r="E220" i="5"/>
  <c r="I220" i="5" s="1"/>
  <c r="E221" i="5"/>
  <c r="E222" i="5"/>
  <c r="I222" i="5" s="1"/>
  <c r="E223" i="5"/>
  <c r="I223" i="5" s="1"/>
  <c r="E224" i="5"/>
  <c r="I224" i="5" s="1"/>
  <c r="E225" i="5"/>
  <c r="I225" i="5" s="1"/>
  <c r="E226" i="5"/>
  <c r="I226" i="5" s="1"/>
  <c r="E227" i="5"/>
  <c r="I227" i="5" s="1"/>
  <c r="E228" i="5"/>
  <c r="I228" i="5" s="1"/>
  <c r="E229" i="5"/>
  <c r="E230" i="5"/>
  <c r="I230" i="5" s="1"/>
  <c r="E231" i="5"/>
  <c r="E232" i="5"/>
  <c r="I232" i="5" s="1"/>
  <c r="E233" i="5"/>
  <c r="E234" i="5"/>
  <c r="I234" i="5" s="1"/>
  <c r="E235" i="5"/>
  <c r="E236" i="5"/>
  <c r="I236" i="5" s="1"/>
  <c r="E237" i="5"/>
  <c r="E238" i="5"/>
  <c r="I238" i="5" s="1"/>
  <c r="E239" i="5"/>
  <c r="I239" i="5" s="1"/>
  <c r="E240" i="5"/>
  <c r="I240" i="5" s="1"/>
  <c r="E241" i="5"/>
  <c r="I241" i="5" s="1"/>
  <c r="E242" i="5"/>
  <c r="I242" i="5" s="1"/>
  <c r="E243" i="5"/>
  <c r="I243" i="5" s="1"/>
  <c r="E244" i="5"/>
  <c r="I244" i="5" s="1"/>
  <c r="E245" i="5"/>
  <c r="E246" i="5"/>
  <c r="I246" i="5" s="1"/>
  <c r="E247" i="5"/>
  <c r="E248" i="5"/>
  <c r="I248" i="5" s="1"/>
  <c r="E249" i="5"/>
  <c r="E250" i="5"/>
  <c r="I250" i="5" s="1"/>
  <c r="E251" i="5"/>
  <c r="E252" i="5"/>
  <c r="I252" i="5" s="1"/>
  <c r="E253" i="5"/>
  <c r="E254" i="5"/>
  <c r="I254" i="5" s="1"/>
  <c r="E255" i="5"/>
  <c r="I255" i="5" s="1"/>
  <c r="E256" i="5"/>
  <c r="I256" i="5" s="1"/>
  <c r="E257" i="5"/>
  <c r="I257" i="5" s="1"/>
  <c r="E258" i="5"/>
  <c r="I258" i="5" s="1"/>
  <c r="E259" i="5"/>
  <c r="I259" i="5" s="1"/>
  <c r="E260" i="5"/>
  <c r="I260" i="5" s="1"/>
  <c r="E261" i="5"/>
  <c r="E262" i="5"/>
  <c r="I262" i="5" s="1"/>
  <c r="E263" i="5"/>
  <c r="E264" i="5"/>
  <c r="I264" i="5" s="1"/>
  <c r="E265" i="5"/>
  <c r="E266" i="5"/>
  <c r="I266" i="5" s="1"/>
  <c r="E267" i="5"/>
  <c r="E268" i="5"/>
  <c r="I268" i="5" s="1"/>
  <c r="E269" i="5"/>
  <c r="E270" i="5"/>
  <c r="I270" i="5" s="1"/>
  <c r="E271" i="5"/>
  <c r="I271" i="5" s="1"/>
  <c r="E272" i="5"/>
  <c r="I272" i="5" s="1"/>
  <c r="E273" i="5"/>
  <c r="I273" i="5" s="1"/>
  <c r="E274" i="5"/>
  <c r="I274" i="5" s="1"/>
  <c r="E275" i="5"/>
  <c r="I275" i="5" s="1"/>
  <c r="E276" i="5"/>
  <c r="I276" i="5" s="1"/>
  <c r="E277" i="5"/>
  <c r="E278" i="5"/>
  <c r="I278" i="5" s="1"/>
  <c r="E279" i="5"/>
  <c r="E280" i="5"/>
  <c r="I280" i="5" s="1"/>
  <c r="E281" i="5"/>
  <c r="E282" i="5"/>
  <c r="I282" i="5" s="1"/>
  <c r="E283" i="5"/>
  <c r="E284" i="5"/>
  <c r="I284" i="5" s="1"/>
  <c r="E285" i="5"/>
  <c r="E286" i="5"/>
  <c r="I286" i="5" s="1"/>
  <c r="E287" i="5"/>
  <c r="I287" i="5" s="1"/>
  <c r="E288" i="5"/>
  <c r="I288" i="5" s="1"/>
  <c r="E289" i="5"/>
  <c r="I289" i="5" s="1"/>
  <c r="E290" i="5"/>
  <c r="I290" i="5" s="1"/>
  <c r="E291" i="5"/>
  <c r="I291" i="5" s="1"/>
  <c r="E292" i="5"/>
  <c r="I292" i="5" s="1"/>
  <c r="E293" i="5"/>
  <c r="E294" i="5"/>
  <c r="I294" i="5" s="1"/>
  <c r="E295" i="5"/>
  <c r="E296" i="5"/>
  <c r="I296" i="5" s="1"/>
  <c r="E297" i="5"/>
  <c r="E298" i="5"/>
  <c r="I298" i="5" s="1"/>
  <c r="E299" i="5"/>
  <c r="E300" i="5"/>
  <c r="I300" i="5" s="1"/>
  <c r="E301" i="5"/>
  <c r="E302" i="5"/>
  <c r="I302" i="5" s="1"/>
  <c r="E303" i="5"/>
  <c r="I303" i="5" s="1"/>
  <c r="E304" i="5"/>
  <c r="I304" i="5" s="1"/>
  <c r="E305" i="5"/>
  <c r="I305" i="5" s="1"/>
  <c r="E306" i="5"/>
  <c r="I306" i="5" s="1"/>
  <c r="E307" i="5"/>
  <c r="I307" i="5" s="1"/>
  <c r="E308" i="5"/>
  <c r="I308" i="5" s="1"/>
  <c r="E309" i="5"/>
  <c r="E310" i="5"/>
  <c r="I310" i="5" s="1"/>
  <c r="E311" i="5"/>
  <c r="E312" i="5"/>
  <c r="I312" i="5" s="1"/>
  <c r="E313" i="5"/>
  <c r="E314" i="5"/>
  <c r="I314" i="5" s="1"/>
  <c r="E315" i="5"/>
  <c r="E316" i="5"/>
  <c r="I316" i="5" s="1"/>
  <c r="E317" i="5"/>
  <c r="E318" i="5"/>
  <c r="I318" i="5" s="1"/>
  <c r="E319" i="5"/>
  <c r="I319" i="5" s="1"/>
  <c r="E320" i="5"/>
  <c r="I320" i="5" s="1"/>
  <c r="E321" i="5"/>
  <c r="I321" i="5" s="1"/>
  <c r="E322" i="5"/>
  <c r="I322" i="5" s="1"/>
  <c r="E323" i="5"/>
  <c r="E324" i="5"/>
  <c r="I324" i="5" s="1"/>
  <c r="E325" i="5"/>
  <c r="E326" i="5"/>
  <c r="I326" i="5" s="1"/>
  <c r="E327" i="5"/>
  <c r="E328" i="5"/>
  <c r="I328" i="5" s="1"/>
  <c r="E329" i="5"/>
  <c r="E330" i="5"/>
  <c r="I330" i="5" s="1"/>
  <c r="E331" i="5"/>
  <c r="E332" i="5"/>
  <c r="I332" i="5" s="1"/>
  <c r="E333" i="5"/>
  <c r="E334" i="5"/>
  <c r="I334" i="5" s="1"/>
  <c r="E335" i="5"/>
  <c r="I335" i="5" s="1"/>
  <c r="E336" i="5"/>
  <c r="E337" i="5"/>
  <c r="I337" i="5" s="1"/>
  <c r="E338" i="5"/>
  <c r="I338" i="5" s="1"/>
  <c r="E339" i="5"/>
  <c r="E340" i="5"/>
  <c r="I340" i="5" s="1"/>
  <c r="E341" i="5"/>
  <c r="E342" i="5"/>
  <c r="I342" i="5" s="1"/>
  <c r="E343" i="5"/>
  <c r="E344" i="5"/>
  <c r="I344" i="5" s="1"/>
  <c r="E345" i="5"/>
  <c r="E346" i="5"/>
  <c r="I346" i="5" s="1"/>
  <c r="E348" i="5"/>
  <c r="E349" i="5"/>
  <c r="I349" i="5" s="1"/>
  <c r="E350" i="5"/>
  <c r="I350" i="5" s="1"/>
  <c r="E351" i="5"/>
  <c r="I351" i="5" s="1"/>
  <c r="E352" i="5"/>
  <c r="I352" i="5" s="1"/>
  <c r="E353" i="5"/>
  <c r="I353" i="5" s="1"/>
  <c r="E354" i="5"/>
  <c r="E355" i="5"/>
  <c r="I355" i="5" s="1"/>
  <c r="E356" i="5"/>
  <c r="E357" i="5"/>
  <c r="I357" i="5" s="1"/>
  <c r="E358" i="5"/>
  <c r="E359" i="5"/>
  <c r="I359" i="5" s="1"/>
  <c r="E360" i="5"/>
  <c r="I360" i="5" s="1"/>
  <c r="E361" i="5"/>
  <c r="I361" i="5" s="1"/>
  <c r="E362" i="5"/>
  <c r="I362" i="5" s="1"/>
  <c r="E363" i="5"/>
  <c r="E364" i="5"/>
  <c r="E365" i="5"/>
  <c r="I365" i="5" s="1"/>
  <c r="E366" i="5"/>
  <c r="I366" i="5" s="1"/>
  <c r="H33" i="5"/>
  <c r="H34" i="5"/>
  <c r="H35" i="5"/>
  <c r="H36" i="5"/>
  <c r="H37" i="5"/>
  <c r="I37" i="5"/>
  <c r="H38" i="5"/>
  <c r="H39" i="5"/>
  <c r="I39" i="5"/>
  <c r="H40" i="5"/>
  <c r="H41" i="5"/>
  <c r="I41" i="5"/>
  <c r="H42" i="5"/>
  <c r="H43" i="5"/>
  <c r="I43" i="5"/>
  <c r="H44" i="5"/>
  <c r="H45" i="5"/>
  <c r="I45" i="5"/>
  <c r="H46" i="5"/>
  <c r="H47" i="5"/>
  <c r="H48" i="5"/>
  <c r="H49" i="5"/>
  <c r="H50" i="5"/>
  <c r="H51" i="5"/>
  <c r="H52" i="5"/>
  <c r="H53" i="5"/>
  <c r="I53" i="5"/>
  <c r="H54" i="5"/>
  <c r="H55" i="5"/>
  <c r="I55" i="5"/>
  <c r="H56" i="5"/>
  <c r="H57" i="5"/>
  <c r="I57" i="5"/>
  <c r="H58" i="5"/>
  <c r="H59" i="5"/>
  <c r="I59" i="5"/>
  <c r="H60" i="5"/>
  <c r="H61" i="5"/>
  <c r="I61" i="5"/>
  <c r="H62" i="5"/>
  <c r="H63" i="5"/>
  <c r="H64" i="5"/>
  <c r="H65" i="5"/>
  <c r="H66" i="5"/>
  <c r="H67" i="5"/>
  <c r="H68" i="5"/>
  <c r="H69" i="5"/>
  <c r="I69" i="5"/>
  <c r="H70" i="5"/>
  <c r="H71" i="5"/>
  <c r="I71" i="5"/>
  <c r="H72" i="5"/>
  <c r="H73" i="5"/>
  <c r="I73" i="5"/>
  <c r="H74" i="5"/>
  <c r="H75" i="5"/>
  <c r="I75" i="5"/>
  <c r="H76" i="5"/>
  <c r="H77" i="5"/>
  <c r="I77" i="5"/>
  <c r="H78" i="5"/>
  <c r="H79" i="5"/>
  <c r="H80" i="5"/>
  <c r="H81" i="5"/>
  <c r="H82" i="5"/>
  <c r="H83" i="5"/>
  <c r="H84" i="5"/>
  <c r="H85" i="5"/>
  <c r="I85" i="5"/>
  <c r="H86" i="5"/>
  <c r="H87" i="5"/>
  <c r="I87" i="5"/>
  <c r="H88" i="5"/>
  <c r="H89" i="5"/>
  <c r="I89" i="5"/>
  <c r="H90" i="5"/>
  <c r="H91" i="5"/>
  <c r="I91" i="5"/>
  <c r="H92" i="5"/>
  <c r="H93" i="5"/>
  <c r="I93" i="5"/>
  <c r="H94" i="5"/>
  <c r="H95" i="5"/>
  <c r="H96" i="5"/>
  <c r="H97" i="5"/>
  <c r="H98" i="5"/>
  <c r="H99" i="5"/>
  <c r="H100" i="5"/>
  <c r="H101" i="5"/>
  <c r="I101" i="5"/>
  <c r="H102" i="5"/>
  <c r="H103" i="5"/>
  <c r="I103" i="5"/>
  <c r="H104" i="5"/>
  <c r="H105" i="5"/>
  <c r="I105" i="5"/>
  <c r="H106" i="5"/>
  <c r="H107" i="5"/>
  <c r="I107" i="5"/>
  <c r="H108" i="5"/>
  <c r="H109" i="5"/>
  <c r="I109" i="5"/>
  <c r="H110" i="5"/>
  <c r="H111" i="5"/>
  <c r="H112" i="5"/>
  <c r="H113" i="5"/>
  <c r="H114" i="5"/>
  <c r="H115" i="5"/>
  <c r="H116" i="5"/>
  <c r="H117" i="5"/>
  <c r="I117" i="5"/>
  <c r="H118" i="5"/>
  <c r="H119" i="5"/>
  <c r="I119" i="5"/>
  <c r="H120" i="5"/>
  <c r="H121" i="5"/>
  <c r="I121" i="5"/>
  <c r="H122" i="5"/>
  <c r="H123" i="5"/>
  <c r="I123" i="5"/>
  <c r="H124" i="5"/>
  <c r="H125" i="5"/>
  <c r="I125" i="5"/>
  <c r="H126" i="5"/>
  <c r="H127" i="5"/>
  <c r="H128" i="5"/>
  <c r="H129" i="5"/>
  <c r="H130" i="5"/>
  <c r="H131" i="5"/>
  <c r="H132" i="5"/>
  <c r="H133" i="5"/>
  <c r="I133" i="5"/>
  <c r="H134" i="5"/>
  <c r="H135" i="5"/>
  <c r="I135" i="5"/>
  <c r="H136" i="5"/>
  <c r="H137" i="5"/>
  <c r="I137" i="5"/>
  <c r="H138" i="5"/>
  <c r="H139" i="5"/>
  <c r="I139" i="5"/>
  <c r="H140" i="5"/>
  <c r="H141" i="5"/>
  <c r="I141" i="5"/>
  <c r="H142" i="5"/>
  <c r="H143" i="5"/>
  <c r="H144" i="5"/>
  <c r="H145" i="5"/>
  <c r="H146" i="5"/>
  <c r="H147" i="5"/>
  <c r="H148" i="5"/>
  <c r="H149" i="5"/>
  <c r="I149" i="5"/>
  <c r="H150" i="5"/>
  <c r="H151" i="5"/>
  <c r="I151" i="5"/>
  <c r="H152" i="5"/>
  <c r="H153" i="5"/>
  <c r="I153" i="5"/>
  <c r="H154" i="5"/>
  <c r="H155" i="5"/>
  <c r="I155" i="5"/>
  <c r="H156" i="5"/>
  <c r="H157" i="5"/>
  <c r="I157" i="5"/>
  <c r="H158" i="5"/>
  <c r="H159" i="5"/>
  <c r="H160" i="5"/>
  <c r="H161" i="5"/>
  <c r="H162" i="5"/>
  <c r="H163" i="5"/>
  <c r="H164" i="5"/>
  <c r="H165" i="5"/>
  <c r="I165" i="5"/>
  <c r="H166" i="5"/>
  <c r="H167" i="5"/>
  <c r="I167" i="5"/>
  <c r="H168" i="5"/>
  <c r="H169" i="5"/>
  <c r="I169" i="5"/>
  <c r="H170" i="5"/>
  <c r="H171" i="5"/>
  <c r="I171" i="5"/>
  <c r="H172" i="5"/>
  <c r="H173" i="5"/>
  <c r="I173" i="5"/>
  <c r="H174" i="5"/>
  <c r="H175" i="5"/>
  <c r="H176" i="5"/>
  <c r="H177" i="5"/>
  <c r="H178" i="5"/>
  <c r="H179" i="5"/>
  <c r="H180" i="5"/>
  <c r="H181" i="5"/>
  <c r="I181" i="5"/>
  <c r="H182" i="5"/>
  <c r="H183" i="5"/>
  <c r="I183" i="5"/>
  <c r="H184" i="5"/>
  <c r="H185" i="5"/>
  <c r="I185" i="5"/>
  <c r="H186" i="5"/>
  <c r="H187" i="5"/>
  <c r="I187" i="5"/>
  <c r="H188" i="5"/>
  <c r="H189" i="5"/>
  <c r="I189" i="5"/>
  <c r="H190" i="5"/>
  <c r="H191" i="5"/>
  <c r="H192" i="5"/>
  <c r="H193" i="5"/>
  <c r="H194" i="5"/>
  <c r="H195" i="5"/>
  <c r="H196" i="5"/>
  <c r="H197" i="5"/>
  <c r="I197" i="5"/>
  <c r="H198" i="5"/>
  <c r="H199" i="5"/>
  <c r="I199" i="5"/>
  <c r="H200" i="5"/>
  <c r="H201" i="5"/>
  <c r="I201" i="5"/>
  <c r="H202" i="5"/>
  <c r="H203" i="5"/>
  <c r="I203" i="5"/>
  <c r="H204" i="5"/>
  <c r="H205" i="5"/>
  <c r="I205" i="5"/>
  <c r="H206" i="5"/>
  <c r="H207" i="5"/>
  <c r="H208" i="5"/>
  <c r="H209" i="5"/>
  <c r="H210" i="5"/>
  <c r="H211" i="5"/>
  <c r="H212" i="5"/>
  <c r="H213" i="5"/>
  <c r="I213" i="5"/>
  <c r="H214" i="5"/>
  <c r="H215" i="5"/>
  <c r="I215" i="5"/>
  <c r="H216" i="5"/>
  <c r="H217" i="5"/>
  <c r="I217" i="5"/>
  <c r="H218" i="5"/>
  <c r="H219" i="5"/>
  <c r="I219" i="5"/>
  <c r="H220" i="5"/>
  <c r="H221" i="5"/>
  <c r="I221" i="5"/>
  <c r="H222" i="5"/>
  <c r="H223" i="5"/>
  <c r="H224" i="5"/>
  <c r="H225" i="5"/>
  <c r="H226" i="5"/>
  <c r="H227" i="5"/>
  <c r="H228" i="5"/>
  <c r="H229" i="5"/>
  <c r="I229" i="5"/>
  <c r="H230" i="5"/>
  <c r="H231" i="5"/>
  <c r="I231" i="5"/>
  <c r="H232" i="5"/>
  <c r="H233" i="5"/>
  <c r="I233" i="5"/>
  <c r="H234" i="5"/>
  <c r="H235" i="5"/>
  <c r="I235" i="5"/>
  <c r="H236" i="5"/>
  <c r="H237" i="5"/>
  <c r="I237" i="5"/>
  <c r="H238" i="5"/>
  <c r="H239" i="5"/>
  <c r="H240" i="5"/>
  <c r="H241" i="5"/>
  <c r="H242" i="5"/>
  <c r="H243" i="5"/>
  <c r="H244" i="5"/>
  <c r="H245" i="5"/>
  <c r="I245" i="5"/>
  <c r="H246" i="5"/>
  <c r="H247" i="5"/>
  <c r="I247" i="5"/>
  <c r="H248" i="5"/>
  <c r="H249" i="5"/>
  <c r="I249" i="5"/>
  <c r="H250" i="5"/>
  <c r="H251" i="5"/>
  <c r="I251" i="5"/>
  <c r="H252" i="5"/>
  <c r="H253" i="5"/>
  <c r="I253" i="5"/>
  <c r="H254" i="5"/>
  <c r="H255" i="5"/>
  <c r="H256" i="5"/>
  <c r="H257" i="5"/>
  <c r="H258" i="5"/>
  <c r="H259" i="5"/>
  <c r="H260" i="5"/>
  <c r="H261" i="5"/>
  <c r="I261" i="5"/>
  <c r="H262" i="5"/>
  <c r="H263" i="5"/>
  <c r="I263" i="5"/>
  <c r="H264" i="5"/>
  <c r="H265" i="5"/>
  <c r="I265" i="5"/>
  <c r="H266" i="5"/>
  <c r="H267" i="5"/>
  <c r="I267" i="5"/>
  <c r="H268" i="5"/>
  <c r="H269" i="5"/>
  <c r="I269" i="5"/>
  <c r="H270" i="5"/>
  <c r="H271" i="5"/>
  <c r="H272" i="5"/>
  <c r="H273" i="5"/>
  <c r="H274" i="5"/>
  <c r="H275" i="5"/>
  <c r="H276" i="5"/>
  <c r="H277" i="5"/>
  <c r="I277" i="5"/>
  <c r="H278" i="5"/>
  <c r="H279" i="5"/>
  <c r="I279" i="5"/>
  <c r="H280" i="5"/>
  <c r="H281" i="5"/>
  <c r="I281" i="5"/>
  <c r="H282" i="5"/>
  <c r="H283" i="5"/>
  <c r="I283" i="5"/>
  <c r="H284" i="5"/>
  <c r="H285" i="5"/>
  <c r="I285" i="5"/>
  <c r="H286" i="5"/>
  <c r="H287" i="5"/>
  <c r="H288" i="5"/>
  <c r="H289" i="5"/>
  <c r="H290" i="5"/>
  <c r="H291" i="5"/>
  <c r="H292" i="5"/>
  <c r="H293" i="5"/>
  <c r="I293" i="5"/>
  <c r="H294" i="5"/>
  <c r="H295" i="5"/>
  <c r="I295" i="5"/>
  <c r="H296" i="5"/>
  <c r="H297" i="5"/>
  <c r="I297" i="5"/>
  <c r="H298" i="5"/>
  <c r="H299" i="5"/>
  <c r="I299" i="5"/>
  <c r="H300" i="5"/>
  <c r="H301" i="5"/>
  <c r="I301" i="5"/>
  <c r="H302" i="5"/>
  <c r="H303" i="5"/>
  <c r="H304" i="5"/>
  <c r="H305" i="5"/>
  <c r="H306" i="5"/>
  <c r="H307" i="5"/>
  <c r="H308" i="5"/>
  <c r="H309" i="5"/>
  <c r="I309" i="5"/>
  <c r="H310" i="5"/>
  <c r="H311" i="5"/>
  <c r="I311" i="5"/>
  <c r="H312" i="5"/>
  <c r="H313" i="5"/>
  <c r="I313" i="5"/>
  <c r="H314" i="5"/>
  <c r="H315" i="5"/>
  <c r="I315" i="5"/>
  <c r="H316" i="5"/>
  <c r="H317" i="5"/>
  <c r="I317" i="5"/>
  <c r="H318" i="5"/>
  <c r="H319" i="5"/>
  <c r="H320" i="5"/>
  <c r="H321" i="5"/>
  <c r="H322" i="5"/>
  <c r="H323" i="5"/>
  <c r="I323" i="5"/>
  <c r="H324" i="5"/>
  <c r="H325" i="5"/>
  <c r="I325" i="5"/>
  <c r="H326" i="5"/>
  <c r="H327" i="5"/>
  <c r="I327" i="5"/>
  <c r="H328" i="5"/>
  <c r="H329" i="5"/>
  <c r="I329" i="5"/>
  <c r="H330" i="5"/>
  <c r="H331" i="5"/>
  <c r="I331" i="5"/>
  <c r="H332" i="5"/>
  <c r="H333" i="5"/>
  <c r="I333" i="5"/>
  <c r="H334" i="5"/>
  <c r="H335" i="5"/>
  <c r="H336" i="5"/>
  <c r="I336" i="5"/>
  <c r="H337" i="5"/>
  <c r="H338" i="5"/>
  <c r="H339" i="5"/>
  <c r="I339" i="5"/>
  <c r="H340" i="5"/>
  <c r="H341" i="5"/>
  <c r="I341" i="5"/>
  <c r="H342" i="5"/>
  <c r="H343" i="5"/>
  <c r="I343" i="5"/>
  <c r="H344" i="5"/>
  <c r="H345" i="5"/>
  <c r="I345" i="5"/>
  <c r="H346" i="5"/>
  <c r="H347" i="5"/>
  <c r="H348" i="5"/>
  <c r="I348" i="5"/>
  <c r="H349" i="5"/>
  <c r="H350" i="5"/>
  <c r="H351" i="5"/>
  <c r="H352" i="5"/>
  <c r="H353" i="5"/>
  <c r="H354" i="5"/>
  <c r="I354" i="5"/>
  <c r="H355" i="5"/>
  <c r="H356" i="5"/>
  <c r="I356" i="5"/>
  <c r="H357" i="5"/>
  <c r="H358" i="5"/>
  <c r="I358" i="5"/>
  <c r="H359" i="5"/>
  <c r="H360" i="5"/>
  <c r="H361" i="5"/>
  <c r="H362" i="5"/>
  <c r="H363" i="5"/>
  <c r="I363" i="5"/>
  <c r="H364" i="5"/>
  <c r="I364" i="5"/>
  <c r="H365" i="5"/>
  <c r="H366" i="5"/>
  <c r="H3" i="5"/>
  <c r="H4" i="5"/>
  <c r="H5" i="5"/>
  <c r="H6" i="5"/>
  <c r="H7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G35" i="4"/>
  <c r="E35" i="4"/>
  <c r="F35" i="4"/>
  <c r="D22" i="22" s="1"/>
  <c r="D35" i="4"/>
  <c r="B22" i="22" s="1"/>
  <c r="D19" i="4"/>
  <c r="D12" i="4"/>
  <c r="D14" i="4"/>
  <c r="D15" i="4" s="1"/>
  <c r="D17" i="4"/>
  <c r="D21" i="4" s="1"/>
  <c r="G151" i="20"/>
  <c r="G153" i="20" s="1"/>
  <c r="G156" i="20" s="1"/>
  <c r="I31" i="5"/>
  <c r="I25" i="5"/>
  <c r="I21" i="5"/>
  <c r="I17" i="5"/>
  <c r="I13" i="5"/>
  <c r="I10" i="5"/>
  <c r="I9" i="5"/>
  <c r="I8" i="5"/>
  <c r="E6" i="5"/>
  <c r="I6" i="5" s="1"/>
  <c r="E5" i="5"/>
  <c r="I5" i="5" s="1"/>
  <c r="E4" i="5"/>
  <c r="I4" i="5" s="1"/>
  <c r="E3" i="5"/>
  <c r="I3" i="5" s="1"/>
  <c r="H65" i="20"/>
  <c r="G125" i="20" l="1"/>
  <c r="G127" i="20" s="1"/>
  <c r="G130" i="20" s="1"/>
  <c r="F148" i="20"/>
  <c r="F151" i="20" s="1"/>
  <c r="F153" i="20" s="1"/>
  <c r="F156" i="20" s="1"/>
  <c r="H91" i="20"/>
  <c r="E135" i="20"/>
  <c r="E138" i="20" s="1"/>
  <c r="E140" i="20" s="1"/>
  <c r="E143" i="20" s="1"/>
  <c r="F109" i="20"/>
  <c r="F112" i="20" s="1"/>
  <c r="F114" i="20" s="1"/>
  <c r="F117" i="20" s="1"/>
  <c r="H39" i="20"/>
  <c r="E109" i="20"/>
  <c r="E112" i="20" s="1"/>
  <c r="E114" i="20" s="1"/>
  <c r="E117" i="20" s="1"/>
  <c r="F135" i="20"/>
  <c r="F138" i="20" s="1"/>
  <c r="F140" i="20" s="1"/>
  <c r="F143" i="20" s="1"/>
  <c r="H130" i="20"/>
  <c r="D21" i="22"/>
  <c r="C148" i="20"/>
  <c r="C151" i="20" s="1"/>
  <c r="C153" i="20" s="1"/>
  <c r="C156" i="20" s="1"/>
  <c r="C157" i="20" s="1"/>
  <c r="G99" i="20"/>
  <c r="G101" i="20" s="1"/>
  <c r="G104" i="20" s="1"/>
  <c r="F24" i="22"/>
  <c r="F25" i="22" s="1"/>
  <c r="B21" i="22"/>
  <c r="B24" i="22" s="1"/>
  <c r="F157" i="20"/>
  <c r="H13" i="20"/>
  <c r="G21" i="20"/>
  <c r="G23" i="20" s="1"/>
  <c r="G26" i="20" s="1"/>
  <c r="D31" i="20"/>
  <c r="D34" i="20" s="1"/>
  <c r="D36" i="20" s="1"/>
  <c r="D39" i="20" s="1"/>
  <c r="F31" i="20"/>
  <c r="F34" i="20" s="1"/>
  <c r="F36" i="20" s="1"/>
  <c r="F39" i="20" s="1"/>
  <c r="G47" i="20"/>
  <c r="G49" i="20" s="1"/>
  <c r="G52" i="20" s="1"/>
  <c r="D57" i="20"/>
  <c r="D60" i="20" s="1"/>
  <c r="D62" i="20" s="1"/>
  <c r="D65" i="20" s="1"/>
  <c r="F57" i="20"/>
  <c r="F60" i="20" s="1"/>
  <c r="F62" i="20" s="1"/>
  <c r="F65" i="20" s="1"/>
  <c r="G73" i="20"/>
  <c r="G75" i="20" s="1"/>
  <c r="G78" i="20" s="1"/>
  <c r="E83" i="20"/>
  <c r="E86" i="20" s="1"/>
  <c r="E88" i="20" s="1"/>
  <c r="E91" i="20" s="1"/>
  <c r="F83" i="20"/>
  <c r="F86" i="20" s="1"/>
  <c r="F88" i="20" s="1"/>
  <c r="F91" i="20" s="1"/>
  <c r="H104" i="20"/>
  <c r="C109" i="20"/>
  <c r="C112" i="20" s="1"/>
  <c r="C114" i="20" s="1"/>
  <c r="C117" i="20" s="1"/>
  <c r="C135" i="20"/>
  <c r="C138" i="20" s="1"/>
  <c r="C140" i="20" s="1"/>
  <c r="C143" i="20" s="1"/>
  <c r="H156" i="20"/>
  <c r="H26" i="20"/>
  <c r="H52" i="20"/>
  <c r="H78" i="20"/>
  <c r="E96" i="20"/>
  <c r="E99" i="20" s="1"/>
  <c r="E101" i="20" s="1"/>
  <c r="E104" i="20" s="1"/>
  <c r="F96" i="20"/>
  <c r="F99" i="20" s="1"/>
  <c r="F101" i="20" s="1"/>
  <c r="F104" i="20" s="1"/>
  <c r="G112" i="20"/>
  <c r="G114" i="20" s="1"/>
  <c r="G117" i="20" s="1"/>
  <c r="E122" i="20"/>
  <c r="E125" i="20" s="1"/>
  <c r="E127" i="20" s="1"/>
  <c r="E130" i="20" s="1"/>
  <c r="E131" i="20" s="1"/>
  <c r="F122" i="20"/>
  <c r="F125" i="20" s="1"/>
  <c r="F127" i="20" s="1"/>
  <c r="F130" i="20" s="1"/>
  <c r="F131" i="20" s="1"/>
  <c r="G138" i="20"/>
  <c r="G140" i="20" s="1"/>
  <c r="G143" i="20" s="1"/>
  <c r="E148" i="20"/>
  <c r="E151" i="20" s="1"/>
  <c r="E153" i="20" s="1"/>
  <c r="E156" i="20" s="1"/>
  <c r="E157" i="20" s="1"/>
  <c r="D24" i="22"/>
  <c r="D25" i="22" s="1"/>
  <c r="D18" i="20"/>
  <c r="D21" i="20" s="1"/>
  <c r="D23" i="20" s="1"/>
  <c r="D26" i="20" s="1"/>
  <c r="D27" i="20" s="1"/>
  <c r="E18" i="20"/>
  <c r="E21" i="20" s="1"/>
  <c r="E23" i="20" s="1"/>
  <c r="E26" i="20" s="1"/>
  <c r="E27" i="20" s="1"/>
  <c r="F18" i="20"/>
  <c r="F21" i="20" s="1"/>
  <c r="F23" i="20" s="1"/>
  <c r="F26" i="20" s="1"/>
  <c r="F27" i="20" s="1"/>
  <c r="G34" i="20"/>
  <c r="G36" i="20" s="1"/>
  <c r="G39" i="20" s="1"/>
  <c r="D44" i="20"/>
  <c r="D47" i="20" s="1"/>
  <c r="D49" i="20" s="1"/>
  <c r="D52" i="20" s="1"/>
  <c r="E44" i="20"/>
  <c r="E47" i="20" s="1"/>
  <c r="E49" i="20" s="1"/>
  <c r="E52" i="20" s="1"/>
  <c r="F44" i="20"/>
  <c r="F47" i="20" s="1"/>
  <c r="F49" i="20" s="1"/>
  <c r="F52" i="20" s="1"/>
  <c r="G60" i="20"/>
  <c r="G62" i="20" s="1"/>
  <c r="G65" i="20" s="1"/>
  <c r="D70" i="20"/>
  <c r="D73" i="20" s="1"/>
  <c r="D75" i="20" s="1"/>
  <c r="D78" i="20" s="1"/>
  <c r="E70" i="20"/>
  <c r="E73" i="20" s="1"/>
  <c r="E75" i="20" s="1"/>
  <c r="E78" i="20" s="1"/>
  <c r="F70" i="20"/>
  <c r="F73" i="20" s="1"/>
  <c r="F75" i="20" s="1"/>
  <c r="F78" i="20" s="1"/>
  <c r="F79" i="20" s="1"/>
  <c r="G86" i="20"/>
  <c r="G88" i="20" s="1"/>
  <c r="G91" i="20" s="1"/>
  <c r="H117" i="20"/>
  <c r="C122" i="20"/>
  <c r="C125" i="20" s="1"/>
  <c r="C127" i="20" s="1"/>
  <c r="C130" i="20" s="1"/>
  <c r="C131" i="20" s="1"/>
  <c r="H143" i="20"/>
  <c r="D148" i="20"/>
  <c r="D151" i="20" s="1"/>
  <c r="D153" i="20" s="1"/>
  <c r="D156" i="20" s="1"/>
  <c r="D157" i="20" s="1"/>
  <c r="D135" i="20"/>
  <c r="D138" i="20" s="1"/>
  <c r="D140" i="20" s="1"/>
  <c r="D143" i="20" s="1"/>
  <c r="D122" i="20"/>
  <c r="D125" i="20" s="1"/>
  <c r="D127" i="20" s="1"/>
  <c r="D130" i="20" s="1"/>
  <c r="D131" i="20" s="1"/>
  <c r="D109" i="20"/>
  <c r="D112" i="20" s="1"/>
  <c r="D114" i="20" s="1"/>
  <c r="D117" i="20" s="1"/>
  <c r="D118" i="20" s="1"/>
  <c r="D96" i="20"/>
  <c r="D99" i="20" s="1"/>
  <c r="D101" i="20" s="1"/>
  <c r="D104" i="20" s="1"/>
  <c r="C96" i="20"/>
  <c r="C99" i="20" s="1"/>
  <c r="C101" i="20" s="1"/>
  <c r="C104" i="20" s="1"/>
  <c r="C83" i="20"/>
  <c r="C86" i="20" s="1"/>
  <c r="C88" i="20" s="1"/>
  <c r="C91" i="20" s="1"/>
  <c r="C70" i="20"/>
  <c r="C73" i="20" s="1"/>
  <c r="C75" i="20" s="1"/>
  <c r="C78" i="20" s="1"/>
  <c r="C79" i="20" s="1"/>
  <c r="C57" i="20"/>
  <c r="C60" i="20" s="1"/>
  <c r="C62" i="20" s="1"/>
  <c r="C65" i="20" s="1"/>
  <c r="C66" i="20" s="1"/>
  <c r="C44" i="20"/>
  <c r="C47" i="20" s="1"/>
  <c r="C49" i="20" s="1"/>
  <c r="C52" i="20" s="1"/>
  <c r="C31" i="20"/>
  <c r="C34" i="20" s="1"/>
  <c r="C36" i="20" s="1"/>
  <c r="C39" i="20" s="1"/>
  <c r="C5" i="20"/>
  <c r="C8" i="20" s="1"/>
  <c r="C10" i="20" s="1"/>
  <c r="C13" i="20" s="1"/>
  <c r="D5" i="20"/>
  <c r="D8" i="20" s="1"/>
  <c r="D10" i="20" s="1"/>
  <c r="D13" i="20" s="1"/>
  <c r="E5" i="20"/>
  <c r="E8" i="20" s="1"/>
  <c r="E10" i="20" s="1"/>
  <c r="E13" i="20" s="1"/>
  <c r="G8" i="20"/>
  <c r="G10" i="20" s="1"/>
  <c r="G13" i="20" s="1"/>
  <c r="C18" i="20"/>
  <c r="C21" i="20" s="1"/>
  <c r="C23" i="20" s="1"/>
  <c r="C26" i="20" s="1"/>
  <c r="C27" i="20" s="1"/>
  <c r="I2" i="5"/>
  <c r="F5" i="20"/>
  <c r="F8" i="20" s="1"/>
  <c r="F10" i="20" s="1"/>
  <c r="F13" i="20" s="1"/>
  <c r="E31" i="20"/>
  <c r="E34" i="20" s="1"/>
  <c r="E36" i="20" s="1"/>
  <c r="E39" i="20" s="1"/>
  <c r="E57" i="20"/>
  <c r="E60" i="20" s="1"/>
  <c r="E62" i="20" s="1"/>
  <c r="E65" i="20" s="1"/>
  <c r="D83" i="20"/>
  <c r="D86" i="20" s="1"/>
  <c r="D88" i="20" s="1"/>
  <c r="D91" i="20" s="1"/>
  <c r="D92" i="20" s="1"/>
  <c r="D144" i="20" l="1"/>
  <c r="D14" i="20"/>
  <c r="D105" i="20"/>
  <c r="C144" i="20"/>
  <c r="E79" i="20"/>
  <c r="E144" i="20"/>
  <c r="F105" i="20"/>
  <c r="F118" i="20"/>
  <c r="F14" i="20"/>
  <c r="C105" i="20"/>
  <c r="D79" i="20"/>
  <c r="E105" i="20"/>
  <c r="B25" i="22"/>
  <c r="E14" i="20"/>
  <c r="C53" i="20"/>
  <c r="D53" i="20"/>
  <c r="F92" i="20"/>
  <c r="D66" i="20"/>
  <c r="F144" i="20"/>
  <c r="E118" i="20"/>
  <c r="E66" i="20"/>
  <c r="C14" i="20"/>
  <c r="F53" i="20"/>
  <c r="C118" i="20"/>
  <c r="F40" i="20"/>
  <c r="E92" i="20"/>
  <c r="E40" i="20"/>
  <c r="C40" i="20"/>
  <c r="C92" i="20"/>
  <c r="E53" i="20"/>
  <c r="F66" i="20"/>
  <c r="D40" i="20"/>
</calcChain>
</file>

<file path=xl/sharedStrings.xml><?xml version="1.0" encoding="utf-8"?>
<sst xmlns="http://schemas.openxmlformats.org/spreadsheetml/2006/main" count="474" uniqueCount="112">
  <si>
    <t>Produktion</t>
  </si>
  <si>
    <t>Fackel</t>
  </si>
  <si>
    <t>Normdruck</t>
  </si>
  <si>
    <t>pN</t>
  </si>
  <si>
    <t>Normtemperatur</t>
  </si>
  <si>
    <t>Beschreibung</t>
  </si>
  <si>
    <t>Einheit</t>
  </si>
  <si>
    <t>Wert</t>
  </si>
  <si>
    <t>Wassergehalt</t>
  </si>
  <si>
    <t>Aufbereitung</t>
  </si>
  <si>
    <t>Energie</t>
  </si>
  <si>
    <t>Volumen total</t>
  </si>
  <si>
    <t>Betriebsdruck</t>
  </si>
  <si>
    <t>[bar]</t>
  </si>
  <si>
    <t>Betriebstemperatur</t>
  </si>
  <si>
    <t>[K]</t>
  </si>
  <si>
    <t>[%]</t>
  </si>
  <si>
    <t>Energie spez.</t>
  </si>
  <si>
    <t>[kWh/Nm³]</t>
  </si>
  <si>
    <t>Monatsbilanz</t>
  </si>
  <si>
    <t>Volumen trocken</t>
  </si>
  <si>
    <t>Parameter</t>
  </si>
  <si>
    <t>Meereshöhe von arabern</t>
  </si>
  <si>
    <t>z</t>
  </si>
  <si>
    <t>Variable</t>
  </si>
  <si>
    <t>Fixpunkt 998946</t>
  </si>
  <si>
    <t>Resultat</t>
  </si>
  <si>
    <t>Überdruck im Faulraum</t>
  </si>
  <si>
    <t>Anteil Wasser</t>
  </si>
  <si>
    <t>w</t>
  </si>
  <si>
    <t>f</t>
  </si>
  <si>
    <t>Annahme für Berechnung</t>
  </si>
  <si>
    <t>Normbedingungen</t>
  </si>
  <si>
    <t>Energiegehalt von Biogas</t>
  </si>
  <si>
    <t>[m]</t>
  </si>
  <si>
    <t>[mbar]</t>
  </si>
  <si>
    <t>[°C]</t>
  </si>
  <si>
    <t>[Vol %]</t>
  </si>
  <si>
    <t>[1]</t>
  </si>
  <si>
    <t>Analysen SVGW 2013</t>
  </si>
  <si>
    <t>Masse von Biomethan eingespeist</t>
  </si>
  <si>
    <t>Energiegehalt von Biomethan eingespeist</t>
  </si>
  <si>
    <t>[kg/Nm³]</t>
  </si>
  <si>
    <t>Faktor von Zähler Bezug Erdgas</t>
  </si>
  <si>
    <t>Verwendung der Farben</t>
  </si>
  <si>
    <t>Energiegehalte und Umrechnungen</t>
  </si>
  <si>
    <t>Bedingungen arabern Monatsbilanz</t>
  </si>
  <si>
    <t>Legende:</t>
  </si>
  <si>
    <t>Messung</t>
  </si>
  <si>
    <t>Summe</t>
  </si>
  <si>
    <t xml:space="preserve">Berechnung </t>
  </si>
  <si>
    <t>Vorgabe</t>
  </si>
  <si>
    <t>Grundlage</t>
  </si>
  <si>
    <t>Bm³</t>
  </si>
  <si>
    <t>Nm³</t>
  </si>
  <si>
    <t>kWh</t>
  </si>
  <si>
    <t>Produktion
Rohgas</t>
  </si>
  <si>
    <t>Bezug Roh-
Gas Fackel</t>
  </si>
  <si>
    <t>Bezug Roh-
Gas BGAA
Cirmac</t>
  </si>
  <si>
    <t>Bezug Roh-
Gas gesamt</t>
  </si>
  <si>
    <t>Einspeisung
Messung</t>
  </si>
  <si>
    <t>bar</t>
  </si>
  <si>
    <t>K</t>
  </si>
  <si>
    <t>%</t>
  </si>
  <si>
    <t>kWh/Nm³</t>
  </si>
  <si>
    <t>Wert extern</t>
  </si>
  <si>
    <t>1. Quartal 2015</t>
  </si>
  <si>
    <t>2. Quartal 2015</t>
  </si>
  <si>
    <t>3. Quartal 2015</t>
  </si>
  <si>
    <t>4. Quartal 2015</t>
  </si>
  <si>
    <t>Produktion Rohgas gemessen</t>
  </si>
  <si>
    <t>Abgabe Biomethan an ewb</t>
  </si>
  <si>
    <t>Monate</t>
  </si>
  <si>
    <t>Berechnungen</t>
  </si>
  <si>
    <t>Summe Bm³</t>
  </si>
  <si>
    <t>Betriebsdruck bar</t>
  </si>
  <si>
    <t>Betriebstemperatur K</t>
  </si>
  <si>
    <t>Summe Nm³</t>
  </si>
  <si>
    <t>Energiegehalt kWh/Nm³</t>
  </si>
  <si>
    <t>Wassergehalt %</t>
  </si>
  <si>
    <t>Summe Energie kWh</t>
  </si>
  <si>
    <t>Energie relativ %</t>
  </si>
  <si>
    <t>Angabe extern</t>
  </si>
  <si>
    <t>Gesamt</t>
  </si>
  <si>
    <t>Betriebsbedingungen arabern 
(Barometerformel)</t>
  </si>
  <si>
    <t>Variable: die Werte in diesen Zellen sind zu erfassen.</t>
  </si>
  <si>
    <t>Parameter: Diese Angaben können angepasst werden.</t>
  </si>
  <si>
    <t>Resultate: (oder Zwischenresultate) werden an andern Stellen verwendet.</t>
  </si>
  <si>
    <r>
      <t>T</t>
    </r>
    <r>
      <rPr>
        <vertAlign val="subscript"/>
        <sz val="8"/>
        <color indexed="8"/>
        <rFont val="Calibri"/>
        <family val="2"/>
      </rPr>
      <t>N</t>
    </r>
  </si>
  <si>
    <r>
      <t>P abs</t>
    </r>
    <r>
      <rPr>
        <sz val="8"/>
        <color indexed="8"/>
        <rFont val="Calibri"/>
        <family val="2"/>
      </rPr>
      <t xml:space="preserve">.  x   T </t>
    </r>
    <r>
      <rPr>
        <sz val="8"/>
        <rFont val="Calibri"/>
        <family val="2"/>
      </rPr>
      <t>Norm [K] 273.15</t>
    </r>
  </si>
  <si>
    <r>
      <t>Nm</t>
    </r>
    <r>
      <rPr>
        <vertAlign val="superscript"/>
        <sz val="8"/>
        <rFont val="Calibri"/>
        <family val="2"/>
      </rPr>
      <t xml:space="preserve">3 </t>
    </r>
    <r>
      <rPr>
        <sz val="8"/>
        <color indexed="8"/>
        <rFont val="Calibri"/>
        <family val="2"/>
      </rPr>
      <t>=  Bm</t>
    </r>
    <r>
      <rPr>
        <vertAlign val="superscript"/>
        <sz val="8"/>
        <rFont val="Calibri"/>
        <family val="2"/>
      </rPr>
      <t xml:space="preserve">3 </t>
    </r>
    <r>
      <rPr>
        <sz val="8"/>
        <rFont val="Calibri"/>
        <family val="2"/>
      </rPr>
      <t xml:space="preserve"> x</t>
    </r>
  </si>
  <si>
    <r>
      <t xml:space="preserve">P Norm [bar] 1.01325  </t>
    </r>
    <r>
      <rPr>
        <sz val="8"/>
        <color indexed="8"/>
        <rFont val="Calibri"/>
        <family val="2"/>
      </rPr>
      <t xml:space="preserve"> x   T </t>
    </r>
    <r>
      <rPr>
        <sz val="8"/>
        <rFont val="Calibri"/>
        <family val="2"/>
      </rPr>
      <t>Betrieb</t>
    </r>
  </si>
  <si>
    <r>
      <t>p</t>
    </r>
    <r>
      <rPr>
        <vertAlign val="subscript"/>
        <sz val="8"/>
        <color indexed="8"/>
        <rFont val="Calibri"/>
        <family val="2"/>
      </rPr>
      <t>N</t>
    </r>
  </si>
  <si>
    <r>
      <t>Luftdruck,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·e</t>
    </r>
    <r>
      <rPr>
        <vertAlign val="superscript"/>
        <sz val="8"/>
        <rFont val="Calibri"/>
        <family val="2"/>
      </rPr>
      <t>-(z/8432m)</t>
    </r>
  </si>
  <si>
    <r>
      <t>p</t>
    </r>
    <r>
      <rPr>
        <vertAlign val="subscript"/>
        <sz val="8"/>
        <color indexed="8"/>
        <rFont val="Calibri"/>
        <family val="2"/>
      </rPr>
      <t>L</t>
    </r>
  </si>
  <si>
    <r>
      <t>P</t>
    </r>
    <r>
      <rPr>
        <vertAlign val="subscript"/>
        <sz val="8"/>
        <color indexed="8"/>
        <rFont val="Calibri"/>
        <family val="2"/>
      </rPr>
      <t>FR</t>
    </r>
  </si>
  <si>
    <r>
      <t>Absoluter Druck Faulraum, 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+ p</t>
    </r>
    <r>
      <rPr>
        <vertAlign val="subscript"/>
        <sz val="8"/>
        <rFont val="Calibri"/>
        <family val="2"/>
      </rPr>
      <t>FR</t>
    </r>
  </si>
  <si>
    <r>
      <t>p</t>
    </r>
    <r>
      <rPr>
        <vertAlign val="subscript"/>
        <sz val="8"/>
        <color indexed="8"/>
        <rFont val="Calibri"/>
        <family val="2"/>
      </rPr>
      <t>1</t>
    </r>
  </si>
  <si>
    <r>
      <t>Temperatur bei Messung Volumenstrom,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</si>
  <si>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M</t>
    </r>
  </si>
  <si>
    <r>
      <t>Temperatur bei Messung, 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 xml:space="preserve"> +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</si>
  <si>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1</t>
    </r>
  </si>
  <si>
    <r>
      <t>Faktor = (p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)/(p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)·(1-w)</t>
    </r>
  </si>
  <si>
    <t>Abk.</t>
  </si>
  <si>
    <t>Produktion Rohgas [Bm³]</t>
  </si>
  <si>
    <t>Bezug Rohgas BGA [Bm³]</t>
  </si>
  <si>
    <t>Bezug Rohgas Fackel [Bm³]</t>
  </si>
  <si>
    <t>Bezug Rohgas gesamt [Bm³]</t>
  </si>
  <si>
    <t>Einspeisung Messung [Nm³]</t>
  </si>
  <si>
    <t>Einspeisung Messung [kWh]</t>
  </si>
  <si>
    <t>Produktion trocken [Nm³]</t>
  </si>
  <si>
    <t>Konsum trocken [Nm³]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</si>
</sst>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.0"/>
    <numFmt numFmtId="165" formatCode="0.0%"/>
    <numFmt numFmtId="166" formatCode="#,##0.000"/>
    <numFmt numFmtId="167" formatCode="0.000"/>
    <numFmt numFmtId="168" formatCode="0.0"/>
    <numFmt numFmtId="169" formatCode="dd/mm/yy;@"/>
    <numFmt numFmtId="170" formatCode="mmmm\ yyyy"/>
  </numFmts>
  <fonts count="23" x14ac:knownFonts="1"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i/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9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8"/>
      <name val="Calibri"/>
      <family val="2"/>
    </font>
    <font>
      <vertAlign val="subscript"/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</cellStyleXfs>
  <cellXfs count="195">
    <xf numFmtId="0" fontId="0" fillId="0" borderId="0" xfId="0"/>
    <xf numFmtId="0" fontId="4" fillId="0" borderId="0" xfId="6" applyFont="1" applyFill="1" applyBorder="1" applyAlignment="1">
      <alignment vertical="center"/>
    </xf>
    <xf numFmtId="0" fontId="4" fillId="0" borderId="0" xfId="6" applyFont="1" applyFill="1" applyBorder="1" applyAlignment="1">
      <alignment horizontal="center" vertical="center" wrapText="1"/>
    </xf>
    <xf numFmtId="3" fontId="7" fillId="6" borderId="0" xfId="5" applyNumberFormat="1" applyFont="1" applyFill="1" applyBorder="1" applyAlignment="1">
      <alignment vertical="center" shrinkToFit="1"/>
    </xf>
    <xf numFmtId="0" fontId="7" fillId="7" borderId="0" xfId="5" applyFont="1" applyFill="1" applyBorder="1" applyAlignment="1">
      <alignment vertical="center" shrinkToFit="1"/>
    </xf>
    <xf numFmtId="0" fontId="7" fillId="8" borderId="0" xfId="5" applyFont="1" applyFill="1" applyBorder="1" applyAlignment="1">
      <alignment vertical="center" shrinkToFit="1"/>
    </xf>
    <xf numFmtId="0" fontId="7" fillId="9" borderId="0" xfId="5" applyFont="1" applyFill="1" applyBorder="1" applyAlignment="1">
      <alignment vertical="center" shrinkToFit="1"/>
    </xf>
    <xf numFmtId="0" fontId="7" fillId="10" borderId="0" xfId="5" applyFont="1" applyFill="1" applyBorder="1" applyAlignment="1">
      <alignment vertical="center" shrinkToFit="1"/>
    </xf>
    <xf numFmtId="0" fontId="7" fillId="11" borderId="0" xfId="5" applyFont="1" applyFill="1" applyBorder="1" applyAlignment="1">
      <alignment vertical="center" shrinkToFit="1"/>
    </xf>
    <xf numFmtId="0" fontId="7" fillId="0" borderId="6" xfId="5" applyFont="1" applyFill="1" applyBorder="1" applyAlignment="1">
      <alignment horizontal="center" vertical="center" wrapText="1"/>
    </xf>
    <xf numFmtId="0" fontId="7" fillId="0" borderId="7" xfId="5" applyFont="1" applyFill="1" applyBorder="1" applyAlignment="1">
      <alignment horizontal="center" vertical="center" wrapText="1"/>
    </xf>
    <xf numFmtId="0" fontId="7" fillId="0" borderId="8" xfId="5" applyFont="1" applyFill="1" applyBorder="1" applyAlignment="1">
      <alignment horizontal="center" vertical="center" wrapText="1"/>
    </xf>
    <xf numFmtId="3" fontId="4" fillId="0" borderId="10" xfId="6" applyNumberFormat="1" applyFont="1" applyFill="1" applyBorder="1" applyAlignment="1">
      <alignment vertical="center"/>
    </xf>
    <xf numFmtId="3" fontId="4" fillId="0" borderId="11" xfId="6" applyNumberFormat="1" applyFont="1" applyFill="1" applyBorder="1"/>
    <xf numFmtId="3" fontId="4" fillId="0" borderId="9" xfId="6" applyNumberFormat="1" applyFont="1" applyFill="1" applyBorder="1"/>
    <xf numFmtId="0" fontId="4" fillId="0" borderId="11" xfId="6" applyFont="1" applyFill="1" applyBorder="1" applyAlignment="1">
      <alignment vertical="center"/>
    </xf>
    <xf numFmtId="0" fontId="4" fillId="0" borderId="9" xfId="6" applyFont="1" applyFill="1" applyBorder="1" applyAlignment="1">
      <alignment vertical="center"/>
    </xf>
    <xf numFmtId="0" fontId="4" fillId="0" borderId="13" xfId="6" applyFont="1" applyFill="1" applyBorder="1" applyAlignment="1">
      <alignment vertical="center"/>
    </xf>
    <xf numFmtId="3" fontId="4" fillId="0" borderId="14" xfId="6" applyNumberFormat="1" applyFont="1" applyFill="1" applyBorder="1" applyAlignment="1">
      <alignment vertical="center"/>
    </xf>
    <xf numFmtId="0" fontId="4" fillId="0" borderId="10" xfId="6" applyFont="1" applyFill="1" applyBorder="1" applyAlignment="1">
      <alignment vertical="center"/>
    </xf>
    <xf numFmtId="3" fontId="4" fillId="0" borderId="11" xfId="6" applyNumberFormat="1" applyFont="1" applyFill="1" applyBorder="1" applyAlignment="1">
      <alignment vertical="center"/>
    </xf>
    <xf numFmtId="3" fontId="4" fillId="0" borderId="12" xfId="6" applyNumberFormat="1" applyFont="1" applyFill="1" applyBorder="1" applyAlignment="1">
      <alignment vertical="center"/>
    </xf>
    <xf numFmtId="0" fontId="9" fillId="0" borderId="0" xfId="6" applyFont="1" applyBorder="1" applyAlignment="1">
      <alignment vertical="center"/>
    </xf>
    <xf numFmtId="0" fontId="10" fillId="0" borderId="0" xfId="6" applyFont="1" applyBorder="1" applyAlignment="1">
      <alignment vertical="center"/>
    </xf>
    <xf numFmtId="0" fontId="5" fillId="0" borderId="0" xfId="5" applyFont="1" applyFill="1" applyBorder="1" applyAlignment="1">
      <alignment horizontal="center" vertical="center" wrapText="1"/>
    </xf>
    <xf numFmtId="3" fontId="11" fillId="6" borderId="0" xfId="5" applyNumberFormat="1" applyFont="1" applyFill="1" applyBorder="1" applyAlignment="1">
      <alignment vertical="center" shrinkToFit="1"/>
    </xf>
    <xf numFmtId="0" fontId="11" fillId="7" borderId="0" xfId="5" applyFont="1" applyFill="1" applyBorder="1" applyAlignment="1">
      <alignment vertical="center" shrinkToFit="1"/>
    </xf>
    <xf numFmtId="0" fontId="11" fillId="8" borderId="0" xfId="5" applyFont="1" applyFill="1" applyBorder="1" applyAlignment="1">
      <alignment vertical="center" shrinkToFit="1"/>
    </xf>
    <xf numFmtId="0" fontId="11" fillId="9" borderId="0" xfId="5" applyFont="1" applyFill="1" applyBorder="1" applyAlignment="1">
      <alignment vertical="center" shrinkToFit="1"/>
    </xf>
    <xf numFmtId="0" fontId="11" fillId="10" borderId="0" xfId="5" applyFont="1" applyFill="1" applyBorder="1" applyAlignment="1">
      <alignment vertical="center" shrinkToFit="1"/>
    </xf>
    <xf numFmtId="0" fontId="11" fillId="11" borderId="0" xfId="5" applyFont="1" applyFill="1" applyBorder="1" applyAlignment="1">
      <alignment vertical="center" shrinkToFit="1"/>
    </xf>
    <xf numFmtId="0" fontId="12" fillId="0" borderId="4" xfId="6" applyFont="1" applyBorder="1" applyAlignment="1">
      <alignment vertical="center"/>
    </xf>
    <xf numFmtId="0" fontId="8" fillId="6" borderId="4" xfId="5" applyFont="1" applyFill="1" applyBorder="1" applyAlignment="1">
      <alignment horizontal="center" vertical="center"/>
    </xf>
    <xf numFmtId="0" fontId="10" fillId="0" borderId="15" xfId="6" applyFont="1" applyBorder="1" applyAlignment="1">
      <alignment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 wrapText="1"/>
    </xf>
    <xf numFmtId="0" fontId="8" fillId="6" borderId="3" xfId="5" applyFont="1" applyFill="1" applyBorder="1" applyAlignment="1">
      <alignment horizontal="center" vertical="center"/>
    </xf>
    <xf numFmtId="0" fontId="8" fillId="7" borderId="5" xfId="5" applyFont="1" applyFill="1" applyBorder="1" applyAlignment="1">
      <alignment horizontal="center" vertical="center"/>
    </xf>
    <xf numFmtId="0" fontId="8" fillId="11" borderId="3" xfId="5" applyFont="1" applyFill="1" applyBorder="1" applyAlignment="1">
      <alignment horizontal="center" vertical="center"/>
    </xf>
    <xf numFmtId="0" fontId="8" fillId="11" borderId="5" xfId="5" applyFont="1" applyFill="1" applyBorder="1" applyAlignment="1">
      <alignment horizontal="center" vertical="center"/>
    </xf>
    <xf numFmtId="0" fontId="4" fillId="0" borderId="0" xfId="6" applyFont="1" applyBorder="1" applyAlignment="1">
      <alignment vertical="center"/>
    </xf>
    <xf numFmtId="0" fontId="4" fillId="0" borderId="16" xfId="6" applyFont="1" applyBorder="1" applyAlignment="1">
      <alignment vertical="center"/>
    </xf>
    <xf numFmtId="0" fontId="4" fillId="0" borderId="17" xfId="6" applyFont="1" applyBorder="1" applyAlignment="1">
      <alignment vertical="center"/>
    </xf>
    <xf numFmtId="0" fontId="4" fillId="0" borderId="11" xfId="6" applyFont="1" applyBorder="1" applyAlignment="1">
      <alignment vertical="center"/>
    </xf>
    <xf numFmtId="0" fontId="4" fillId="0" borderId="10" xfId="6" applyFont="1" applyBorder="1" applyAlignment="1">
      <alignment vertical="center"/>
    </xf>
    <xf numFmtId="3" fontId="4" fillId="7" borderId="11" xfId="6" applyNumberFormat="1" applyFont="1" applyFill="1" applyBorder="1" applyAlignment="1">
      <alignment vertical="center"/>
    </xf>
    <xf numFmtId="3" fontId="4" fillId="7" borderId="10" xfId="6" applyNumberFormat="1" applyFont="1" applyFill="1" applyBorder="1" applyAlignment="1">
      <alignment vertical="center"/>
    </xf>
    <xf numFmtId="0" fontId="4" fillId="0" borderId="18" xfId="6" applyFont="1" applyBorder="1" applyAlignment="1">
      <alignment vertical="center"/>
    </xf>
    <xf numFmtId="10" fontId="4" fillId="9" borderId="19" xfId="6" applyNumberFormat="1" applyFont="1" applyFill="1" applyBorder="1" applyAlignment="1">
      <alignment vertical="center"/>
    </xf>
    <xf numFmtId="0" fontId="4" fillId="0" borderId="20" xfId="6" applyFont="1" applyBorder="1" applyAlignment="1">
      <alignment vertical="center"/>
    </xf>
    <xf numFmtId="170" fontId="13" fillId="0" borderId="0" xfId="6" applyNumberFormat="1" applyFont="1" applyBorder="1" applyAlignment="1">
      <alignment horizontal="left" vertical="top"/>
    </xf>
    <xf numFmtId="0" fontId="4" fillId="0" borderId="0" xfId="6" applyFont="1" applyBorder="1" applyAlignment="1">
      <alignment horizontal="center" vertical="center"/>
    </xf>
    <xf numFmtId="3" fontId="4" fillId="0" borderId="0" xfId="6" applyNumberFormat="1" applyFont="1" applyBorder="1" applyAlignment="1">
      <alignment vertical="center"/>
    </xf>
    <xf numFmtId="0" fontId="4" fillId="0" borderId="5" xfId="6" applyFont="1" applyBorder="1" applyAlignment="1">
      <alignment horizontal="center" vertical="center"/>
    </xf>
    <xf numFmtId="0" fontId="4" fillId="0" borderId="21" xfId="6" applyFont="1" applyBorder="1" applyAlignment="1">
      <alignment horizontal="left" vertical="center"/>
    </xf>
    <xf numFmtId="0" fontId="4" fillId="0" borderId="22" xfId="6" applyFont="1" applyBorder="1" applyAlignment="1">
      <alignment horizontal="left" vertical="center"/>
    </xf>
    <xf numFmtId="0" fontId="4" fillId="0" borderId="23" xfId="6" applyFont="1" applyBorder="1" applyAlignment="1">
      <alignment horizontal="left" vertical="center"/>
    </xf>
    <xf numFmtId="0" fontId="10" fillId="7" borderId="24" xfId="6" applyFont="1" applyFill="1" applyBorder="1" applyAlignment="1">
      <alignment vertical="center"/>
    </xf>
    <xf numFmtId="0" fontId="10" fillId="9" borderId="15" xfId="6" applyFont="1" applyFill="1" applyBorder="1" applyAlignment="1">
      <alignment vertical="center"/>
    </xf>
    <xf numFmtId="0" fontId="10" fillId="8" borderId="15" xfId="6" applyFont="1" applyFill="1" applyBorder="1" applyAlignment="1">
      <alignment vertical="center"/>
    </xf>
    <xf numFmtId="0" fontId="10" fillId="10" borderId="15" xfId="6" applyFont="1" applyFill="1" applyBorder="1" applyAlignment="1">
      <alignment vertical="center"/>
    </xf>
    <xf numFmtId="3" fontId="4" fillId="0" borderId="16" xfId="6" applyNumberFormat="1" applyFont="1" applyFill="1" applyBorder="1" applyAlignment="1">
      <alignment vertical="center"/>
    </xf>
    <xf numFmtId="3" fontId="4" fillId="0" borderId="25" xfId="6" applyNumberFormat="1" applyFont="1" applyFill="1" applyBorder="1" applyAlignment="1">
      <alignment vertical="center"/>
    </xf>
    <xf numFmtId="3" fontId="4" fillId="0" borderId="17" xfId="6" applyNumberFormat="1" applyFont="1" applyFill="1" applyBorder="1" applyAlignment="1">
      <alignment vertical="center"/>
    </xf>
    <xf numFmtId="0" fontId="3" fillId="0" borderId="11" xfId="5" applyFont="1" applyFill="1" applyBorder="1" applyAlignment="1">
      <alignment vertical="center" shrinkToFit="1"/>
    </xf>
    <xf numFmtId="0" fontId="3" fillId="0" borderId="9" xfId="5" applyFont="1" applyFill="1" applyBorder="1" applyAlignment="1">
      <alignment vertical="center" shrinkToFit="1"/>
    </xf>
    <xf numFmtId="0" fontId="3" fillId="0" borderId="10" xfId="5" applyFont="1" applyFill="1" applyBorder="1" applyAlignment="1">
      <alignment vertical="center" shrinkToFit="1"/>
    </xf>
    <xf numFmtId="3" fontId="4" fillId="0" borderId="9" xfId="6" applyNumberFormat="1" applyFont="1" applyFill="1" applyBorder="1" applyAlignment="1">
      <alignment vertical="center"/>
    </xf>
    <xf numFmtId="165" fontId="3" fillId="0" borderId="11" xfId="5" applyNumberFormat="1" applyFont="1" applyFill="1" applyBorder="1" applyAlignment="1">
      <alignment vertical="center" shrinkToFit="1"/>
    </xf>
    <xf numFmtId="165" fontId="3" fillId="0" borderId="9" xfId="5" applyNumberFormat="1" applyFont="1" applyFill="1" applyBorder="1" applyAlignment="1">
      <alignment vertical="center" shrinkToFit="1"/>
    </xf>
    <xf numFmtId="165" fontId="3" fillId="0" borderId="10" xfId="5" applyNumberFormat="1" applyFont="1" applyFill="1" applyBorder="1" applyAlignment="1">
      <alignment vertical="center" shrinkToFit="1"/>
    </xf>
    <xf numFmtId="4" fontId="4" fillId="0" borderId="11" xfId="6" applyNumberFormat="1" applyFont="1" applyFill="1" applyBorder="1" applyAlignment="1">
      <alignment vertical="center"/>
    </xf>
    <xf numFmtId="4" fontId="4" fillId="0" borderId="9" xfId="6" applyNumberFormat="1" applyFont="1" applyFill="1" applyBorder="1" applyAlignment="1">
      <alignment vertical="center"/>
    </xf>
    <xf numFmtId="4" fontId="4" fillId="0" borderId="10" xfId="6" applyNumberFormat="1" applyFont="1" applyFill="1" applyBorder="1" applyAlignment="1">
      <alignment vertical="center"/>
    </xf>
    <xf numFmtId="10" fontId="4" fillId="0" borderId="19" xfId="6" applyNumberFormat="1" applyFont="1" applyFill="1" applyBorder="1" applyAlignment="1">
      <alignment vertical="center"/>
    </xf>
    <xf numFmtId="10" fontId="4" fillId="0" borderId="26" xfId="6" applyNumberFormat="1" applyFont="1" applyFill="1" applyBorder="1" applyAlignment="1">
      <alignment vertical="center"/>
    </xf>
    <xf numFmtId="10" fontId="4" fillId="0" borderId="20" xfId="6" applyNumberFormat="1" applyFont="1" applyFill="1" applyBorder="1" applyAlignment="1">
      <alignment vertical="center"/>
    </xf>
    <xf numFmtId="166" fontId="4" fillId="0" borderId="11" xfId="6" applyNumberFormat="1" applyFont="1" applyFill="1" applyBorder="1" applyAlignment="1">
      <alignment vertical="center"/>
    </xf>
    <xf numFmtId="0" fontId="8" fillId="0" borderId="0" xfId="5" applyFont="1" applyBorder="1" applyAlignment="1">
      <alignment horizontal="right" vertical="center" shrinkToFit="1"/>
    </xf>
    <xf numFmtId="49" fontId="13" fillId="0" borderId="0" xfId="6" applyNumberFormat="1" applyFont="1" applyBorder="1" applyAlignment="1">
      <alignment horizontal="left" vertical="center"/>
    </xf>
    <xf numFmtId="169" fontId="3" fillId="0" borderId="0" xfId="6" applyNumberFormat="1" applyFont="1" applyFill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7" fillId="0" borderId="27" xfId="5" applyFont="1" applyFill="1" applyBorder="1" applyAlignment="1">
      <alignment horizontal="center" vertical="center" wrapText="1"/>
    </xf>
    <xf numFmtId="0" fontId="7" fillId="0" borderId="28" xfId="5" applyFont="1" applyFill="1" applyBorder="1" applyAlignment="1">
      <alignment horizontal="center" vertical="center" wrapText="1"/>
    </xf>
    <xf numFmtId="0" fontId="7" fillId="0" borderId="29" xfId="5" applyFont="1" applyFill="1" applyBorder="1" applyAlignment="1">
      <alignment horizontal="center" vertical="center" wrapText="1"/>
    </xf>
    <xf numFmtId="0" fontId="7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6" borderId="30" xfId="5" applyFont="1" applyFill="1" applyBorder="1" applyAlignment="1">
      <alignment horizontal="center" vertical="center"/>
    </xf>
    <xf numFmtId="0" fontId="8" fillId="6" borderId="31" xfId="5" applyFont="1" applyFill="1" applyBorder="1" applyAlignment="1">
      <alignment horizontal="center" vertical="center"/>
    </xf>
    <xf numFmtId="0" fontId="8" fillId="7" borderId="32" xfId="5" applyFont="1" applyFill="1" applyBorder="1" applyAlignment="1">
      <alignment horizontal="center" vertical="center"/>
    </xf>
    <xf numFmtId="0" fontId="8" fillId="11" borderId="1" xfId="5" applyFont="1" applyFill="1" applyBorder="1" applyAlignment="1">
      <alignment horizontal="center" vertical="center"/>
    </xf>
    <xf numFmtId="0" fontId="8" fillId="11" borderId="2" xfId="5" applyFont="1" applyFill="1" applyBorder="1" applyAlignment="1">
      <alignment horizontal="center" vertical="center"/>
    </xf>
    <xf numFmtId="3" fontId="5" fillId="0" borderId="16" xfId="5" applyNumberFormat="1" applyFont="1" applyFill="1" applyBorder="1" applyAlignment="1">
      <alignment horizontal="right" vertical="center" indent="1"/>
    </xf>
    <xf numFmtId="3" fontId="5" fillId="0" borderId="25" xfId="5" applyNumberFormat="1" applyFont="1" applyFill="1" applyBorder="1" applyAlignment="1">
      <alignment horizontal="right" vertical="center" indent="1"/>
    </xf>
    <xf numFmtId="3" fontId="5" fillId="0" borderId="17" xfId="5" applyNumberFormat="1" applyFont="1" applyFill="1" applyBorder="1" applyAlignment="1">
      <alignment horizontal="right" vertical="center" indent="1"/>
    </xf>
    <xf numFmtId="3" fontId="5" fillId="0" borderId="11" xfId="5" applyNumberFormat="1" applyFont="1" applyFill="1" applyBorder="1" applyAlignment="1">
      <alignment horizontal="right" vertical="center" indent="1"/>
    </xf>
    <xf numFmtId="3" fontId="5" fillId="0" borderId="9" xfId="5" applyNumberFormat="1" applyFont="1" applyFill="1" applyBorder="1" applyAlignment="1">
      <alignment horizontal="right" vertical="center" indent="1"/>
    </xf>
    <xf numFmtId="3" fontId="5" fillId="0" borderId="10" xfId="5" applyNumberFormat="1" applyFont="1" applyFill="1" applyBorder="1" applyAlignment="1">
      <alignment horizontal="right" vertical="center" indent="1"/>
    </xf>
    <xf numFmtId="3" fontId="5" fillId="0" borderId="19" xfId="5" applyNumberFormat="1" applyFont="1" applyFill="1" applyBorder="1" applyAlignment="1">
      <alignment horizontal="right" vertical="center" indent="1"/>
    </xf>
    <xf numFmtId="3" fontId="5" fillId="0" borderId="26" xfId="5" applyNumberFormat="1" applyFont="1" applyFill="1" applyBorder="1" applyAlignment="1">
      <alignment horizontal="right" vertical="center" indent="1"/>
    </xf>
    <xf numFmtId="3" fontId="5" fillId="0" borderId="20" xfId="5" applyNumberFormat="1" applyFont="1" applyFill="1" applyBorder="1" applyAlignment="1">
      <alignment horizontal="right" vertical="center" indent="1"/>
    </xf>
    <xf numFmtId="3" fontId="5" fillId="0" borderId="0" xfId="5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vertical="center"/>
    </xf>
    <xf numFmtId="3" fontId="5" fillId="0" borderId="0" xfId="5" applyNumberFormat="1" applyFont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0" fontId="5" fillId="0" borderId="1" xfId="5" applyFont="1" applyBorder="1" applyAlignment="1">
      <alignment horizontal="right" vertical="center" indent="1"/>
    </xf>
    <xf numFmtId="0" fontId="5" fillId="0" borderId="0" xfId="5" applyFont="1" applyBorder="1" applyAlignment="1">
      <alignment horizontal="right" vertical="center" indent="1"/>
    </xf>
    <xf numFmtId="167" fontId="5" fillId="0" borderId="1" xfId="5" applyNumberFormat="1" applyFont="1" applyBorder="1" applyAlignment="1">
      <alignment horizontal="right" vertical="center" indent="1"/>
    </xf>
    <xf numFmtId="167" fontId="5" fillId="0" borderId="0" xfId="5" applyNumberFormat="1" applyFont="1" applyBorder="1" applyAlignment="1">
      <alignment horizontal="right" vertical="center" indent="1"/>
    </xf>
    <xf numFmtId="3" fontId="5" fillId="0" borderId="0" xfId="5" applyNumberFormat="1" applyFont="1" applyFill="1" applyBorder="1" applyAlignment="1">
      <alignment horizontal="right" vertical="center" indent="1"/>
    </xf>
    <xf numFmtId="0" fontId="5" fillId="0" borderId="3" xfId="5" applyFont="1" applyBorder="1" applyAlignment="1">
      <alignment horizontal="right" vertical="center" indent="1"/>
    </xf>
    <xf numFmtId="3" fontId="5" fillId="7" borderId="33" xfId="5" applyNumberFormat="1" applyFont="1" applyFill="1" applyBorder="1" applyAlignment="1">
      <alignment horizontal="right" vertical="center" indent="1"/>
    </xf>
    <xf numFmtId="3" fontId="5" fillId="7" borderId="8" xfId="5" applyNumberFormat="1" applyFont="1" applyFill="1" applyBorder="1" applyAlignment="1">
      <alignment horizontal="right" vertical="center" indent="1"/>
    </xf>
    <xf numFmtId="10" fontId="5" fillId="9" borderId="20" xfId="5" applyNumberFormat="1" applyFont="1" applyFill="1" applyBorder="1" applyAlignment="1">
      <alignment horizontal="right" vertical="center" indent="1"/>
    </xf>
    <xf numFmtId="17" fontId="5" fillId="0" borderId="34" xfId="5" applyNumberFormat="1" applyFont="1" applyBorder="1" applyAlignment="1">
      <alignment vertical="center"/>
    </xf>
    <xf numFmtId="17" fontId="5" fillId="0" borderId="35" xfId="5" applyNumberFormat="1" applyFont="1" applyBorder="1" applyAlignment="1">
      <alignment vertical="center"/>
    </xf>
    <xf numFmtId="17" fontId="5" fillId="0" borderId="36" xfId="5" applyNumberFormat="1" applyFont="1" applyBorder="1" applyAlignment="1">
      <alignment vertical="center"/>
    </xf>
    <xf numFmtId="3" fontId="3" fillId="0" borderId="11" xfId="6" applyNumberFormat="1" applyFont="1" applyFill="1" applyBorder="1"/>
    <xf numFmtId="3" fontId="3" fillId="0" borderId="9" xfId="6" applyNumberFormat="1" applyFont="1" applyFill="1" applyBorder="1"/>
    <xf numFmtId="3" fontId="3" fillId="0" borderId="10" xfId="6" applyNumberFormat="1" applyFont="1" applyFill="1" applyBorder="1" applyAlignment="1">
      <alignment vertical="center"/>
    </xf>
    <xf numFmtId="0" fontId="3" fillId="0" borderId="11" xfId="6" applyFont="1" applyFill="1" applyBorder="1" applyAlignment="1">
      <alignment vertical="center"/>
    </xf>
    <xf numFmtId="3" fontId="3" fillId="0" borderId="11" xfId="6" applyNumberFormat="1" applyFont="1" applyFill="1" applyBorder="1" applyAlignment="1">
      <alignment vertical="center"/>
    </xf>
    <xf numFmtId="3" fontId="5" fillId="0" borderId="21" xfId="5" applyNumberFormat="1" applyFont="1" applyFill="1" applyBorder="1" applyAlignment="1">
      <alignment horizontal="right" vertical="center" indent="1"/>
    </xf>
    <xf numFmtId="167" fontId="5" fillId="0" borderId="9" xfId="5" applyNumberFormat="1" applyFont="1" applyFill="1" applyBorder="1" applyAlignment="1">
      <alignment horizontal="right" vertical="center" indent="1"/>
    </xf>
    <xf numFmtId="167" fontId="5" fillId="0" borderId="22" xfId="5" applyNumberFormat="1" applyFont="1" applyFill="1" applyBorder="1" applyAlignment="1">
      <alignment horizontal="right" vertical="center" indent="1"/>
    </xf>
    <xf numFmtId="168" fontId="5" fillId="0" borderId="9" xfId="5" applyNumberFormat="1" applyFont="1" applyFill="1" applyBorder="1" applyAlignment="1">
      <alignment horizontal="right" vertical="center" indent="1"/>
    </xf>
    <xf numFmtId="168" fontId="5" fillId="0" borderId="22" xfId="5" applyNumberFormat="1" applyFont="1" applyFill="1" applyBorder="1" applyAlignment="1">
      <alignment horizontal="right" vertical="center" indent="1"/>
    </xf>
    <xf numFmtId="3" fontId="5" fillId="0" borderId="22" xfId="5" applyNumberFormat="1" applyFont="1" applyFill="1" applyBorder="1" applyAlignment="1">
      <alignment horizontal="right" vertical="center" indent="1"/>
    </xf>
    <xf numFmtId="2" fontId="5" fillId="0" borderId="9" xfId="5" applyNumberFormat="1" applyFont="1" applyFill="1" applyBorder="1" applyAlignment="1">
      <alignment horizontal="right" vertical="center" indent="1"/>
    </xf>
    <xf numFmtId="2" fontId="5" fillId="0" borderId="22" xfId="5" applyNumberFormat="1" applyFont="1" applyFill="1" applyBorder="1" applyAlignment="1">
      <alignment horizontal="right" vertical="center" indent="1"/>
    </xf>
    <xf numFmtId="165" fontId="5" fillId="0" borderId="9" xfId="4" applyNumberFormat="1" applyFont="1" applyFill="1" applyBorder="1" applyAlignment="1">
      <alignment horizontal="right" vertical="center" indent="1"/>
    </xf>
    <xf numFmtId="165" fontId="5" fillId="0" borderId="22" xfId="4" applyNumberFormat="1" applyFont="1" applyFill="1" applyBorder="1" applyAlignment="1">
      <alignment horizontal="right" vertical="center" indent="1"/>
    </xf>
    <xf numFmtId="10" fontId="5" fillId="0" borderId="26" xfId="4" applyNumberFormat="1" applyFont="1" applyFill="1" applyBorder="1" applyAlignment="1">
      <alignment horizontal="right" vertical="center" indent="1"/>
    </xf>
    <xf numFmtId="10" fontId="5" fillId="0" borderId="20" xfId="4" applyNumberFormat="1" applyFont="1" applyFill="1" applyBorder="1" applyAlignment="1">
      <alignment horizontal="right" vertical="center" indent="1"/>
    </xf>
    <xf numFmtId="10" fontId="5" fillId="0" borderId="0" xfId="4" applyNumberFormat="1" applyFont="1" applyFill="1" applyBorder="1" applyAlignment="1">
      <alignment horizontal="right" vertical="center" indent="1"/>
    </xf>
    <xf numFmtId="167" fontId="5" fillId="0" borderId="37" xfId="5" applyNumberFormat="1" applyFont="1" applyFill="1" applyBorder="1" applyAlignment="1">
      <alignment horizontal="right" vertical="center" indent="1"/>
    </xf>
    <xf numFmtId="165" fontId="5" fillId="0" borderId="37" xfId="4" applyNumberFormat="1" applyFont="1" applyFill="1" applyBorder="1" applyAlignment="1">
      <alignment horizontal="right" vertical="center" indent="1"/>
    </xf>
    <xf numFmtId="10" fontId="5" fillId="0" borderId="19" xfId="5" applyNumberFormat="1" applyFont="1" applyFill="1" applyBorder="1" applyAlignment="1">
      <alignment horizontal="right" vertical="center" indent="1"/>
    </xf>
    <xf numFmtId="0" fontId="7" fillId="9" borderId="35" xfId="5" applyFont="1" applyFill="1" applyBorder="1" applyAlignment="1">
      <alignment vertical="center"/>
    </xf>
    <xf numFmtId="0" fontId="7" fillId="8" borderId="36" xfId="5" applyFont="1" applyFill="1" applyBorder="1" applyAlignment="1">
      <alignment vertical="center"/>
    </xf>
    <xf numFmtId="0" fontId="7" fillId="10" borderId="35" xfId="5" applyFont="1" applyFill="1" applyBorder="1" applyAlignment="1">
      <alignment vertical="center"/>
    </xf>
    <xf numFmtId="0" fontId="7" fillId="8" borderId="35" xfId="5" applyFont="1" applyFill="1" applyBorder="1" applyAlignment="1">
      <alignment vertical="center"/>
    </xf>
    <xf numFmtId="0" fontId="7" fillId="7" borderId="34" xfId="5" applyFont="1" applyFill="1" applyBorder="1" applyAlignment="1">
      <alignment vertical="center"/>
    </xf>
    <xf numFmtId="0" fontId="6" fillId="0" borderId="0" xfId="5" applyFont="1" applyBorder="1" applyAlignment="1">
      <alignment horizontal="right" vertical="center" shrinkToFit="1"/>
    </xf>
    <xf numFmtId="0" fontId="17" fillId="0" borderId="0" xfId="0" applyFont="1" applyBorder="1" applyAlignment="1">
      <alignment horizontal="left" vertical="center"/>
    </xf>
    <xf numFmtId="0" fontId="18" fillId="0" borderId="0" xfId="6" applyFont="1" applyFill="1" applyBorder="1" applyAlignment="1">
      <alignment horizontal="left" vertical="center"/>
    </xf>
    <xf numFmtId="43" fontId="18" fillId="0" borderId="0" xfId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18" fillId="0" borderId="0" xfId="6" applyFont="1" applyBorder="1" applyAlignment="1">
      <alignment horizontal="left" vertical="center"/>
    </xf>
    <xf numFmtId="43" fontId="18" fillId="0" borderId="0" xfId="1" applyFont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18" fillId="0" borderId="0" xfId="6" applyFont="1" applyFill="1" applyBorder="1" applyAlignment="1">
      <alignment horizontal="right" vertical="center"/>
    </xf>
    <xf numFmtId="0" fontId="18" fillId="0" borderId="0" xfId="6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15" xfId="5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5" xfId="5" applyFont="1" applyFill="1" applyBorder="1" applyAlignment="1">
      <alignment horizontal="right" vertical="center"/>
    </xf>
    <xf numFmtId="0" fontId="18" fillId="0" borderId="15" xfId="0" applyFont="1" applyBorder="1" applyAlignment="1">
      <alignment horizontal="left" vertical="center"/>
    </xf>
    <xf numFmtId="0" fontId="7" fillId="2" borderId="15" xfId="5" applyFont="1" applyFill="1" applyBorder="1" applyAlignment="1">
      <alignment horizontal="right" vertical="center"/>
    </xf>
    <xf numFmtId="0" fontId="7" fillId="0" borderId="15" xfId="5" applyFont="1" applyBorder="1" applyAlignment="1">
      <alignment horizontal="right" vertical="center"/>
    </xf>
    <xf numFmtId="164" fontId="6" fillId="5" borderId="15" xfId="5" applyNumberFormat="1" applyFont="1" applyFill="1" applyBorder="1" applyAlignment="1">
      <alignment horizontal="right" vertical="center"/>
    </xf>
    <xf numFmtId="0" fontId="6" fillId="0" borderId="15" xfId="5" applyFont="1" applyBorder="1" applyAlignment="1">
      <alignment horizontal="left" vertical="center"/>
    </xf>
    <xf numFmtId="4" fontId="7" fillId="0" borderId="15" xfId="5" applyNumberFormat="1" applyFont="1" applyBorder="1" applyAlignment="1">
      <alignment horizontal="right" vertical="center"/>
    </xf>
    <xf numFmtId="10" fontId="7" fillId="3" borderId="15" xfId="3" applyNumberFormat="1" applyFont="1" applyFill="1" applyBorder="1" applyAlignment="1">
      <alignment horizontal="right" vertical="center"/>
    </xf>
    <xf numFmtId="0" fontId="7" fillId="5" borderId="15" xfId="5" applyFont="1" applyFill="1" applyBorder="1" applyAlignment="1">
      <alignment horizontal="right" vertical="center"/>
    </xf>
    <xf numFmtId="0" fontId="18" fillId="0" borderId="15" xfId="6" applyFont="1" applyFill="1" applyBorder="1" applyAlignment="1">
      <alignment horizontal="left" vertical="center"/>
    </xf>
    <xf numFmtId="4" fontId="18" fillId="3" borderId="15" xfId="6" applyNumberFormat="1" applyFont="1" applyFill="1" applyBorder="1" applyAlignment="1">
      <alignment horizontal="right" vertical="center"/>
    </xf>
    <xf numFmtId="0" fontId="7" fillId="0" borderId="15" xfId="5" applyFont="1" applyFill="1" applyBorder="1" applyAlignment="1">
      <alignment horizontal="left" vertical="center"/>
    </xf>
    <xf numFmtId="0" fontId="7" fillId="0" borderId="15" xfId="6" applyFont="1" applyFill="1" applyBorder="1" applyAlignment="1">
      <alignment horizontal="left" vertical="center"/>
    </xf>
    <xf numFmtId="0" fontId="7" fillId="3" borderId="15" xfId="5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right" vertical="center"/>
    </xf>
    <xf numFmtId="0" fontId="18" fillId="0" borderId="15" xfId="6" applyFont="1" applyBorder="1" applyAlignment="1">
      <alignment horizontal="left" vertical="center"/>
    </xf>
    <xf numFmtId="166" fontId="18" fillId="3" borderId="15" xfId="6" applyNumberFormat="1" applyFont="1" applyFill="1" applyBorder="1" applyAlignment="1">
      <alignment horizontal="right" vertical="center"/>
    </xf>
    <xf numFmtId="164" fontId="18" fillId="3" borderId="15" xfId="6" applyNumberFormat="1" applyFont="1" applyFill="1" applyBorder="1" applyAlignment="1">
      <alignment horizontal="right" vertical="center"/>
    </xf>
    <xf numFmtId="165" fontId="18" fillId="3" borderId="15" xfId="3" applyNumberFormat="1" applyFont="1" applyFill="1" applyBorder="1" applyAlignment="1">
      <alignment horizontal="right" vertical="center"/>
    </xf>
    <xf numFmtId="0" fontId="15" fillId="0" borderId="0" xfId="6" applyFont="1" applyBorder="1" applyAlignment="1">
      <alignment horizontal="left" vertical="center"/>
    </xf>
    <xf numFmtId="43" fontId="15" fillId="0" borderId="0" xfId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3" fontId="4" fillId="0" borderId="13" xfId="6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0" fontId="14" fillId="0" borderId="2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0" fontId="7" fillId="0" borderId="2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 wrapText="1"/>
    </xf>
    <xf numFmtId="0" fontId="7" fillId="0" borderId="6" xfId="5" applyFont="1" applyFill="1" applyBorder="1" applyAlignment="1">
      <alignment vertical="center" wrapText="1"/>
    </xf>
    <xf numFmtId="0" fontId="7" fillId="0" borderId="8" xfId="5" applyFont="1" applyFill="1" applyBorder="1" applyAlignment="1">
      <alignment vertical="center"/>
    </xf>
  </cellXfs>
  <cellStyles count="7">
    <cellStyle name="Dezimal 2" xfId="1" xr:uid="{00000000-0005-0000-0000-000000000000}"/>
    <cellStyle name="Dezimal 3" xfId="2" xr:uid="{00000000-0005-0000-0000-000001000000}"/>
    <cellStyle name="Prozent 2" xfId="3" xr:uid="{00000000-0005-0000-0000-000002000000}"/>
    <cellStyle name="Prozent 3" xfId="4" xr:uid="{00000000-0005-0000-0000-000003000000}"/>
    <cellStyle name="Standard" xfId="0" builtinId="0"/>
    <cellStyle name="Standard 2" xfId="5" xr:uid="{00000000-0005-0000-0000-000005000000}"/>
    <cellStyle name="Standard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7938"/>
          <c:w val="0.90650770144658355"/>
          <c:h val="0.61704388888889483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13204.439709306236</c:v>
                </c:pt>
                <c:pt idx="1">
                  <c:v>13419.764289919922</c:v>
                </c:pt>
                <c:pt idx="2">
                  <c:v>17299.609056591074</c:v>
                </c:pt>
                <c:pt idx="3">
                  <c:v>13277.281853677408</c:v>
                </c:pt>
                <c:pt idx="4">
                  <c:v>17604.585507200049</c:v>
                </c:pt>
                <c:pt idx="5">
                  <c:v>29884.490307179865</c:v>
                </c:pt>
                <c:pt idx="6">
                  <c:v>30564.083500269157</c:v>
                </c:pt>
                <c:pt idx="7">
                  <c:v>18453.876882780427</c:v>
                </c:pt>
                <c:pt idx="8">
                  <c:v>19444.850231478362</c:v>
                </c:pt>
                <c:pt idx="9">
                  <c:v>29957.332451551036</c:v>
                </c:pt>
                <c:pt idx="10">
                  <c:v>26895.560998586901</c:v>
                </c:pt>
                <c:pt idx="11">
                  <c:v>31524.639250218686</c:v>
                </c:pt>
                <c:pt idx="12">
                  <c:v>34825.749177545244</c:v>
                </c:pt>
                <c:pt idx="13">
                  <c:v>30539.269143395457</c:v>
                </c:pt>
                <c:pt idx="14">
                  <c:v>24810.35455807146</c:v>
                </c:pt>
                <c:pt idx="15">
                  <c:v>24678.278142453401</c:v>
                </c:pt>
                <c:pt idx="16">
                  <c:v>30694.558989637302</c:v>
                </c:pt>
                <c:pt idx="17">
                  <c:v>34529.577821310806</c:v>
                </c:pt>
                <c:pt idx="18">
                  <c:v>34326.26018757149</c:v>
                </c:pt>
                <c:pt idx="19">
                  <c:v>27508.715752304684</c:v>
                </c:pt>
                <c:pt idx="20">
                  <c:v>27970.582975405418</c:v>
                </c:pt>
                <c:pt idx="21">
                  <c:v>19626.555360843813</c:v>
                </c:pt>
                <c:pt idx="22">
                  <c:v>20774.419482033507</c:v>
                </c:pt>
                <c:pt idx="23">
                  <c:v>19091.045530246953</c:v>
                </c:pt>
                <c:pt idx="24">
                  <c:v>18042.438836552046</c:v>
                </c:pt>
                <c:pt idx="25">
                  <c:v>19462.460420227439</c:v>
                </c:pt>
                <c:pt idx="26">
                  <c:v>25167.3611118027</c:v>
                </c:pt>
                <c:pt idx="27">
                  <c:v>24954.437920563887</c:v>
                </c:pt>
                <c:pt idx="28">
                  <c:v>26278.403929244327</c:v>
                </c:pt>
                <c:pt idx="29">
                  <c:v>19348.794656483413</c:v>
                </c:pt>
                <c:pt idx="30">
                  <c:v>22508.22261069241</c:v>
                </c:pt>
                <c:pt idx="31">
                  <c:v>19380.012718356771</c:v>
                </c:pt>
                <c:pt idx="32">
                  <c:v>20650.347697665027</c:v>
                </c:pt>
                <c:pt idx="33">
                  <c:v>27350.224053563012</c:v>
                </c:pt>
                <c:pt idx="34">
                  <c:v>28069.840402900201</c:v>
                </c:pt>
                <c:pt idx="35">
                  <c:v>30949.906726498888</c:v>
                </c:pt>
                <c:pt idx="36">
                  <c:v>18889.32882275755</c:v>
                </c:pt>
                <c:pt idx="37">
                  <c:v>18123.285612172796</c:v>
                </c:pt>
                <c:pt idx="38">
                  <c:v>20250.916598311014</c:v>
                </c:pt>
                <c:pt idx="39">
                  <c:v>27627.984757923423</c:v>
                </c:pt>
                <c:pt idx="40">
                  <c:v>23056.539851288606</c:v>
                </c:pt>
                <c:pt idx="41">
                  <c:v>19596.137762095415</c:v>
                </c:pt>
                <c:pt idx="42">
                  <c:v>22086.378543839575</c:v>
                </c:pt>
                <c:pt idx="43">
                  <c:v>25354.669483042861</c:v>
                </c:pt>
                <c:pt idx="44">
                  <c:v>19738.620198337925</c:v>
                </c:pt>
                <c:pt idx="45">
                  <c:v>19100.65108774645</c:v>
                </c:pt>
                <c:pt idx="46">
                  <c:v>20860.869499528962</c:v>
                </c:pt>
                <c:pt idx="47">
                  <c:v>20434.222653926383</c:v>
                </c:pt>
                <c:pt idx="48">
                  <c:v>25202.581489300854</c:v>
                </c:pt>
                <c:pt idx="49">
                  <c:v>26774.691066718249</c:v>
                </c:pt>
                <c:pt idx="50">
                  <c:v>24976.050424937755</c:v>
                </c:pt>
                <c:pt idx="51">
                  <c:v>32189.824107058743</c:v>
                </c:pt>
                <c:pt idx="52">
                  <c:v>28999.978554101337</c:v>
                </c:pt>
                <c:pt idx="53">
                  <c:v>27356.627758562674</c:v>
                </c:pt>
                <c:pt idx="54">
                  <c:v>28614.955790996562</c:v>
                </c:pt>
                <c:pt idx="55">
                  <c:v>27691.2213447951</c:v>
                </c:pt>
                <c:pt idx="56">
                  <c:v>28172.299682894816</c:v>
                </c:pt>
                <c:pt idx="57">
                  <c:v>34821.746861920452</c:v>
                </c:pt>
                <c:pt idx="58">
                  <c:v>21007.354251396268</c:v>
                </c:pt>
                <c:pt idx="59">
                  <c:v>20267.726323935127</c:v>
                </c:pt>
                <c:pt idx="60">
                  <c:v>25271.421318047236</c:v>
                </c:pt>
                <c:pt idx="61">
                  <c:v>22428.176298196617</c:v>
                </c:pt>
                <c:pt idx="62">
                  <c:v>24016.295138113179</c:v>
                </c:pt>
                <c:pt idx="63">
                  <c:v>24290.053526848795</c:v>
                </c:pt>
                <c:pt idx="64">
                  <c:v>23296.678788775982</c:v>
                </c:pt>
                <c:pt idx="65">
                  <c:v>20528.677302671418</c:v>
                </c:pt>
                <c:pt idx="66">
                  <c:v>23739.334896877732</c:v>
                </c:pt>
                <c:pt idx="67">
                  <c:v>19826.671142083302</c:v>
                </c:pt>
                <c:pt idx="68">
                  <c:v>25030.481917434892</c:v>
                </c:pt>
                <c:pt idx="69">
                  <c:v>22996.505116916753</c:v>
                </c:pt>
                <c:pt idx="70">
                  <c:v>23672.09599438126</c:v>
                </c:pt>
                <c:pt idx="71">
                  <c:v>26004.645540508707</c:v>
                </c:pt>
                <c:pt idx="72">
                  <c:v>23593.650608135384</c:v>
                </c:pt>
                <c:pt idx="73">
                  <c:v>25623.625093028724</c:v>
                </c:pt>
                <c:pt idx="74">
                  <c:v>23041.331051914407</c:v>
                </c:pt>
                <c:pt idx="75">
                  <c:v>23103.767175661123</c:v>
                </c:pt>
                <c:pt idx="76">
                  <c:v>24057.118757486031</c:v>
                </c:pt>
                <c:pt idx="77">
                  <c:v>23683.302478130678</c:v>
                </c:pt>
                <c:pt idx="78">
                  <c:v>22794.788409427361</c:v>
                </c:pt>
                <c:pt idx="79">
                  <c:v>22267.283210080073</c:v>
                </c:pt>
                <c:pt idx="80">
                  <c:v>27120.491136700082</c:v>
                </c:pt>
                <c:pt idx="81">
                  <c:v>23668.093678756475</c:v>
                </c:pt>
                <c:pt idx="82">
                  <c:v>25460.33061553731</c:v>
                </c:pt>
                <c:pt idx="83">
                  <c:v>27145.305493573778</c:v>
                </c:pt>
                <c:pt idx="84">
                  <c:v>25509.959329284698</c:v>
                </c:pt>
                <c:pt idx="85">
                  <c:v>25221.792604299837</c:v>
                </c:pt>
                <c:pt idx="86">
                  <c:v>23573.639030011436</c:v>
                </c:pt>
                <c:pt idx="87">
                  <c:v>23184.613951281877</c:v>
                </c:pt>
                <c:pt idx="88">
                  <c:v>21967.10953822084</c:v>
                </c:pt>
                <c:pt idx="89">
                  <c:v>25177.767132427154</c:v>
                </c:pt>
                <c:pt idx="90">
                  <c:v>25356.270409292774</c:v>
                </c:pt>
                <c:pt idx="91">
                  <c:v>25718.079741773763</c:v>
                </c:pt>
                <c:pt idx="92">
                  <c:v>25467.534783661933</c:v>
                </c:pt>
                <c:pt idx="93">
                  <c:v>20406.206444552852</c:v>
                </c:pt>
                <c:pt idx="94">
                  <c:v>16382.278315389272</c:v>
                </c:pt>
                <c:pt idx="95">
                  <c:v>13675.112026781506</c:v>
                </c:pt>
                <c:pt idx="96">
                  <c:v>24732.709634950537</c:v>
                </c:pt>
                <c:pt idx="97">
                  <c:v>23426.353815019178</c:v>
                </c:pt>
                <c:pt idx="98">
                  <c:v>21058.583891393577</c:v>
                </c:pt>
                <c:pt idx="99">
                  <c:v>23617.664501884123</c:v>
                </c:pt>
                <c:pt idx="100">
                  <c:v>20478.248125799069</c:v>
                </c:pt>
                <c:pt idx="101">
                  <c:v>24237.222960601572</c:v>
                </c:pt>
                <c:pt idx="102">
                  <c:v>31651.912887087001</c:v>
                </c:pt>
                <c:pt idx="103">
                  <c:v>27835.304707287531</c:v>
                </c:pt>
                <c:pt idx="104">
                  <c:v>17998.413364679356</c:v>
                </c:pt>
                <c:pt idx="105">
                  <c:v>27152.509661698401</c:v>
                </c:pt>
                <c:pt idx="106">
                  <c:v>29040.001710349239</c:v>
                </c:pt>
                <c:pt idx="107">
                  <c:v>27585.560212300643</c:v>
                </c:pt>
                <c:pt idx="108">
                  <c:v>21263.502451382814</c:v>
                </c:pt>
                <c:pt idx="109">
                  <c:v>24803.150389946837</c:v>
                </c:pt>
                <c:pt idx="110">
                  <c:v>23668.093678756475</c:v>
                </c:pt>
                <c:pt idx="111">
                  <c:v>26141.524734876519</c:v>
                </c:pt>
                <c:pt idx="112">
                  <c:v>27963.378807280802</c:v>
                </c:pt>
                <c:pt idx="113">
                  <c:v>23330.298240024222</c:v>
                </c:pt>
                <c:pt idx="114">
                  <c:v>21655.729382612204</c:v>
                </c:pt>
                <c:pt idx="115">
                  <c:v>27172.521239822352</c:v>
                </c:pt>
                <c:pt idx="116">
                  <c:v>25224.193993674719</c:v>
                </c:pt>
                <c:pt idx="117">
                  <c:v>28249.944606015739</c:v>
                </c:pt>
                <c:pt idx="118">
                  <c:v>31200.451684610718</c:v>
                </c:pt>
                <c:pt idx="119">
                  <c:v>27737.648206042657</c:v>
                </c:pt>
                <c:pt idx="120">
                  <c:v>24676.677216203483</c:v>
                </c:pt>
                <c:pt idx="121">
                  <c:v>22276.888767579567</c:v>
                </c:pt>
                <c:pt idx="122">
                  <c:v>25648.439449902427</c:v>
                </c:pt>
                <c:pt idx="123">
                  <c:v>24105.146544983509</c:v>
                </c:pt>
                <c:pt idx="124">
                  <c:v>22172.828561335034</c:v>
                </c:pt>
                <c:pt idx="125">
                  <c:v>22081.575765089827</c:v>
                </c:pt>
                <c:pt idx="126">
                  <c:v>21421.994150124483</c:v>
                </c:pt>
                <c:pt idx="127">
                  <c:v>22653.106436309798</c:v>
                </c:pt>
                <c:pt idx="128">
                  <c:v>20322.157816432271</c:v>
                </c:pt>
                <c:pt idx="129">
                  <c:v>19765.035481461542</c:v>
                </c:pt>
                <c:pt idx="130">
                  <c:v>20102.830920193792</c:v>
                </c:pt>
                <c:pt idx="131">
                  <c:v>25427.511627414035</c:v>
                </c:pt>
                <c:pt idx="132">
                  <c:v>24567.814231209202</c:v>
                </c:pt>
                <c:pt idx="133">
                  <c:v>22424.173982571829</c:v>
                </c:pt>
                <c:pt idx="134">
                  <c:v>21684.546055110688</c:v>
                </c:pt>
                <c:pt idx="135">
                  <c:v>17011.442331606217</c:v>
                </c:pt>
                <c:pt idx="136">
                  <c:v>20538.282860170915</c:v>
                </c:pt>
                <c:pt idx="137">
                  <c:v>21706.959022609513</c:v>
                </c:pt>
                <c:pt idx="138">
                  <c:v>24785.540201197764</c:v>
                </c:pt>
                <c:pt idx="139">
                  <c:v>23799.369631249574</c:v>
                </c:pt>
                <c:pt idx="140">
                  <c:v>27026.836951080004</c:v>
                </c:pt>
                <c:pt idx="141">
                  <c:v>20904.894971401653</c:v>
                </c:pt>
                <c:pt idx="142">
                  <c:v>20738.3986414104</c:v>
                </c:pt>
                <c:pt idx="143">
                  <c:v>15725.898552923754</c:v>
                </c:pt>
                <c:pt idx="144">
                  <c:v>16513.554267882373</c:v>
                </c:pt>
                <c:pt idx="145">
                  <c:v>24606.236461207183</c:v>
                </c:pt>
                <c:pt idx="146">
                  <c:v>22870.832406298363</c:v>
                </c:pt>
                <c:pt idx="147">
                  <c:v>26082.29046362963</c:v>
                </c:pt>
                <c:pt idx="148">
                  <c:v>19134.270538994682</c:v>
                </c:pt>
                <c:pt idx="149">
                  <c:v>19627.355823968777</c:v>
                </c:pt>
                <c:pt idx="150">
                  <c:v>19941.137368952288</c:v>
                </c:pt>
                <c:pt idx="151">
                  <c:v>21375.567288876919</c:v>
                </c:pt>
                <c:pt idx="152">
                  <c:v>25781.316328645444</c:v>
                </c:pt>
                <c:pt idx="153">
                  <c:v>28458.065018504807</c:v>
                </c:pt>
                <c:pt idx="154">
                  <c:v>25803.729296144265</c:v>
                </c:pt>
                <c:pt idx="155">
                  <c:v>25124.936566179931</c:v>
                </c:pt>
                <c:pt idx="156">
                  <c:v>21145.03390888904</c:v>
                </c:pt>
                <c:pt idx="157">
                  <c:v>21084.198711392237</c:v>
                </c:pt>
                <c:pt idx="158">
                  <c:v>24157.977111230739</c:v>
                </c:pt>
                <c:pt idx="159">
                  <c:v>26396.072008613144</c:v>
                </c:pt>
                <c:pt idx="160">
                  <c:v>28208.32052351793</c:v>
                </c:pt>
                <c:pt idx="161">
                  <c:v>23267.862116277502</c:v>
                </c:pt>
                <c:pt idx="162">
                  <c:v>25097.720819931361</c:v>
                </c:pt>
                <c:pt idx="163">
                  <c:v>20146.055928941525</c:v>
                </c:pt>
                <c:pt idx="164">
                  <c:v>21407.585813875241</c:v>
                </c:pt>
                <c:pt idx="165">
                  <c:v>21585.288627615904</c:v>
                </c:pt>
                <c:pt idx="166">
                  <c:v>20431.020801426548</c:v>
                </c:pt>
                <c:pt idx="167">
                  <c:v>25880.573756140227</c:v>
                </c:pt>
                <c:pt idx="168">
                  <c:v>26716.257258596324</c:v>
                </c:pt>
                <c:pt idx="169">
                  <c:v>24897.605038691869</c:v>
                </c:pt>
                <c:pt idx="170">
                  <c:v>22139.209110086802</c:v>
                </c:pt>
                <c:pt idx="171">
                  <c:v>22164.823930085455</c:v>
                </c:pt>
                <c:pt idx="172">
                  <c:v>22089.58039633941</c:v>
                </c:pt>
                <c:pt idx="173">
                  <c:v>22659.510141309464</c:v>
                </c:pt>
                <c:pt idx="174">
                  <c:v>25285.029191171521</c:v>
                </c:pt>
                <c:pt idx="175">
                  <c:v>21180.254286387182</c:v>
                </c:pt>
                <c:pt idx="176">
                  <c:v>20474.245810174278</c:v>
                </c:pt>
                <c:pt idx="177">
                  <c:v>24124.357659982503</c:v>
                </c:pt>
                <c:pt idx="178">
                  <c:v>22316.911923827465</c:v>
                </c:pt>
                <c:pt idx="179">
                  <c:v>20699.976411412419</c:v>
                </c:pt>
                <c:pt idx="180">
                  <c:v>22949.277792544239</c:v>
                </c:pt>
                <c:pt idx="181">
                  <c:v>24828.76520994549</c:v>
                </c:pt>
                <c:pt idx="182">
                  <c:v>22608.280501312158</c:v>
                </c:pt>
                <c:pt idx="183">
                  <c:v>24843.173546194732</c:v>
                </c:pt>
                <c:pt idx="184">
                  <c:v>20677.563443913597</c:v>
                </c:pt>
                <c:pt idx="185">
                  <c:v>18842.90196150999</c:v>
                </c:pt>
                <c:pt idx="186">
                  <c:v>21580.485848866156</c:v>
                </c:pt>
                <c:pt idx="187">
                  <c:v>19236.729818989301</c:v>
                </c:pt>
                <c:pt idx="188">
                  <c:v>22809.997208801557</c:v>
                </c:pt>
                <c:pt idx="189">
                  <c:v>20634.338435165864</c:v>
                </c:pt>
                <c:pt idx="190">
                  <c:v>20390.99764517865</c:v>
                </c:pt>
                <c:pt idx="191">
                  <c:v>19915.522548953635</c:v>
                </c:pt>
                <c:pt idx="192">
                  <c:v>18421.858357782112</c:v>
                </c:pt>
                <c:pt idx="193">
                  <c:v>19723.411398963726</c:v>
                </c:pt>
                <c:pt idx="194">
                  <c:v>23144.590795033975</c:v>
                </c:pt>
                <c:pt idx="195">
                  <c:v>22049.557240091512</c:v>
                </c:pt>
                <c:pt idx="196">
                  <c:v>23741.736286252602</c:v>
                </c:pt>
                <c:pt idx="197">
                  <c:v>20642.343066415448</c:v>
                </c:pt>
                <c:pt idx="198">
                  <c:v>19206.312220240892</c:v>
                </c:pt>
                <c:pt idx="199">
                  <c:v>19127.86683399502</c:v>
                </c:pt>
                <c:pt idx="200">
                  <c:v>20573.503237669065</c:v>
                </c:pt>
                <c:pt idx="201">
                  <c:v>22449.788802570485</c:v>
                </c:pt>
                <c:pt idx="202">
                  <c:v>23202.224140030947</c:v>
                </c:pt>
                <c:pt idx="203">
                  <c:v>26721.060037346069</c:v>
                </c:pt>
                <c:pt idx="204">
                  <c:v>23832.98908249781</c:v>
                </c:pt>
                <c:pt idx="205">
                  <c:v>20387.795792678822</c:v>
                </c:pt>
                <c:pt idx="206">
                  <c:v>17639.005421573242</c:v>
                </c:pt>
                <c:pt idx="207">
                  <c:v>20418.213391427224</c:v>
                </c:pt>
                <c:pt idx="208">
                  <c:v>21657.330308862118</c:v>
                </c:pt>
                <c:pt idx="209">
                  <c:v>19953.944778951616</c:v>
                </c:pt>
                <c:pt idx="210">
                  <c:v>21983.91926384496</c:v>
                </c:pt>
                <c:pt idx="211">
                  <c:v>20530.278228921332</c:v>
                </c:pt>
                <c:pt idx="212">
                  <c:v>18990.187176502252</c:v>
                </c:pt>
                <c:pt idx="213">
                  <c:v>15983.647679160214</c:v>
                </c:pt>
                <c:pt idx="214">
                  <c:v>20690.370853912926</c:v>
                </c:pt>
                <c:pt idx="215">
                  <c:v>21891.065541349839</c:v>
                </c:pt>
                <c:pt idx="216">
                  <c:v>21863.849795101265</c:v>
                </c:pt>
                <c:pt idx="217">
                  <c:v>20243.712430186391</c:v>
                </c:pt>
                <c:pt idx="218">
                  <c:v>20437.424506426218</c:v>
                </c:pt>
                <c:pt idx="219">
                  <c:v>21343.548763878603</c:v>
                </c:pt>
                <c:pt idx="220">
                  <c:v>19965.151262701023</c:v>
                </c:pt>
                <c:pt idx="221">
                  <c:v>22292.898030078726</c:v>
                </c:pt>
                <c:pt idx="222">
                  <c:v>25353.869019917904</c:v>
                </c:pt>
                <c:pt idx="223">
                  <c:v>29018.389205975363</c:v>
                </c:pt>
                <c:pt idx="224">
                  <c:v>22590.670312563081</c:v>
                </c:pt>
                <c:pt idx="225">
                  <c:v>22659.510141309464</c:v>
                </c:pt>
                <c:pt idx="226">
                  <c:v>21804.615523854383</c:v>
                </c:pt>
                <c:pt idx="227">
                  <c:v>22166.424856335376</c:v>
                </c:pt>
                <c:pt idx="228">
                  <c:v>22102.387806338735</c:v>
                </c:pt>
                <c:pt idx="229">
                  <c:v>24555.006821209874</c:v>
                </c:pt>
                <c:pt idx="230">
                  <c:v>28176.301998519615</c:v>
                </c:pt>
                <c:pt idx="231">
                  <c:v>25102.523598681109</c:v>
                </c:pt>
                <c:pt idx="232">
                  <c:v>22736.354601305426</c:v>
                </c:pt>
                <c:pt idx="233">
                  <c:v>20491.855998923354</c:v>
                </c:pt>
                <c:pt idx="234">
                  <c:v>20968.932021398283</c:v>
                </c:pt>
                <c:pt idx="235">
                  <c:v>21966.309075095887</c:v>
                </c:pt>
                <c:pt idx="236">
                  <c:v>22020.740567593028</c:v>
                </c:pt>
                <c:pt idx="237">
                  <c:v>23162.200983783048</c:v>
                </c:pt>
                <c:pt idx="238">
                  <c:v>25349.066241168155</c:v>
                </c:pt>
                <c:pt idx="239">
                  <c:v>27084.470296076976</c:v>
                </c:pt>
                <c:pt idx="240">
                  <c:v>23661.689973756809</c:v>
                </c:pt>
                <c:pt idx="241">
                  <c:v>21196.263548886345</c:v>
                </c:pt>
                <c:pt idx="242">
                  <c:v>24286.051211224007</c:v>
                </c:pt>
                <c:pt idx="243">
                  <c:v>25944.610806136865</c:v>
                </c:pt>
                <c:pt idx="244">
                  <c:v>26194.355301123742</c:v>
                </c:pt>
                <c:pt idx="245">
                  <c:v>26405.677566112641</c:v>
                </c:pt>
                <c:pt idx="246">
                  <c:v>23317.490830024894</c:v>
                </c:pt>
                <c:pt idx="247">
                  <c:v>25699.669089899733</c:v>
                </c:pt>
                <c:pt idx="248">
                  <c:v>22438.582318821074</c:v>
                </c:pt>
                <c:pt idx="249">
                  <c:v>22256.076726330659</c:v>
                </c:pt>
                <c:pt idx="250">
                  <c:v>26370.457188614488</c:v>
                </c:pt>
                <c:pt idx="251">
                  <c:v>26501.733141107594</c:v>
                </c:pt>
                <c:pt idx="252">
                  <c:v>26586.582232353132</c:v>
                </c:pt>
                <c:pt idx="253">
                  <c:v>22462.596212569806</c:v>
                </c:pt>
                <c:pt idx="254">
                  <c:v>23530.414021263707</c:v>
                </c:pt>
                <c:pt idx="255">
                  <c:v>24657.466101204493</c:v>
                </c:pt>
                <c:pt idx="256">
                  <c:v>25467.534783661933</c:v>
                </c:pt>
                <c:pt idx="257">
                  <c:v>25867.766346140903</c:v>
                </c:pt>
                <c:pt idx="258">
                  <c:v>27276.581446066877</c:v>
                </c:pt>
                <c:pt idx="259">
                  <c:v>22294.498956328644</c:v>
                </c:pt>
                <c:pt idx="260">
                  <c:v>20549.489343920326</c:v>
                </c:pt>
                <c:pt idx="261">
                  <c:v>19729.815103963392</c:v>
                </c:pt>
                <c:pt idx="262">
                  <c:v>22312.109145077713</c:v>
                </c:pt>
                <c:pt idx="263">
                  <c:v>21540.462692618261</c:v>
                </c:pt>
                <c:pt idx="264">
                  <c:v>22787.584241302739</c:v>
                </c:pt>
                <c:pt idx="265">
                  <c:v>24121.155807482668</c:v>
                </c:pt>
                <c:pt idx="266">
                  <c:v>24702.292036202136</c:v>
                </c:pt>
                <c:pt idx="267">
                  <c:v>22842.015733799875</c:v>
                </c:pt>
                <c:pt idx="268">
                  <c:v>19694.594726465239</c:v>
                </c:pt>
                <c:pt idx="269">
                  <c:v>19116.660350245606</c:v>
                </c:pt>
                <c:pt idx="270">
                  <c:v>20805.637543906869</c:v>
                </c:pt>
                <c:pt idx="271">
                  <c:v>24468.556803714415</c:v>
                </c:pt>
                <c:pt idx="272">
                  <c:v>22581.064755063584</c:v>
                </c:pt>
                <c:pt idx="273">
                  <c:v>15208.799374200926</c:v>
                </c:pt>
                <c:pt idx="274">
                  <c:v>24265.239169975099</c:v>
                </c:pt>
                <c:pt idx="275">
                  <c:v>18601.162097772693</c:v>
                </c:pt>
                <c:pt idx="276">
                  <c:v>16138.937525402062</c:v>
                </c:pt>
                <c:pt idx="277">
                  <c:v>23940.251141242174</c:v>
                </c:pt>
                <c:pt idx="278">
                  <c:v>25912.592281138546</c:v>
                </c:pt>
                <c:pt idx="279">
                  <c:v>17834.318424062982</c:v>
                </c:pt>
                <c:pt idx="280">
                  <c:v>23562.432546262022</c:v>
                </c:pt>
                <c:pt idx="281">
                  <c:v>23307.885272525404</c:v>
                </c:pt>
                <c:pt idx="282">
                  <c:v>22577.862902563757</c:v>
                </c:pt>
                <c:pt idx="283">
                  <c:v>18080.861066550027</c:v>
                </c:pt>
                <c:pt idx="284">
                  <c:v>20565.498606419489</c:v>
                </c:pt>
                <c:pt idx="285">
                  <c:v>23451.968635017831</c:v>
                </c:pt>
                <c:pt idx="286">
                  <c:v>25758.903361146626</c:v>
                </c:pt>
                <c:pt idx="287">
                  <c:v>24495.772549962989</c:v>
                </c:pt>
                <c:pt idx="288">
                  <c:v>24257.234538725519</c:v>
                </c:pt>
                <c:pt idx="289">
                  <c:v>22148.814667586295</c:v>
                </c:pt>
                <c:pt idx="290">
                  <c:v>26096.698799878875</c:v>
                </c:pt>
                <c:pt idx="291">
                  <c:v>24103.545618733595</c:v>
                </c:pt>
                <c:pt idx="292">
                  <c:v>24886.398554942465</c:v>
                </c:pt>
                <c:pt idx="293">
                  <c:v>24276.445653724513</c:v>
                </c:pt>
                <c:pt idx="294">
                  <c:v>25129.739344929676</c:v>
                </c:pt>
                <c:pt idx="295">
                  <c:v>23370.32139627212</c:v>
                </c:pt>
                <c:pt idx="296">
                  <c:v>20498.259703923017</c:v>
                </c:pt>
                <c:pt idx="297">
                  <c:v>22694.730518807617</c:v>
                </c:pt>
                <c:pt idx="298">
                  <c:v>23772.153885001007</c:v>
                </c:pt>
                <c:pt idx="299">
                  <c:v>25888.578387389811</c:v>
                </c:pt>
                <c:pt idx="300">
                  <c:v>20232.505946436977</c:v>
                </c:pt>
                <c:pt idx="301">
                  <c:v>22230.46190633201</c:v>
                </c:pt>
                <c:pt idx="302">
                  <c:v>23917.838173743352</c:v>
                </c:pt>
                <c:pt idx="303">
                  <c:v>20773.61901890855</c:v>
                </c:pt>
                <c:pt idx="304">
                  <c:v>19492.87801897584</c:v>
                </c:pt>
                <c:pt idx="305">
                  <c:v>22027.14427259269</c:v>
                </c:pt>
                <c:pt idx="306">
                  <c:v>25478.74126741134</c:v>
                </c:pt>
                <c:pt idx="307">
                  <c:v>28171.499219769863</c:v>
                </c:pt>
                <c:pt idx="308">
                  <c:v>23309.486198775317</c:v>
                </c:pt>
                <c:pt idx="309">
                  <c:v>24566.213304959285</c:v>
                </c:pt>
                <c:pt idx="310">
                  <c:v>22915.658341296003</c:v>
                </c:pt>
                <c:pt idx="311">
                  <c:v>21574.082143866497</c:v>
                </c:pt>
                <c:pt idx="312">
                  <c:v>23016.516695040707</c:v>
                </c:pt>
                <c:pt idx="313">
                  <c:v>26203.960858623239</c:v>
                </c:pt>
                <c:pt idx="314">
                  <c:v>26972.40545858286</c:v>
                </c:pt>
                <c:pt idx="315">
                  <c:v>24974.449498687838</c:v>
                </c:pt>
                <c:pt idx="316">
                  <c:v>21527.655282618929</c:v>
                </c:pt>
                <c:pt idx="317">
                  <c:v>18982.182545252672</c:v>
                </c:pt>
                <c:pt idx="318">
                  <c:v>17370.049811587374</c:v>
                </c:pt>
                <c:pt idx="319">
                  <c:v>19857.889203956664</c:v>
                </c:pt>
                <c:pt idx="320">
                  <c:v>23330.298240024222</c:v>
                </c:pt>
                <c:pt idx="321">
                  <c:v>23016.516695040707</c:v>
                </c:pt>
                <c:pt idx="322">
                  <c:v>22147.213741336382</c:v>
                </c:pt>
                <c:pt idx="323">
                  <c:v>23405.541773770266</c:v>
                </c:pt>
                <c:pt idx="324">
                  <c:v>23807.374262499157</c:v>
                </c:pt>
                <c:pt idx="325">
                  <c:v>26487.324804858348</c:v>
                </c:pt>
                <c:pt idx="326">
                  <c:v>21423.5950763744</c:v>
                </c:pt>
                <c:pt idx="327">
                  <c:v>25435.516258663614</c:v>
                </c:pt>
                <c:pt idx="328">
                  <c:v>15698.682806675191</c:v>
                </c:pt>
                <c:pt idx="329">
                  <c:v>23237.4445175291</c:v>
                </c:pt>
                <c:pt idx="330">
                  <c:v>24318.069736222322</c:v>
                </c:pt>
                <c:pt idx="331">
                  <c:v>27419.063882309398</c:v>
                </c:pt>
                <c:pt idx="332">
                  <c:v>23565.63439876186</c:v>
                </c:pt>
                <c:pt idx="333">
                  <c:v>25944.610806136865</c:v>
                </c:pt>
                <c:pt idx="334">
                  <c:v>25518.764423659239</c:v>
                </c:pt>
                <c:pt idx="335">
                  <c:v>29402.611505955178</c:v>
                </c:pt>
                <c:pt idx="336">
                  <c:v>19563.31877397214</c:v>
                </c:pt>
                <c:pt idx="337">
                  <c:v>25835.747821142584</c:v>
                </c:pt>
                <c:pt idx="338">
                  <c:v>23933.847436242508</c:v>
                </c:pt>
                <c:pt idx="339">
                  <c:v>20735.196788910565</c:v>
                </c:pt>
                <c:pt idx="340">
                  <c:v>26237.580309871475</c:v>
                </c:pt>
                <c:pt idx="341">
                  <c:v>26994.818426081689</c:v>
                </c:pt>
                <c:pt idx="342">
                  <c:v>25301.038453670677</c:v>
                </c:pt>
                <c:pt idx="343">
                  <c:v>27707.230607294259</c:v>
                </c:pt>
                <c:pt idx="344">
                  <c:v>25699.669089899733</c:v>
                </c:pt>
                <c:pt idx="345">
                  <c:v>27023.635098580173</c:v>
                </c:pt>
                <c:pt idx="346">
                  <c:v>35189.95989940111</c:v>
                </c:pt>
                <c:pt idx="347">
                  <c:v>28104.260317273394</c:v>
                </c:pt>
                <c:pt idx="348">
                  <c:v>25862.963567391158</c:v>
                </c:pt>
                <c:pt idx="349">
                  <c:v>24013.893748738305</c:v>
                </c:pt>
                <c:pt idx="350">
                  <c:v>24013.893748738305</c:v>
                </c:pt>
                <c:pt idx="351">
                  <c:v>24013.893748738305</c:v>
                </c:pt>
                <c:pt idx="352">
                  <c:v>24013.893748738305</c:v>
                </c:pt>
                <c:pt idx="353">
                  <c:v>24013.893748738305</c:v>
                </c:pt>
                <c:pt idx="354">
                  <c:v>24013.893748738305</c:v>
                </c:pt>
                <c:pt idx="355">
                  <c:v>21264.302914507771</c:v>
                </c:pt>
                <c:pt idx="356">
                  <c:v>25074.507389307582</c:v>
                </c:pt>
                <c:pt idx="357">
                  <c:v>23502.39781189018</c:v>
                </c:pt>
                <c:pt idx="358">
                  <c:v>31133.212782114257</c:v>
                </c:pt>
                <c:pt idx="359">
                  <c:v>14423.545048617181</c:v>
                </c:pt>
                <c:pt idx="360">
                  <c:v>13018.732264315993</c:v>
                </c:pt>
                <c:pt idx="361">
                  <c:v>19008.597828376285</c:v>
                </c:pt>
                <c:pt idx="362">
                  <c:v>23478.383918141441</c:v>
                </c:pt>
                <c:pt idx="363">
                  <c:v>24450.946614965342</c:v>
                </c:pt>
                <c:pt idx="364">
                  <c:v>24434.937352466182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A-4FA4-9423-5F32C15E22A7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11818.297947302141</c:v>
                </c:pt>
                <c:pt idx="1">
                  <c:v>11384.654526209542</c:v>
                </c:pt>
                <c:pt idx="2">
                  <c:v>11028.911120882078</c:v>
                </c:pt>
                <c:pt idx="3">
                  <c:v>9599.8786094571587</c:v>
                </c:pt>
                <c:pt idx="4">
                  <c:v>11861.575733838328</c:v>
                </c:pt>
                <c:pt idx="5">
                  <c:v>15606.835380680015</c:v>
                </c:pt>
                <c:pt idx="6">
                  <c:v>16674.065596662404</c:v>
                </c:pt>
                <c:pt idx="7">
                  <c:v>15945.267671392998</c:v>
                </c:pt>
                <c:pt idx="8">
                  <c:v>15959.116563084581</c:v>
                </c:pt>
                <c:pt idx="9">
                  <c:v>14296.38400436425</c:v>
                </c:pt>
                <c:pt idx="10">
                  <c:v>12770.40925109827</c:v>
                </c:pt>
                <c:pt idx="11">
                  <c:v>15332.454214040583</c:v>
                </c:pt>
                <c:pt idx="12">
                  <c:v>15486.523134109411</c:v>
                </c:pt>
                <c:pt idx="13">
                  <c:v>11417.545643977044</c:v>
                </c:pt>
                <c:pt idx="14">
                  <c:v>16725.998940505826</c:v>
                </c:pt>
                <c:pt idx="15">
                  <c:v>15380.925334961112</c:v>
                </c:pt>
                <c:pt idx="16">
                  <c:v>16949.312319032553</c:v>
                </c:pt>
                <c:pt idx="17">
                  <c:v>16471.525555673044</c:v>
                </c:pt>
                <c:pt idx="18">
                  <c:v>16848.042298537875</c:v>
                </c:pt>
                <c:pt idx="19">
                  <c:v>19113.201645841942</c:v>
                </c:pt>
                <c:pt idx="20">
                  <c:v>19598.77841077797</c:v>
                </c:pt>
                <c:pt idx="21">
                  <c:v>18082.324770549949</c:v>
                </c:pt>
                <c:pt idx="22">
                  <c:v>18253.704805233254</c:v>
                </c:pt>
                <c:pt idx="23">
                  <c:v>15522.010919069084</c:v>
                </c:pt>
                <c:pt idx="24">
                  <c:v>16133.093264960058</c:v>
                </c:pt>
                <c:pt idx="25">
                  <c:v>16328.708860103623</c:v>
                </c:pt>
                <c:pt idx="26">
                  <c:v>16978.741213877165</c:v>
                </c:pt>
                <c:pt idx="27">
                  <c:v>16346.885530448822</c:v>
                </c:pt>
                <c:pt idx="28">
                  <c:v>16797.840066155895</c:v>
                </c:pt>
                <c:pt idx="29">
                  <c:v>14749.935207263494</c:v>
                </c:pt>
                <c:pt idx="30">
                  <c:v>14366.494018552872</c:v>
                </c:pt>
                <c:pt idx="31">
                  <c:v>16674.931152393121</c:v>
                </c:pt>
                <c:pt idx="32">
                  <c:v>16081.159921116629</c:v>
                </c:pt>
                <c:pt idx="33">
                  <c:v>19050.881633229834</c:v>
                </c:pt>
                <c:pt idx="34">
                  <c:v>16910.362311149987</c:v>
                </c:pt>
                <c:pt idx="35">
                  <c:v>7973.4993914272236</c:v>
                </c:pt>
                <c:pt idx="36">
                  <c:v>16910.362311149987</c:v>
                </c:pt>
                <c:pt idx="37">
                  <c:v>16112.319927422683</c:v>
                </c:pt>
                <c:pt idx="38">
                  <c:v>13943.237266228958</c:v>
                </c:pt>
                <c:pt idx="39">
                  <c:v>14760.321876032182</c:v>
                </c:pt>
                <c:pt idx="40">
                  <c:v>15174.923071048863</c:v>
                </c:pt>
                <c:pt idx="41">
                  <c:v>16278.506627721645</c:v>
                </c:pt>
                <c:pt idx="42">
                  <c:v>18132.527002931929</c:v>
                </c:pt>
                <c:pt idx="43">
                  <c:v>13425.634939256151</c:v>
                </c:pt>
                <c:pt idx="44">
                  <c:v>15048.551934363191</c:v>
                </c:pt>
                <c:pt idx="45">
                  <c:v>16502.685561979099</c:v>
                </c:pt>
                <c:pt idx="46">
                  <c:v>16354.675532025338</c:v>
                </c:pt>
                <c:pt idx="47">
                  <c:v>16121.841040460646</c:v>
                </c:pt>
                <c:pt idx="48">
                  <c:v>19747.65399646245</c:v>
                </c:pt>
                <c:pt idx="49">
                  <c:v>13942.371710498233</c:v>
                </c:pt>
                <c:pt idx="50">
                  <c:v>18318.621485037533</c:v>
                </c:pt>
                <c:pt idx="51">
                  <c:v>17131.079022484544</c:v>
                </c:pt>
                <c:pt idx="52">
                  <c:v>15705.508733982522</c:v>
                </c:pt>
                <c:pt idx="53">
                  <c:v>12914.957058129135</c:v>
                </c:pt>
                <c:pt idx="54">
                  <c:v>11868.500179684117</c:v>
                </c:pt>
                <c:pt idx="55">
                  <c:v>12275.311373124283</c:v>
                </c:pt>
                <c:pt idx="56">
                  <c:v>16419.592211829618</c:v>
                </c:pt>
                <c:pt idx="57">
                  <c:v>19902.588472262007</c:v>
                </c:pt>
                <c:pt idx="58">
                  <c:v>17729.17803241466</c:v>
                </c:pt>
                <c:pt idx="59">
                  <c:v>16496.626671864033</c:v>
                </c:pt>
                <c:pt idx="60">
                  <c:v>18363.630383035172</c:v>
                </c:pt>
                <c:pt idx="61">
                  <c:v>19014.528292539431</c:v>
                </c:pt>
                <c:pt idx="62">
                  <c:v>17099.053460447765</c:v>
                </c:pt>
                <c:pt idx="63">
                  <c:v>17453.931310044503</c:v>
                </c:pt>
                <c:pt idx="64">
                  <c:v>17942.970297903426</c:v>
                </c:pt>
                <c:pt idx="65">
                  <c:v>17009.035664452495</c:v>
                </c:pt>
                <c:pt idx="66">
                  <c:v>16497.492227594757</c:v>
                </c:pt>
                <c:pt idx="67">
                  <c:v>16695.704489930496</c:v>
                </c:pt>
                <c:pt idx="68">
                  <c:v>20170.045193055641</c:v>
                </c:pt>
                <c:pt idx="69">
                  <c:v>19612.627302469547</c:v>
                </c:pt>
                <c:pt idx="70">
                  <c:v>17727.446920953214</c:v>
                </c:pt>
                <c:pt idx="71">
                  <c:v>18092.711439318635</c:v>
                </c:pt>
                <c:pt idx="72">
                  <c:v>16716.477827467868</c:v>
                </c:pt>
                <c:pt idx="73">
                  <c:v>16185.8921645342</c:v>
                </c:pt>
                <c:pt idx="74">
                  <c:v>16851.504521460771</c:v>
                </c:pt>
                <c:pt idx="75">
                  <c:v>18830.164921895273</c:v>
                </c:pt>
                <c:pt idx="76">
                  <c:v>18959.13272577311</c:v>
                </c:pt>
                <c:pt idx="77">
                  <c:v>18146.375894623503</c:v>
                </c:pt>
                <c:pt idx="78">
                  <c:v>18847.476036509746</c:v>
                </c:pt>
                <c:pt idx="79">
                  <c:v>17648.681349457351</c:v>
                </c:pt>
                <c:pt idx="80">
                  <c:v>16243.018842761974</c:v>
                </c:pt>
                <c:pt idx="81">
                  <c:v>16551.156682899629</c:v>
                </c:pt>
                <c:pt idx="82">
                  <c:v>20343.156339200395</c:v>
                </c:pt>
                <c:pt idx="83">
                  <c:v>17286.013498284097</c:v>
                </c:pt>
                <c:pt idx="84">
                  <c:v>19964.908484874115</c:v>
                </c:pt>
                <c:pt idx="85">
                  <c:v>17308.517947282911</c:v>
                </c:pt>
                <c:pt idx="86">
                  <c:v>18210.427018697068</c:v>
                </c:pt>
                <c:pt idx="87">
                  <c:v>16182.429941611314</c:v>
                </c:pt>
                <c:pt idx="88">
                  <c:v>16923.345647110844</c:v>
                </c:pt>
                <c:pt idx="89">
                  <c:v>19869.697354494503</c:v>
                </c:pt>
                <c:pt idx="90">
                  <c:v>20295.55077401059</c:v>
                </c:pt>
                <c:pt idx="91">
                  <c:v>18581.750427177558</c:v>
                </c:pt>
                <c:pt idx="92">
                  <c:v>14217.618432868387</c:v>
                </c:pt>
                <c:pt idx="93">
                  <c:v>10899.943317004236</c:v>
                </c:pt>
                <c:pt idx="94">
                  <c:v>11914.374633412479</c:v>
                </c:pt>
                <c:pt idx="95">
                  <c:v>10573.628806521381</c:v>
                </c:pt>
                <c:pt idx="96">
                  <c:v>14485.07515366203</c:v>
                </c:pt>
                <c:pt idx="97">
                  <c:v>17333.619063473903</c:v>
                </c:pt>
                <c:pt idx="98">
                  <c:v>19801.318451767329</c:v>
                </c:pt>
                <c:pt idx="99">
                  <c:v>22473.288992511552</c:v>
                </c:pt>
                <c:pt idx="100">
                  <c:v>19944.135147336747</c:v>
                </c:pt>
                <c:pt idx="101">
                  <c:v>17917.00362598171</c:v>
                </c:pt>
                <c:pt idx="102">
                  <c:v>16927.67342576446</c:v>
                </c:pt>
                <c:pt idx="103">
                  <c:v>15567.885372797444</c:v>
                </c:pt>
                <c:pt idx="104">
                  <c:v>14084.32285033693</c:v>
                </c:pt>
                <c:pt idx="105">
                  <c:v>16990.858994107293</c:v>
                </c:pt>
                <c:pt idx="106">
                  <c:v>14764.6496546858</c:v>
                </c:pt>
                <c:pt idx="107">
                  <c:v>15383.522002153284</c:v>
                </c:pt>
                <c:pt idx="108">
                  <c:v>15719.3576256741</c:v>
                </c:pt>
                <c:pt idx="109">
                  <c:v>12489.969194343774</c:v>
                </c:pt>
                <c:pt idx="110">
                  <c:v>18541.069307833535</c:v>
                </c:pt>
                <c:pt idx="111">
                  <c:v>16548.560015707455</c:v>
                </c:pt>
                <c:pt idx="112">
                  <c:v>19975.295153642797</c:v>
                </c:pt>
                <c:pt idx="113">
                  <c:v>17073.952344256777</c:v>
                </c:pt>
                <c:pt idx="114">
                  <c:v>11442.646760168032</c:v>
                </c:pt>
                <c:pt idx="115">
                  <c:v>6463.1046413142731</c:v>
                </c:pt>
                <c:pt idx="116">
                  <c:v>12247.613589741122</c:v>
                </c:pt>
                <c:pt idx="117">
                  <c:v>9836.1753239447426</c:v>
                </c:pt>
                <c:pt idx="118">
                  <c:v>9338.4807787785867</c:v>
                </c:pt>
                <c:pt idx="119">
                  <c:v>11183.845596681627</c:v>
                </c:pt>
                <c:pt idx="120">
                  <c:v>14562.109613696442</c:v>
                </c:pt>
                <c:pt idx="121">
                  <c:v>16587.510023590028</c:v>
                </c:pt>
                <c:pt idx="122">
                  <c:v>12813.687037634456</c:v>
                </c:pt>
                <c:pt idx="123">
                  <c:v>15477.00202107145</c:v>
                </c:pt>
                <c:pt idx="124">
                  <c:v>17331.887952012454</c:v>
                </c:pt>
                <c:pt idx="125">
                  <c:v>11975.829090293864</c:v>
                </c:pt>
                <c:pt idx="126">
                  <c:v>10596.133255520201</c:v>
                </c:pt>
                <c:pt idx="127">
                  <c:v>15224.259747700115</c:v>
                </c:pt>
                <c:pt idx="128">
                  <c:v>15512.489806031122</c:v>
                </c:pt>
                <c:pt idx="129">
                  <c:v>15986.814346467743</c:v>
                </c:pt>
                <c:pt idx="130">
                  <c:v>15102.216389668065</c:v>
                </c:pt>
                <c:pt idx="131">
                  <c:v>15214.738634662153</c:v>
                </c:pt>
                <c:pt idx="132">
                  <c:v>19373.733920789789</c:v>
                </c:pt>
                <c:pt idx="133">
                  <c:v>17637.429124957936</c:v>
                </c:pt>
                <c:pt idx="134">
                  <c:v>13695.688327241964</c:v>
                </c:pt>
                <c:pt idx="135">
                  <c:v>11599.31234742903</c:v>
                </c:pt>
                <c:pt idx="136">
                  <c:v>13342.541589106671</c:v>
                </c:pt>
                <c:pt idx="137">
                  <c:v>16006.722128274385</c:v>
                </c:pt>
                <c:pt idx="138">
                  <c:v>14762.052987493627</c:v>
                </c:pt>
                <c:pt idx="139">
                  <c:v>13887.841699462637</c:v>
                </c:pt>
                <c:pt idx="140">
                  <c:v>14486.806265123472</c:v>
                </c:pt>
                <c:pt idx="141">
                  <c:v>10171.145391734837</c:v>
                </c:pt>
                <c:pt idx="142">
                  <c:v>13789.16834616013</c:v>
                </c:pt>
                <c:pt idx="143">
                  <c:v>11893.601295875109</c:v>
                </c:pt>
                <c:pt idx="144">
                  <c:v>10052.564256625681</c:v>
                </c:pt>
                <c:pt idx="145">
                  <c:v>12821.477039210973</c:v>
                </c:pt>
                <c:pt idx="146">
                  <c:v>11292.040063022097</c:v>
                </c:pt>
                <c:pt idx="147">
                  <c:v>13390.147154296477</c:v>
                </c:pt>
                <c:pt idx="148">
                  <c:v>13996.901721533828</c:v>
                </c:pt>
                <c:pt idx="149">
                  <c:v>15993.738792313534</c:v>
                </c:pt>
                <c:pt idx="150">
                  <c:v>13747.621671085391</c:v>
                </c:pt>
                <c:pt idx="151">
                  <c:v>12243.285811087504</c:v>
                </c:pt>
                <c:pt idx="152">
                  <c:v>13561.52718897978</c:v>
                </c:pt>
                <c:pt idx="153">
                  <c:v>15269.26864569775</c:v>
                </c:pt>
                <c:pt idx="154">
                  <c:v>12734.921466138596</c:v>
                </c:pt>
                <c:pt idx="155">
                  <c:v>14492.865155238538</c:v>
                </c:pt>
                <c:pt idx="156">
                  <c:v>15056.341935939705</c:v>
                </c:pt>
                <c:pt idx="157">
                  <c:v>15908.914330702601</c:v>
                </c:pt>
                <c:pt idx="158">
                  <c:v>10778.765514702913</c:v>
                </c:pt>
                <c:pt idx="159">
                  <c:v>13700.016105895582</c:v>
                </c:pt>
                <c:pt idx="160">
                  <c:v>8271.2505627961946</c:v>
                </c:pt>
                <c:pt idx="161">
                  <c:v>13835.042799888488</c:v>
                </c:pt>
                <c:pt idx="162">
                  <c:v>13702.612773087754</c:v>
                </c:pt>
                <c:pt idx="163">
                  <c:v>16191.951054649269</c:v>
                </c:pt>
                <c:pt idx="164">
                  <c:v>14895.348570025089</c:v>
                </c:pt>
                <c:pt idx="165">
                  <c:v>11091.231133494186</c:v>
                </c:pt>
                <c:pt idx="166">
                  <c:v>11806.180167072009</c:v>
                </c:pt>
                <c:pt idx="167">
                  <c:v>10864.455532044563</c:v>
                </c:pt>
                <c:pt idx="168">
                  <c:v>7352.8959324982916</c:v>
                </c:pt>
                <c:pt idx="169">
                  <c:v>9439.7507992732662</c:v>
                </c:pt>
                <c:pt idx="170">
                  <c:v>12518.532533457659</c:v>
                </c:pt>
                <c:pt idx="171">
                  <c:v>16152.135491035979</c:v>
                </c:pt>
                <c:pt idx="172">
                  <c:v>14384.67068889807</c:v>
                </c:pt>
                <c:pt idx="173">
                  <c:v>8829.5340091130183</c:v>
                </c:pt>
                <c:pt idx="174">
                  <c:v>9013.0318240264551</c:v>
                </c:pt>
                <c:pt idx="175">
                  <c:v>15336.781992694201</c:v>
                </c:pt>
                <c:pt idx="176">
                  <c:v>15847.459873821215</c:v>
                </c:pt>
                <c:pt idx="177">
                  <c:v>15361.883108885191</c:v>
                </c:pt>
                <c:pt idx="178">
                  <c:v>11581.13567708383</c:v>
                </c:pt>
                <c:pt idx="179">
                  <c:v>13917.270594307245</c:v>
                </c:pt>
                <c:pt idx="180">
                  <c:v>11053.146681342341</c:v>
                </c:pt>
                <c:pt idx="181">
                  <c:v>10551.989913253288</c:v>
                </c:pt>
                <c:pt idx="182">
                  <c:v>11512.756774356656</c:v>
                </c:pt>
                <c:pt idx="183">
                  <c:v>12942.654841512296</c:v>
                </c:pt>
                <c:pt idx="184">
                  <c:v>10597.864366981648</c:v>
                </c:pt>
                <c:pt idx="185">
                  <c:v>6842.2180513712765</c:v>
                </c:pt>
                <c:pt idx="186">
                  <c:v>8544.766173704902</c:v>
                </c:pt>
                <c:pt idx="187">
                  <c:v>10767.513290203504</c:v>
                </c:pt>
                <c:pt idx="188">
                  <c:v>4600.4287087967541</c:v>
                </c:pt>
                <c:pt idx="189">
                  <c:v>5198.5277187268684</c:v>
                </c:pt>
                <c:pt idx="190">
                  <c:v>7652.378215328712</c:v>
                </c:pt>
                <c:pt idx="191">
                  <c:v>8534.3795049362161</c:v>
                </c:pt>
                <c:pt idx="192">
                  <c:v>6321.1535014755773</c:v>
                </c:pt>
                <c:pt idx="193">
                  <c:v>6785.0913731435094</c:v>
                </c:pt>
                <c:pt idx="194">
                  <c:v>8692.7762036586628</c:v>
                </c:pt>
                <c:pt idx="195">
                  <c:v>7186.7092321993314</c:v>
                </c:pt>
                <c:pt idx="196">
                  <c:v>7901.6582657771532</c:v>
                </c:pt>
                <c:pt idx="197">
                  <c:v>7192.7681223143982</c:v>
                </c:pt>
                <c:pt idx="198">
                  <c:v>1722.4559041402711</c:v>
                </c:pt>
                <c:pt idx="199">
                  <c:v>7243.8359104270985</c:v>
                </c:pt>
                <c:pt idx="200">
                  <c:v>6364.431288011765</c:v>
                </c:pt>
                <c:pt idx="201">
                  <c:v>5055.7110231574488</c:v>
                </c:pt>
                <c:pt idx="202">
                  <c:v>7461.0903988387608</c:v>
                </c:pt>
                <c:pt idx="203">
                  <c:v>3958.1863565997282</c:v>
                </c:pt>
                <c:pt idx="204">
                  <c:v>5099.8543654243585</c:v>
                </c:pt>
                <c:pt idx="205">
                  <c:v>0</c:v>
                </c:pt>
                <c:pt idx="206">
                  <c:v>97.807797571784207</c:v>
                </c:pt>
                <c:pt idx="207">
                  <c:v>1671.3881160275694</c:v>
                </c:pt>
                <c:pt idx="208">
                  <c:v>128.10224814711563</c:v>
                </c:pt>
                <c:pt idx="209">
                  <c:v>625.79679331327429</c:v>
                </c:pt>
                <c:pt idx="210">
                  <c:v>636.18346208195931</c:v>
                </c:pt>
                <c:pt idx="211">
                  <c:v>4063.784155748026</c:v>
                </c:pt>
                <c:pt idx="212">
                  <c:v>6.0588901150662808</c:v>
                </c:pt>
                <c:pt idx="213">
                  <c:v>3119.4628535284101</c:v>
                </c:pt>
                <c:pt idx="214">
                  <c:v>6766.9147027983108</c:v>
                </c:pt>
                <c:pt idx="215">
                  <c:v>2989.6294939198469</c:v>
                </c:pt>
                <c:pt idx="216">
                  <c:v>3067.5295096849854</c:v>
                </c:pt>
                <c:pt idx="217">
                  <c:v>4169.3819548963238</c:v>
                </c:pt>
                <c:pt idx="218">
                  <c:v>5939.4434242264015</c:v>
                </c:pt>
                <c:pt idx="219">
                  <c:v>7200.5581238909108</c:v>
                </c:pt>
                <c:pt idx="220">
                  <c:v>0</c:v>
                </c:pt>
                <c:pt idx="221">
                  <c:v>7558.0326406798231</c:v>
                </c:pt>
                <c:pt idx="222">
                  <c:v>3407.6929118594203</c:v>
                </c:pt>
                <c:pt idx="223">
                  <c:v>4675.7320573697207</c:v>
                </c:pt>
                <c:pt idx="224">
                  <c:v>5553.4055683236074</c:v>
                </c:pt>
                <c:pt idx="225">
                  <c:v>0</c:v>
                </c:pt>
                <c:pt idx="226">
                  <c:v>0</c:v>
                </c:pt>
                <c:pt idx="227">
                  <c:v>4905.9698817422386</c:v>
                </c:pt>
                <c:pt idx="228">
                  <c:v>6.0588901150662808</c:v>
                </c:pt>
                <c:pt idx="229">
                  <c:v>30.2944505753314</c:v>
                </c:pt>
                <c:pt idx="230">
                  <c:v>2746.4083335864725</c:v>
                </c:pt>
                <c:pt idx="231">
                  <c:v>4386.6364433079852</c:v>
                </c:pt>
                <c:pt idx="232">
                  <c:v>6798.0747091043659</c:v>
                </c:pt>
                <c:pt idx="233">
                  <c:v>7752.7826800926678</c:v>
                </c:pt>
                <c:pt idx="234">
                  <c:v>207.73337537370099</c:v>
                </c:pt>
                <c:pt idx="235">
                  <c:v>0</c:v>
                </c:pt>
                <c:pt idx="236">
                  <c:v>3701.116304574773</c:v>
                </c:pt>
                <c:pt idx="237">
                  <c:v>9567.8530474203799</c:v>
                </c:pt>
                <c:pt idx="238">
                  <c:v>6431.9446350082171</c:v>
                </c:pt>
                <c:pt idx="239">
                  <c:v>7519.9481885279765</c:v>
                </c:pt>
                <c:pt idx="240">
                  <c:v>11449.571206013823</c:v>
                </c:pt>
                <c:pt idx="241">
                  <c:v>8150.0727604948697</c:v>
                </c:pt>
                <c:pt idx="242">
                  <c:v>6853.4702758706862</c:v>
                </c:pt>
                <c:pt idx="243">
                  <c:v>732.26014819229601</c:v>
                </c:pt>
                <c:pt idx="244">
                  <c:v>3370.4740154382989</c:v>
                </c:pt>
                <c:pt idx="245">
                  <c:v>1988.1815134724636</c:v>
                </c:pt>
                <c:pt idx="246">
                  <c:v>2761.9883367394996</c:v>
                </c:pt>
                <c:pt idx="247">
                  <c:v>2683.2227652436382</c:v>
                </c:pt>
                <c:pt idx="248">
                  <c:v>9507.2641462697156</c:v>
                </c:pt>
                <c:pt idx="249">
                  <c:v>5701.4155982773691</c:v>
                </c:pt>
                <c:pt idx="250">
                  <c:v>4075.0363802474349</c:v>
                </c:pt>
                <c:pt idx="251">
                  <c:v>9121.2262903669216</c:v>
                </c:pt>
                <c:pt idx="252">
                  <c:v>6349.7168405894618</c:v>
                </c:pt>
                <c:pt idx="253">
                  <c:v>1816.8014787891605</c:v>
                </c:pt>
                <c:pt idx="254">
                  <c:v>2768.0472268545659</c:v>
                </c:pt>
                <c:pt idx="255">
                  <c:v>5242.6710609937791</c:v>
                </c:pt>
                <c:pt idx="256">
                  <c:v>5125.8210373460734</c:v>
                </c:pt>
                <c:pt idx="257">
                  <c:v>840.4546145327655</c:v>
                </c:pt>
                <c:pt idx="258">
                  <c:v>11018.524452113392</c:v>
                </c:pt>
                <c:pt idx="259">
                  <c:v>3130.7150780278193</c:v>
                </c:pt>
                <c:pt idx="260">
                  <c:v>2377.6815922981532</c:v>
                </c:pt>
                <c:pt idx="261">
                  <c:v>5478.9677754813656</c:v>
                </c:pt>
                <c:pt idx="262">
                  <c:v>12687.315900948792</c:v>
                </c:pt>
                <c:pt idx="263">
                  <c:v>5657.2722560104585</c:v>
                </c:pt>
                <c:pt idx="264">
                  <c:v>12496.02808445884</c:v>
                </c:pt>
                <c:pt idx="265">
                  <c:v>4215.2564086246839</c:v>
                </c:pt>
                <c:pt idx="266">
                  <c:v>4212.6597414325115</c:v>
                </c:pt>
                <c:pt idx="267">
                  <c:v>12221.646917819411</c:v>
                </c:pt>
                <c:pt idx="268">
                  <c:v>3579.072946542723</c:v>
                </c:pt>
                <c:pt idx="269">
                  <c:v>0.86555573072375414</c:v>
                </c:pt>
                <c:pt idx="270">
                  <c:v>4418.662005344765</c:v>
                </c:pt>
                <c:pt idx="271">
                  <c:v>11943.803528257084</c:v>
                </c:pt>
                <c:pt idx="272">
                  <c:v>9000.9140437963215</c:v>
                </c:pt>
                <c:pt idx="273">
                  <c:v>27374.931095600175</c:v>
                </c:pt>
                <c:pt idx="274">
                  <c:v>37385.948677151122</c:v>
                </c:pt>
                <c:pt idx="275">
                  <c:v>34274.27582519922</c:v>
                </c:pt>
                <c:pt idx="276">
                  <c:v>8169.9805423015177</c:v>
                </c:pt>
                <c:pt idx="277">
                  <c:v>26724.898741826637</c:v>
                </c:pt>
                <c:pt idx="278">
                  <c:v>22667.173476193675</c:v>
                </c:pt>
                <c:pt idx="279">
                  <c:v>16321.784414257831</c:v>
                </c:pt>
                <c:pt idx="280">
                  <c:v>19688.796206773233</c:v>
                </c:pt>
                <c:pt idx="281">
                  <c:v>14736.951871302641</c:v>
                </c:pt>
                <c:pt idx="282">
                  <c:v>14994.021923327597</c:v>
                </c:pt>
                <c:pt idx="283">
                  <c:v>11105.080025185767</c:v>
                </c:pt>
                <c:pt idx="284">
                  <c:v>13865.337250463819</c:v>
                </c:pt>
                <c:pt idx="285">
                  <c:v>17950.760299479934</c:v>
                </c:pt>
                <c:pt idx="286">
                  <c:v>20783.724206138788</c:v>
                </c:pt>
                <c:pt idx="287">
                  <c:v>18441.530398800311</c:v>
                </c:pt>
                <c:pt idx="288">
                  <c:v>19396.238369788611</c:v>
                </c:pt>
                <c:pt idx="289">
                  <c:v>7769.2282389764187</c:v>
                </c:pt>
                <c:pt idx="290">
                  <c:v>16111.454371691962</c:v>
                </c:pt>
                <c:pt idx="291">
                  <c:v>15161.939735088004</c:v>
                </c:pt>
                <c:pt idx="292">
                  <c:v>12788.585921443469</c:v>
                </c:pt>
                <c:pt idx="293">
                  <c:v>7994.2727289645936</c:v>
                </c:pt>
                <c:pt idx="294">
                  <c:v>17620.118010343464</c:v>
                </c:pt>
                <c:pt idx="295">
                  <c:v>19457.692826670002</c:v>
                </c:pt>
                <c:pt idx="296">
                  <c:v>13241.271568611992</c:v>
                </c:pt>
                <c:pt idx="297">
                  <c:v>12478.716969844367</c:v>
                </c:pt>
                <c:pt idx="298">
                  <c:v>14299.846227287146</c:v>
                </c:pt>
                <c:pt idx="299">
                  <c:v>19404.893927095844</c:v>
                </c:pt>
                <c:pt idx="300">
                  <c:v>19120.991647418457</c:v>
                </c:pt>
                <c:pt idx="301">
                  <c:v>13707.806107472095</c:v>
                </c:pt>
                <c:pt idx="302">
                  <c:v>15819.762090438058</c:v>
                </c:pt>
                <c:pt idx="303">
                  <c:v>11551.706782239224</c:v>
                </c:pt>
                <c:pt idx="304">
                  <c:v>6871.6469462158839</c:v>
                </c:pt>
                <c:pt idx="305">
                  <c:v>4650.6309411787324</c:v>
                </c:pt>
                <c:pt idx="306">
                  <c:v>9804.1497619079637</c:v>
                </c:pt>
                <c:pt idx="307">
                  <c:v>20729.194195103188</c:v>
                </c:pt>
                <c:pt idx="308">
                  <c:v>17385.552407317326</c:v>
                </c:pt>
                <c:pt idx="309">
                  <c:v>19040.494964461148</c:v>
                </c:pt>
                <c:pt idx="310">
                  <c:v>15077.115273477075</c:v>
                </c:pt>
                <c:pt idx="311">
                  <c:v>14260.030663673853</c:v>
                </c:pt>
                <c:pt idx="312">
                  <c:v>19678.409538004551</c:v>
                </c:pt>
                <c:pt idx="313">
                  <c:v>17974.130304209481</c:v>
                </c:pt>
                <c:pt idx="314">
                  <c:v>15876.023212935101</c:v>
                </c:pt>
                <c:pt idx="315">
                  <c:v>5856.3500740769214</c:v>
                </c:pt>
                <c:pt idx="316">
                  <c:v>8177.7705438780322</c:v>
                </c:pt>
                <c:pt idx="317">
                  <c:v>15925.359889586356</c:v>
                </c:pt>
                <c:pt idx="318">
                  <c:v>16217.052170840259</c:v>
                </c:pt>
                <c:pt idx="319">
                  <c:v>19430.86059901756</c:v>
                </c:pt>
                <c:pt idx="320">
                  <c:v>19434.322821940455</c:v>
                </c:pt>
                <c:pt idx="321">
                  <c:v>16332.171083026516</c:v>
                </c:pt>
                <c:pt idx="322">
                  <c:v>18747.071571745797</c:v>
                </c:pt>
                <c:pt idx="323">
                  <c:v>20670.336405413978</c:v>
                </c:pt>
                <c:pt idx="324">
                  <c:v>20266.987434896706</c:v>
                </c:pt>
                <c:pt idx="325">
                  <c:v>6920.1180671364154</c:v>
                </c:pt>
                <c:pt idx="326">
                  <c:v>3593.7873939650276</c:v>
                </c:pt>
                <c:pt idx="327">
                  <c:v>10101.900933276936</c:v>
                </c:pt>
                <c:pt idx="328">
                  <c:v>14181.265092177988</c:v>
                </c:pt>
                <c:pt idx="329">
                  <c:v>18072.803657511984</c:v>
                </c:pt>
                <c:pt idx="330">
                  <c:v>13764.067229969141</c:v>
                </c:pt>
                <c:pt idx="331">
                  <c:v>8895.3162446480237</c:v>
                </c:pt>
                <c:pt idx="332">
                  <c:v>9765.199754025396</c:v>
                </c:pt>
                <c:pt idx="333">
                  <c:v>12151.536903630784</c:v>
                </c:pt>
                <c:pt idx="334">
                  <c:v>7783.9426863987219</c:v>
                </c:pt>
                <c:pt idx="335">
                  <c:v>7790.0015765137878</c:v>
                </c:pt>
                <c:pt idx="336">
                  <c:v>6924.4458457900346</c:v>
                </c:pt>
                <c:pt idx="337">
                  <c:v>11695.389033539368</c:v>
                </c:pt>
                <c:pt idx="338">
                  <c:v>9100.4529528295534</c:v>
                </c:pt>
                <c:pt idx="339">
                  <c:v>17701.480249031494</c:v>
                </c:pt>
                <c:pt idx="340">
                  <c:v>7227.3903515433485</c:v>
                </c:pt>
                <c:pt idx="341">
                  <c:v>5552.5400125928836</c:v>
                </c:pt>
                <c:pt idx="342">
                  <c:v>17273.895718053962</c:v>
                </c:pt>
                <c:pt idx="343">
                  <c:v>15277.05864727426</c:v>
                </c:pt>
                <c:pt idx="344">
                  <c:v>10321.752088880768</c:v>
                </c:pt>
                <c:pt idx="345">
                  <c:v>9792.0319816778319</c:v>
                </c:pt>
                <c:pt idx="346">
                  <c:v>22504.448998817614</c:v>
                </c:pt>
                <c:pt idx="347">
                  <c:v>4708.6231751372234</c:v>
                </c:pt>
                <c:pt idx="348">
                  <c:v>15012.198593672794</c:v>
                </c:pt>
                <c:pt idx="349">
                  <c:v>10377.147655647088</c:v>
                </c:pt>
                <c:pt idx="350">
                  <c:v>14221.946211522007</c:v>
                </c:pt>
                <c:pt idx="351">
                  <c:v>9367.0441178924684</c:v>
                </c:pt>
                <c:pt idx="352">
                  <c:v>22015.410010958687</c:v>
                </c:pt>
                <c:pt idx="353">
                  <c:v>17790.632489296047</c:v>
                </c:pt>
                <c:pt idx="354">
                  <c:v>14714.447422303823</c:v>
                </c:pt>
                <c:pt idx="355">
                  <c:v>13577.107192132809</c:v>
                </c:pt>
                <c:pt idx="356">
                  <c:v>10505.249903794205</c:v>
                </c:pt>
                <c:pt idx="357">
                  <c:v>9955.6220147846216</c:v>
                </c:pt>
                <c:pt idx="358">
                  <c:v>14302.442894479314</c:v>
                </c:pt>
                <c:pt idx="359">
                  <c:v>6924.4458457900346</c:v>
                </c:pt>
                <c:pt idx="360">
                  <c:v>6924.4458457900346</c:v>
                </c:pt>
                <c:pt idx="361">
                  <c:v>17311.114614475082</c:v>
                </c:pt>
                <c:pt idx="362">
                  <c:v>18176.67034519884</c:v>
                </c:pt>
                <c:pt idx="363">
                  <c:v>18686.482670595127</c:v>
                </c:pt>
                <c:pt idx="364">
                  <c:v>18437.202620146691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A-4FA4-9423-5F32C15E2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91904"/>
        <c:axId val="93693440"/>
      </c:lineChart>
      <c:dateAx>
        <c:axId val="93691904"/>
        <c:scaling>
          <c:orientation val="minMax"/>
          <c:max val="42094"/>
          <c:min val="42005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69344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3693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6919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437"/>
          <c:y val="2.6663333749948012E-3"/>
          <c:w val="0.32060346523670635"/>
          <c:h val="0.1859445347109400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7946"/>
          <c:w val="0.90650770144658355"/>
          <c:h val="0.61704388888889505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13204.439709306236</c:v>
                </c:pt>
                <c:pt idx="1">
                  <c:v>13419.764289919922</c:v>
                </c:pt>
                <c:pt idx="2">
                  <c:v>17299.609056591074</c:v>
                </c:pt>
                <c:pt idx="3">
                  <c:v>13277.281853677408</c:v>
                </c:pt>
                <c:pt idx="4">
                  <c:v>17604.585507200049</c:v>
                </c:pt>
                <c:pt idx="5">
                  <c:v>29884.490307179865</c:v>
                </c:pt>
                <c:pt idx="6">
                  <c:v>30564.083500269157</c:v>
                </c:pt>
                <c:pt idx="7">
                  <c:v>18453.876882780427</c:v>
                </c:pt>
                <c:pt idx="8">
                  <c:v>19444.850231478362</c:v>
                </c:pt>
                <c:pt idx="9">
                  <c:v>29957.332451551036</c:v>
                </c:pt>
                <c:pt idx="10">
                  <c:v>26895.560998586901</c:v>
                </c:pt>
                <c:pt idx="11">
                  <c:v>31524.639250218686</c:v>
                </c:pt>
                <c:pt idx="12">
                  <c:v>34825.749177545244</c:v>
                </c:pt>
                <c:pt idx="13">
                  <c:v>30539.269143395457</c:v>
                </c:pt>
                <c:pt idx="14">
                  <c:v>24810.35455807146</c:v>
                </c:pt>
                <c:pt idx="15">
                  <c:v>24678.278142453401</c:v>
                </c:pt>
                <c:pt idx="16">
                  <c:v>30694.558989637302</c:v>
                </c:pt>
                <c:pt idx="17">
                  <c:v>34529.577821310806</c:v>
                </c:pt>
                <c:pt idx="18">
                  <c:v>34326.26018757149</c:v>
                </c:pt>
                <c:pt idx="19">
                  <c:v>27508.715752304684</c:v>
                </c:pt>
                <c:pt idx="20">
                  <c:v>27970.582975405418</c:v>
                </c:pt>
                <c:pt idx="21">
                  <c:v>19626.555360843813</c:v>
                </c:pt>
                <c:pt idx="22">
                  <c:v>20774.419482033507</c:v>
                </c:pt>
                <c:pt idx="23">
                  <c:v>19091.045530246953</c:v>
                </c:pt>
                <c:pt idx="24">
                  <c:v>18042.438836552046</c:v>
                </c:pt>
                <c:pt idx="25">
                  <c:v>19462.460420227439</c:v>
                </c:pt>
                <c:pt idx="26">
                  <c:v>25167.3611118027</c:v>
                </c:pt>
                <c:pt idx="27">
                  <c:v>24954.437920563887</c:v>
                </c:pt>
                <c:pt idx="28">
                  <c:v>26278.403929244327</c:v>
                </c:pt>
                <c:pt idx="29">
                  <c:v>19348.794656483413</c:v>
                </c:pt>
                <c:pt idx="30">
                  <c:v>22508.22261069241</c:v>
                </c:pt>
                <c:pt idx="31">
                  <c:v>19380.012718356771</c:v>
                </c:pt>
                <c:pt idx="32">
                  <c:v>20650.347697665027</c:v>
                </c:pt>
                <c:pt idx="33">
                  <c:v>27350.224053563012</c:v>
                </c:pt>
                <c:pt idx="34">
                  <c:v>28069.840402900201</c:v>
                </c:pt>
                <c:pt idx="35">
                  <c:v>30949.906726498888</c:v>
                </c:pt>
                <c:pt idx="36">
                  <c:v>18889.32882275755</c:v>
                </c:pt>
                <c:pt idx="37">
                  <c:v>18123.285612172796</c:v>
                </c:pt>
                <c:pt idx="38">
                  <c:v>20250.916598311014</c:v>
                </c:pt>
                <c:pt idx="39">
                  <c:v>27627.984757923423</c:v>
                </c:pt>
                <c:pt idx="40">
                  <c:v>23056.539851288606</c:v>
                </c:pt>
                <c:pt idx="41">
                  <c:v>19596.137762095415</c:v>
                </c:pt>
                <c:pt idx="42">
                  <c:v>22086.378543839575</c:v>
                </c:pt>
                <c:pt idx="43">
                  <c:v>25354.669483042861</c:v>
                </c:pt>
                <c:pt idx="44">
                  <c:v>19738.620198337925</c:v>
                </c:pt>
                <c:pt idx="45">
                  <c:v>19100.65108774645</c:v>
                </c:pt>
                <c:pt idx="46">
                  <c:v>20860.869499528962</c:v>
                </c:pt>
                <c:pt idx="47">
                  <c:v>20434.222653926383</c:v>
                </c:pt>
                <c:pt idx="48">
                  <c:v>25202.581489300854</c:v>
                </c:pt>
                <c:pt idx="49">
                  <c:v>26774.691066718249</c:v>
                </c:pt>
                <c:pt idx="50">
                  <c:v>24976.050424937755</c:v>
                </c:pt>
                <c:pt idx="51">
                  <c:v>32189.824107058743</c:v>
                </c:pt>
                <c:pt idx="52">
                  <c:v>28999.978554101337</c:v>
                </c:pt>
                <c:pt idx="53">
                  <c:v>27356.627758562674</c:v>
                </c:pt>
                <c:pt idx="54">
                  <c:v>28614.955790996562</c:v>
                </c:pt>
                <c:pt idx="55">
                  <c:v>27691.2213447951</c:v>
                </c:pt>
                <c:pt idx="56">
                  <c:v>28172.299682894816</c:v>
                </c:pt>
                <c:pt idx="57">
                  <c:v>34821.746861920452</c:v>
                </c:pt>
                <c:pt idx="58">
                  <c:v>21007.354251396268</c:v>
                </c:pt>
                <c:pt idx="59">
                  <c:v>20267.726323935127</c:v>
                </c:pt>
                <c:pt idx="60">
                  <c:v>25271.421318047236</c:v>
                </c:pt>
                <c:pt idx="61">
                  <c:v>22428.176298196617</c:v>
                </c:pt>
                <c:pt idx="62">
                  <c:v>24016.295138113179</c:v>
                </c:pt>
                <c:pt idx="63">
                  <c:v>24290.053526848795</c:v>
                </c:pt>
                <c:pt idx="64">
                  <c:v>23296.678788775982</c:v>
                </c:pt>
                <c:pt idx="65">
                  <c:v>20528.677302671418</c:v>
                </c:pt>
                <c:pt idx="66">
                  <c:v>23739.334896877732</c:v>
                </c:pt>
                <c:pt idx="67">
                  <c:v>19826.671142083302</c:v>
                </c:pt>
                <c:pt idx="68">
                  <c:v>25030.481917434892</c:v>
                </c:pt>
                <c:pt idx="69">
                  <c:v>22996.505116916753</c:v>
                </c:pt>
                <c:pt idx="70">
                  <c:v>23672.09599438126</c:v>
                </c:pt>
                <c:pt idx="71">
                  <c:v>26004.645540508707</c:v>
                </c:pt>
                <c:pt idx="72">
                  <c:v>23593.650608135384</c:v>
                </c:pt>
                <c:pt idx="73">
                  <c:v>25623.625093028724</c:v>
                </c:pt>
                <c:pt idx="74">
                  <c:v>23041.331051914407</c:v>
                </c:pt>
                <c:pt idx="75">
                  <c:v>23103.767175661123</c:v>
                </c:pt>
                <c:pt idx="76">
                  <c:v>24057.118757486031</c:v>
                </c:pt>
                <c:pt idx="77">
                  <c:v>23683.302478130678</c:v>
                </c:pt>
                <c:pt idx="78">
                  <c:v>22794.788409427361</c:v>
                </c:pt>
                <c:pt idx="79">
                  <c:v>22267.283210080073</c:v>
                </c:pt>
                <c:pt idx="80">
                  <c:v>27120.491136700082</c:v>
                </c:pt>
                <c:pt idx="81">
                  <c:v>23668.093678756475</c:v>
                </c:pt>
                <c:pt idx="82">
                  <c:v>25460.33061553731</c:v>
                </c:pt>
                <c:pt idx="83">
                  <c:v>27145.305493573778</c:v>
                </c:pt>
                <c:pt idx="84">
                  <c:v>25509.959329284698</c:v>
                </c:pt>
                <c:pt idx="85">
                  <c:v>25221.792604299837</c:v>
                </c:pt>
                <c:pt idx="86">
                  <c:v>23573.639030011436</c:v>
                </c:pt>
                <c:pt idx="87">
                  <c:v>23184.613951281877</c:v>
                </c:pt>
                <c:pt idx="88">
                  <c:v>21967.10953822084</c:v>
                </c:pt>
                <c:pt idx="89">
                  <c:v>25177.767132427154</c:v>
                </c:pt>
                <c:pt idx="90">
                  <c:v>25356.270409292774</c:v>
                </c:pt>
                <c:pt idx="91">
                  <c:v>25718.079741773763</c:v>
                </c:pt>
                <c:pt idx="92">
                  <c:v>25467.534783661933</c:v>
                </c:pt>
                <c:pt idx="93">
                  <c:v>20406.206444552852</c:v>
                </c:pt>
                <c:pt idx="94">
                  <c:v>16382.278315389272</c:v>
                </c:pt>
                <c:pt idx="95">
                  <c:v>13675.112026781506</c:v>
                </c:pt>
                <c:pt idx="96">
                  <c:v>24732.709634950537</c:v>
                </c:pt>
                <c:pt idx="97">
                  <c:v>23426.353815019178</c:v>
                </c:pt>
                <c:pt idx="98">
                  <c:v>21058.583891393577</c:v>
                </c:pt>
                <c:pt idx="99">
                  <c:v>23617.664501884123</c:v>
                </c:pt>
                <c:pt idx="100">
                  <c:v>20478.248125799069</c:v>
                </c:pt>
                <c:pt idx="101">
                  <c:v>24237.222960601572</c:v>
                </c:pt>
                <c:pt idx="102">
                  <c:v>31651.912887087001</c:v>
                </c:pt>
                <c:pt idx="103">
                  <c:v>27835.304707287531</c:v>
                </c:pt>
                <c:pt idx="104">
                  <c:v>17998.413364679356</c:v>
                </c:pt>
                <c:pt idx="105">
                  <c:v>27152.509661698401</c:v>
                </c:pt>
                <c:pt idx="106">
                  <c:v>29040.001710349239</c:v>
                </c:pt>
                <c:pt idx="107">
                  <c:v>27585.560212300643</c:v>
                </c:pt>
                <c:pt idx="108">
                  <c:v>21263.502451382814</c:v>
                </c:pt>
                <c:pt idx="109">
                  <c:v>24803.150389946837</c:v>
                </c:pt>
                <c:pt idx="110">
                  <c:v>23668.093678756475</c:v>
                </c:pt>
                <c:pt idx="111">
                  <c:v>26141.524734876519</c:v>
                </c:pt>
                <c:pt idx="112">
                  <c:v>27963.378807280802</c:v>
                </c:pt>
                <c:pt idx="113">
                  <c:v>23330.298240024222</c:v>
                </c:pt>
                <c:pt idx="114">
                  <c:v>21655.729382612204</c:v>
                </c:pt>
                <c:pt idx="115">
                  <c:v>27172.521239822352</c:v>
                </c:pt>
                <c:pt idx="116">
                  <c:v>25224.193993674719</c:v>
                </c:pt>
                <c:pt idx="117">
                  <c:v>28249.944606015739</c:v>
                </c:pt>
                <c:pt idx="118">
                  <c:v>31200.451684610718</c:v>
                </c:pt>
                <c:pt idx="119">
                  <c:v>27737.648206042657</c:v>
                </c:pt>
                <c:pt idx="120">
                  <c:v>24676.677216203483</c:v>
                </c:pt>
                <c:pt idx="121">
                  <c:v>22276.888767579567</c:v>
                </c:pt>
                <c:pt idx="122">
                  <c:v>25648.439449902427</c:v>
                </c:pt>
                <c:pt idx="123">
                  <c:v>24105.146544983509</c:v>
                </c:pt>
                <c:pt idx="124">
                  <c:v>22172.828561335034</c:v>
                </c:pt>
                <c:pt idx="125">
                  <c:v>22081.575765089827</c:v>
                </c:pt>
                <c:pt idx="126">
                  <c:v>21421.994150124483</c:v>
                </c:pt>
                <c:pt idx="127">
                  <c:v>22653.106436309798</c:v>
                </c:pt>
                <c:pt idx="128">
                  <c:v>20322.157816432271</c:v>
                </c:pt>
                <c:pt idx="129">
                  <c:v>19765.035481461542</c:v>
                </c:pt>
                <c:pt idx="130">
                  <c:v>20102.830920193792</c:v>
                </c:pt>
                <c:pt idx="131">
                  <c:v>25427.511627414035</c:v>
                </c:pt>
                <c:pt idx="132">
                  <c:v>24567.814231209202</c:v>
                </c:pt>
                <c:pt idx="133">
                  <c:v>22424.173982571829</c:v>
                </c:pt>
                <c:pt idx="134">
                  <c:v>21684.546055110688</c:v>
                </c:pt>
                <c:pt idx="135">
                  <c:v>17011.442331606217</c:v>
                </c:pt>
                <c:pt idx="136">
                  <c:v>20538.282860170915</c:v>
                </c:pt>
                <c:pt idx="137">
                  <c:v>21706.959022609513</c:v>
                </c:pt>
                <c:pt idx="138">
                  <c:v>24785.540201197764</c:v>
                </c:pt>
                <c:pt idx="139">
                  <c:v>23799.369631249574</c:v>
                </c:pt>
                <c:pt idx="140">
                  <c:v>27026.836951080004</c:v>
                </c:pt>
                <c:pt idx="141">
                  <c:v>20904.894971401653</c:v>
                </c:pt>
                <c:pt idx="142">
                  <c:v>20738.3986414104</c:v>
                </c:pt>
                <c:pt idx="143">
                  <c:v>15725.898552923754</c:v>
                </c:pt>
                <c:pt idx="144">
                  <c:v>16513.554267882373</c:v>
                </c:pt>
                <c:pt idx="145">
                  <c:v>24606.236461207183</c:v>
                </c:pt>
                <c:pt idx="146">
                  <c:v>22870.832406298363</c:v>
                </c:pt>
                <c:pt idx="147">
                  <c:v>26082.29046362963</c:v>
                </c:pt>
                <c:pt idx="148">
                  <c:v>19134.270538994682</c:v>
                </c:pt>
                <c:pt idx="149">
                  <c:v>19627.355823968777</c:v>
                </c:pt>
                <c:pt idx="150">
                  <c:v>19941.137368952288</c:v>
                </c:pt>
                <c:pt idx="151">
                  <c:v>21375.567288876919</c:v>
                </c:pt>
                <c:pt idx="152">
                  <c:v>25781.316328645444</c:v>
                </c:pt>
                <c:pt idx="153">
                  <c:v>28458.065018504807</c:v>
                </c:pt>
                <c:pt idx="154">
                  <c:v>25803.729296144265</c:v>
                </c:pt>
                <c:pt idx="155">
                  <c:v>25124.936566179931</c:v>
                </c:pt>
                <c:pt idx="156">
                  <c:v>21145.03390888904</c:v>
                </c:pt>
                <c:pt idx="157">
                  <c:v>21084.198711392237</c:v>
                </c:pt>
                <c:pt idx="158">
                  <c:v>24157.977111230739</c:v>
                </c:pt>
                <c:pt idx="159">
                  <c:v>26396.072008613144</c:v>
                </c:pt>
                <c:pt idx="160">
                  <c:v>28208.32052351793</c:v>
                </c:pt>
                <c:pt idx="161">
                  <c:v>23267.862116277502</c:v>
                </c:pt>
                <c:pt idx="162">
                  <c:v>25097.720819931361</c:v>
                </c:pt>
                <c:pt idx="163">
                  <c:v>20146.055928941525</c:v>
                </c:pt>
                <c:pt idx="164">
                  <c:v>21407.585813875241</c:v>
                </c:pt>
                <c:pt idx="165">
                  <c:v>21585.288627615904</c:v>
                </c:pt>
                <c:pt idx="166">
                  <c:v>20431.020801426548</c:v>
                </c:pt>
                <c:pt idx="167">
                  <c:v>25880.573756140227</c:v>
                </c:pt>
                <c:pt idx="168">
                  <c:v>26716.257258596324</c:v>
                </c:pt>
                <c:pt idx="169">
                  <c:v>24897.605038691869</c:v>
                </c:pt>
                <c:pt idx="170">
                  <c:v>22139.209110086802</c:v>
                </c:pt>
                <c:pt idx="171">
                  <c:v>22164.823930085455</c:v>
                </c:pt>
                <c:pt idx="172">
                  <c:v>22089.58039633941</c:v>
                </c:pt>
                <c:pt idx="173">
                  <c:v>22659.510141309464</c:v>
                </c:pt>
                <c:pt idx="174">
                  <c:v>25285.029191171521</c:v>
                </c:pt>
                <c:pt idx="175">
                  <c:v>21180.254286387182</c:v>
                </c:pt>
                <c:pt idx="176">
                  <c:v>20474.245810174278</c:v>
                </c:pt>
                <c:pt idx="177">
                  <c:v>24124.357659982503</c:v>
                </c:pt>
                <c:pt idx="178">
                  <c:v>22316.911923827465</c:v>
                </c:pt>
                <c:pt idx="179">
                  <c:v>20699.976411412419</c:v>
                </c:pt>
                <c:pt idx="180">
                  <c:v>22949.277792544239</c:v>
                </c:pt>
                <c:pt idx="181">
                  <c:v>24828.76520994549</c:v>
                </c:pt>
                <c:pt idx="182">
                  <c:v>22608.280501312158</c:v>
                </c:pt>
                <c:pt idx="183">
                  <c:v>24843.173546194732</c:v>
                </c:pt>
                <c:pt idx="184">
                  <c:v>20677.563443913597</c:v>
                </c:pt>
                <c:pt idx="185">
                  <c:v>18842.90196150999</c:v>
                </c:pt>
                <c:pt idx="186">
                  <c:v>21580.485848866156</c:v>
                </c:pt>
                <c:pt idx="187">
                  <c:v>19236.729818989301</c:v>
                </c:pt>
                <c:pt idx="188">
                  <c:v>22809.997208801557</c:v>
                </c:pt>
                <c:pt idx="189">
                  <c:v>20634.338435165864</c:v>
                </c:pt>
                <c:pt idx="190">
                  <c:v>20390.99764517865</c:v>
                </c:pt>
                <c:pt idx="191">
                  <c:v>19915.522548953635</c:v>
                </c:pt>
                <c:pt idx="192">
                  <c:v>18421.858357782112</c:v>
                </c:pt>
                <c:pt idx="193">
                  <c:v>19723.411398963726</c:v>
                </c:pt>
                <c:pt idx="194">
                  <c:v>23144.590795033975</c:v>
                </c:pt>
                <c:pt idx="195">
                  <c:v>22049.557240091512</c:v>
                </c:pt>
                <c:pt idx="196">
                  <c:v>23741.736286252602</c:v>
                </c:pt>
                <c:pt idx="197">
                  <c:v>20642.343066415448</c:v>
                </c:pt>
                <c:pt idx="198">
                  <c:v>19206.312220240892</c:v>
                </c:pt>
                <c:pt idx="199">
                  <c:v>19127.86683399502</c:v>
                </c:pt>
                <c:pt idx="200">
                  <c:v>20573.503237669065</c:v>
                </c:pt>
                <c:pt idx="201">
                  <c:v>22449.788802570485</c:v>
                </c:pt>
                <c:pt idx="202">
                  <c:v>23202.224140030947</c:v>
                </c:pt>
                <c:pt idx="203">
                  <c:v>26721.060037346069</c:v>
                </c:pt>
                <c:pt idx="204">
                  <c:v>23832.98908249781</c:v>
                </c:pt>
                <c:pt idx="205">
                  <c:v>20387.795792678822</c:v>
                </c:pt>
                <c:pt idx="206">
                  <c:v>17639.005421573242</c:v>
                </c:pt>
                <c:pt idx="207">
                  <c:v>20418.213391427224</c:v>
                </c:pt>
                <c:pt idx="208">
                  <c:v>21657.330308862118</c:v>
                </c:pt>
                <c:pt idx="209">
                  <c:v>19953.944778951616</c:v>
                </c:pt>
                <c:pt idx="210">
                  <c:v>21983.91926384496</c:v>
                </c:pt>
                <c:pt idx="211">
                  <c:v>20530.278228921332</c:v>
                </c:pt>
                <c:pt idx="212">
                  <c:v>18990.187176502252</c:v>
                </c:pt>
                <c:pt idx="213">
                  <c:v>15983.647679160214</c:v>
                </c:pt>
                <c:pt idx="214">
                  <c:v>20690.370853912926</c:v>
                </c:pt>
                <c:pt idx="215">
                  <c:v>21891.065541349839</c:v>
                </c:pt>
                <c:pt idx="216">
                  <c:v>21863.849795101265</c:v>
                </c:pt>
                <c:pt idx="217">
                  <c:v>20243.712430186391</c:v>
                </c:pt>
                <c:pt idx="218">
                  <c:v>20437.424506426218</c:v>
                </c:pt>
                <c:pt idx="219">
                  <c:v>21343.548763878603</c:v>
                </c:pt>
                <c:pt idx="220">
                  <c:v>19965.151262701023</c:v>
                </c:pt>
                <c:pt idx="221">
                  <c:v>22292.898030078726</c:v>
                </c:pt>
                <c:pt idx="222">
                  <c:v>25353.869019917904</c:v>
                </c:pt>
                <c:pt idx="223">
                  <c:v>29018.389205975363</c:v>
                </c:pt>
                <c:pt idx="224">
                  <c:v>22590.670312563081</c:v>
                </c:pt>
                <c:pt idx="225">
                  <c:v>22659.510141309464</c:v>
                </c:pt>
                <c:pt idx="226">
                  <c:v>21804.615523854383</c:v>
                </c:pt>
                <c:pt idx="227">
                  <c:v>22166.424856335376</c:v>
                </c:pt>
                <c:pt idx="228">
                  <c:v>22102.387806338735</c:v>
                </c:pt>
                <c:pt idx="229">
                  <c:v>24555.006821209874</c:v>
                </c:pt>
                <c:pt idx="230">
                  <c:v>28176.301998519615</c:v>
                </c:pt>
                <c:pt idx="231">
                  <c:v>25102.523598681109</c:v>
                </c:pt>
                <c:pt idx="232">
                  <c:v>22736.354601305426</c:v>
                </c:pt>
                <c:pt idx="233">
                  <c:v>20491.855998923354</c:v>
                </c:pt>
                <c:pt idx="234">
                  <c:v>20968.932021398283</c:v>
                </c:pt>
                <c:pt idx="235">
                  <c:v>21966.309075095887</c:v>
                </c:pt>
                <c:pt idx="236">
                  <c:v>22020.740567593028</c:v>
                </c:pt>
                <c:pt idx="237">
                  <c:v>23162.200983783048</c:v>
                </c:pt>
                <c:pt idx="238">
                  <c:v>25349.066241168155</c:v>
                </c:pt>
                <c:pt idx="239">
                  <c:v>27084.470296076976</c:v>
                </c:pt>
                <c:pt idx="240">
                  <c:v>23661.689973756809</c:v>
                </c:pt>
                <c:pt idx="241">
                  <c:v>21196.263548886345</c:v>
                </c:pt>
                <c:pt idx="242">
                  <c:v>24286.051211224007</c:v>
                </c:pt>
                <c:pt idx="243">
                  <c:v>25944.610806136865</c:v>
                </c:pt>
                <c:pt idx="244">
                  <c:v>26194.355301123742</c:v>
                </c:pt>
                <c:pt idx="245">
                  <c:v>26405.677566112641</c:v>
                </c:pt>
                <c:pt idx="246">
                  <c:v>23317.490830024894</c:v>
                </c:pt>
                <c:pt idx="247">
                  <c:v>25699.669089899733</c:v>
                </c:pt>
                <c:pt idx="248">
                  <c:v>22438.582318821074</c:v>
                </c:pt>
                <c:pt idx="249">
                  <c:v>22256.076726330659</c:v>
                </c:pt>
                <c:pt idx="250">
                  <c:v>26370.457188614488</c:v>
                </c:pt>
                <c:pt idx="251">
                  <c:v>26501.733141107594</c:v>
                </c:pt>
                <c:pt idx="252">
                  <c:v>26586.582232353132</c:v>
                </c:pt>
                <c:pt idx="253">
                  <c:v>22462.596212569806</c:v>
                </c:pt>
                <c:pt idx="254">
                  <c:v>23530.414021263707</c:v>
                </c:pt>
                <c:pt idx="255">
                  <c:v>24657.466101204493</c:v>
                </c:pt>
                <c:pt idx="256">
                  <c:v>25467.534783661933</c:v>
                </c:pt>
                <c:pt idx="257">
                  <c:v>25867.766346140903</c:v>
                </c:pt>
                <c:pt idx="258">
                  <c:v>27276.581446066877</c:v>
                </c:pt>
                <c:pt idx="259">
                  <c:v>22294.498956328644</c:v>
                </c:pt>
                <c:pt idx="260">
                  <c:v>20549.489343920326</c:v>
                </c:pt>
                <c:pt idx="261">
                  <c:v>19729.815103963392</c:v>
                </c:pt>
                <c:pt idx="262">
                  <c:v>22312.109145077713</c:v>
                </c:pt>
                <c:pt idx="263">
                  <c:v>21540.462692618261</c:v>
                </c:pt>
                <c:pt idx="264">
                  <c:v>22787.584241302739</c:v>
                </c:pt>
                <c:pt idx="265">
                  <c:v>24121.155807482668</c:v>
                </c:pt>
                <c:pt idx="266">
                  <c:v>24702.292036202136</c:v>
                </c:pt>
                <c:pt idx="267">
                  <c:v>22842.015733799875</c:v>
                </c:pt>
                <c:pt idx="268">
                  <c:v>19694.594726465239</c:v>
                </c:pt>
                <c:pt idx="269">
                  <c:v>19116.660350245606</c:v>
                </c:pt>
                <c:pt idx="270">
                  <c:v>20805.637543906869</c:v>
                </c:pt>
                <c:pt idx="271">
                  <c:v>24468.556803714415</c:v>
                </c:pt>
                <c:pt idx="272">
                  <c:v>22581.064755063584</c:v>
                </c:pt>
                <c:pt idx="273">
                  <c:v>15208.799374200926</c:v>
                </c:pt>
                <c:pt idx="274">
                  <c:v>24265.239169975099</c:v>
                </c:pt>
                <c:pt idx="275">
                  <c:v>18601.162097772693</c:v>
                </c:pt>
                <c:pt idx="276">
                  <c:v>16138.937525402062</c:v>
                </c:pt>
                <c:pt idx="277">
                  <c:v>23940.251141242174</c:v>
                </c:pt>
                <c:pt idx="278">
                  <c:v>25912.592281138546</c:v>
                </c:pt>
                <c:pt idx="279">
                  <c:v>17834.318424062982</c:v>
                </c:pt>
                <c:pt idx="280">
                  <c:v>23562.432546262022</c:v>
                </c:pt>
                <c:pt idx="281">
                  <c:v>23307.885272525404</c:v>
                </c:pt>
                <c:pt idx="282">
                  <c:v>22577.862902563757</c:v>
                </c:pt>
                <c:pt idx="283">
                  <c:v>18080.861066550027</c:v>
                </c:pt>
                <c:pt idx="284">
                  <c:v>20565.498606419489</c:v>
                </c:pt>
                <c:pt idx="285">
                  <c:v>23451.968635017831</c:v>
                </c:pt>
                <c:pt idx="286">
                  <c:v>25758.903361146626</c:v>
                </c:pt>
                <c:pt idx="287">
                  <c:v>24495.772549962989</c:v>
                </c:pt>
                <c:pt idx="288">
                  <c:v>24257.234538725519</c:v>
                </c:pt>
                <c:pt idx="289">
                  <c:v>22148.814667586295</c:v>
                </c:pt>
                <c:pt idx="290">
                  <c:v>26096.698799878875</c:v>
                </c:pt>
                <c:pt idx="291">
                  <c:v>24103.545618733595</c:v>
                </c:pt>
                <c:pt idx="292">
                  <c:v>24886.398554942465</c:v>
                </c:pt>
                <c:pt idx="293">
                  <c:v>24276.445653724513</c:v>
                </c:pt>
                <c:pt idx="294">
                  <c:v>25129.739344929676</c:v>
                </c:pt>
                <c:pt idx="295">
                  <c:v>23370.32139627212</c:v>
                </c:pt>
                <c:pt idx="296">
                  <c:v>20498.259703923017</c:v>
                </c:pt>
                <c:pt idx="297">
                  <c:v>22694.730518807617</c:v>
                </c:pt>
                <c:pt idx="298">
                  <c:v>23772.153885001007</c:v>
                </c:pt>
                <c:pt idx="299">
                  <c:v>25888.578387389811</c:v>
                </c:pt>
                <c:pt idx="300">
                  <c:v>20232.505946436977</c:v>
                </c:pt>
                <c:pt idx="301">
                  <c:v>22230.46190633201</c:v>
                </c:pt>
                <c:pt idx="302">
                  <c:v>23917.838173743352</c:v>
                </c:pt>
                <c:pt idx="303">
                  <c:v>20773.61901890855</c:v>
                </c:pt>
                <c:pt idx="304">
                  <c:v>19492.87801897584</c:v>
                </c:pt>
                <c:pt idx="305">
                  <c:v>22027.14427259269</c:v>
                </c:pt>
                <c:pt idx="306">
                  <c:v>25478.74126741134</c:v>
                </c:pt>
                <c:pt idx="307">
                  <c:v>28171.499219769863</c:v>
                </c:pt>
                <c:pt idx="308">
                  <c:v>23309.486198775317</c:v>
                </c:pt>
                <c:pt idx="309">
                  <c:v>24566.213304959285</c:v>
                </c:pt>
                <c:pt idx="310">
                  <c:v>22915.658341296003</c:v>
                </c:pt>
                <c:pt idx="311">
                  <c:v>21574.082143866497</c:v>
                </c:pt>
                <c:pt idx="312">
                  <c:v>23016.516695040707</c:v>
                </c:pt>
                <c:pt idx="313">
                  <c:v>26203.960858623239</c:v>
                </c:pt>
                <c:pt idx="314">
                  <c:v>26972.40545858286</c:v>
                </c:pt>
                <c:pt idx="315">
                  <c:v>24974.449498687838</c:v>
                </c:pt>
                <c:pt idx="316">
                  <c:v>21527.655282618929</c:v>
                </c:pt>
                <c:pt idx="317">
                  <c:v>18982.182545252672</c:v>
                </c:pt>
                <c:pt idx="318">
                  <c:v>17370.049811587374</c:v>
                </c:pt>
                <c:pt idx="319">
                  <c:v>19857.889203956664</c:v>
                </c:pt>
                <c:pt idx="320">
                  <c:v>23330.298240024222</c:v>
                </c:pt>
                <c:pt idx="321">
                  <c:v>23016.516695040707</c:v>
                </c:pt>
                <c:pt idx="322">
                  <c:v>22147.213741336382</c:v>
                </c:pt>
                <c:pt idx="323">
                  <c:v>23405.541773770266</c:v>
                </c:pt>
                <c:pt idx="324">
                  <c:v>23807.374262499157</c:v>
                </c:pt>
                <c:pt idx="325">
                  <c:v>26487.324804858348</c:v>
                </c:pt>
                <c:pt idx="326">
                  <c:v>21423.5950763744</c:v>
                </c:pt>
                <c:pt idx="327">
                  <c:v>25435.516258663614</c:v>
                </c:pt>
                <c:pt idx="328">
                  <c:v>15698.682806675191</c:v>
                </c:pt>
                <c:pt idx="329">
                  <c:v>23237.4445175291</c:v>
                </c:pt>
                <c:pt idx="330">
                  <c:v>24318.069736222322</c:v>
                </c:pt>
                <c:pt idx="331">
                  <c:v>27419.063882309398</c:v>
                </c:pt>
                <c:pt idx="332">
                  <c:v>23565.63439876186</c:v>
                </c:pt>
                <c:pt idx="333">
                  <c:v>25944.610806136865</c:v>
                </c:pt>
                <c:pt idx="334">
                  <c:v>25518.764423659239</c:v>
                </c:pt>
                <c:pt idx="335">
                  <c:v>29402.611505955178</c:v>
                </c:pt>
                <c:pt idx="336">
                  <c:v>19563.31877397214</c:v>
                </c:pt>
                <c:pt idx="337">
                  <c:v>25835.747821142584</c:v>
                </c:pt>
                <c:pt idx="338">
                  <c:v>23933.847436242508</c:v>
                </c:pt>
                <c:pt idx="339">
                  <c:v>20735.196788910565</c:v>
                </c:pt>
                <c:pt idx="340">
                  <c:v>26237.580309871475</c:v>
                </c:pt>
                <c:pt idx="341">
                  <c:v>26994.818426081689</c:v>
                </c:pt>
                <c:pt idx="342">
                  <c:v>25301.038453670677</c:v>
                </c:pt>
                <c:pt idx="343">
                  <c:v>27707.230607294259</c:v>
                </c:pt>
                <c:pt idx="344">
                  <c:v>25699.669089899733</c:v>
                </c:pt>
                <c:pt idx="345">
                  <c:v>27023.635098580173</c:v>
                </c:pt>
                <c:pt idx="346">
                  <c:v>35189.95989940111</c:v>
                </c:pt>
                <c:pt idx="347">
                  <c:v>28104.260317273394</c:v>
                </c:pt>
                <c:pt idx="348">
                  <c:v>25862.963567391158</c:v>
                </c:pt>
                <c:pt idx="349">
                  <c:v>24013.893748738305</c:v>
                </c:pt>
                <c:pt idx="350">
                  <c:v>24013.893748738305</c:v>
                </c:pt>
                <c:pt idx="351">
                  <c:v>24013.893748738305</c:v>
                </c:pt>
                <c:pt idx="352">
                  <c:v>24013.893748738305</c:v>
                </c:pt>
                <c:pt idx="353">
                  <c:v>24013.893748738305</c:v>
                </c:pt>
                <c:pt idx="354">
                  <c:v>24013.893748738305</c:v>
                </c:pt>
                <c:pt idx="355">
                  <c:v>21264.302914507771</c:v>
                </c:pt>
                <c:pt idx="356">
                  <c:v>25074.507389307582</c:v>
                </c:pt>
                <c:pt idx="357">
                  <c:v>23502.39781189018</c:v>
                </c:pt>
                <c:pt idx="358">
                  <c:v>31133.212782114257</c:v>
                </c:pt>
                <c:pt idx="359">
                  <c:v>14423.545048617181</c:v>
                </c:pt>
                <c:pt idx="360">
                  <c:v>13018.732264315993</c:v>
                </c:pt>
                <c:pt idx="361">
                  <c:v>19008.597828376285</c:v>
                </c:pt>
                <c:pt idx="362">
                  <c:v>23478.383918141441</c:v>
                </c:pt>
                <c:pt idx="363">
                  <c:v>24450.946614965342</c:v>
                </c:pt>
                <c:pt idx="364">
                  <c:v>24434.937352466182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7-4CEF-B79F-C86124CE8BCE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11818.297947302141</c:v>
                </c:pt>
                <c:pt idx="1">
                  <c:v>11384.654526209542</c:v>
                </c:pt>
                <c:pt idx="2">
                  <c:v>11028.911120882078</c:v>
                </c:pt>
                <c:pt idx="3">
                  <c:v>9599.8786094571587</c:v>
                </c:pt>
                <c:pt idx="4">
                  <c:v>11861.575733838328</c:v>
                </c:pt>
                <c:pt idx="5">
                  <c:v>15606.835380680015</c:v>
                </c:pt>
                <c:pt idx="6">
                  <c:v>16674.065596662404</c:v>
                </c:pt>
                <c:pt idx="7">
                  <c:v>15945.267671392998</c:v>
                </c:pt>
                <c:pt idx="8">
                  <c:v>15959.116563084581</c:v>
                </c:pt>
                <c:pt idx="9">
                  <c:v>14296.38400436425</c:v>
                </c:pt>
                <c:pt idx="10">
                  <c:v>12770.40925109827</c:v>
                </c:pt>
                <c:pt idx="11">
                  <c:v>15332.454214040583</c:v>
                </c:pt>
                <c:pt idx="12">
                  <c:v>15486.523134109411</c:v>
                </c:pt>
                <c:pt idx="13">
                  <c:v>11417.545643977044</c:v>
                </c:pt>
                <c:pt idx="14">
                  <c:v>16725.998940505826</c:v>
                </c:pt>
                <c:pt idx="15">
                  <c:v>15380.925334961112</c:v>
                </c:pt>
                <c:pt idx="16">
                  <c:v>16949.312319032553</c:v>
                </c:pt>
                <c:pt idx="17">
                  <c:v>16471.525555673044</c:v>
                </c:pt>
                <c:pt idx="18">
                  <c:v>16848.042298537875</c:v>
                </c:pt>
                <c:pt idx="19">
                  <c:v>19113.201645841942</c:v>
                </c:pt>
                <c:pt idx="20">
                  <c:v>19598.77841077797</c:v>
                </c:pt>
                <c:pt idx="21">
                  <c:v>18082.324770549949</c:v>
                </c:pt>
                <c:pt idx="22">
                  <c:v>18253.704805233254</c:v>
                </c:pt>
                <c:pt idx="23">
                  <c:v>15522.010919069084</c:v>
                </c:pt>
                <c:pt idx="24">
                  <c:v>16133.093264960058</c:v>
                </c:pt>
                <c:pt idx="25">
                  <c:v>16328.708860103623</c:v>
                </c:pt>
                <c:pt idx="26">
                  <c:v>16978.741213877165</c:v>
                </c:pt>
                <c:pt idx="27">
                  <c:v>16346.885530448822</c:v>
                </c:pt>
                <c:pt idx="28">
                  <c:v>16797.840066155895</c:v>
                </c:pt>
                <c:pt idx="29">
                  <c:v>14749.935207263494</c:v>
                </c:pt>
                <c:pt idx="30">
                  <c:v>14366.494018552872</c:v>
                </c:pt>
                <c:pt idx="31">
                  <c:v>16674.931152393121</c:v>
                </c:pt>
                <c:pt idx="32">
                  <c:v>16081.159921116629</c:v>
                </c:pt>
                <c:pt idx="33">
                  <c:v>19050.881633229834</c:v>
                </c:pt>
                <c:pt idx="34">
                  <c:v>16910.362311149987</c:v>
                </c:pt>
                <c:pt idx="35">
                  <c:v>7973.4993914272236</c:v>
                </c:pt>
                <c:pt idx="36">
                  <c:v>16910.362311149987</c:v>
                </c:pt>
                <c:pt idx="37">
                  <c:v>16112.319927422683</c:v>
                </c:pt>
                <c:pt idx="38">
                  <c:v>13943.237266228958</c:v>
                </c:pt>
                <c:pt idx="39">
                  <c:v>14760.321876032182</c:v>
                </c:pt>
                <c:pt idx="40">
                  <c:v>15174.923071048863</c:v>
                </c:pt>
                <c:pt idx="41">
                  <c:v>16278.506627721645</c:v>
                </c:pt>
                <c:pt idx="42">
                  <c:v>18132.527002931929</c:v>
                </c:pt>
                <c:pt idx="43">
                  <c:v>13425.634939256151</c:v>
                </c:pt>
                <c:pt idx="44">
                  <c:v>15048.551934363191</c:v>
                </c:pt>
                <c:pt idx="45">
                  <c:v>16502.685561979099</c:v>
                </c:pt>
                <c:pt idx="46">
                  <c:v>16354.675532025338</c:v>
                </c:pt>
                <c:pt idx="47">
                  <c:v>16121.841040460646</c:v>
                </c:pt>
                <c:pt idx="48">
                  <c:v>19747.65399646245</c:v>
                </c:pt>
                <c:pt idx="49">
                  <c:v>13942.371710498233</c:v>
                </c:pt>
                <c:pt idx="50">
                  <c:v>18318.621485037533</c:v>
                </c:pt>
                <c:pt idx="51">
                  <c:v>17131.079022484544</c:v>
                </c:pt>
                <c:pt idx="52">
                  <c:v>15705.508733982522</c:v>
                </c:pt>
                <c:pt idx="53">
                  <c:v>12914.957058129135</c:v>
                </c:pt>
                <c:pt idx="54">
                  <c:v>11868.500179684117</c:v>
                </c:pt>
                <c:pt idx="55">
                  <c:v>12275.311373124283</c:v>
                </c:pt>
                <c:pt idx="56">
                  <c:v>16419.592211829618</c:v>
                </c:pt>
                <c:pt idx="57">
                  <c:v>19902.588472262007</c:v>
                </c:pt>
                <c:pt idx="58">
                  <c:v>17729.17803241466</c:v>
                </c:pt>
                <c:pt idx="59">
                  <c:v>16496.626671864033</c:v>
                </c:pt>
                <c:pt idx="60">
                  <c:v>18363.630383035172</c:v>
                </c:pt>
                <c:pt idx="61">
                  <c:v>19014.528292539431</c:v>
                </c:pt>
                <c:pt idx="62">
                  <c:v>17099.053460447765</c:v>
                </c:pt>
                <c:pt idx="63">
                  <c:v>17453.931310044503</c:v>
                </c:pt>
                <c:pt idx="64">
                  <c:v>17942.970297903426</c:v>
                </c:pt>
                <c:pt idx="65">
                  <c:v>17009.035664452495</c:v>
                </c:pt>
                <c:pt idx="66">
                  <c:v>16497.492227594757</c:v>
                </c:pt>
                <c:pt idx="67">
                  <c:v>16695.704489930496</c:v>
                </c:pt>
                <c:pt idx="68">
                  <c:v>20170.045193055641</c:v>
                </c:pt>
                <c:pt idx="69">
                  <c:v>19612.627302469547</c:v>
                </c:pt>
                <c:pt idx="70">
                  <c:v>17727.446920953214</c:v>
                </c:pt>
                <c:pt idx="71">
                  <c:v>18092.711439318635</c:v>
                </c:pt>
                <c:pt idx="72">
                  <c:v>16716.477827467868</c:v>
                </c:pt>
                <c:pt idx="73">
                  <c:v>16185.8921645342</c:v>
                </c:pt>
                <c:pt idx="74">
                  <c:v>16851.504521460771</c:v>
                </c:pt>
                <c:pt idx="75">
                  <c:v>18830.164921895273</c:v>
                </c:pt>
                <c:pt idx="76">
                  <c:v>18959.13272577311</c:v>
                </c:pt>
                <c:pt idx="77">
                  <c:v>18146.375894623503</c:v>
                </c:pt>
                <c:pt idx="78">
                  <c:v>18847.476036509746</c:v>
                </c:pt>
                <c:pt idx="79">
                  <c:v>17648.681349457351</c:v>
                </c:pt>
                <c:pt idx="80">
                  <c:v>16243.018842761974</c:v>
                </c:pt>
                <c:pt idx="81">
                  <c:v>16551.156682899629</c:v>
                </c:pt>
                <c:pt idx="82">
                  <c:v>20343.156339200395</c:v>
                </c:pt>
                <c:pt idx="83">
                  <c:v>17286.013498284097</c:v>
                </c:pt>
                <c:pt idx="84">
                  <c:v>19964.908484874115</c:v>
                </c:pt>
                <c:pt idx="85">
                  <c:v>17308.517947282911</c:v>
                </c:pt>
                <c:pt idx="86">
                  <c:v>18210.427018697068</c:v>
                </c:pt>
                <c:pt idx="87">
                  <c:v>16182.429941611314</c:v>
                </c:pt>
                <c:pt idx="88">
                  <c:v>16923.345647110844</c:v>
                </c:pt>
                <c:pt idx="89">
                  <c:v>19869.697354494503</c:v>
                </c:pt>
                <c:pt idx="90">
                  <c:v>20295.55077401059</c:v>
                </c:pt>
                <c:pt idx="91">
                  <c:v>18581.750427177558</c:v>
                </c:pt>
                <c:pt idx="92">
                  <c:v>14217.618432868387</c:v>
                </c:pt>
                <c:pt idx="93">
                  <c:v>10899.943317004236</c:v>
                </c:pt>
                <c:pt idx="94">
                  <c:v>11914.374633412479</c:v>
                </c:pt>
                <c:pt idx="95">
                  <c:v>10573.628806521381</c:v>
                </c:pt>
                <c:pt idx="96">
                  <c:v>14485.07515366203</c:v>
                </c:pt>
                <c:pt idx="97">
                  <c:v>17333.619063473903</c:v>
                </c:pt>
                <c:pt idx="98">
                  <c:v>19801.318451767329</c:v>
                </c:pt>
                <c:pt idx="99">
                  <c:v>22473.288992511552</c:v>
                </c:pt>
                <c:pt idx="100">
                  <c:v>19944.135147336747</c:v>
                </c:pt>
                <c:pt idx="101">
                  <c:v>17917.00362598171</c:v>
                </c:pt>
                <c:pt idx="102">
                  <c:v>16927.67342576446</c:v>
                </c:pt>
                <c:pt idx="103">
                  <c:v>15567.885372797444</c:v>
                </c:pt>
                <c:pt idx="104">
                  <c:v>14084.32285033693</c:v>
                </c:pt>
                <c:pt idx="105">
                  <c:v>16990.858994107293</c:v>
                </c:pt>
                <c:pt idx="106">
                  <c:v>14764.6496546858</c:v>
                </c:pt>
                <c:pt idx="107">
                  <c:v>15383.522002153284</c:v>
                </c:pt>
                <c:pt idx="108">
                  <c:v>15719.3576256741</c:v>
                </c:pt>
                <c:pt idx="109">
                  <c:v>12489.969194343774</c:v>
                </c:pt>
                <c:pt idx="110">
                  <c:v>18541.069307833535</c:v>
                </c:pt>
                <c:pt idx="111">
                  <c:v>16548.560015707455</c:v>
                </c:pt>
                <c:pt idx="112">
                  <c:v>19975.295153642797</c:v>
                </c:pt>
                <c:pt idx="113">
                  <c:v>17073.952344256777</c:v>
                </c:pt>
                <c:pt idx="114">
                  <c:v>11442.646760168032</c:v>
                </c:pt>
                <c:pt idx="115">
                  <c:v>6463.1046413142731</c:v>
                </c:pt>
                <c:pt idx="116">
                  <c:v>12247.613589741122</c:v>
                </c:pt>
                <c:pt idx="117">
                  <c:v>9836.1753239447426</c:v>
                </c:pt>
                <c:pt idx="118">
                  <c:v>9338.4807787785867</c:v>
                </c:pt>
                <c:pt idx="119">
                  <c:v>11183.845596681627</c:v>
                </c:pt>
                <c:pt idx="120">
                  <c:v>14562.109613696442</c:v>
                </c:pt>
                <c:pt idx="121">
                  <c:v>16587.510023590028</c:v>
                </c:pt>
                <c:pt idx="122">
                  <c:v>12813.687037634456</c:v>
                </c:pt>
                <c:pt idx="123">
                  <c:v>15477.00202107145</c:v>
                </c:pt>
                <c:pt idx="124">
                  <c:v>17331.887952012454</c:v>
                </c:pt>
                <c:pt idx="125">
                  <c:v>11975.829090293864</c:v>
                </c:pt>
                <c:pt idx="126">
                  <c:v>10596.133255520201</c:v>
                </c:pt>
                <c:pt idx="127">
                  <c:v>15224.259747700115</c:v>
                </c:pt>
                <c:pt idx="128">
                  <c:v>15512.489806031122</c:v>
                </c:pt>
                <c:pt idx="129">
                  <c:v>15986.814346467743</c:v>
                </c:pt>
                <c:pt idx="130">
                  <c:v>15102.216389668065</c:v>
                </c:pt>
                <c:pt idx="131">
                  <c:v>15214.738634662153</c:v>
                </c:pt>
                <c:pt idx="132">
                  <c:v>19373.733920789789</c:v>
                </c:pt>
                <c:pt idx="133">
                  <c:v>17637.429124957936</c:v>
                </c:pt>
                <c:pt idx="134">
                  <c:v>13695.688327241964</c:v>
                </c:pt>
                <c:pt idx="135">
                  <c:v>11599.31234742903</c:v>
                </c:pt>
                <c:pt idx="136">
                  <c:v>13342.541589106671</c:v>
                </c:pt>
                <c:pt idx="137">
                  <c:v>16006.722128274385</c:v>
                </c:pt>
                <c:pt idx="138">
                  <c:v>14762.052987493627</c:v>
                </c:pt>
                <c:pt idx="139">
                  <c:v>13887.841699462637</c:v>
                </c:pt>
                <c:pt idx="140">
                  <c:v>14486.806265123472</c:v>
                </c:pt>
                <c:pt idx="141">
                  <c:v>10171.145391734837</c:v>
                </c:pt>
                <c:pt idx="142">
                  <c:v>13789.16834616013</c:v>
                </c:pt>
                <c:pt idx="143">
                  <c:v>11893.601295875109</c:v>
                </c:pt>
                <c:pt idx="144">
                  <c:v>10052.564256625681</c:v>
                </c:pt>
                <c:pt idx="145">
                  <c:v>12821.477039210973</c:v>
                </c:pt>
                <c:pt idx="146">
                  <c:v>11292.040063022097</c:v>
                </c:pt>
                <c:pt idx="147">
                  <c:v>13390.147154296477</c:v>
                </c:pt>
                <c:pt idx="148">
                  <c:v>13996.901721533828</c:v>
                </c:pt>
                <c:pt idx="149">
                  <c:v>15993.738792313534</c:v>
                </c:pt>
                <c:pt idx="150">
                  <c:v>13747.621671085391</c:v>
                </c:pt>
                <c:pt idx="151">
                  <c:v>12243.285811087504</c:v>
                </c:pt>
                <c:pt idx="152">
                  <c:v>13561.52718897978</c:v>
                </c:pt>
                <c:pt idx="153">
                  <c:v>15269.26864569775</c:v>
                </c:pt>
                <c:pt idx="154">
                  <c:v>12734.921466138596</c:v>
                </c:pt>
                <c:pt idx="155">
                  <c:v>14492.865155238538</c:v>
                </c:pt>
                <c:pt idx="156">
                  <c:v>15056.341935939705</c:v>
                </c:pt>
                <c:pt idx="157">
                  <c:v>15908.914330702601</c:v>
                </c:pt>
                <c:pt idx="158">
                  <c:v>10778.765514702913</c:v>
                </c:pt>
                <c:pt idx="159">
                  <c:v>13700.016105895582</c:v>
                </c:pt>
                <c:pt idx="160">
                  <c:v>8271.2505627961946</c:v>
                </c:pt>
                <c:pt idx="161">
                  <c:v>13835.042799888488</c:v>
                </c:pt>
                <c:pt idx="162">
                  <c:v>13702.612773087754</c:v>
                </c:pt>
                <c:pt idx="163">
                  <c:v>16191.951054649269</c:v>
                </c:pt>
                <c:pt idx="164">
                  <c:v>14895.348570025089</c:v>
                </c:pt>
                <c:pt idx="165">
                  <c:v>11091.231133494186</c:v>
                </c:pt>
                <c:pt idx="166">
                  <c:v>11806.180167072009</c:v>
                </c:pt>
                <c:pt idx="167">
                  <c:v>10864.455532044563</c:v>
                </c:pt>
                <c:pt idx="168">
                  <c:v>7352.8959324982916</c:v>
                </c:pt>
                <c:pt idx="169">
                  <c:v>9439.7507992732662</c:v>
                </c:pt>
                <c:pt idx="170">
                  <c:v>12518.532533457659</c:v>
                </c:pt>
                <c:pt idx="171">
                  <c:v>16152.135491035979</c:v>
                </c:pt>
                <c:pt idx="172">
                  <c:v>14384.67068889807</c:v>
                </c:pt>
                <c:pt idx="173">
                  <c:v>8829.5340091130183</c:v>
                </c:pt>
                <c:pt idx="174">
                  <c:v>9013.0318240264551</c:v>
                </c:pt>
                <c:pt idx="175">
                  <c:v>15336.781992694201</c:v>
                </c:pt>
                <c:pt idx="176">
                  <c:v>15847.459873821215</c:v>
                </c:pt>
                <c:pt idx="177">
                  <c:v>15361.883108885191</c:v>
                </c:pt>
                <c:pt idx="178">
                  <c:v>11581.13567708383</c:v>
                </c:pt>
                <c:pt idx="179">
                  <c:v>13917.270594307245</c:v>
                </c:pt>
                <c:pt idx="180">
                  <c:v>11053.146681342341</c:v>
                </c:pt>
                <c:pt idx="181">
                  <c:v>10551.989913253288</c:v>
                </c:pt>
                <c:pt idx="182">
                  <c:v>11512.756774356656</c:v>
                </c:pt>
                <c:pt idx="183">
                  <c:v>12942.654841512296</c:v>
                </c:pt>
                <c:pt idx="184">
                  <c:v>10597.864366981648</c:v>
                </c:pt>
                <c:pt idx="185">
                  <c:v>6842.2180513712765</c:v>
                </c:pt>
                <c:pt idx="186">
                  <c:v>8544.766173704902</c:v>
                </c:pt>
                <c:pt idx="187">
                  <c:v>10767.513290203504</c:v>
                </c:pt>
                <c:pt idx="188">
                  <c:v>4600.4287087967541</c:v>
                </c:pt>
                <c:pt idx="189">
                  <c:v>5198.5277187268684</c:v>
                </c:pt>
                <c:pt idx="190">
                  <c:v>7652.378215328712</c:v>
                </c:pt>
                <c:pt idx="191">
                  <c:v>8534.3795049362161</c:v>
                </c:pt>
                <c:pt idx="192">
                  <c:v>6321.1535014755773</c:v>
                </c:pt>
                <c:pt idx="193">
                  <c:v>6785.0913731435094</c:v>
                </c:pt>
                <c:pt idx="194">
                  <c:v>8692.7762036586628</c:v>
                </c:pt>
                <c:pt idx="195">
                  <c:v>7186.7092321993314</c:v>
                </c:pt>
                <c:pt idx="196">
                  <c:v>7901.6582657771532</c:v>
                </c:pt>
                <c:pt idx="197">
                  <c:v>7192.7681223143982</c:v>
                </c:pt>
                <c:pt idx="198">
                  <c:v>1722.4559041402711</c:v>
                </c:pt>
                <c:pt idx="199">
                  <c:v>7243.8359104270985</c:v>
                </c:pt>
                <c:pt idx="200">
                  <c:v>6364.431288011765</c:v>
                </c:pt>
                <c:pt idx="201">
                  <c:v>5055.7110231574488</c:v>
                </c:pt>
                <c:pt idx="202">
                  <c:v>7461.0903988387608</c:v>
                </c:pt>
                <c:pt idx="203">
                  <c:v>3958.1863565997282</c:v>
                </c:pt>
                <c:pt idx="204">
                  <c:v>5099.8543654243585</c:v>
                </c:pt>
                <c:pt idx="205">
                  <c:v>0</c:v>
                </c:pt>
                <c:pt idx="206">
                  <c:v>97.807797571784207</c:v>
                </c:pt>
                <c:pt idx="207">
                  <c:v>1671.3881160275694</c:v>
                </c:pt>
                <c:pt idx="208">
                  <c:v>128.10224814711563</c:v>
                </c:pt>
                <c:pt idx="209">
                  <c:v>625.79679331327429</c:v>
                </c:pt>
                <c:pt idx="210">
                  <c:v>636.18346208195931</c:v>
                </c:pt>
                <c:pt idx="211">
                  <c:v>4063.784155748026</c:v>
                </c:pt>
                <c:pt idx="212">
                  <c:v>6.0588901150662808</c:v>
                </c:pt>
                <c:pt idx="213">
                  <c:v>3119.4628535284101</c:v>
                </c:pt>
                <c:pt idx="214">
                  <c:v>6766.9147027983108</c:v>
                </c:pt>
                <c:pt idx="215">
                  <c:v>2989.6294939198469</c:v>
                </c:pt>
                <c:pt idx="216">
                  <c:v>3067.5295096849854</c:v>
                </c:pt>
                <c:pt idx="217">
                  <c:v>4169.3819548963238</c:v>
                </c:pt>
                <c:pt idx="218">
                  <c:v>5939.4434242264015</c:v>
                </c:pt>
                <c:pt idx="219">
                  <c:v>7200.5581238909108</c:v>
                </c:pt>
                <c:pt idx="220">
                  <c:v>0</c:v>
                </c:pt>
                <c:pt idx="221">
                  <c:v>7558.0326406798231</c:v>
                </c:pt>
                <c:pt idx="222">
                  <c:v>3407.6929118594203</c:v>
                </c:pt>
                <c:pt idx="223">
                  <c:v>4675.7320573697207</c:v>
                </c:pt>
                <c:pt idx="224">
                  <c:v>5553.4055683236074</c:v>
                </c:pt>
                <c:pt idx="225">
                  <c:v>0</c:v>
                </c:pt>
                <c:pt idx="226">
                  <c:v>0</c:v>
                </c:pt>
                <c:pt idx="227">
                  <c:v>4905.9698817422386</c:v>
                </c:pt>
                <c:pt idx="228">
                  <c:v>6.0588901150662808</c:v>
                </c:pt>
                <c:pt idx="229">
                  <c:v>30.2944505753314</c:v>
                </c:pt>
                <c:pt idx="230">
                  <c:v>2746.4083335864725</c:v>
                </c:pt>
                <c:pt idx="231">
                  <c:v>4386.6364433079852</c:v>
                </c:pt>
                <c:pt idx="232">
                  <c:v>6798.0747091043659</c:v>
                </c:pt>
                <c:pt idx="233">
                  <c:v>7752.7826800926678</c:v>
                </c:pt>
                <c:pt idx="234">
                  <c:v>207.73337537370099</c:v>
                </c:pt>
                <c:pt idx="235">
                  <c:v>0</c:v>
                </c:pt>
                <c:pt idx="236">
                  <c:v>3701.116304574773</c:v>
                </c:pt>
                <c:pt idx="237">
                  <c:v>9567.8530474203799</c:v>
                </c:pt>
                <c:pt idx="238">
                  <c:v>6431.9446350082171</c:v>
                </c:pt>
                <c:pt idx="239">
                  <c:v>7519.9481885279765</c:v>
                </c:pt>
                <c:pt idx="240">
                  <c:v>11449.571206013823</c:v>
                </c:pt>
                <c:pt idx="241">
                  <c:v>8150.0727604948697</c:v>
                </c:pt>
                <c:pt idx="242">
                  <c:v>6853.4702758706862</c:v>
                </c:pt>
                <c:pt idx="243">
                  <c:v>732.26014819229601</c:v>
                </c:pt>
                <c:pt idx="244">
                  <c:v>3370.4740154382989</c:v>
                </c:pt>
                <c:pt idx="245">
                  <c:v>1988.1815134724636</c:v>
                </c:pt>
                <c:pt idx="246">
                  <c:v>2761.9883367394996</c:v>
                </c:pt>
                <c:pt idx="247">
                  <c:v>2683.2227652436382</c:v>
                </c:pt>
                <c:pt idx="248">
                  <c:v>9507.2641462697156</c:v>
                </c:pt>
                <c:pt idx="249">
                  <c:v>5701.4155982773691</c:v>
                </c:pt>
                <c:pt idx="250">
                  <c:v>4075.0363802474349</c:v>
                </c:pt>
                <c:pt idx="251">
                  <c:v>9121.2262903669216</c:v>
                </c:pt>
                <c:pt idx="252">
                  <c:v>6349.7168405894618</c:v>
                </c:pt>
                <c:pt idx="253">
                  <c:v>1816.8014787891605</c:v>
                </c:pt>
                <c:pt idx="254">
                  <c:v>2768.0472268545659</c:v>
                </c:pt>
                <c:pt idx="255">
                  <c:v>5242.6710609937791</c:v>
                </c:pt>
                <c:pt idx="256">
                  <c:v>5125.8210373460734</c:v>
                </c:pt>
                <c:pt idx="257">
                  <c:v>840.4546145327655</c:v>
                </c:pt>
                <c:pt idx="258">
                  <c:v>11018.524452113392</c:v>
                </c:pt>
                <c:pt idx="259">
                  <c:v>3130.7150780278193</c:v>
                </c:pt>
                <c:pt idx="260">
                  <c:v>2377.6815922981532</c:v>
                </c:pt>
                <c:pt idx="261">
                  <c:v>5478.9677754813656</c:v>
                </c:pt>
                <c:pt idx="262">
                  <c:v>12687.315900948792</c:v>
                </c:pt>
                <c:pt idx="263">
                  <c:v>5657.2722560104585</c:v>
                </c:pt>
                <c:pt idx="264">
                  <c:v>12496.02808445884</c:v>
                </c:pt>
                <c:pt idx="265">
                  <c:v>4215.2564086246839</c:v>
                </c:pt>
                <c:pt idx="266">
                  <c:v>4212.6597414325115</c:v>
                </c:pt>
                <c:pt idx="267">
                  <c:v>12221.646917819411</c:v>
                </c:pt>
                <c:pt idx="268">
                  <c:v>3579.072946542723</c:v>
                </c:pt>
                <c:pt idx="269">
                  <c:v>0.86555573072375414</c:v>
                </c:pt>
                <c:pt idx="270">
                  <c:v>4418.662005344765</c:v>
                </c:pt>
                <c:pt idx="271">
                  <c:v>11943.803528257084</c:v>
                </c:pt>
                <c:pt idx="272">
                  <c:v>9000.9140437963215</c:v>
                </c:pt>
                <c:pt idx="273">
                  <c:v>27374.931095600175</c:v>
                </c:pt>
                <c:pt idx="274">
                  <c:v>37385.948677151122</c:v>
                </c:pt>
                <c:pt idx="275">
                  <c:v>34274.27582519922</c:v>
                </c:pt>
                <c:pt idx="276">
                  <c:v>8169.9805423015177</c:v>
                </c:pt>
                <c:pt idx="277">
                  <c:v>26724.898741826637</c:v>
                </c:pt>
                <c:pt idx="278">
                  <c:v>22667.173476193675</c:v>
                </c:pt>
                <c:pt idx="279">
                  <c:v>16321.784414257831</c:v>
                </c:pt>
                <c:pt idx="280">
                  <c:v>19688.796206773233</c:v>
                </c:pt>
                <c:pt idx="281">
                  <c:v>14736.951871302641</c:v>
                </c:pt>
                <c:pt idx="282">
                  <c:v>14994.021923327597</c:v>
                </c:pt>
                <c:pt idx="283">
                  <c:v>11105.080025185767</c:v>
                </c:pt>
                <c:pt idx="284">
                  <c:v>13865.337250463819</c:v>
                </c:pt>
                <c:pt idx="285">
                  <c:v>17950.760299479934</c:v>
                </c:pt>
                <c:pt idx="286">
                  <c:v>20783.724206138788</c:v>
                </c:pt>
                <c:pt idx="287">
                  <c:v>18441.530398800311</c:v>
                </c:pt>
                <c:pt idx="288">
                  <c:v>19396.238369788611</c:v>
                </c:pt>
                <c:pt idx="289">
                  <c:v>7769.2282389764187</c:v>
                </c:pt>
                <c:pt idx="290">
                  <c:v>16111.454371691962</c:v>
                </c:pt>
                <c:pt idx="291">
                  <c:v>15161.939735088004</c:v>
                </c:pt>
                <c:pt idx="292">
                  <c:v>12788.585921443469</c:v>
                </c:pt>
                <c:pt idx="293">
                  <c:v>7994.2727289645936</c:v>
                </c:pt>
                <c:pt idx="294">
                  <c:v>17620.118010343464</c:v>
                </c:pt>
                <c:pt idx="295">
                  <c:v>19457.692826670002</c:v>
                </c:pt>
                <c:pt idx="296">
                  <c:v>13241.271568611992</c:v>
                </c:pt>
                <c:pt idx="297">
                  <c:v>12478.716969844367</c:v>
                </c:pt>
                <c:pt idx="298">
                  <c:v>14299.846227287146</c:v>
                </c:pt>
                <c:pt idx="299">
                  <c:v>19404.893927095844</c:v>
                </c:pt>
                <c:pt idx="300">
                  <c:v>19120.991647418457</c:v>
                </c:pt>
                <c:pt idx="301">
                  <c:v>13707.806107472095</c:v>
                </c:pt>
                <c:pt idx="302">
                  <c:v>15819.762090438058</c:v>
                </c:pt>
                <c:pt idx="303">
                  <c:v>11551.706782239224</c:v>
                </c:pt>
                <c:pt idx="304">
                  <c:v>6871.6469462158839</c:v>
                </c:pt>
                <c:pt idx="305">
                  <c:v>4650.6309411787324</c:v>
                </c:pt>
                <c:pt idx="306">
                  <c:v>9804.1497619079637</c:v>
                </c:pt>
                <c:pt idx="307">
                  <c:v>20729.194195103188</c:v>
                </c:pt>
                <c:pt idx="308">
                  <c:v>17385.552407317326</c:v>
                </c:pt>
                <c:pt idx="309">
                  <c:v>19040.494964461148</c:v>
                </c:pt>
                <c:pt idx="310">
                  <c:v>15077.115273477075</c:v>
                </c:pt>
                <c:pt idx="311">
                  <c:v>14260.030663673853</c:v>
                </c:pt>
                <c:pt idx="312">
                  <c:v>19678.409538004551</c:v>
                </c:pt>
                <c:pt idx="313">
                  <c:v>17974.130304209481</c:v>
                </c:pt>
                <c:pt idx="314">
                  <c:v>15876.023212935101</c:v>
                </c:pt>
                <c:pt idx="315">
                  <c:v>5856.3500740769214</c:v>
                </c:pt>
                <c:pt idx="316">
                  <c:v>8177.7705438780322</c:v>
                </c:pt>
                <c:pt idx="317">
                  <c:v>15925.359889586356</c:v>
                </c:pt>
                <c:pt idx="318">
                  <c:v>16217.052170840259</c:v>
                </c:pt>
                <c:pt idx="319">
                  <c:v>19430.86059901756</c:v>
                </c:pt>
                <c:pt idx="320">
                  <c:v>19434.322821940455</c:v>
                </c:pt>
                <c:pt idx="321">
                  <c:v>16332.171083026516</c:v>
                </c:pt>
                <c:pt idx="322">
                  <c:v>18747.071571745797</c:v>
                </c:pt>
                <c:pt idx="323">
                  <c:v>20670.336405413978</c:v>
                </c:pt>
                <c:pt idx="324">
                  <c:v>20266.987434896706</c:v>
                </c:pt>
                <c:pt idx="325">
                  <c:v>6920.1180671364154</c:v>
                </c:pt>
                <c:pt idx="326">
                  <c:v>3593.7873939650276</c:v>
                </c:pt>
                <c:pt idx="327">
                  <c:v>10101.900933276936</c:v>
                </c:pt>
                <c:pt idx="328">
                  <c:v>14181.265092177988</c:v>
                </c:pt>
                <c:pt idx="329">
                  <c:v>18072.803657511984</c:v>
                </c:pt>
                <c:pt idx="330">
                  <c:v>13764.067229969141</c:v>
                </c:pt>
                <c:pt idx="331">
                  <c:v>8895.3162446480237</c:v>
                </c:pt>
                <c:pt idx="332">
                  <c:v>9765.199754025396</c:v>
                </c:pt>
                <c:pt idx="333">
                  <c:v>12151.536903630784</c:v>
                </c:pt>
                <c:pt idx="334">
                  <c:v>7783.9426863987219</c:v>
                </c:pt>
                <c:pt idx="335">
                  <c:v>7790.0015765137878</c:v>
                </c:pt>
                <c:pt idx="336">
                  <c:v>6924.4458457900346</c:v>
                </c:pt>
                <c:pt idx="337">
                  <c:v>11695.389033539368</c:v>
                </c:pt>
                <c:pt idx="338">
                  <c:v>9100.4529528295534</c:v>
                </c:pt>
                <c:pt idx="339">
                  <c:v>17701.480249031494</c:v>
                </c:pt>
                <c:pt idx="340">
                  <c:v>7227.3903515433485</c:v>
                </c:pt>
                <c:pt idx="341">
                  <c:v>5552.5400125928836</c:v>
                </c:pt>
                <c:pt idx="342">
                  <c:v>17273.895718053962</c:v>
                </c:pt>
                <c:pt idx="343">
                  <c:v>15277.05864727426</c:v>
                </c:pt>
                <c:pt idx="344">
                  <c:v>10321.752088880768</c:v>
                </c:pt>
                <c:pt idx="345">
                  <c:v>9792.0319816778319</c:v>
                </c:pt>
                <c:pt idx="346">
                  <c:v>22504.448998817614</c:v>
                </c:pt>
                <c:pt idx="347">
                  <c:v>4708.6231751372234</c:v>
                </c:pt>
                <c:pt idx="348">
                  <c:v>15012.198593672794</c:v>
                </c:pt>
                <c:pt idx="349">
                  <c:v>10377.147655647088</c:v>
                </c:pt>
                <c:pt idx="350">
                  <c:v>14221.946211522007</c:v>
                </c:pt>
                <c:pt idx="351">
                  <c:v>9367.0441178924684</c:v>
                </c:pt>
                <c:pt idx="352">
                  <c:v>22015.410010958687</c:v>
                </c:pt>
                <c:pt idx="353">
                  <c:v>17790.632489296047</c:v>
                </c:pt>
                <c:pt idx="354">
                  <c:v>14714.447422303823</c:v>
                </c:pt>
                <c:pt idx="355">
                  <c:v>13577.107192132809</c:v>
                </c:pt>
                <c:pt idx="356">
                  <c:v>10505.249903794205</c:v>
                </c:pt>
                <c:pt idx="357">
                  <c:v>9955.6220147846216</c:v>
                </c:pt>
                <c:pt idx="358">
                  <c:v>14302.442894479314</c:v>
                </c:pt>
                <c:pt idx="359">
                  <c:v>6924.4458457900346</c:v>
                </c:pt>
                <c:pt idx="360">
                  <c:v>6924.4458457900346</c:v>
                </c:pt>
                <c:pt idx="361">
                  <c:v>17311.114614475082</c:v>
                </c:pt>
                <c:pt idx="362">
                  <c:v>18176.67034519884</c:v>
                </c:pt>
                <c:pt idx="363">
                  <c:v>18686.482670595127</c:v>
                </c:pt>
                <c:pt idx="364">
                  <c:v>18437.202620146691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7-4CEF-B79F-C86124CE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8016"/>
        <c:axId val="86560768"/>
      </c:lineChart>
      <c:dateAx>
        <c:axId val="86518016"/>
        <c:scaling>
          <c:orientation val="minMax"/>
          <c:max val="42185"/>
          <c:min val="42095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60768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6560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51801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437"/>
          <c:y val="2.6663333749948012E-3"/>
          <c:w val="0.32060346523670635"/>
          <c:h val="0.1859445347109400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7946"/>
          <c:w val="0.90650770144658355"/>
          <c:h val="0.61704388888889505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13204.439709306236</c:v>
                </c:pt>
                <c:pt idx="1">
                  <c:v>13419.764289919922</c:v>
                </c:pt>
                <c:pt idx="2">
                  <c:v>17299.609056591074</c:v>
                </c:pt>
                <c:pt idx="3">
                  <c:v>13277.281853677408</c:v>
                </c:pt>
                <c:pt idx="4">
                  <c:v>17604.585507200049</c:v>
                </c:pt>
                <c:pt idx="5">
                  <c:v>29884.490307179865</c:v>
                </c:pt>
                <c:pt idx="6">
                  <c:v>30564.083500269157</c:v>
                </c:pt>
                <c:pt idx="7">
                  <c:v>18453.876882780427</c:v>
                </c:pt>
                <c:pt idx="8">
                  <c:v>19444.850231478362</c:v>
                </c:pt>
                <c:pt idx="9">
                  <c:v>29957.332451551036</c:v>
                </c:pt>
                <c:pt idx="10">
                  <c:v>26895.560998586901</c:v>
                </c:pt>
                <c:pt idx="11">
                  <c:v>31524.639250218686</c:v>
                </c:pt>
                <c:pt idx="12">
                  <c:v>34825.749177545244</c:v>
                </c:pt>
                <c:pt idx="13">
                  <c:v>30539.269143395457</c:v>
                </c:pt>
                <c:pt idx="14">
                  <c:v>24810.35455807146</c:v>
                </c:pt>
                <c:pt idx="15">
                  <c:v>24678.278142453401</c:v>
                </c:pt>
                <c:pt idx="16">
                  <c:v>30694.558989637302</c:v>
                </c:pt>
                <c:pt idx="17">
                  <c:v>34529.577821310806</c:v>
                </c:pt>
                <c:pt idx="18">
                  <c:v>34326.26018757149</c:v>
                </c:pt>
                <c:pt idx="19">
                  <c:v>27508.715752304684</c:v>
                </c:pt>
                <c:pt idx="20">
                  <c:v>27970.582975405418</c:v>
                </c:pt>
                <c:pt idx="21">
                  <c:v>19626.555360843813</c:v>
                </c:pt>
                <c:pt idx="22">
                  <c:v>20774.419482033507</c:v>
                </c:pt>
                <c:pt idx="23">
                  <c:v>19091.045530246953</c:v>
                </c:pt>
                <c:pt idx="24">
                  <c:v>18042.438836552046</c:v>
                </c:pt>
                <c:pt idx="25">
                  <c:v>19462.460420227439</c:v>
                </c:pt>
                <c:pt idx="26">
                  <c:v>25167.3611118027</c:v>
                </c:pt>
                <c:pt idx="27">
                  <c:v>24954.437920563887</c:v>
                </c:pt>
                <c:pt idx="28">
                  <c:v>26278.403929244327</c:v>
                </c:pt>
                <c:pt idx="29">
                  <c:v>19348.794656483413</c:v>
                </c:pt>
                <c:pt idx="30">
                  <c:v>22508.22261069241</c:v>
                </c:pt>
                <c:pt idx="31">
                  <c:v>19380.012718356771</c:v>
                </c:pt>
                <c:pt idx="32">
                  <c:v>20650.347697665027</c:v>
                </c:pt>
                <c:pt idx="33">
                  <c:v>27350.224053563012</c:v>
                </c:pt>
                <c:pt idx="34">
                  <c:v>28069.840402900201</c:v>
                </c:pt>
                <c:pt idx="35">
                  <c:v>30949.906726498888</c:v>
                </c:pt>
                <c:pt idx="36">
                  <c:v>18889.32882275755</c:v>
                </c:pt>
                <c:pt idx="37">
                  <c:v>18123.285612172796</c:v>
                </c:pt>
                <c:pt idx="38">
                  <c:v>20250.916598311014</c:v>
                </c:pt>
                <c:pt idx="39">
                  <c:v>27627.984757923423</c:v>
                </c:pt>
                <c:pt idx="40">
                  <c:v>23056.539851288606</c:v>
                </c:pt>
                <c:pt idx="41">
                  <c:v>19596.137762095415</c:v>
                </c:pt>
                <c:pt idx="42">
                  <c:v>22086.378543839575</c:v>
                </c:pt>
                <c:pt idx="43">
                  <c:v>25354.669483042861</c:v>
                </c:pt>
                <c:pt idx="44">
                  <c:v>19738.620198337925</c:v>
                </c:pt>
                <c:pt idx="45">
                  <c:v>19100.65108774645</c:v>
                </c:pt>
                <c:pt idx="46">
                  <c:v>20860.869499528962</c:v>
                </c:pt>
                <c:pt idx="47">
                  <c:v>20434.222653926383</c:v>
                </c:pt>
                <c:pt idx="48">
                  <c:v>25202.581489300854</c:v>
                </c:pt>
                <c:pt idx="49">
                  <c:v>26774.691066718249</c:v>
                </c:pt>
                <c:pt idx="50">
                  <c:v>24976.050424937755</c:v>
                </c:pt>
                <c:pt idx="51">
                  <c:v>32189.824107058743</c:v>
                </c:pt>
                <c:pt idx="52">
                  <c:v>28999.978554101337</c:v>
                </c:pt>
                <c:pt idx="53">
                  <c:v>27356.627758562674</c:v>
                </c:pt>
                <c:pt idx="54">
                  <c:v>28614.955790996562</c:v>
                </c:pt>
                <c:pt idx="55">
                  <c:v>27691.2213447951</c:v>
                </c:pt>
                <c:pt idx="56">
                  <c:v>28172.299682894816</c:v>
                </c:pt>
                <c:pt idx="57">
                  <c:v>34821.746861920452</c:v>
                </c:pt>
                <c:pt idx="58">
                  <c:v>21007.354251396268</c:v>
                </c:pt>
                <c:pt idx="59">
                  <c:v>20267.726323935127</c:v>
                </c:pt>
                <c:pt idx="60">
                  <c:v>25271.421318047236</c:v>
                </c:pt>
                <c:pt idx="61">
                  <c:v>22428.176298196617</c:v>
                </c:pt>
                <c:pt idx="62">
                  <c:v>24016.295138113179</c:v>
                </c:pt>
                <c:pt idx="63">
                  <c:v>24290.053526848795</c:v>
                </c:pt>
                <c:pt idx="64">
                  <c:v>23296.678788775982</c:v>
                </c:pt>
                <c:pt idx="65">
                  <c:v>20528.677302671418</c:v>
                </c:pt>
                <c:pt idx="66">
                  <c:v>23739.334896877732</c:v>
                </c:pt>
                <c:pt idx="67">
                  <c:v>19826.671142083302</c:v>
                </c:pt>
                <c:pt idx="68">
                  <c:v>25030.481917434892</c:v>
                </c:pt>
                <c:pt idx="69">
                  <c:v>22996.505116916753</c:v>
                </c:pt>
                <c:pt idx="70">
                  <c:v>23672.09599438126</c:v>
                </c:pt>
                <c:pt idx="71">
                  <c:v>26004.645540508707</c:v>
                </c:pt>
                <c:pt idx="72">
                  <c:v>23593.650608135384</c:v>
                </c:pt>
                <c:pt idx="73">
                  <c:v>25623.625093028724</c:v>
                </c:pt>
                <c:pt idx="74">
                  <c:v>23041.331051914407</c:v>
                </c:pt>
                <c:pt idx="75">
                  <c:v>23103.767175661123</c:v>
                </c:pt>
                <c:pt idx="76">
                  <c:v>24057.118757486031</c:v>
                </c:pt>
                <c:pt idx="77">
                  <c:v>23683.302478130678</c:v>
                </c:pt>
                <c:pt idx="78">
                  <c:v>22794.788409427361</c:v>
                </c:pt>
                <c:pt idx="79">
                  <c:v>22267.283210080073</c:v>
                </c:pt>
                <c:pt idx="80">
                  <c:v>27120.491136700082</c:v>
                </c:pt>
                <c:pt idx="81">
                  <c:v>23668.093678756475</c:v>
                </c:pt>
                <c:pt idx="82">
                  <c:v>25460.33061553731</c:v>
                </c:pt>
                <c:pt idx="83">
                  <c:v>27145.305493573778</c:v>
                </c:pt>
                <c:pt idx="84">
                  <c:v>25509.959329284698</c:v>
                </c:pt>
                <c:pt idx="85">
                  <c:v>25221.792604299837</c:v>
                </c:pt>
                <c:pt idx="86">
                  <c:v>23573.639030011436</c:v>
                </c:pt>
                <c:pt idx="87">
                  <c:v>23184.613951281877</c:v>
                </c:pt>
                <c:pt idx="88">
                  <c:v>21967.10953822084</c:v>
                </c:pt>
                <c:pt idx="89">
                  <c:v>25177.767132427154</c:v>
                </c:pt>
                <c:pt idx="90">
                  <c:v>25356.270409292774</c:v>
                </c:pt>
                <c:pt idx="91">
                  <c:v>25718.079741773763</c:v>
                </c:pt>
                <c:pt idx="92">
                  <c:v>25467.534783661933</c:v>
                </c:pt>
                <c:pt idx="93">
                  <c:v>20406.206444552852</c:v>
                </c:pt>
                <c:pt idx="94">
                  <c:v>16382.278315389272</c:v>
                </c:pt>
                <c:pt idx="95">
                  <c:v>13675.112026781506</c:v>
                </c:pt>
                <c:pt idx="96">
                  <c:v>24732.709634950537</c:v>
                </c:pt>
                <c:pt idx="97">
                  <c:v>23426.353815019178</c:v>
                </c:pt>
                <c:pt idx="98">
                  <c:v>21058.583891393577</c:v>
                </c:pt>
                <c:pt idx="99">
                  <c:v>23617.664501884123</c:v>
                </c:pt>
                <c:pt idx="100">
                  <c:v>20478.248125799069</c:v>
                </c:pt>
                <c:pt idx="101">
                  <c:v>24237.222960601572</c:v>
                </c:pt>
                <c:pt idx="102">
                  <c:v>31651.912887087001</c:v>
                </c:pt>
                <c:pt idx="103">
                  <c:v>27835.304707287531</c:v>
                </c:pt>
                <c:pt idx="104">
                  <c:v>17998.413364679356</c:v>
                </c:pt>
                <c:pt idx="105">
                  <c:v>27152.509661698401</c:v>
                </c:pt>
                <c:pt idx="106">
                  <c:v>29040.001710349239</c:v>
                </c:pt>
                <c:pt idx="107">
                  <c:v>27585.560212300643</c:v>
                </c:pt>
                <c:pt idx="108">
                  <c:v>21263.502451382814</c:v>
                </c:pt>
                <c:pt idx="109">
                  <c:v>24803.150389946837</c:v>
                </c:pt>
                <c:pt idx="110">
                  <c:v>23668.093678756475</c:v>
                </c:pt>
                <c:pt idx="111">
                  <c:v>26141.524734876519</c:v>
                </c:pt>
                <c:pt idx="112">
                  <c:v>27963.378807280802</c:v>
                </c:pt>
                <c:pt idx="113">
                  <c:v>23330.298240024222</c:v>
                </c:pt>
                <c:pt idx="114">
                  <c:v>21655.729382612204</c:v>
                </c:pt>
                <c:pt idx="115">
                  <c:v>27172.521239822352</c:v>
                </c:pt>
                <c:pt idx="116">
                  <c:v>25224.193993674719</c:v>
                </c:pt>
                <c:pt idx="117">
                  <c:v>28249.944606015739</c:v>
                </c:pt>
                <c:pt idx="118">
                  <c:v>31200.451684610718</c:v>
                </c:pt>
                <c:pt idx="119">
                  <c:v>27737.648206042657</c:v>
                </c:pt>
                <c:pt idx="120">
                  <c:v>24676.677216203483</c:v>
                </c:pt>
                <c:pt idx="121">
                  <c:v>22276.888767579567</c:v>
                </c:pt>
                <c:pt idx="122">
                  <c:v>25648.439449902427</c:v>
                </c:pt>
                <c:pt idx="123">
                  <c:v>24105.146544983509</c:v>
                </c:pt>
                <c:pt idx="124">
                  <c:v>22172.828561335034</c:v>
                </c:pt>
                <c:pt idx="125">
                  <c:v>22081.575765089827</c:v>
                </c:pt>
                <c:pt idx="126">
                  <c:v>21421.994150124483</c:v>
                </c:pt>
                <c:pt idx="127">
                  <c:v>22653.106436309798</c:v>
                </c:pt>
                <c:pt idx="128">
                  <c:v>20322.157816432271</c:v>
                </c:pt>
                <c:pt idx="129">
                  <c:v>19765.035481461542</c:v>
                </c:pt>
                <c:pt idx="130">
                  <c:v>20102.830920193792</c:v>
                </c:pt>
                <c:pt idx="131">
                  <c:v>25427.511627414035</c:v>
                </c:pt>
                <c:pt idx="132">
                  <c:v>24567.814231209202</c:v>
                </c:pt>
                <c:pt idx="133">
                  <c:v>22424.173982571829</c:v>
                </c:pt>
                <c:pt idx="134">
                  <c:v>21684.546055110688</c:v>
                </c:pt>
                <c:pt idx="135">
                  <c:v>17011.442331606217</c:v>
                </c:pt>
                <c:pt idx="136">
                  <c:v>20538.282860170915</c:v>
                </c:pt>
                <c:pt idx="137">
                  <c:v>21706.959022609513</c:v>
                </c:pt>
                <c:pt idx="138">
                  <c:v>24785.540201197764</c:v>
                </c:pt>
                <c:pt idx="139">
                  <c:v>23799.369631249574</c:v>
                </c:pt>
                <c:pt idx="140">
                  <c:v>27026.836951080004</c:v>
                </c:pt>
                <c:pt idx="141">
                  <c:v>20904.894971401653</c:v>
                </c:pt>
                <c:pt idx="142">
                  <c:v>20738.3986414104</c:v>
                </c:pt>
                <c:pt idx="143">
                  <c:v>15725.898552923754</c:v>
                </c:pt>
                <c:pt idx="144">
                  <c:v>16513.554267882373</c:v>
                </c:pt>
                <c:pt idx="145">
                  <c:v>24606.236461207183</c:v>
                </c:pt>
                <c:pt idx="146">
                  <c:v>22870.832406298363</c:v>
                </c:pt>
                <c:pt idx="147">
                  <c:v>26082.29046362963</c:v>
                </c:pt>
                <c:pt idx="148">
                  <c:v>19134.270538994682</c:v>
                </c:pt>
                <c:pt idx="149">
                  <c:v>19627.355823968777</c:v>
                </c:pt>
                <c:pt idx="150">
                  <c:v>19941.137368952288</c:v>
                </c:pt>
                <c:pt idx="151">
                  <c:v>21375.567288876919</c:v>
                </c:pt>
                <c:pt idx="152">
                  <c:v>25781.316328645444</c:v>
                </c:pt>
                <c:pt idx="153">
                  <c:v>28458.065018504807</c:v>
                </c:pt>
                <c:pt idx="154">
                  <c:v>25803.729296144265</c:v>
                </c:pt>
                <c:pt idx="155">
                  <c:v>25124.936566179931</c:v>
                </c:pt>
                <c:pt idx="156">
                  <c:v>21145.03390888904</c:v>
                </c:pt>
                <c:pt idx="157">
                  <c:v>21084.198711392237</c:v>
                </c:pt>
                <c:pt idx="158">
                  <c:v>24157.977111230739</c:v>
                </c:pt>
                <c:pt idx="159">
                  <c:v>26396.072008613144</c:v>
                </c:pt>
                <c:pt idx="160">
                  <c:v>28208.32052351793</c:v>
                </c:pt>
                <c:pt idx="161">
                  <c:v>23267.862116277502</c:v>
                </c:pt>
                <c:pt idx="162">
                  <c:v>25097.720819931361</c:v>
                </c:pt>
                <c:pt idx="163">
                  <c:v>20146.055928941525</c:v>
                </c:pt>
                <c:pt idx="164">
                  <c:v>21407.585813875241</c:v>
                </c:pt>
                <c:pt idx="165">
                  <c:v>21585.288627615904</c:v>
                </c:pt>
                <c:pt idx="166">
                  <c:v>20431.020801426548</c:v>
                </c:pt>
                <c:pt idx="167">
                  <c:v>25880.573756140227</c:v>
                </c:pt>
                <c:pt idx="168">
                  <c:v>26716.257258596324</c:v>
                </c:pt>
                <c:pt idx="169">
                  <c:v>24897.605038691869</c:v>
                </c:pt>
                <c:pt idx="170">
                  <c:v>22139.209110086802</c:v>
                </c:pt>
                <c:pt idx="171">
                  <c:v>22164.823930085455</c:v>
                </c:pt>
                <c:pt idx="172">
                  <c:v>22089.58039633941</c:v>
                </c:pt>
                <c:pt idx="173">
                  <c:v>22659.510141309464</c:v>
                </c:pt>
                <c:pt idx="174">
                  <c:v>25285.029191171521</c:v>
                </c:pt>
                <c:pt idx="175">
                  <c:v>21180.254286387182</c:v>
                </c:pt>
                <c:pt idx="176">
                  <c:v>20474.245810174278</c:v>
                </c:pt>
                <c:pt idx="177">
                  <c:v>24124.357659982503</c:v>
                </c:pt>
                <c:pt idx="178">
                  <c:v>22316.911923827465</c:v>
                </c:pt>
                <c:pt idx="179">
                  <c:v>20699.976411412419</c:v>
                </c:pt>
                <c:pt idx="180">
                  <c:v>22949.277792544239</c:v>
                </c:pt>
                <c:pt idx="181">
                  <c:v>24828.76520994549</c:v>
                </c:pt>
                <c:pt idx="182">
                  <c:v>22608.280501312158</c:v>
                </c:pt>
                <c:pt idx="183">
                  <c:v>24843.173546194732</c:v>
                </c:pt>
                <c:pt idx="184">
                  <c:v>20677.563443913597</c:v>
                </c:pt>
                <c:pt idx="185">
                  <c:v>18842.90196150999</c:v>
                </c:pt>
                <c:pt idx="186">
                  <c:v>21580.485848866156</c:v>
                </c:pt>
                <c:pt idx="187">
                  <c:v>19236.729818989301</c:v>
                </c:pt>
                <c:pt idx="188">
                  <c:v>22809.997208801557</c:v>
                </c:pt>
                <c:pt idx="189">
                  <c:v>20634.338435165864</c:v>
                </c:pt>
                <c:pt idx="190">
                  <c:v>20390.99764517865</c:v>
                </c:pt>
                <c:pt idx="191">
                  <c:v>19915.522548953635</c:v>
                </c:pt>
                <c:pt idx="192">
                  <c:v>18421.858357782112</c:v>
                </c:pt>
                <c:pt idx="193">
                  <c:v>19723.411398963726</c:v>
                </c:pt>
                <c:pt idx="194">
                  <c:v>23144.590795033975</c:v>
                </c:pt>
                <c:pt idx="195">
                  <c:v>22049.557240091512</c:v>
                </c:pt>
                <c:pt idx="196">
                  <c:v>23741.736286252602</c:v>
                </c:pt>
                <c:pt idx="197">
                  <c:v>20642.343066415448</c:v>
                </c:pt>
                <c:pt idx="198">
                  <c:v>19206.312220240892</c:v>
                </c:pt>
                <c:pt idx="199">
                  <c:v>19127.86683399502</c:v>
                </c:pt>
                <c:pt idx="200">
                  <c:v>20573.503237669065</c:v>
                </c:pt>
                <c:pt idx="201">
                  <c:v>22449.788802570485</c:v>
                </c:pt>
                <c:pt idx="202">
                  <c:v>23202.224140030947</c:v>
                </c:pt>
                <c:pt idx="203">
                  <c:v>26721.060037346069</c:v>
                </c:pt>
                <c:pt idx="204">
                  <c:v>23832.98908249781</c:v>
                </c:pt>
                <c:pt idx="205">
                  <c:v>20387.795792678822</c:v>
                </c:pt>
                <c:pt idx="206">
                  <c:v>17639.005421573242</c:v>
                </c:pt>
                <c:pt idx="207">
                  <c:v>20418.213391427224</c:v>
                </c:pt>
                <c:pt idx="208">
                  <c:v>21657.330308862118</c:v>
                </c:pt>
                <c:pt idx="209">
                  <c:v>19953.944778951616</c:v>
                </c:pt>
                <c:pt idx="210">
                  <c:v>21983.91926384496</c:v>
                </c:pt>
                <c:pt idx="211">
                  <c:v>20530.278228921332</c:v>
                </c:pt>
                <c:pt idx="212">
                  <c:v>18990.187176502252</c:v>
                </c:pt>
                <c:pt idx="213">
                  <c:v>15983.647679160214</c:v>
                </c:pt>
                <c:pt idx="214">
                  <c:v>20690.370853912926</c:v>
                </c:pt>
                <c:pt idx="215">
                  <c:v>21891.065541349839</c:v>
                </c:pt>
                <c:pt idx="216">
                  <c:v>21863.849795101265</c:v>
                </c:pt>
                <c:pt idx="217">
                  <c:v>20243.712430186391</c:v>
                </c:pt>
                <c:pt idx="218">
                  <c:v>20437.424506426218</c:v>
                </c:pt>
                <c:pt idx="219">
                  <c:v>21343.548763878603</c:v>
                </c:pt>
                <c:pt idx="220">
                  <c:v>19965.151262701023</c:v>
                </c:pt>
                <c:pt idx="221">
                  <c:v>22292.898030078726</c:v>
                </c:pt>
                <c:pt idx="222">
                  <c:v>25353.869019917904</c:v>
                </c:pt>
                <c:pt idx="223">
                  <c:v>29018.389205975363</c:v>
                </c:pt>
                <c:pt idx="224">
                  <c:v>22590.670312563081</c:v>
                </c:pt>
                <c:pt idx="225">
                  <c:v>22659.510141309464</c:v>
                </c:pt>
                <c:pt idx="226">
                  <c:v>21804.615523854383</c:v>
                </c:pt>
                <c:pt idx="227">
                  <c:v>22166.424856335376</c:v>
                </c:pt>
                <c:pt idx="228">
                  <c:v>22102.387806338735</c:v>
                </c:pt>
                <c:pt idx="229">
                  <c:v>24555.006821209874</c:v>
                </c:pt>
                <c:pt idx="230">
                  <c:v>28176.301998519615</c:v>
                </c:pt>
                <c:pt idx="231">
                  <c:v>25102.523598681109</c:v>
                </c:pt>
                <c:pt idx="232">
                  <c:v>22736.354601305426</c:v>
                </c:pt>
                <c:pt idx="233">
                  <c:v>20491.855998923354</c:v>
                </c:pt>
                <c:pt idx="234">
                  <c:v>20968.932021398283</c:v>
                </c:pt>
                <c:pt idx="235">
                  <c:v>21966.309075095887</c:v>
                </c:pt>
                <c:pt idx="236">
                  <c:v>22020.740567593028</c:v>
                </c:pt>
                <c:pt idx="237">
                  <c:v>23162.200983783048</c:v>
                </c:pt>
                <c:pt idx="238">
                  <c:v>25349.066241168155</c:v>
                </c:pt>
                <c:pt idx="239">
                  <c:v>27084.470296076976</c:v>
                </c:pt>
                <c:pt idx="240">
                  <c:v>23661.689973756809</c:v>
                </c:pt>
                <c:pt idx="241">
                  <c:v>21196.263548886345</c:v>
                </c:pt>
                <c:pt idx="242">
                  <c:v>24286.051211224007</c:v>
                </c:pt>
                <c:pt idx="243">
                  <c:v>25944.610806136865</c:v>
                </c:pt>
                <c:pt idx="244">
                  <c:v>26194.355301123742</c:v>
                </c:pt>
                <c:pt idx="245">
                  <c:v>26405.677566112641</c:v>
                </c:pt>
                <c:pt idx="246">
                  <c:v>23317.490830024894</c:v>
                </c:pt>
                <c:pt idx="247">
                  <c:v>25699.669089899733</c:v>
                </c:pt>
                <c:pt idx="248">
                  <c:v>22438.582318821074</c:v>
                </c:pt>
                <c:pt idx="249">
                  <c:v>22256.076726330659</c:v>
                </c:pt>
                <c:pt idx="250">
                  <c:v>26370.457188614488</c:v>
                </c:pt>
                <c:pt idx="251">
                  <c:v>26501.733141107594</c:v>
                </c:pt>
                <c:pt idx="252">
                  <c:v>26586.582232353132</c:v>
                </c:pt>
                <c:pt idx="253">
                  <c:v>22462.596212569806</c:v>
                </c:pt>
                <c:pt idx="254">
                  <c:v>23530.414021263707</c:v>
                </c:pt>
                <c:pt idx="255">
                  <c:v>24657.466101204493</c:v>
                </c:pt>
                <c:pt idx="256">
                  <c:v>25467.534783661933</c:v>
                </c:pt>
                <c:pt idx="257">
                  <c:v>25867.766346140903</c:v>
                </c:pt>
                <c:pt idx="258">
                  <c:v>27276.581446066877</c:v>
                </c:pt>
                <c:pt idx="259">
                  <c:v>22294.498956328644</c:v>
                </c:pt>
                <c:pt idx="260">
                  <c:v>20549.489343920326</c:v>
                </c:pt>
                <c:pt idx="261">
                  <c:v>19729.815103963392</c:v>
                </c:pt>
                <c:pt idx="262">
                  <c:v>22312.109145077713</c:v>
                </c:pt>
                <c:pt idx="263">
                  <c:v>21540.462692618261</c:v>
                </c:pt>
                <c:pt idx="264">
                  <c:v>22787.584241302739</c:v>
                </c:pt>
                <c:pt idx="265">
                  <c:v>24121.155807482668</c:v>
                </c:pt>
                <c:pt idx="266">
                  <c:v>24702.292036202136</c:v>
                </c:pt>
                <c:pt idx="267">
                  <c:v>22842.015733799875</c:v>
                </c:pt>
                <c:pt idx="268">
                  <c:v>19694.594726465239</c:v>
                </c:pt>
                <c:pt idx="269">
                  <c:v>19116.660350245606</c:v>
                </c:pt>
                <c:pt idx="270">
                  <c:v>20805.637543906869</c:v>
                </c:pt>
                <c:pt idx="271">
                  <c:v>24468.556803714415</c:v>
                </c:pt>
                <c:pt idx="272">
                  <c:v>22581.064755063584</c:v>
                </c:pt>
                <c:pt idx="273">
                  <c:v>15208.799374200926</c:v>
                </c:pt>
                <c:pt idx="274">
                  <c:v>24265.239169975099</c:v>
                </c:pt>
                <c:pt idx="275">
                  <c:v>18601.162097772693</c:v>
                </c:pt>
                <c:pt idx="276">
                  <c:v>16138.937525402062</c:v>
                </c:pt>
                <c:pt idx="277">
                  <c:v>23940.251141242174</c:v>
                </c:pt>
                <c:pt idx="278">
                  <c:v>25912.592281138546</c:v>
                </c:pt>
                <c:pt idx="279">
                  <c:v>17834.318424062982</c:v>
                </c:pt>
                <c:pt idx="280">
                  <c:v>23562.432546262022</c:v>
                </c:pt>
                <c:pt idx="281">
                  <c:v>23307.885272525404</c:v>
                </c:pt>
                <c:pt idx="282">
                  <c:v>22577.862902563757</c:v>
                </c:pt>
                <c:pt idx="283">
                  <c:v>18080.861066550027</c:v>
                </c:pt>
                <c:pt idx="284">
                  <c:v>20565.498606419489</c:v>
                </c:pt>
                <c:pt idx="285">
                  <c:v>23451.968635017831</c:v>
                </c:pt>
                <c:pt idx="286">
                  <c:v>25758.903361146626</c:v>
                </c:pt>
                <c:pt idx="287">
                  <c:v>24495.772549962989</c:v>
                </c:pt>
                <c:pt idx="288">
                  <c:v>24257.234538725519</c:v>
                </c:pt>
                <c:pt idx="289">
                  <c:v>22148.814667586295</c:v>
                </c:pt>
                <c:pt idx="290">
                  <c:v>26096.698799878875</c:v>
                </c:pt>
                <c:pt idx="291">
                  <c:v>24103.545618733595</c:v>
                </c:pt>
                <c:pt idx="292">
                  <c:v>24886.398554942465</c:v>
                </c:pt>
                <c:pt idx="293">
                  <c:v>24276.445653724513</c:v>
                </c:pt>
                <c:pt idx="294">
                  <c:v>25129.739344929676</c:v>
                </c:pt>
                <c:pt idx="295">
                  <c:v>23370.32139627212</c:v>
                </c:pt>
                <c:pt idx="296">
                  <c:v>20498.259703923017</c:v>
                </c:pt>
                <c:pt idx="297">
                  <c:v>22694.730518807617</c:v>
                </c:pt>
                <c:pt idx="298">
                  <c:v>23772.153885001007</c:v>
                </c:pt>
                <c:pt idx="299">
                  <c:v>25888.578387389811</c:v>
                </c:pt>
                <c:pt idx="300">
                  <c:v>20232.505946436977</c:v>
                </c:pt>
                <c:pt idx="301">
                  <c:v>22230.46190633201</c:v>
                </c:pt>
                <c:pt idx="302">
                  <c:v>23917.838173743352</c:v>
                </c:pt>
                <c:pt idx="303">
                  <c:v>20773.61901890855</c:v>
                </c:pt>
                <c:pt idx="304">
                  <c:v>19492.87801897584</c:v>
                </c:pt>
                <c:pt idx="305">
                  <c:v>22027.14427259269</c:v>
                </c:pt>
                <c:pt idx="306">
                  <c:v>25478.74126741134</c:v>
                </c:pt>
                <c:pt idx="307">
                  <c:v>28171.499219769863</c:v>
                </c:pt>
                <c:pt idx="308">
                  <c:v>23309.486198775317</c:v>
                </c:pt>
                <c:pt idx="309">
                  <c:v>24566.213304959285</c:v>
                </c:pt>
                <c:pt idx="310">
                  <c:v>22915.658341296003</c:v>
                </c:pt>
                <c:pt idx="311">
                  <c:v>21574.082143866497</c:v>
                </c:pt>
                <c:pt idx="312">
                  <c:v>23016.516695040707</c:v>
                </c:pt>
                <c:pt idx="313">
                  <c:v>26203.960858623239</c:v>
                </c:pt>
                <c:pt idx="314">
                  <c:v>26972.40545858286</c:v>
                </c:pt>
                <c:pt idx="315">
                  <c:v>24974.449498687838</c:v>
                </c:pt>
                <c:pt idx="316">
                  <c:v>21527.655282618929</c:v>
                </c:pt>
                <c:pt idx="317">
                  <c:v>18982.182545252672</c:v>
                </c:pt>
                <c:pt idx="318">
                  <c:v>17370.049811587374</c:v>
                </c:pt>
                <c:pt idx="319">
                  <c:v>19857.889203956664</c:v>
                </c:pt>
                <c:pt idx="320">
                  <c:v>23330.298240024222</c:v>
                </c:pt>
                <c:pt idx="321">
                  <c:v>23016.516695040707</c:v>
                </c:pt>
                <c:pt idx="322">
                  <c:v>22147.213741336382</c:v>
                </c:pt>
                <c:pt idx="323">
                  <c:v>23405.541773770266</c:v>
                </c:pt>
                <c:pt idx="324">
                  <c:v>23807.374262499157</c:v>
                </c:pt>
                <c:pt idx="325">
                  <c:v>26487.324804858348</c:v>
                </c:pt>
                <c:pt idx="326">
                  <c:v>21423.5950763744</c:v>
                </c:pt>
                <c:pt idx="327">
                  <c:v>25435.516258663614</c:v>
                </c:pt>
                <c:pt idx="328">
                  <c:v>15698.682806675191</c:v>
                </c:pt>
                <c:pt idx="329">
                  <c:v>23237.4445175291</c:v>
                </c:pt>
                <c:pt idx="330">
                  <c:v>24318.069736222322</c:v>
                </c:pt>
                <c:pt idx="331">
                  <c:v>27419.063882309398</c:v>
                </c:pt>
                <c:pt idx="332">
                  <c:v>23565.63439876186</c:v>
                </c:pt>
                <c:pt idx="333">
                  <c:v>25944.610806136865</c:v>
                </c:pt>
                <c:pt idx="334">
                  <c:v>25518.764423659239</c:v>
                </c:pt>
                <c:pt idx="335">
                  <c:v>29402.611505955178</c:v>
                </c:pt>
                <c:pt idx="336">
                  <c:v>19563.31877397214</c:v>
                </c:pt>
                <c:pt idx="337">
                  <c:v>25835.747821142584</c:v>
                </c:pt>
                <c:pt idx="338">
                  <c:v>23933.847436242508</c:v>
                </c:pt>
                <c:pt idx="339">
                  <c:v>20735.196788910565</c:v>
                </c:pt>
                <c:pt idx="340">
                  <c:v>26237.580309871475</c:v>
                </c:pt>
                <c:pt idx="341">
                  <c:v>26994.818426081689</c:v>
                </c:pt>
                <c:pt idx="342">
                  <c:v>25301.038453670677</c:v>
                </c:pt>
                <c:pt idx="343">
                  <c:v>27707.230607294259</c:v>
                </c:pt>
                <c:pt idx="344">
                  <c:v>25699.669089899733</c:v>
                </c:pt>
                <c:pt idx="345">
                  <c:v>27023.635098580173</c:v>
                </c:pt>
                <c:pt idx="346">
                  <c:v>35189.95989940111</c:v>
                </c:pt>
                <c:pt idx="347">
                  <c:v>28104.260317273394</c:v>
                </c:pt>
                <c:pt idx="348">
                  <c:v>25862.963567391158</c:v>
                </c:pt>
                <c:pt idx="349">
                  <c:v>24013.893748738305</c:v>
                </c:pt>
                <c:pt idx="350">
                  <c:v>24013.893748738305</c:v>
                </c:pt>
                <c:pt idx="351">
                  <c:v>24013.893748738305</c:v>
                </c:pt>
                <c:pt idx="352">
                  <c:v>24013.893748738305</c:v>
                </c:pt>
                <c:pt idx="353">
                  <c:v>24013.893748738305</c:v>
                </c:pt>
                <c:pt idx="354">
                  <c:v>24013.893748738305</c:v>
                </c:pt>
                <c:pt idx="355">
                  <c:v>21264.302914507771</c:v>
                </c:pt>
                <c:pt idx="356">
                  <c:v>25074.507389307582</c:v>
                </c:pt>
                <c:pt idx="357">
                  <c:v>23502.39781189018</c:v>
                </c:pt>
                <c:pt idx="358">
                  <c:v>31133.212782114257</c:v>
                </c:pt>
                <c:pt idx="359">
                  <c:v>14423.545048617181</c:v>
                </c:pt>
                <c:pt idx="360">
                  <c:v>13018.732264315993</c:v>
                </c:pt>
                <c:pt idx="361">
                  <c:v>19008.597828376285</c:v>
                </c:pt>
                <c:pt idx="362">
                  <c:v>23478.383918141441</c:v>
                </c:pt>
                <c:pt idx="363">
                  <c:v>24450.946614965342</c:v>
                </c:pt>
                <c:pt idx="364">
                  <c:v>24434.937352466182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6-42D9-BA25-A4C5FDAB0F2A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11818.297947302141</c:v>
                </c:pt>
                <c:pt idx="1">
                  <c:v>11384.654526209542</c:v>
                </c:pt>
                <c:pt idx="2">
                  <c:v>11028.911120882078</c:v>
                </c:pt>
                <c:pt idx="3">
                  <c:v>9599.8786094571587</c:v>
                </c:pt>
                <c:pt idx="4">
                  <c:v>11861.575733838328</c:v>
                </c:pt>
                <c:pt idx="5">
                  <c:v>15606.835380680015</c:v>
                </c:pt>
                <c:pt idx="6">
                  <c:v>16674.065596662404</c:v>
                </c:pt>
                <c:pt idx="7">
                  <c:v>15945.267671392998</c:v>
                </c:pt>
                <c:pt idx="8">
                  <c:v>15959.116563084581</c:v>
                </c:pt>
                <c:pt idx="9">
                  <c:v>14296.38400436425</c:v>
                </c:pt>
                <c:pt idx="10">
                  <c:v>12770.40925109827</c:v>
                </c:pt>
                <c:pt idx="11">
                  <c:v>15332.454214040583</c:v>
                </c:pt>
                <c:pt idx="12">
                  <c:v>15486.523134109411</c:v>
                </c:pt>
                <c:pt idx="13">
                  <c:v>11417.545643977044</c:v>
                </c:pt>
                <c:pt idx="14">
                  <c:v>16725.998940505826</c:v>
                </c:pt>
                <c:pt idx="15">
                  <c:v>15380.925334961112</c:v>
                </c:pt>
                <c:pt idx="16">
                  <c:v>16949.312319032553</c:v>
                </c:pt>
                <c:pt idx="17">
                  <c:v>16471.525555673044</c:v>
                </c:pt>
                <c:pt idx="18">
                  <c:v>16848.042298537875</c:v>
                </c:pt>
                <c:pt idx="19">
                  <c:v>19113.201645841942</c:v>
                </c:pt>
                <c:pt idx="20">
                  <c:v>19598.77841077797</c:v>
                </c:pt>
                <c:pt idx="21">
                  <c:v>18082.324770549949</c:v>
                </c:pt>
                <c:pt idx="22">
                  <c:v>18253.704805233254</c:v>
                </c:pt>
                <c:pt idx="23">
                  <c:v>15522.010919069084</c:v>
                </c:pt>
                <c:pt idx="24">
                  <c:v>16133.093264960058</c:v>
                </c:pt>
                <c:pt idx="25">
                  <c:v>16328.708860103623</c:v>
                </c:pt>
                <c:pt idx="26">
                  <c:v>16978.741213877165</c:v>
                </c:pt>
                <c:pt idx="27">
                  <c:v>16346.885530448822</c:v>
                </c:pt>
                <c:pt idx="28">
                  <c:v>16797.840066155895</c:v>
                </c:pt>
                <c:pt idx="29">
                  <c:v>14749.935207263494</c:v>
                </c:pt>
                <c:pt idx="30">
                  <c:v>14366.494018552872</c:v>
                </c:pt>
                <c:pt idx="31">
                  <c:v>16674.931152393121</c:v>
                </c:pt>
                <c:pt idx="32">
                  <c:v>16081.159921116629</c:v>
                </c:pt>
                <c:pt idx="33">
                  <c:v>19050.881633229834</c:v>
                </c:pt>
                <c:pt idx="34">
                  <c:v>16910.362311149987</c:v>
                </c:pt>
                <c:pt idx="35">
                  <c:v>7973.4993914272236</c:v>
                </c:pt>
                <c:pt idx="36">
                  <c:v>16910.362311149987</c:v>
                </c:pt>
                <c:pt idx="37">
                  <c:v>16112.319927422683</c:v>
                </c:pt>
                <c:pt idx="38">
                  <c:v>13943.237266228958</c:v>
                </c:pt>
                <c:pt idx="39">
                  <c:v>14760.321876032182</c:v>
                </c:pt>
                <c:pt idx="40">
                  <c:v>15174.923071048863</c:v>
                </c:pt>
                <c:pt idx="41">
                  <c:v>16278.506627721645</c:v>
                </c:pt>
                <c:pt idx="42">
                  <c:v>18132.527002931929</c:v>
                </c:pt>
                <c:pt idx="43">
                  <c:v>13425.634939256151</c:v>
                </c:pt>
                <c:pt idx="44">
                  <c:v>15048.551934363191</c:v>
                </c:pt>
                <c:pt idx="45">
                  <c:v>16502.685561979099</c:v>
                </c:pt>
                <c:pt idx="46">
                  <c:v>16354.675532025338</c:v>
                </c:pt>
                <c:pt idx="47">
                  <c:v>16121.841040460646</c:v>
                </c:pt>
                <c:pt idx="48">
                  <c:v>19747.65399646245</c:v>
                </c:pt>
                <c:pt idx="49">
                  <c:v>13942.371710498233</c:v>
                </c:pt>
                <c:pt idx="50">
                  <c:v>18318.621485037533</c:v>
                </c:pt>
                <c:pt idx="51">
                  <c:v>17131.079022484544</c:v>
                </c:pt>
                <c:pt idx="52">
                  <c:v>15705.508733982522</c:v>
                </c:pt>
                <c:pt idx="53">
                  <c:v>12914.957058129135</c:v>
                </c:pt>
                <c:pt idx="54">
                  <c:v>11868.500179684117</c:v>
                </c:pt>
                <c:pt idx="55">
                  <c:v>12275.311373124283</c:v>
                </c:pt>
                <c:pt idx="56">
                  <c:v>16419.592211829618</c:v>
                </c:pt>
                <c:pt idx="57">
                  <c:v>19902.588472262007</c:v>
                </c:pt>
                <c:pt idx="58">
                  <c:v>17729.17803241466</c:v>
                </c:pt>
                <c:pt idx="59">
                  <c:v>16496.626671864033</c:v>
                </c:pt>
                <c:pt idx="60">
                  <c:v>18363.630383035172</c:v>
                </c:pt>
                <c:pt idx="61">
                  <c:v>19014.528292539431</c:v>
                </c:pt>
                <c:pt idx="62">
                  <c:v>17099.053460447765</c:v>
                </c:pt>
                <c:pt idx="63">
                  <c:v>17453.931310044503</c:v>
                </c:pt>
                <c:pt idx="64">
                  <c:v>17942.970297903426</c:v>
                </c:pt>
                <c:pt idx="65">
                  <c:v>17009.035664452495</c:v>
                </c:pt>
                <c:pt idx="66">
                  <c:v>16497.492227594757</c:v>
                </c:pt>
                <c:pt idx="67">
                  <c:v>16695.704489930496</c:v>
                </c:pt>
                <c:pt idx="68">
                  <c:v>20170.045193055641</c:v>
                </c:pt>
                <c:pt idx="69">
                  <c:v>19612.627302469547</c:v>
                </c:pt>
                <c:pt idx="70">
                  <c:v>17727.446920953214</c:v>
                </c:pt>
                <c:pt idx="71">
                  <c:v>18092.711439318635</c:v>
                </c:pt>
                <c:pt idx="72">
                  <c:v>16716.477827467868</c:v>
                </c:pt>
                <c:pt idx="73">
                  <c:v>16185.8921645342</c:v>
                </c:pt>
                <c:pt idx="74">
                  <c:v>16851.504521460771</c:v>
                </c:pt>
                <c:pt idx="75">
                  <c:v>18830.164921895273</c:v>
                </c:pt>
                <c:pt idx="76">
                  <c:v>18959.13272577311</c:v>
                </c:pt>
                <c:pt idx="77">
                  <c:v>18146.375894623503</c:v>
                </c:pt>
                <c:pt idx="78">
                  <c:v>18847.476036509746</c:v>
                </c:pt>
                <c:pt idx="79">
                  <c:v>17648.681349457351</c:v>
                </c:pt>
                <c:pt idx="80">
                  <c:v>16243.018842761974</c:v>
                </c:pt>
                <c:pt idx="81">
                  <c:v>16551.156682899629</c:v>
                </c:pt>
                <c:pt idx="82">
                  <c:v>20343.156339200395</c:v>
                </c:pt>
                <c:pt idx="83">
                  <c:v>17286.013498284097</c:v>
                </c:pt>
                <c:pt idx="84">
                  <c:v>19964.908484874115</c:v>
                </c:pt>
                <c:pt idx="85">
                  <c:v>17308.517947282911</c:v>
                </c:pt>
                <c:pt idx="86">
                  <c:v>18210.427018697068</c:v>
                </c:pt>
                <c:pt idx="87">
                  <c:v>16182.429941611314</c:v>
                </c:pt>
                <c:pt idx="88">
                  <c:v>16923.345647110844</c:v>
                </c:pt>
                <c:pt idx="89">
                  <c:v>19869.697354494503</c:v>
                </c:pt>
                <c:pt idx="90">
                  <c:v>20295.55077401059</c:v>
                </c:pt>
                <c:pt idx="91">
                  <c:v>18581.750427177558</c:v>
                </c:pt>
                <c:pt idx="92">
                  <c:v>14217.618432868387</c:v>
                </c:pt>
                <c:pt idx="93">
                  <c:v>10899.943317004236</c:v>
                </c:pt>
                <c:pt idx="94">
                  <c:v>11914.374633412479</c:v>
                </c:pt>
                <c:pt idx="95">
                  <c:v>10573.628806521381</c:v>
                </c:pt>
                <c:pt idx="96">
                  <c:v>14485.07515366203</c:v>
                </c:pt>
                <c:pt idx="97">
                  <c:v>17333.619063473903</c:v>
                </c:pt>
                <c:pt idx="98">
                  <c:v>19801.318451767329</c:v>
                </c:pt>
                <c:pt idx="99">
                  <c:v>22473.288992511552</c:v>
                </c:pt>
                <c:pt idx="100">
                  <c:v>19944.135147336747</c:v>
                </c:pt>
                <c:pt idx="101">
                  <c:v>17917.00362598171</c:v>
                </c:pt>
                <c:pt idx="102">
                  <c:v>16927.67342576446</c:v>
                </c:pt>
                <c:pt idx="103">
                  <c:v>15567.885372797444</c:v>
                </c:pt>
                <c:pt idx="104">
                  <c:v>14084.32285033693</c:v>
                </c:pt>
                <c:pt idx="105">
                  <c:v>16990.858994107293</c:v>
                </c:pt>
                <c:pt idx="106">
                  <c:v>14764.6496546858</c:v>
                </c:pt>
                <c:pt idx="107">
                  <c:v>15383.522002153284</c:v>
                </c:pt>
                <c:pt idx="108">
                  <c:v>15719.3576256741</c:v>
                </c:pt>
                <c:pt idx="109">
                  <c:v>12489.969194343774</c:v>
                </c:pt>
                <c:pt idx="110">
                  <c:v>18541.069307833535</c:v>
                </c:pt>
                <c:pt idx="111">
                  <c:v>16548.560015707455</c:v>
                </c:pt>
                <c:pt idx="112">
                  <c:v>19975.295153642797</c:v>
                </c:pt>
                <c:pt idx="113">
                  <c:v>17073.952344256777</c:v>
                </c:pt>
                <c:pt idx="114">
                  <c:v>11442.646760168032</c:v>
                </c:pt>
                <c:pt idx="115">
                  <c:v>6463.1046413142731</c:v>
                </c:pt>
                <c:pt idx="116">
                  <c:v>12247.613589741122</c:v>
                </c:pt>
                <c:pt idx="117">
                  <c:v>9836.1753239447426</c:v>
                </c:pt>
                <c:pt idx="118">
                  <c:v>9338.4807787785867</c:v>
                </c:pt>
                <c:pt idx="119">
                  <c:v>11183.845596681627</c:v>
                </c:pt>
                <c:pt idx="120">
                  <c:v>14562.109613696442</c:v>
                </c:pt>
                <c:pt idx="121">
                  <c:v>16587.510023590028</c:v>
                </c:pt>
                <c:pt idx="122">
                  <c:v>12813.687037634456</c:v>
                </c:pt>
                <c:pt idx="123">
                  <c:v>15477.00202107145</c:v>
                </c:pt>
                <c:pt idx="124">
                  <c:v>17331.887952012454</c:v>
                </c:pt>
                <c:pt idx="125">
                  <c:v>11975.829090293864</c:v>
                </c:pt>
                <c:pt idx="126">
                  <c:v>10596.133255520201</c:v>
                </c:pt>
                <c:pt idx="127">
                  <c:v>15224.259747700115</c:v>
                </c:pt>
                <c:pt idx="128">
                  <c:v>15512.489806031122</c:v>
                </c:pt>
                <c:pt idx="129">
                  <c:v>15986.814346467743</c:v>
                </c:pt>
                <c:pt idx="130">
                  <c:v>15102.216389668065</c:v>
                </c:pt>
                <c:pt idx="131">
                  <c:v>15214.738634662153</c:v>
                </c:pt>
                <c:pt idx="132">
                  <c:v>19373.733920789789</c:v>
                </c:pt>
                <c:pt idx="133">
                  <c:v>17637.429124957936</c:v>
                </c:pt>
                <c:pt idx="134">
                  <c:v>13695.688327241964</c:v>
                </c:pt>
                <c:pt idx="135">
                  <c:v>11599.31234742903</c:v>
                </c:pt>
                <c:pt idx="136">
                  <c:v>13342.541589106671</c:v>
                </c:pt>
                <c:pt idx="137">
                  <c:v>16006.722128274385</c:v>
                </c:pt>
                <c:pt idx="138">
                  <c:v>14762.052987493627</c:v>
                </c:pt>
                <c:pt idx="139">
                  <c:v>13887.841699462637</c:v>
                </c:pt>
                <c:pt idx="140">
                  <c:v>14486.806265123472</c:v>
                </c:pt>
                <c:pt idx="141">
                  <c:v>10171.145391734837</c:v>
                </c:pt>
                <c:pt idx="142">
                  <c:v>13789.16834616013</c:v>
                </c:pt>
                <c:pt idx="143">
                  <c:v>11893.601295875109</c:v>
                </c:pt>
                <c:pt idx="144">
                  <c:v>10052.564256625681</c:v>
                </c:pt>
                <c:pt idx="145">
                  <c:v>12821.477039210973</c:v>
                </c:pt>
                <c:pt idx="146">
                  <c:v>11292.040063022097</c:v>
                </c:pt>
                <c:pt idx="147">
                  <c:v>13390.147154296477</c:v>
                </c:pt>
                <c:pt idx="148">
                  <c:v>13996.901721533828</c:v>
                </c:pt>
                <c:pt idx="149">
                  <c:v>15993.738792313534</c:v>
                </c:pt>
                <c:pt idx="150">
                  <c:v>13747.621671085391</c:v>
                </c:pt>
                <c:pt idx="151">
                  <c:v>12243.285811087504</c:v>
                </c:pt>
                <c:pt idx="152">
                  <c:v>13561.52718897978</c:v>
                </c:pt>
                <c:pt idx="153">
                  <c:v>15269.26864569775</c:v>
                </c:pt>
                <c:pt idx="154">
                  <c:v>12734.921466138596</c:v>
                </c:pt>
                <c:pt idx="155">
                  <c:v>14492.865155238538</c:v>
                </c:pt>
                <c:pt idx="156">
                  <c:v>15056.341935939705</c:v>
                </c:pt>
                <c:pt idx="157">
                  <c:v>15908.914330702601</c:v>
                </c:pt>
                <c:pt idx="158">
                  <c:v>10778.765514702913</c:v>
                </c:pt>
                <c:pt idx="159">
                  <c:v>13700.016105895582</c:v>
                </c:pt>
                <c:pt idx="160">
                  <c:v>8271.2505627961946</c:v>
                </c:pt>
                <c:pt idx="161">
                  <c:v>13835.042799888488</c:v>
                </c:pt>
                <c:pt idx="162">
                  <c:v>13702.612773087754</c:v>
                </c:pt>
                <c:pt idx="163">
                  <c:v>16191.951054649269</c:v>
                </c:pt>
                <c:pt idx="164">
                  <c:v>14895.348570025089</c:v>
                </c:pt>
                <c:pt idx="165">
                  <c:v>11091.231133494186</c:v>
                </c:pt>
                <c:pt idx="166">
                  <c:v>11806.180167072009</c:v>
                </c:pt>
                <c:pt idx="167">
                  <c:v>10864.455532044563</c:v>
                </c:pt>
                <c:pt idx="168">
                  <c:v>7352.8959324982916</c:v>
                </c:pt>
                <c:pt idx="169">
                  <c:v>9439.7507992732662</c:v>
                </c:pt>
                <c:pt idx="170">
                  <c:v>12518.532533457659</c:v>
                </c:pt>
                <c:pt idx="171">
                  <c:v>16152.135491035979</c:v>
                </c:pt>
                <c:pt idx="172">
                  <c:v>14384.67068889807</c:v>
                </c:pt>
                <c:pt idx="173">
                  <c:v>8829.5340091130183</c:v>
                </c:pt>
                <c:pt idx="174">
                  <c:v>9013.0318240264551</c:v>
                </c:pt>
                <c:pt idx="175">
                  <c:v>15336.781992694201</c:v>
                </c:pt>
                <c:pt idx="176">
                  <c:v>15847.459873821215</c:v>
                </c:pt>
                <c:pt idx="177">
                  <c:v>15361.883108885191</c:v>
                </c:pt>
                <c:pt idx="178">
                  <c:v>11581.13567708383</c:v>
                </c:pt>
                <c:pt idx="179">
                  <c:v>13917.270594307245</c:v>
                </c:pt>
                <c:pt idx="180">
                  <c:v>11053.146681342341</c:v>
                </c:pt>
                <c:pt idx="181">
                  <c:v>10551.989913253288</c:v>
                </c:pt>
                <c:pt idx="182">
                  <c:v>11512.756774356656</c:v>
                </c:pt>
                <c:pt idx="183">
                  <c:v>12942.654841512296</c:v>
                </c:pt>
                <c:pt idx="184">
                  <c:v>10597.864366981648</c:v>
                </c:pt>
                <c:pt idx="185">
                  <c:v>6842.2180513712765</c:v>
                </c:pt>
                <c:pt idx="186">
                  <c:v>8544.766173704902</c:v>
                </c:pt>
                <c:pt idx="187">
                  <c:v>10767.513290203504</c:v>
                </c:pt>
                <c:pt idx="188">
                  <c:v>4600.4287087967541</c:v>
                </c:pt>
                <c:pt idx="189">
                  <c:v>5198.5277187268684</c:v>
                </c:pt>
                <c:pt idx="190">
                  <c:v>7652.378215328712</c:v>
                </c:pt>
                <c:pt idx="191">
                  <c:v>8534.3795049362161</c:v>
                </c:pt>
                <c:pt idx="192">
                  <c:v>6321.1535014755773</c:v>
                </c:pt>
                <c:pt idx="193">
                  <c:v>6785.0913731435094</c:v>
                </c:pt>
                <c:pt idx="194">
                  <c:v>8692.7762036586628</c:v>
                </c:pt>
                <c:pt idx="195">
                  <c:v>7186.7092321993314</c:v>
                </c:pt>
                <c:pt idx="196">
                  <c:v>7901.6582657771532</c:v>
                </c:pt>
                <c:pt idx="197">
                  <c:v>7192.7681223143982</c:v>
                </c:pt>
                <c:pt idx="198">
                  <c:v>1722.4559041402711</c:v>
                </c:pt>
                <c:pt idx="199">
                  <c:v>7243.8359104270985</c:v>
                </c:pt>
                <c:pt idx="200">
                  <c:v>6364.431288011765</c:v>
                </c:pt>
                <c:pt idx="201">
                  <c:v>5055.7110231574488</c:v>
                </c:pt>
                <c:pt idx="202">
                  <c:v>7461.0903988387608</c:v>
                </c:pt>
                <c:pt idx="203">
                  <c:v>3958.1863565997282</c:v>
                </c:pt>
                <c:pt idx="204">
                  <c:v>5099.8543654243585</c:v>
                </c:pt>
                <c:pt idx="205">
                  <c:v>0</c:v>
                </c:pt>
                <c:pt idx="206">
                  <c:v>97.807797571784207</c:v>
                </c:pt>
                <c:pt idx="207">
                  <c:v>1671.3881160275694</c:v>
                </c:pt>
                <c:pt idx="208">
                  <c:v>128.10224814711563</c:v>
                </c:pt>
                <c:pt idx="209">
                  <c:v>625.79679331327429</c:v>
                </c:pt>
                <c:pt idx="210">
                  <c:v>636.18346208195931</c:v>
                </c:pt>
                <c:pt idx="211">
                  <c:v>4063.784155748026</c:v>
                </c:pt>
                <c:pt idx="212">
                  <c:v>6.0588901150662808</c:v>
                </c:pt>
                <c:pt idx="213">
                  <c:v>3119.4628535284101</c:v>
                </c:pt>
                <c:pt idx="214">
                  <c:v>6766.9147027983108</c:v>
                </c:pt>
                <c:pt idx="215">
                  <c:v>2989.6294939198469</c:v>
                </c:pt>
                <c:pt idx="216">
                  <c:v>3067.5295096849854</c:v>
                </c:pt>
                <c:pt idx="217">
                  <c:v>4169.3819548963238</c:v>
                </c:pt>
                <c:pt idx="218">
                  <c:v>5939.4434242264015</c:v>
                </c:pt>
                <c:pt idx="219">
                  <c:v>7200.5581238909108</c:v>
                </c:pt>
                <c:pt idx="220">
                  <c:v>0</c:v>
                </c:pt>
                <c:pt idx="221">
                  <c:v>7558.0326406798231</c:v>
                </c:pt>
                <c:pt idx="222">
                  <c:v>3407.6929118594203</c:v>
                </c:pt>
                <c:pt idx="223">
                  <c:v>4675.7320573697207</c:v>
                </c:pt>
                <c:pt idx="224">
                  <c:v>5553.4055683236074</c:v>
                </c:pt>
                <c:pt idx="225">
                  <c:v>0</c:v>
                </c:pt>
                <c:pt idx="226">
                  <c:v>0</c:v>
                </c:pt>
                <c:pt idx="227">
                  <c:v>4905.9698817422386</c:v>
                </c:pt>
                <c:pt idx="228">
                  <c:v>6.0588901150662808</c:v>
                </c:pt>
                <c:pt idx="229">
                  <c:v>30.2944505753314</c:v>
                </c:pt>
                <c:pt idx="230">
                  <c:v>2746.4083335864725</c:v>
                </c:pt>
                <c:pt idx="231">
                  <c:v>4386.6364433079852</c:v>
                </c:pt>
                <c:pt idx="232">
                  <c:v>6798.0747091043659</c:v>
                </c:pt>
                <c:pt idx="233">
                  <c:v>7752.7826800926678</c:v>
                </c:pt>
                <c:pt idx="234">
                  <c:v>207.73337537370099</c:v>
                </c:pt>
                <c:pt idx="235">
                  <c:v>0</c:v>
                </c:pt>
                <c:pt idx="236">
                  <c:v>3701.116304574773</c:v>
                </c:pt>
                <c:pt idx="237">
                  <c:v>9567.8530474203799</c:v>
                </c:pt>
                <c:pt idx="238">
                  <c:v>6431.9446350082171</c:v>
                </c:pt>
                <c:pt idx="239">
                  <c:v>7519.9481885279765</c:v>
                </c:pt>
                <c:pt idx="240">
                  <c:v>11449.571206013823</c:v>
                </c:pt>
                <c:pt idx="241">
                  <c:v>8150.0727604948697</c:v>
                </c:pt>
                <c:pt idx="242">
                  <c:v>6853.4702758706862</c:v>
                </c:pt>
                <c:pt idx="243">
                  <c:v>732.26014819229601</c:v>
                </c:pt>
                <c:pt idx="244">
                  <c:v>3370.4740154382989</c:v>
                </c:pt>
                <c:pt idx="245">
                  <c:v>1988.1815134724636</c:v>
                </c:pt>
                <c:pt idx="246">
                  <c:v>2761.9883367394996</c:v>
                </c:pt>
                <c:pt idx="247">
                  <c:v>2683.2227652436382</c:v>
                </c:pt>
                <c:pt idx="248">
                  <c:v>9507.2641462697156</c:v>
                </c:pt>
                <c:pt idx="249">
                  <c:v>5701.4155982773691</c:v>
                </c:pt>
                <c:pt idx="250">
                  <c:v>4075.0363802474349</c:v>
                </c:pt>
                <c:pt idx="251">
                  <c:v>9121.2262903669216</c:v>
                </c:pt>
                <c:pt idx="252">
                  <c:v>6349.7168405894618</c:v>
                </c:pt>
                <c:pt idx="253">
                  <c:v>1816.8014787891605</c:v>
                </c:pt>
                <c:pt idx="254">
                  <c:v>2768.0472268545659</c:v>
                </c:pt>
                <c:pt idx="255">
                  <c:v>5242.6710609937791</c:v>
                </c:pt>
                <c:pt idx="256">
                  <c:v>5125.8210373460734</c:v>
                </c:pt>
                <c:pt idx="257">
                  <c:v>840.4546145327655</c:v>
                </c:pt>
                <c:pt idx="258">
                  <c:v>11018.524452113392</c:v>
                </c:pt>
                <c:pt idx="259">
                  <c:v>3130.7150780278193</c:v>
                </c:pt>
                <c:pt idx="260">
                  <c:v>2377.6815922981532</c:v>
                </c:pt>
                <c:pt idx="261">
                  <c:v>5478.9677754813656</c:v>
                </c:pt>
                <c:pt idx="262">
                  <c:v>12687.315900948792</c:v>
                </c:pt>
                <c:pt idx="263">
                  <c:v>5657.2722560104585</c:v>
                </c:pt>
                <c:pt idx="264">
                  <c:v>12496.02808445884</c:v>
                </c:pt>
                <c:pt idx="265">
                  <c:v>4215.2564086246839</c:v>
                </c:pt>
                <c:pt idx="266">
                  <c:v>4212.6597414325115</c:v>
                </c:pt>
                <c:pt idx="267">
                  <c:v>12221.646917819411</c:v>
                </c:pt>
                <c:pt idx="268">
                  <c:v>3579.072946542723</c:v>
                </c:pt>
                <c:pt idx="269">
                  <c:v>0.86555573072375414</c:v>
                </c:pt>
                <c:pt idx="270">
                  <c:v>4418.662005344765</c:v>
                </c:pt>
                <c:pt idx="271">
                  <c:v>11943.803528257084</c:v>
                </c:pt>
                <c:pt idx="272">
                  <c:v>9000.9140437963215</c:v>
                </c:pt>
                <c:pt idx="273">
                  <c:v>27374.931095600175</c:v>
                </c:pt>
                <c:pt idx="274">
                  <c:v>37385.948677151122</c:v>
                </c:pt>
                <c:pt idx="275">
                  <c:v>34274.27582519922</c:v>
                </c:pt>
                <c:pt idx="276">
                  <c:v>8169.9805423015177</c:v>
                </c:pt>
                <c:pt idx="277">
                  <c:v>26724.898741826637</c:v>
                </c:pt>
                <c:pt idx="278">
                  <c:v>22667.173476193675</c:v>
                </c:pt>
                <c:pt idx="279">
                  <c:v>16321.784414257831</c:v>
                </c:pt>
                <c:pt idx="280">
                  <c:v>19688.796206773233</c:v>
                </c:pt>
                <c:pt idx="281">
                  <c:v>14736.951871302641</c:v>
                </c:pt>
                <c:pt idx="282">
                  <c:v>14994.021923327597</c:v>
                </c:pt>
                <c:pt idx="283">
                  <c:v>11105.080025185767</c:v>
                </c:pt>
                <c:pt idx="284">
                  <c:v>13865.337250463819</c:v>
                </c:pt>
                <c:pt idx="285">
                  <c:v>17950.760299479934</c:v>
                </c:pt>
                <c:pt idx="286">
                  <c:v>20783.724206138788</c:v>
                </c:pt>
                <c:pt idx="287">
                  <c:v>18441.530398800311</c:v>
                </c:pt>
                <c:pt idx="288">
                  <c:v>19396.238369788611</c:v>
                </c:pt>
                <c:pt idx="289">
                  <c:v>7769.2282389764187</c:v>
                </c:pt>
                <c:pt idx="290">
                  <c:v>16111.454371691962</c:v>
                </c:pt>
                <c:pt idx="291">
                  <c:v>15161.939735088004</c:v>
                </c:pt>
                <c:pt idx="292">
                  <c:v>12788.585921443469</c:v>
                </c:pt>
                <c:pt idx="293">
                  <c:v>7994.2727289645936</c:v>
                </c:pt>
                <c:pt idx="294">
                  <c:v>17620.118010343464</c:v>
                </c:pt>
                <c:pt idx="295">
                  <c:v>19457.692826670002</c:v>
                </c:pt>
                <c:pt idx="296">
                  <c:v>13241.271568611992</c:v>
                </c:pt>
                <c:pt idx="297">
                  <c:v>12478.716969844367</c:v>
                </c:pt>
                <c:pt idx="298">
                  <c:v>14299.846227287146</c:v>
                </c:pt>
                <c:pt idx="299">
                  <c:v>19404.893927095844</c:v>
                </c:pt>
                <c:pt idx="300">
                  <c:v>19120.991647418457</c:v>
                </c:pt>
                <c:pt idx="301">
                  <c:v>13707.806107472095</c:v>
                </c:pt>
                <c:pt idx="302">
                  <c:v>15819.762090438058</c:v>
                </c:pt>
                <c:pt idx="303">
                  <c:v>11551.706782239224</c:v>
                </c:pt>
                <c:pt idx="304">
                  <c:v>6871.6469462158839</c:v>
                </c:pt>
                <c:pt idx="305">
                  <c:v>4650.6309411787324</c:v>
                </c:pt>
                <c:pt idx="306">
                  <c:v>9804.1497619079637</c:v>
                </c:pt>
                <c:pt idx="307">
                  <c:v>20729.194195103188</c:v>
                </c:pt>
                <c:pt idx="308">
                  <c:v>17385.552407317326</c:v>
                </c:pt>
                <c:pt idx="309">
                  <c:v>19040.494964461148</c:v>
                </c:pt>
                <c:pt idx="310">
                  <c:v>15077.115273477075</c:v>
                </c:pt>
                <c:pt idx="311">
                  <c:v>14260.030663673853</c:v>
                </c:pt>
                <c:pt idx="312">
                  <c:v>19678.409538004551</c:v>
                </c:pt>
                <c:pt idx="313">
                  <c:v>17974.130304209481</c:v>
                </c:pt>
                <c:pt idx="314">
                  <c:v>15876.023212935101</c:v>
                </c:pt>
                <c:pt idx="315">
                  <c:v>5856.3500740769214</c:v>
                </c:pt>
                <c:pt idx="316">
                  <c:v>8177.7705438780322</c:v>
                </c:pt>
                <c:pt idx="317">
                  <c:v>15925.359889586356</c:v>
                </c:pt>
                <c:pt idx="318">
                  <c:v>16217.052170840259</c:v>
                </c:pt>
                <c:pt idx="319">
                  <c:v>19430.86059901756</c:v>
                </c:pt>
                <c:pt idx="320">
                  <c:v>19434.322821940455</c:v>
                </c:pt>
                <c:pt idx="321">
                  <c:v>16332.171083026516</c:v>
                </c:pt>
                <c:pt idx="322">
                  <c:v>18747.071571745797</c:v>
                </c:pt>
                <c:pt idx="323">
                  <c:v>20670.336405413978</c:v>
                </c:pt>
                <c:pt idx="324">
                  <c:v>20266.987434896706</c:v>
                </c:pt>
                <c:pt idx="325">
                  <c:v>6920.1180671364154</c:v>
                </c:pt>
                <c:pt idx="326">
                  <c:v>3593.7873939650276</c:v>
                </c:pt>
                <c:pt idx="327">
                  <c:v>10101.900933276936</c:v>
                </c:pt>
                <c:pt idx="328">
                  <c:v>14181.265092177988</c:v>
                </c:pt>
                <c:pt idx="329">
                  <c:v>18072.803657511984</c:v>
                </c:pt>
                <c:pt idx="330">
                  <c:v>13764.067229969141</c:v>
                </c:pt>
                <c:pt idx="331">
                  <c:v>8895.3162446480237</c:v>
                </c:pt>
                <c:pt idx="332">
                  <c:v>9765.199754025396</c:v>
                </c:pt>
                <c:pt idx="333">
                  <c:v>12151.536903630784</c:v>
                </c:pt>
                <c:pt idx="334">
                  <c:v>7783.9426863987219</c:v>
                </c:pt>
                <c:pt idx="335">
                  <c:v>7790.0015765137878</c:v>
                </c:pt>
                <c:pt idx="336">
                  <c:v>6924.4458457900346</c:v>
                </c:pt>
                <c:pt idx="337">
                  <c:v>11695.389033539368</c:v>
                </c:pt>
                <c:pt idx="338">
                  <c:v>9100.4529528295534</c:v>
                </c:pt>
                <c:pt idx="339">
                  <c:v>17701.480249031494</c:v>
                </c:pt>
                <c:pt idx="340">
                  <c:v>7227.3903515433485</c:v>
                </c:pt>
                <c:pt idx="341">
                  <c:v>5552.5400125928836</c:v>
                </c:pt>
                <c:pt idx="342">
                  <c:v>17273.895718053962</c:v>
                </c:pt>
                <c:pt idx="343">
                  <c:v>15277.05864727426</c:v>
                </c:pt>
                <c:pt idx="344">
                  <c:v>10321.752088880768</c:v>
                </c:pt>
                <c:pt idx="345">
                  <c:v>9792.0319816778319</c:v>
                </c:pt>
                <c:pt idx="346">
                  <c:v>22504.448998817614</c:v>
                </c:pt>
                <c:pt idx="347">
                  <c:v>4708.6231751372234</c:v>
                </c:pt>
                <c:pt idx="348">
                  <c:v>15012.198593672794</c:v>
                </c:pt>
                <c:pt idx="349">
                  <c:v>10377.147655647088</c:v>
                </c:pt>
                <c:pt idx="350">
                  <c:v>14221.946211522007</c:v>
                </c:pt>
                <c:pt idx="351">
                  <c:v>9367.0441178924684</c:v>
                </c:pt>
                <c:pt idx="352">
                  <c:v>22015.410010958687</c:v>
                </c:pt>
                <c:pt idx="353">
                  <c:v>17790.632489296047</c:v>
                </c:pt>
                <c:pt idx="354">
                  <c:v>14714.447422303823</c:v>
                </c:pt>
                <c:pt idx="355">
                  <c:v>13577.107192132809</c:v>
                </c:pt>
                <c:pt idx="356">
                  <c:v>10505.249903794205</c:v>
                </c:pt>
                <c:pt idx="357">
                  <c:v>9955.6220147846216</c:v>
                </c:pt>
                <c:pt idx="358">
                  <c:v>14302.442894479314</c:v>
                </c:pt>
                <c:pt idx="359">
                  <c:v>6924.4458457900346</c:v>
                </c:pt>
                <c:pt idx="360">
                  <c:v>6924.4458457900346</c:v>
                </c:pt>
                <c:pt idx="361">
                  <c:v>17311.114614475082</c:v>
                </c:pt>
                <c:pt idx="362">
                  <c:v>18176.67034519884</c:v>
                </c:pt>
                <c:pt idx="363">
                  <c:v>18686.482670595127</c:v>
                </c:pt>
                <c:pt idx="364">
                  <c:v>18437.202620146691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6-42D9-BA25-A4C5FDAB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4096"/>
        <c:axId val="93685632"/>
      </c:lineChart>
      <c:dateAx>
        <c:axId val="93684096"/>
        <c:scaling>
          <c:orientation val="minMax"/>
          <c:max val="42277"/>
          <c:min val="42186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685632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936856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6840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437"/>
          <c:y val="2.6663333749948012E-3"/>
          <c:w val="0.32060346523670635"/>
          <c:h val="0.1859445347109400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7946"/>
          <c:w val="0.90650770144658355"/>
          <c:h val="0.61704388888889505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13204.439709306236</c:v>
                </c:pt>
                <c:pt idx="1">
                  <c:v>13419.764289919922</c:v>
                </c:pt>
                <c:pt idx="2">
                  <c:v>17299.609056591074</c:v>
                </c:pt>
                <c:pt idx="3">
                  <c:v>13277.281853677408</c:v>
                </c:pt>
                <c:pt idx="4">
                  <c:v>17604.585507200049</c:v>
                </c:pt>
                <c:pt idx="5">
                  <c:v>29884.490307179865</c:v>
                </c:pt>
                <c:pt idx="6">
                  <c:v>30564.083500269157</c:v>
                </c:pt>
                <c:pt idx="7">
                  <c:v>18453.876882780427</c:v>
                </c:pt>
                <c:pt idx="8">
                  <c:v>19444.850231478362</c:v>
                </c:pt>
                <c:pt idx="9">
                  <c:v>29957.332451551036</c:v>
                </c:pt>
                <c:pt idx="10">
                  <c:v>26895.560998586901</c:v>
                </c:pt>
                <c:pt idx="11">
                  <c:v>31524.639250218686</c:v>
                </c:pt>
                <c:pt idx="12">
                  <c:v>34825.749177545244</c:v>
                </c:pt>
                <c:pt idx="13">
                  <c:v>30539.269143395457</c:v>
                </c:pt>
                <c:pt idx="14">
                  <c:v>24810.35455807146</c:v>
                </c:pt>
                <c:pt idx="15">
                  <c:v>24678.278142453401</c:v>
                </c:pt>
                <c:pt idx="16">
                  <c:v>30694.558989637302</c:v>
                </c:pt>
                <c:pt idx="17">
                  <c:v>34529.577821310806</c:v>
                </c:pt>
                <c:pt idx="18">
                  <c:v>34326.26018757149</c:v>
                </c:pt>
                <c:pt idx="19">
                  <c:v>27508.715752304684</c:v>
                </c:pt>
                <c:pt idx="20">
                  <c:v>27970.582975405418</c:v>
                </c:pt>
                <c:pt idx="21">
                  <c:v>19626.555360843813</c:v>
                </c:pt>
                <c:pt idx="22">
                  <c:v>20774.419482033507</c:v>
                </c:pt>
                <c:pt idx="23">
                  <c:v>19091.045530246953</c:v>
                </c:pt>
                <c:pt idx="24">
                  <c:v>18042.438836552046</c:v>
                </c:pt>
                <c:pt idx="25">
                  <c:v>19462.460420227439</c:v>
                </c:pt>
                <c:pt idx="26">
                  <c:v>25167.3611118027</c:v>
                </c:pt>
                <c:pt idx="27">
                  <c:v>24954.437920563887</c:v>
                </c:pt>
                <c:pt idx="28">
                  <c:v>26278.403929244327</c:v>
                </c:pt>
                <c:pt idx="29">
                  <c:v>19348.794656483413</c:v>
                </c:pt>
                <c:pt idx="30">
                  <c:v>22508.22261069241</c:v>
                </c:pt>
                <c:pt idx="31">
                  <c:v>19380.012718356771</c:v>
                </c:pt>
                <c:pt idx="32">
                  <c:v>20650.347697665027</c:v>
                </c:pt>
                <c:pt idx="33">
                  <c:v>27350.224053563012</c:v>
                </c:pt>
                <c:pt idx="34">
                  <c:v>28069.840402900201</c:v>
                </c:pt>
                <c:pt idx="35">
                  <c:v>30949.906726498888</c:v>
                </c:pt>
                <c:pt idx="36">
                  <c:v>18889.32882275755</c:v>
                </c:pt>
                <c:pt idx="37">
                  <c:v>18123.285612172796</c:v>
                </c:pt>
                <c:pt idx="38">
                  <c:v>20250.916598311014</c:v>
                </c:pt>
                <c:pt idx="39">
                  <c:v>27627.984757923423</c:v>
                </c:pt>
                <c:pt idx="40">
                  <c:v>23056.539851288606</c:v>
                </c:pt>
                <c:pt idx="41">
                  <c:v>19596.137762095415</c:v>
                </c:pt>
                <c:pt idx="42">
                  <c:v>22086.378543839575</c:v>
                </c:pt>
                <c:pt idx="43">
                  <c:v>25354.669483042861</c:v>
                </c:pt>
                <c:pt idx="44">
                  <c:v>19738.620198337925</c:v>
                </c:pt>
                <c:pt idx="45">
                  <c:v>19100.65108774645</c:v>
                </c:pt>
                <c:pt idx="46">
                  <c:v>20860.869499528962</c:v>
                </c:pt>
                <c:pt idx="47">
                  <c:v>20434.222653926383</c:v>
                </c:pt>
                <c:pt idx="48">
                  <c:v>25202.581489300854</c:v>
                </c:pt>
                <c:pt idx="49">
                  <c:v>26774.691066718249</c:v>
                </c:pt>
                <c:pt idx="50">
                  <c:v>24976.050424937755</c:v>
                </c:pt>
                <c:pt idx="51">
                  <c:v>32189.824107058743</c:v>
                </c:pt>
                <c:pt idx="52">
                  <c:v>28999.978554101337</c:v>
                </c:pt>
                <c:pt idx="53">
                  <c:v>27356.627758562674</c:v>
                </c:pt>
                <c:pt idx="54">
                  <c:v>28614.955790996562</c:v>
                </c:pt>
                <c:pt idx="55">
                  <c:v>27691.2213447951</c:v>
                </c:pt>
                <c:pt idx="56">
                  <c:v>28172.299682894816</c:v>
                </c:pt>
                <c:pt idx="57">
                  <c:v>34821.746861920452</c:v>
                </c:pt>
                <c:pt idx="58">
                  <c:v>21007.354251396268</c:v>
                </c:pt>
                <c:pt idx="59">
                  <c:v>20267.726323935127</c:v>
                </c:pt>
                <c:pt idx="60">
                  <c:v>25271.421318047236</c:v>
                </c:pt>
                <c:pt idx="61">
                  <c:v>22428.176298196617</c:v>
                </c:pt>
                <c:pt idx="62">
                  <c:v>24016.295138113179</c:v>
                </c:pt>
                <c:pt idx="63">
                  <c:v>24290.053526848795</c:v>
                </c:pt>
                <c:pt idx="64">
                  <c:v>23296.678788775982</c:v>
                </c:pt>
                <c:pt idx="65">
                  <c:v>20528.677302671418</c:v>
                </c:pt>
                <c:pt idx="66">
                  <c:v>23739.334896877732</c:v>
                </c:pt>
                <c:pt idx="67">
                  <c:v>19826.671142083302</c:v>
                </c:pt>
                <c:pt idx="68">
                  <c:v>25030.481917434892</c:v>
                </c:pt>
                <c:pt idx="69">
                  <c:v>22996.505116916753</c:v>
                </c:pt>
                <c:pt idx="70">
                  <c:v>23672.09599438126</c:v>
                </c:pt>
                <c:pt idx="71">
                  <c:v>26004.645540508707</c:v>
                </c:pt>
                <c:pt idx="72">
                  <c:v>23593.650608135384</c:v>
                </c:pt>
                <c:pt idx="73">
                  <c:v>25623.625093028724</c:v>
                </c:pt>
                <c:pt idx="74">
                  <c:v>23041.331051914407</c:v>
                </c:pt>
                <c:pt idx="75">
                  <c:v>23103.767175661123</c:v>
                </c:pt>
                <c:pt idx="76">
                  <c:v>24057.118757486031</c:v>
                </c:pt>
                <c:pt idx="77">
                  <c:v>23683.302478130678</c:v>
                </c:pt>
                <c:pt idx="78">
                  <c:v>22794.788409427361</c:v>
                </c:pt>
                <c:pt idx="79">
                  <c:v>22267.283210080073</c:v>
                </c:pt>
                <c:pt idx="80">
                  <c:v>27120.491136700082</c:v>
                </c:pt>
                <c:pt idx="81">
                  <c:v>23668.093678756475</c:v>
                </c:pt>
                <c:pt idx="82">
                  <c:v>25460.33061553731</c:v>
                </c:pt>
                <c:pt idx="83">
                  <c:v>27145.305493573778</c:v>
                </c:pt>
                <c:pt idx="84">
                  <c:v>25509.959329284698</c:v>
                </c:pt>
                <c:pt idx="85">
                  <c:v>25221.792604299837</c:v>
                </c:pt>
                <c:pt idx="86">
                  <c:v>23573.639030011436</c:v>
                </c:pt>
                <c:pt idx="87">
                  <c:v>23184.613951281877</c:v>
                </c:pt>
                <c:pt idx="88">
                  <c:v>21967.10953822084</c:v>
                </c:pt>
                <c:pt idx="89">
                  <c:v>25177.767132427154</c:v>
                </c:pt>
                <c:pt idx="90">
                  <c:v>25356.270409292774</c:v>
                </c:pt>
                <c:pt idx="91">
                  <c:v>25718.079741773763</c:v>
                </c:pt>
                <c:pt idx="92">
                  <c:v>25467.534783661933</c:v>
                </c:pt>
                <c:pt idx="93">
                  <c:v>20406.206444552852</c:v>
                </c:pt>
                <c:pt idx="94">
                  <c:v>16382.278315389272</c:v>
                </c:pt>
                <c:pt idx="95">
                  <c:v>13675.112026781506</c:v>
                </c:pt>
                <c:pt idx="96">
                  <c:v>24732.709634950537</c:v>
                </c:pt>
                <c:pt idx="97">
                  <c:v>23426.353815019178</c:v>
                </c:pt>
                <c:pt idx="98">
                  <c:v>21058.583891393577</c:v>
                </c:pt>
                <c:pt idx="99">
                  <c:v>23617.664501884123</c:v>
                </c:pt>
                <c:pt idx="100">
                  <c:v>20478.248125799069</c:v>
                </c:pt>
                <c:pt idx="101">
                  <c:v>24237.222960601572</c:v>
                </c:pt>
                <c:pt idx="102">
                  <c:v>31651.912887087001</c:v>
                </c:pt>
                <c:pt idx="103">
                  <c:v>27835.304707287531</c:v>
                </c:pt>
                <c:pt idx="104">
                  <c:v>17998.413364679356</c:v>
                </c:pt>
                <c:pt idx="105">
                  <c:v>27152.509661698401</c:v>
                </c:pt>
                <c:pt idx="106">
                  <c:v>29040.001710349239</c:v>
                </c:pt>
                <c:pt idx="107">
                  <c:v>27585.560212300643</c:v>
                </c:pt>
                <c:pt idx="108">
                  <c:v>21263.502451382814</c:v>
                </c:pt>
                <c:pt idx="109">
                  <c:v>24803.150389946837</c:v>
                </c:pt>
                <c:pt idx="110">
                  <c:v>23668.093678756475</c:v>
                </c:pt>
                <c:pt idx="111">
                  <c:v>26141.524734876519</c:v>
                </c:pt>
                <c:pt idx="112">
                  <c:v>27963.378807280802</c:v>
                </c:pt>
                <c:pt idx="113">
                  <c:v>23330.298240024222</c:v>
                </c:pt>
                <c:pt idx="114">
                  <c:v>21655.729382612204</c:v>
                </c:pt>
                <c:pt idx="115">
                  <c:v>27172.521239822352</c:v>
                </c:pt>
                <c:pt idx="116">
                  <c:v>25224.193993674719</c:v>
                </c:pt>
                <c:pt idx="117">
                  <c:v>28249.944606015739</c:v>
                </c:pt>
                <c:pt idx="118">
                  <c:v>31200.451684610718</c:v>
                </c:pt>
                <c:pt idx="119">
                  <c:v>27737.648206042657</c:v>
                </c:pt>
                <c:pt idx="120">
                  <c:v>24676.677216203483</c:v>
                </c:pt>
                <c:pt idx="121">
                  <c:v>22276.888767579567</c:v>
                </c:pt>
                <c:pt idx="122">
                  <c:v>25648.439449902427</c:v>
                </c:pt>
                <c:pt idx="123">
                  <c:v>24105.146544983509</c:v>
                </c:pt>
                <c:pt idx="124">
                  <c:v>22172.828561335034</c:v>
                </c:pt>
                <c:pt idx="125">
                  <c:v>22081.575765089827</c:v>
                </c:pt>
                <c:pt idx="126">
                  <c:v>21421.994150124483</c:v>
                </c:pt>
                <c:pt idx="127">
                  <c:v>22653.106436309798</c:v>
                </c:pt>
                <c:pt idx="128">
                  <c:v>20322.157816432271</c:v>
                </c:pt>
                <c:pt idx="129">
                  <c:v>19765.035481461542</c:v>
                </c:pt>
                <c:pt idx="130">
                  <c:v>20102.830920193792</c:v>
                </c:pt>
                <c:pt idx="131">
                  <c:v>25427.511627414035</c:v>
                </c:pt>
                <c:pt idx="132">
                  <c:v>24567.814231209202</c:v>
                </c:pt>
                <c:pt idx="133">
                  <c:v>22424.173982571829</c:v>
                </c:pt>
                <c:pt idx="134">
                  <c:v>21684.546055110688</c:v>
                </c:pt>
                <c:pt idx="135">
                  <c:v>17011.442331606217</c:v>
                </c:pt>
                <c:pt idx="136">
                  <c:v>20538.282860170915</c:v>
                </c:pt>
                <c:pt idx="137">
                  <c:v>21706.959022609513</c:v>
                </c:pt>
                <c:pt idx="138">
                  <c:v>24785.540201197764</c:v>
                </c:pt>
                <c:pt idx="139">
                  <c:v>23799.369631249574</c:v>
                </c:pt>
                <c:pt idx="140">
                  <c:v>27026.836951080004</c:v>
                </c:pt>
                <c:pt idx="141">
                  <c:v>20904.894971401653</c:v>
                </c:pt>
                <c:pt idx="142">
                  <c:v>20738.3986414104</c:v>
                </c:pt>
                <c:pt idx="143">
                  <c:v>15725.898552923754</c:v>
                </c:pt>
                <c:pt idx="144">
                  <c:v>16513.554267882373</c:v>
                </c:pt>
                <c:pt idx="145">
                  <c:v>24606.236461207183</c:v>
                </c:pt>
                <c:pt idx="146">
                  <c:v>22870.832406298363</c:v>
                </c:pt>
                <c:pt idx="147">
                  <c:v>26082.29046362963</c:v>
                </c:pt>
                <c:pt idx="148">
                  <c:v>19134.270538994682</c:v>
                </c:pt>
                <c:pt idx="149">
                  <c:v>19627.355823968777</c:v>
                </c:pt>
                <c:pt idx="150">
                  <c:v>19941.137368952288</c:v>
                </c:pt>
                <c:pt idx="151">
                  <c:v>21375.567288876919</c:v>
                </c:pt>
                <c:pt idx="152">
                  <c:v>25781.316328645444</c:v>
                </c:pt>
                <c:pt idx="153">
                  <c:v>28458.065018504807</c:v>
                </c:pt>
                <c:pt idx="154">
                  <c:v>25803.729296144265</c:v>
                </c:pt>
                <c:pt idx="155">
                  <c:v>25124.936566179931</c:v>
                </c:pt>
                <c:pt idx="156">
                  <c:v>21145.03390888904</c:v>
                </c:pt>
                <c:pt idx="157">
                  <c:v>21084.198711392237</c:v>
                </c:pt>
                <c:pt idx="158">
                  <c:v>24157.977111230739</c:v>
                </c:pt>
                <c:pt idx="159">
                  <c:v>26396.072008613144</c:v>
                </c:pt>
                <c:pt idx="160">
                  <c:v>28208.32052351793</c:v>
                </c:pt>
                <c:pt idx="161">
                  <c:v>23267.862116277502</c:v>
                </c:pt>
                <c:pt idx="162">
                  <c:v>25097.720819931361</c:v>
                </c:pt>
                <c:pt idx="163">
                  <c:v>20146.055928941525</c:v>
                </c:pt>
                <c:pt idx="164">
                  <c:v>21407.585813875241</c:v>
                </c:pt>
                <c:pt idx="165">
                  <c:v>21585.288627615904</c:v>
                </c:pt>
                <c:pt idx="166">
                  <c:v>20431.020801426548</c:v>
                </c:pt>
                <c:pt idx="167">
                  <c:v>25880.573756140227</c:v>
                </c:pt>
                <c:pt idx="168">
                  <c:v>26716.257258596324</c:v>
                </c:pt>
                <c:pt idx="169">
                  <c:v>24897.605038691869</c:v>
                </c:pt>
                <c:pt idx="170">
                  <c:v>22139.209110086802</c:v>
                </c:pt>
                <c:pt idx="171">
                  <c:v>22164.823930085455</c:v>
                </c:pt>
                <c:pt idx="172">
                  <c:v>22089.58039633941</c:v>
                </c:pt>
                <c:pt idx="173">
                  <c:v>22659.510141309464</c:v>
                </c:pt>
                <c:pt idx="174">
                  <c:v>25285.029191171521</c:v>
                </c:pt>
                <c:pt idx="175">
                  <c:v>21180.254286387182</c:v>
                </c:pt>
                <c:pt idx="176">
                  <c:v>20474.245810174278</c:v>
                </c:pt>
                <c:pt idx="177">
                  <c:v>24124.357659982503</c:v>
                </c:pt>
                <c:pt idx="178">
                  <c:v>22316.911923827465</c:v>
                </c:pt>
                <c:pt idx="179">
                  <c:v>20699.976411412419</c:v>
                </c:pt>
                <c:pt idx="180">
                  <c:v>22949.277792544239</c:v>
                </c:pt>
                <c:pt idx="181">
                  <c:v>24828.76520994549</c:v>
                </c:pt>
                <c:pt idx="182">
                  <c:v>22608.280501312158</c:v>
                </c:pt>
                <c:pt idx="183">
                  <c:v>24843.173546194732</c:v>
                </c:pt>
                <c:pt idx="184">
                  <c:v>20677.563443913597</c:v>
                </c:pt>
                <c:pt idx="185">
                  <c:v>18842.90196150999</c:v>
                </c:pt>
                <c:pt idx="186">
                  <c:v>21580.485848866156</c:v>
                </c:pt>
                <c:pt idx="187">
                  <c:v>19236.729818989301</c:v>
                </c:pt>
                <c:pt idx="188">
                  <c:v>22809.997208801557</c:v>
                </c:pt>
                <c:pt idx="189">
                  <c:v>20634.338435165864</c:v>
                </c:pt>
                <c:pt idx="190">
                  <c:v>20390.99764517865</c:v>
                </c:pt>
                <c:pt idx="191">
                  <c:v>19915.522548953635</c:v>
                </c:pt>
                <c:pt idx="192">
                  <c:v>18421.858357782112</c:v>
                </c:pt>
                <c:pt idx="193">
                  <c:v>19723.411398963726</c:v>
                </c:pt>
                <c:pt idx="194">
                  <c:v>23144.590795033975</c:v>
                </c:pt>
                <c:pt idx="195">
                  <c:v>22049.557240091512</c:v>
                </c:pt>
                <c:pt idx="196">
                  <c:v>23741.736286252602</c:v>
                </c:pt>
                <c:pt idx="197">
                  <c:v>20642.343066415448</c:v>
                </c:pt>
                <c:pt idx="198">
                  <c:v>19206.312220240892</c:v>
                </c:pt>
                <c:pt idx="199">
                  <c:v>19127.86683399502</c:v>
                </c:pt>
                <c:pt idx="200">
                  <c:v>20573.503237669065</c:v>
                </c:pt>
                <c:pt idx="201">
                  <c:v>22449.788802570485</c:v>
                </c:pt>
                <c:pt idx="202">
                  <c:v>23202.224140030947</c:v>
                </c:pt>
                <c:pt idx="203">
                  <c:v>26721.060037346069</c:v>
                </c:pt>
                <c:pt idx="204">
                  <c:v>23832.98908249781</c:v>
                </c:pt>
                <c:pt idx="205">
                  <c:v>20387.795792678822</c:v>
                </c:pt>
                <c:pt idx="206">
                  <c:v>17639.005421573242</c:v>
                </c:pt>
                <c:pt idx="207">
                  <c:v>20418.213391427224</c:v>
                </c:pt>
                <c:pt idx="208">
                  <c:v>21657.330308862118</c:v>
                </c:pt>
                <c:pt idx="209">
                  <c:v>19953.944778951616</c:v>
                </c:pt>
                <c:pt idx="210">
                  <c:v>21983.91926384496</c:v>
                </c:pt>
                <c:pt idx="211">
                  <c:v>20530.278228921332</c:v>
                </c:pt>
                <c:pt idx="212">
                  <c:v>18990.187176502252</c:v>
                </c:pt>
                <c:pt idx="213">
                  <c:v>15983.647679160214</c:v>
                </c:pt>
                <c:pt idx="214">
                  <c:v>20690.370853912926</c:v>
                </c:pt>
                <c:pt idx="215">
                  <c:v>21891.065541349839</c:v>
                </c:pt>
                <c:pt idx="216">
                  <c:v>21863.849795101265</c:v>
                </c:pt>
                <c:pt idx="217">
                  <c:v>20243.712430186391</c:v>
                </c:pt>
                <c:pt idx="218">
                  <c:v>20437.424506426218</c:v>
                </c:pt>
                <c:pt idx="219">
                  <c:v>21343.548763878603</c:v>
                </c:pt>
                <c:pt idx="220">
                  <c:v>19965.151262701023</c:v>
                </c:pt>
                <c:pt idx="221">
                  <c:v>22292.898030078726</c:v>
                </c:pt>
                <c:pt idx="222">
                  <c:v>25353.869019917904</c:v>
                </c:pt>
                <c:pt idx="223">
                  <c:v>29018.389205975363</c:v>
                </c:pt>
                <c:pt idx="224">
                  <c:v>22590.670312563081</c:v>
                </c:pt>
                <c:pt idx="225">
                  <c:v>22659.510141309464</c:v>
                </c:pt>
                <c:pt idx="226">
                  <c:v>21804.615523854383</c:v>
                </c:pt>
                <c:pt idx="227">
                  <c:v>22166.424856335376</c:v>
                </c:pt>
                <c:pt idx="228">
                  <c:v>22102.387806338735</c:v>
                </c:pt>
                <c:pt idx="229">
                  <c:v>24555.006821209874</c:v>
                </c:pt>
                <c:pt idx="230">
                  <c:v>28176.301998519615</c:v>
                </c:pt>
                <c:pt idx="231">
                  <c:v>25102.523598681109</c:v>
                </c:pt>
                <c:pt idx="232">
                  <c:v>22736.354601305426</c:v>
                </c:pt>
                <c:pt idx="233">
                  <c:v>20491.855998923354</c:v>
                </c:pt>
                <c:pt idx="234">
                  <c:v>20968.932021398283</c:v>
                </c:pt>
                <c:pt idx="235">
                  <c:v>21966.309075095887</c:v>
                </c:pt>
                <c:pt idx="236">
                  <c:v>22020.740567593028</c:v>
                </c:pt>
                <c:pt idx="237">
                  <c:v>23162.200983783048</c:v>
                </c:pt>
                <c:pt idx="238">
                  <c:v>25349.066241168155</c:v>
                </c:pt>
                <c:pt idx="239">
                  <c:v>27084.470296076976</c:v>
                </c:pt>
                <c:pt idx="240">
                  <c:v>23661.689973756809</c:v>
                </c:pt>
                <c:pt idx="241">
                  <c:v>21196.263548886345</c:v>
                </c:pt>
                <c:pt idx="242">
                  <c:v>24286.051211224007</c:v>
                </c:pt>
                <c:pt idx="243">
                  <c:v>25944.610806136865</c:v>
                </c:pt>
                <c:pt idx="244">
                  <c:v>26194.355301123742</c:v>
                </c:pt>
                <c:pt idx="245">
                  <c:v>26405.677566112641</c:v>
                </c:pt>
                <c:pt idx="246">
                  <c:v>23317.490830024894</c:v>
                </c:pt>
                <c:pt idx="247">
                  <c:v>25699.669089899733</c:v>
                </c:pt>
                <c:pt idx="248">
                  <c:v>22438.582318821074</c:v>
                </c:pt>
                <c:pt idx="249">
                  <c:v>22256.076726330659</c:v>
                </c:pt>
                <c:pt idx="250">
                  <c:v>26370.457188614488</c:v>
                </c:pt>
                <c:pt idx="251">
                  <c:v>26501.733141107594</c:v>
                </c:pt>
                <c:pt idx="252">
                  <c:v>26586.582232353132</c:v>
                </c:pt>
                <c:pt idx="253">
                  <c:v>22462.596212569806</c:v>
                </c:pt>
                <c:pt idx="254">
                  <c:v>23530.414021263707</c:v>
                </c:pt>
                <c:pt idx="255">
                  <c:v>24657.466101204493</c:v>
                </c:pt>
                <c:pt idx="256">
                  <c:v>25467.534783661933</c:v>
                </c:pt>
                <c:pt idx="257">
                  <c:v>25867.766346140903</c:v>
                </c:pt>
                <c:pt idx="258">
                  <c:v>27276.581446066877</c:v>
                </c:pt>
                <c:pt idx="259">
                  <c:v>22294.498956328644</c:v>
                </c:pt>
                <c:pt idx="260">
                  <c:v>20549.489343920326</c:v>
                </c:pt>
                <c:pt idx="261">
                  <c:v>19729.815103963392</c:v>
                </c:pt>
                <c:pt idx="262">
                  <c:v>22312.109145077713</c:v>
                </c:pt>
                <c:pt idx="263">
                  <c:v>21540.462692618261</c:v>
                </c:pt>
                <c:pt idx="264">
                  <c:v>22787.584241302739</c:v>
                </c:pt>
                <c:pt idx="265">
                  <c:v>24121.155807482668</c:v>
                </c:pt>
                <c:pt idx="266">
                  <c:v>24702.292036202136</c:v>
                </c:pt>
                <c:pt idx="267">
                  <c:v>22842.015733799875</c:v>
                </c:pt>
                <c:pt idx="268">
                  <c:v>19694.594726465239</c:v>
                </c:pt>
                <c:pt idx="269">
                  <c:v>19116.660350245606</c:v>
                </c:pt>
                <c:pt idx="270">
                  <c:v>20805.637543906869</c:v>
                </c:pt>
                <c:pt idx="271">
                  <c:v>24468.556803714415</c:v>
                </c:pt>
                <c:pt idx="272">
                  <c:v>22581.064755063584</c:v>
                </c:pt>
                <c:pt idx="273">
                  <c:v>15208.799374200926</c:v>
                </c:pt>
                <c:pt idx="274">
                  <c:v>24265.239169975099</c:v>
                </c:pt>
                <c:pt idx="275">
                  <c:v>18601.162097772693</c:v>
                </c:pt>
                <c:pt idx="276">
                  <c:v>16138.937525402062</c:v>
                </c:pt>
                <c:pt idx="277">
                  <c:v>23940.251141242174</c:v>
                </c:pt>
                <c:pt idx="278">
                  <c:v>25912.592281138546</c:v>
                </c:pt>
                <c:pt idx="279">
                  <c:v>17834.318424062982</c:v>
                </c:pt>
                <c:pt idx="280">
                  <c:v>23562.432546262022</c:v>
                </c:pt>
                <c:pt idx="281">
                  <c:v>23307.885272525404</c:v>
                </c:pt>
                <c:pt idx="282">
                  <c:v>22577.862902563757</c:v>
                </c:pt>
                <c:pt idx="283">
                  <c:v>18080.861066550027</c:v>
                </c:pt>
                <c:pt idx="284">
                  <c:v>20565.498606419489</c:v>
                </c:pt>
                <c:pt idx="285">
                  <c:v>23451.968635017831</c:v>
                </c:pt>
                <c:pt idx="286">
                  <c:v>25758.903361146626</c:v>
                </c:pt>
                <c:pt idx="287">
                  <c:v>24495.772549962989</c:v>
                </c:pt>
                <c:pt idx="288">
                  <c:v>24257.234538725519</c:v>
                </c:pt>
                <c:pt idx="289">
                  <c:v>22148.814667586295</c:v>
                </c:pt>
                <c:pt idx="290">
                  <c:v>26096.698799878875</c:v>
                </c:pt>
                <c:pt idx="291">
                  <c:v>24103.545618733595</c:v>
                </c:pt>
                <c:pt idx="292">
                  <c:v>24886.398554942465</c:v>
                </c:pt>
                <c:pt idx="293">
                  <c:v>24276.445653724513</c:v>
                </c:pt>
                <c:pt idx="294">
                  <c:v>25129.739344929676</c:v>
                </c:pt>
                <c:pt idx="295">
                  <c:v>23370.32139627212</c:v>
                </c:pt>
                <c:pt idx="296">
                  <c:v>20498.259703923017</c:v>
                </c:pt>
                <c:pt idx="297">
                  <c:v>22694.730518807617</c:v>
                </c:pt>
                <c:pt idx="298">
                  <c:v>23772.153885001007</c:v>
                </c:pt>
                <c:pt idx="299">
                  <c:v>25888.578387389811</c:v>
                </c:pt>
                <c:pt idx="300">
                  <c:v>20232.505946436977</c:v>
                </c:pt>
                <c:pt idx="301">
                  <c:v>22230.46190633201</c:v>
                </c:pt>
                <c:pt idx="302">
                  <c:v>23917.838173743352</c:v>
                </c:pt>
                <c:pt idx="303">
                  <c:v>20773.61901890855</c:v>
                </c:pt>
                <c:pt idx="304">
                  <c:v>19492.87801897584</c:v>
                </c:pt>
                <c:pt idx="305">
                  <c:v>22027.14427259269</c:v>
                </c:pt>
                <c:pt idx="306">
                  <c:v>25478.74126741134</c:v>
                </c:pt>
                <c:pt idx="307">
                  <c:v>28171.499219769863</c:v>
                </c:pt>
                <c:pt idx="308">
                  <c:v>23309.486198775317</c:v>
                </c:pt>
                <c:pt idx="309">
                  <c:v>24566.213304959285</c:v>
                </c:pt>
                <c:pt idx="310">
                  <c:v>22915.658341296003</c:v>
                </c:pt>
                <c:pt idx="311">
                  <c:v>21574.082143866497</c:v>
                </c:pt>
                <c:pt idx="312">
                  <c:v>23016.516695040707</c:v>
                </c:pt>
                <c:pt idx="313">
                  <c:v>26203.960858623239</c:v>
                </c:pt>
                <c:pt idx="314">
                  <c:v>26972.40545858286</c:v>
                </c:pt>
                <c:pt idx="315">
                  <c:v>24974.449498687838</c:v>
                </c:pt>
                <c:pt idx="316">
                  <c:v>21527.655282618929</c:v>
                </c:pt>
                <c:pt idx="317">
                  <c:v>18982.182545252672</c:v>
                </c:pt>
                <c:pt idx="318">
                  <c:v>17370.049811587374</c:v>
                </c:pt>
                <c:pt idx="319">
                  <c:v>19857.889203956664</c:v>
                </c:pt>
                <c:pt idx="320">
                  <c:v>23330.298240024222</c:v>
                </c:pt>
                <c:pt idx="321">
                  <c:v>23016.516695040707</c:v>
                </c:pt>
                <c:pt idx="322">
                  <c:v>22147.213741336382</c:v>
                </c:pt>
                <c:pt idx="323">
                  <c:v>23405.541773770266</c:v>
                </c:pt>
                <c:pt idx="324">
                  <c:v>23807.374262499157</c:v>
                </c:pt>
                <c:pt idx="325">
                  <c:v>26487.324804858348</c:v>
                </c:pt>
                <c:pt idx="326">
                  <c:v>21423.5950763744</c:v>
                </c:pt>
                <c:pt idx="327">
                  <c:v>25435.516258663614</c:v>
                </c:pt>
                <c:pt idx="328">
                  <c:v>15698.682806675191</c:v>
                </c:pt>
                <c:pt idx="329">
                  <c:v>23237.4445175291</c:v>
                </c:pt>
                <c:pt idx="330">
                  <c:v>24318.069736222322</c:v>
                </c:pt>
                <c:pt idx="331">
                  <c:v>27419.063882309398</c:v>
                </c:pt>
                <c:pt idx="332">
                  <c:v>23565.63439876186</c:v>
                </c:pt>
                <c:pt idx="333">
                  <c:v>25944.610806136865</c:v>
                </c:pt>
                <c:pt idx="334">
                  <c:v>25518.764423659239</c:v>
                </c:pt>
                <c:pt idx="335">
                  <c:v>29402.611505955178</c:v>
                </c:pt>
                <c:pt idx="336">
                  <c:v>19563.31877397214</c:v>
                </c:pt>
                <c:pt idx="337">
                  <c:v>25835.747821142584</c:v>
                </c:pt>
                <c:pt idx="338">
                  <c:v>23933.847436242508</c:v>
                </c:pt>
                <c:pt idx="339">
                  <c:v>20735.196788910565</c:v>
                </c:pt>
                <c:pt idx="340">
                  <c:v>26237.580309871475</c:v>
                </c:pt>
                <c:pt idx="341">
                  <c:v>26994.818426081689</c:v>
                </c:pt>
                <c:pt idx="342">
                  <c:v>25301.038453670677</c:v>
                </c:pt>
                <c:pt idx="343">
                  <c:v>27707.230607294259</c:v>
                </c:pt>
                <c:pt idx="344">
                  <c:v>25699.669089899733</c:v>
                </c:pt>
                <c:pt idx="345">
                  <c:v>27023.635098580173</c:v>
                </c:pt>
                <c:pt idx="346">
                  <c:v>35189.95989940111</c:v>
                </c:pt>
                <c:pt idx="347">
                  <c:v>28104.260317273394</c:v>
                </c:pt>
                <c:pt idx="348">
                  <c:v>25862.963567391158</c:v>
                </c:pt>
                <c:pt idx="349">
                  <c:v>24013.893748738305</c:v>
                </c:pt>
                <c:pt idx="350">
                  <c:v>24013.893748738305</c:v>
                </c:pt>
                <c:pt idx="351">
                  <c:v>24013.893748738305</c:v>
                </c:pt>
                <c:pt idx="352">
                  <c:v>24013.893748738305</c:v>
                </c:pt>
                <c:pt idx="353">
                  <c:v>24013.893748738305</c:v>
                </c:pt>
                <c:pt idx="354">
                  <c:v>24013.893748738305</c:v>
                </c:pt>
                <c:pt idx="355">
                  <c:v>21264.302914507771</c:v>
                </c:pt>
                <c:pt idx="356">
                  <c:v>25074.507389307582</c:v>
                </c:pt>
                <c:pt idx="357">
                  <c:v>23502.39781189018</c:v>
                </c:pt>
                <c:pt idx="358">
                  <c:v>31133.212782114257</c:v>
                </c:pt>
                <c:pt idx="359">
                  <c:v>14423.545048617181</c:v>
                </c:pt>
                <c:pt idx="360">
                  <c:v>13018.732264315993</c:v>
                </c:pt>
                <c:pt idx="361">
                  <c:v>19008.597828376285</c:v>
                </c:pt>
                <c:pt idx="362">
                  <c:v>23478.383918141441</c:v>
                </c:pt>
                <c:pt idx="363">
                  <c:v>24450.946614965342</c:v>
                </c:pt>
                <c:pt idx="364">
                  <c:v>24434.937352466182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C-41C6-A8FF-465816297F59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11818.297947302141</c:v>
                </c:pt>
                <c:pt idx="1">
                  <c:v>11384.654526209542</c:v>
                </c:pt>
                <c:pt idx="2">
                  <c:v>11028.911120882078</c:v>
                </c:pt>
                <c:pt idx="3">
                  <c:v>9599.8786094571587</c:v>
                </c:pt>
                <c:pt idx="4">
                  <c:v>11861.575733838328</c:v>
                </c:pt>
                <c:pt idx="5">
                  <c:v>15606.835380680015</c:v>
                </c:pt>
                <c:pt idx="6">
                  <c:v>16674.065596662404</c:v>
                </c:pt>
                <c:pt idx="7">
                  <c:v>15945.267671392998</c:v>
                </c:pt>
                <c:pt idx="8">
                  <c:v>15959.116563084581</c:v>
                </c:pt>
                <c:pt idx="9">
                  <c:v>14296.38400436425</c:v>
                </c:pt>
                <c:pt idx="10">
                  <c:v>12770.40925109827</c:v>
                </c:pt>
                <c:pt idx="11">
                  <c:v>15332.454214040583</c:v>
                </c:pt>
                <c:pt idx="12">
                  <c:v>15486.523134109411</c:v>
                </c:pt>
                <c:pt idx="13">
                  <c:v>11417.545643977044</c:v>
                </c:pt>
                <c:pt idx="14">
                  <c:v>16725.998940505826</c:v>
                </c:pt>
                <c:pt idx="15">
                  <c:v>15380.925334961112</c:v>
                </c:pt>
                <c:pt idx="16">
                  <c:v>16949.312319032553</c:v>
                </c:pt>
                <c:pt idx="17">
                  <c:v>16471.525555673044</c:v>
                </c:pt>
                <c:pt idx="18">
                  <c:v>16848.042298537875</c:v>
                </c:pt>
                <c:pt idx="19">
                  <c:v>19113.201645841942</c:v>
                </c:pt>
                <c:pt idx="20">
                  <c:v>19598.77841077797</c:v>
                </c:pt>
                <c:pt idx="21">
                  <c:v>18082.324770549949</c:v>
                </c:pt>
                <c:pt idx="22">
                  <c:v>18253.704805233254</c:v>
                </c:pt>
                <c:pt idx="23">
                  <c:v>15522.010919069084</c:v>
                </c:pt>
                <c:pt idx="24">
                  <c:v>16133.093264960058</c:v>
                </c:pt>
                <c:pt idx="25">
                  <c:v>16328.708860103623</c:v>
                </c:pt>
                <c:pt idx="26">
                  <c:v>16978.741213877165</c:v>
                </c:pt>
                <c:pt idx="27">
                  <c:v>16346.885530448822</c:v>
                </c:pt>
                <c:pt idx="28">
                  <c:v>16797.840066155895</c:v>
                </c:pt>
                <c:pt idx="29">
                  <c:v>14749.935207263494</c:v>
                </c:pt>
                <c:pt idx="30">
                  <c:v>14366.494018552872</c:v>
                </c:pt>
                <c:pt idx="31">
                  <c:v>16674.931152393121</c:v>
                </c:pt>
                <c:pt idx="32">
                  <c:v>16081.159921116629</c:v>
                </c:pt>
                <c:pt idx="33">
                  <c:v>19050.881633229834</c:v>
                </c:pt>
                <c:pt idx="34">
                  <c:v>16910.362311149987</c:v>
                </c:pt>
                <c:pt idx="35">
                  <c:v>7973.4993914272236</c:v>
                </c:pt>
                <c:pt idx="36">
                  <c:v>16910.362311149987</c:v>
                </c:pt>
                <c:pt idx="37">
                  <c:v>16112.319927422683</c:v>
                </c:pt>
                <c:pt idx="38">
                  <c:v>13943.237266228958</c:v>
                </c:pt>
                <c:pt idx="39">
                  <c:v>14760.321876032182</c:v>
                </c:pt>
                <c:pt idx="40">
                  <c:v>15174.923071048863</c:v>
                </c:pt>
                <c:pt idx="41">
                  <c:v>16278.506627721645</c:v>
                </c:pt>
                <c:pt idx="42">
                  <c:v>18132.527002931929</c:v>
                </c:pt>
                <c:pt idx="43">
                  <c:v>13425.634939256151</c:v>
                </c:pt>
                <c:pt idx="44">
                  <c:v>15048.551934363191</c:v>
                </c:pt>
                <c:pt idx="45">
                  <c:v>16502.685561979099</c:v>
                </c:pt>
                <c:pt idx="46">
                  <c:v>16354.675532025338</c:v>
                </c:pt>
                <c:pt idx="47">
                  <c:v>16121.841040460646</c:v>
                </c:pt>
                <c:pt idx="48">
                  <c:v>19747.65399646245</c:v>
                </c:pt>
                <c:pt idx="49">
                  <c:v>13942.371710498233</c:v>
                </c:pt>
                <c:pt idx="50">
                  <c:v>18318.621485037533</c:v>
                </c:pt>
                <c:pt idx="51">
                  <c:v>17131.079022484544</c:v>
                </c:pt>
                <c:pt idx="52">
                  <c:v>15705.508733982522</c:v>
                </c:pt>
                <c:pt idx="53">
                  <c:v>12914.957058129135</c:v>
                </c:pt>
                <c:pt idx="54">
                  <c:v>11868.500179684117</c:v>
                </c:pt>
                <c:pt idx="55">
                  <c:v>12275.311373124283</c:v>
                </c:pt>
                <c:pt idx="56">
                  <c:v>16419.592211829618</c:v>
                </c:pt>
                <c:pt idx="57">
                  <c:v>19902.588472262007</c:v>
                </c:pt>
                <c:pt idx="58">
                  <c:v>17729.17803241466</c:v>
                </c:pt>
                <c:pt idx="59">
                  <c:v>16496.626671864033</c:v>
                </c:pt>
                <c:pt idx="60">
                  <c:v>18363.630383035172</c:v>
                </c:pt>
                <c:pt idx="61">
                  <c:v>19014.528292539431</c:v>
                </c:pt>
                <c:pt idx="62">
                  <c:v>17099.053460447765</c:v>
                </c:pt>
                <c:pt idx="63">
                  <c:v>17453.931310044503</c:v>
                </c:pt>
                <c:pt idx="64">
                  <c:v>17942.970297903426</c:v>
                </c:pt>
                <c:pt idx="65">
                  <c:v>17009.035664452495</c:v>
                </c:pt>
                <c:pt idx="66">
                  <c:v>16497.492227594757</c:v>
                </c:pt>
                <c:pt idx="67">
                  <c:v>16695.704489930496</c:v>
                </c:pt>
                <c:pt idx="68">
                  <c:v>20170.045193055641</c:v>
                </c:pt>
                <c:pt idx="69">
                  <c:v>19612.627302469547</c:v>
                </c:pt>
                <c:pt idx="70">
                  <c:v>17727.446920953214</c:v>
                </c:pt>
                <c:pt idx="71">
                  <c:v>18092.711439318635</c:v>
                </c:pt>
                <c:pt idx="72">
                  <c:v>16716.477827467868</c:v>
                </c:pt>
                <c:pt idx="73">
                  <c:v>16185.8921645342</c:v>
                </c:pt>
                <c:pt idx="74">
                  <c:v>16851.504521460771</c:v>
                </c:pt>
                <c:pt idx="75">
                  <c:v>18830.164921895273</c:v>
                </c:pt>
                <c:pt idx="76">
                  <c:v>18959.13272577311</c:v>
                </c:pt>
                <c:pt idx="77">
                  <c:v>18146.375894623503</c:v>
                </c:pt>
                <c:pt idx="78">
                  <c:v>18847.476036509746</c:v>
                </c:pt>
                <c:pt idx="79">
                  <c:v>17648.681349457351</c:v>
                </c:pt>
                <c:pt idx="80">
                  <c:v>16243.018842761974</c:v>
                </c:pt>
                <c:pt idx="81">
                  <c:v>16551.156682899629</c:v>
                </c:pt>
                <c:pt idx="82">
                  <c:v>20343.156339200395</c:v>
                </c:pt>
                <c:pt idx="83">
                  <c:v>17286.013498284097</c:v>
                </c:pt>
                <c:pt idx="84">
                  <c:v>19964.908484874115</c:v>
                </c:pt>
                <c:pt idx="85">
                  <c:v>17308.517947282911</c:v>
                </c:pt>
                <c:pt idx="86">
                  <c:v>18210.427018697068</c:v>
                </c:pt>
                <c:pt idx="87">
                  <c:v>16182.429941611314</c:v>
                </c:pt>
                <c:pt idx="88">
                  <c:v>16923.345647110844</c:v>
                </c:pt>
                <c:pt idx="89">
                  <c:v>19869.697354494503</c:v>
                </c:pt>
                <c:pt idx="90">
                  <c:v>20295.55077401059</c:v>
                </c:pt>
                <c:pt idx="91">
                  <c:v>18581.750427177558</c:v>
                </c:pt>
                <c:pt idx="92">
                  <c:v>14217.618432868387</c:v>
                </c:pt>
                <c:pt idx="93">
                  <c:v>10899.943317004236</c:v>
                </c:pt>
                <c:pt idx="94">
                  <c:v>11914.374633412479</c:v>
                </c:pt>
                <c:pt idx="95">
                  <c:v>10573.628806521381</c:v>
                </c:pt>
                <c:pt idx="96">
                  <c:v>14485.07515366203</c:v>
                </c:pt>
                <c:pt idx="97">
                  <c:v>17333.619063473903</c:v>
                </c:pt>
                <c:pt idx="98">
                  <c:v>19801.318451767329</c:v>
                </c:pt>
                <c:pt idx="99">
                  <c:v>22473.288992511552</c:v>
                </c:pt>
                <c:pt idx="100">
                  <c:v>19944.135147336747</c:v>
                </c:pt>
                <c:pt idx="101">
                  <c:v>17917.00362598171</c:v>
                </c:pt>
                <c:pt idx="102">
                  <c:v>16927.67342576446</c:v>
                </c:pt>
                <c:pt idx="103">
                  <c:v>15567.885372797444</c:v>
                </c:pt>
                <c:pt idx="104">
                  <c:v>14084.32285033693</c:v>
                </c:pt>
                <c:pt idx="105">
                  <c:v>16990.858994107293</c:v>
                </c:pt>
                <c:pt idx="106">
                  <c:v>14764.6496546858</c:v>
                </c:pt>
                <c:pt idx="107">
                  <c:v>15383.522002153284</c:v>
                </c:pt>
                <c:pt idx="108">
                  <c:v>15719.3576256741</c:v>
                </c:pt>
                <c:pt idx="109">
                  <c:v>12489.969194343774</c:v>
                </c:pt>
                <c:pt idx="110">
                  <c:v>18541.069307833535</c:v>
                </c:pt>
                <c:pt idx="111">
                  <c:v>16548.560015707455</c:v>
                </c:pt>
                <c:pt idx="112">
                  <c:v>19975.295153642797</c:v>
                </c:pt>
                <c:pt idx="113">
                  <c:v>17073.952344256777</c:v>
                </c:pt>
                <c:pt idx="114">
                  <c:v>11442.646760168032</c:v>
                </c:pt>
                <c:pt idx="115">
                  <c:v>6463.1046413142731</c:v>
                </c:pt>
                <c:pt idx="116">
                  <c:v>12247.613589741122</c:v>
                </c:pt>
                <c:pt idx="117">
                  <c:v>9836.1753239447426</c:v>
                </c:pt>
                <c:pt idx="118">
                  <c:v>9338.4807787785867</c:v>
                </c:pt>
                <c:pt idx="119">
                  <c:v>11183.845596681627</c:v>
                </c:pt>
                <c:pt idx="120">
                  <c:v>14562.109613696442</c:v>
                </c:pt>
                <c:pt idx="121">
                  <c:v>16587.510023590028</c:v>
                </c:pt>
                <c:pt idx="122">
                  <c:v>12813.687037634456</c:v>
                </c:pt>
                <c:pt idx="123">
                  <c:v>15477.00202107145</c:v>
                </c:pt>
                <c:pt idx="124">
                  <c:v>17331.887952012454</c:v>
                </c:pt>
                <c:pt idx="125">
                  <c:v>11975.829090293864</c:v>
                </c:pt>
                <c:pt idx="126">
                  <c:v>10596.133255520201</c:v>
                </c:pt>
                <c:pt idx="127">
                  <c:v>15224.259747700115</c:v>
                </c:pt>
                <c:pt idx="128">
                  <c:v>15512.489806031122</c:v>
                </c:pt>
                <c:pt idx="129">
                  <c:v>15986.814346467743</c:v>
                </c:pt>
                <c:pt idx="130">
                  <c:v>15102.216389668065</c:v>
                </c:pt>
                <c:pt idx="131">
                  <c:v>15214.738634662153</c:v>
                </c:pt>
                <c:pt idx="132">
                  <c:v>19373.733920789789</c:v>
                </c:pt>
                <c:pt idx="133">
                  <c:v>17637.429124957936</c:v>
                </c:pt>
                <c:pt idx="134">
                  <c:v>13695.688327241964</c:v>
                </c:pt>
                <c:pt idx="135">
                  <c:v>11599.31234742903</c:v>
                </c:pt>
                <c:pt idx="136">
                  <c:v>13342.541589106671</c:v>
                </c:pt>
                <c:pt idx="137">
                  <c:v>16006.722128274385</c:v>
                </c:pt>
                <c:pt idx="138">
                  <c:v>14762.052987493627</c:v>
                </c:pt>
                <c:pt idx="139">
                  <c:v>13887.841699462637</c:v>
                </c:pt>
                <c:pt idx="140">
                  <c:v>14486.806265123472</c:v>
                </c:pt>
                <c:pt idx="141">
                  <c:v>10171.145391734837</c:v>
                </c:pt>
                <c:pt idx="142">
                  <c:v>13789.16834616013</c:v>
                </c:pt>
                <c:pt idx="143">
                  <c:v>11893.601295875109</c:v>
                </c:pt>
                <c:pt idx="144">
                  <c:v>10052.564256625681</c:v>
                </c:pt>
                <c:pt idx="145">
                  <c:v>12821.477039210973</c:v>
                </c:pt>
                <c:pt idx="146">
                  <c:v>11292.040063022097</c:v>
                </c:pt>
                <c:pt idx="147">
                  <c:v>13390.147154296477</c:v>
                </c:pt>
                <c:pt idx="148">
                  <c:v>13996.901721533828</c:v>
                </c:pt>
                <c:pt idx="149">
                  <c:v>15993.738792313534</c:v>
                </c:pt>
                <c:pt idx="150">
                  <c:v>13747.621671085391</c:v>
                </c:pt>
                <c:pt idx="151">
                  <c:v>12243.285811087504</c:v>
                </c:pt>
                <c:pt idx="152">
                  <c:v>13561.52718897978</c:v>
                </c:pt>
                <c:pt idx="153">
                  <c:v>15269.26864569775</c:v>
                </c:pt>
                <c:pt idx="154">
                  <c:v>12734.921466138596</c:v>
                </c:pt>
                <c:pt idx="155">
                  <c:v>14492.865155238538</c:v>
                </c:pt>
                <c:pt idx="156">
                  <c:v>15056.341935939705</c:v>
                </c:pt>
                <c:pt idx="157">
                  <c:v>15908.914330702601</c:v>
                </c:pt>
                <c:pt idx="158">
                  <c:v>10778.765514702913</c:v>
                </c:pt>
                <c:pt idx="159">
                  <c:v>13700.016105895582</c:v>
                </c:pt>
                <c:pt idx="160">
                  <c:v>8271.2505627961946</c:v>
                </c:pt>
                <c:pt idx="161">
                  <c:v>13835.042799888488</c:v>
                </c:pt>
                <c:pt idx="162">
                  <c:v>13702.612773087754</c:v>
                </c:pt>
                <c:pt idx="163">
                  <c:v>16191.951054649269</c:v>
                </c:pt>
                <c:pt idx="164">
                  <c:v>14895.348570025089</c:v>
                </c:pt>
                <c:pt idx="165">
                  <c:v>11091.231133494186</c:v>
                </c:pt>
                <c:pt idx="166">
                  <c:v>11806.180167072009</c:v>
                </c:pt>
                <c:pt idx="167">
                  <c:v>10864.455532044563</c:v>
                </c:pt>
                <c:pt idx="168">
                  <c:v>7352.8959324982916</c:v>
                </c:pt>
                <c:pt idx="169">
                  <c:v>9439.7507992732662</c:v>
                </c:pt>
                <c:pt idx="170">
                  <c:v>12518.532533457659</c:v>
                </c:pt>
                <c:pt idx="171">
                  <c:v>16152.135491035979</c:v>
                </c:pt>
                <c:pt idx="172">
                  <c:v>14384.67068889807</c:v>
                </c:pt>
                <c:pt idx="173">
                  <c:v>8829.5340091130183</c:v>
                </c:pt>
                <c:pt idx="174">
                  <c:v>9013.0318240264551</c:v>
                </c:pt>
                <c:pt idx="175">
                  <c:v>15336.781992694201</c:v>
                </c:pt>
                <c:pt idx="176">
                  <c:v>15847.459873821215</c:v>
                </c:pt>
                <c:pt idx="177">
                  <c:v>15361.883108885191</c:v>
                </c:pt>
                <c:pt idx="178">
                  <c:v>11581.13567708383</c:v>
                </c:pt>
                <c:pt idx="179">
                  <c:v>13917.270594307245</c:v>
                </c:pt>
                <c:pt idx="180">
                  <c:v>11053.146681342341</c:v>
                </c:pt>
                <c:pt idx="181">
                  <c:v>10551.989913253288</c:v>
                </c:pt>
                <c:pt idx="182">
                  <c:v>11512.756774356656</c:v>
                </c:pt>
                <c:pt idx="183">
                  <c:v>12942.654841512296</c:v>
                </c:pt>
                <c:pt idx="184">
                  <c:v>10597.864366981648</c:v>
                </c:pt>
                <c:pt idx="185">
                  <c:v>6842.2180513712765</c:v>
                </c:pt>
                <c:pt idx="186">
                  <c:v>8544.766173704902</c:v>
                </c:pt>
                <c:pt idx="187">
                  <c:v>10767.513290203504</c:v>
                </c:pt>
                <c:pt idx="188">
                  <c:v>4600.4287087967541</c:v>
                </c:pt>
                <c:pt idx="189">
                  <c:v>5198.5277187268684</c:v>
                </c:pt>
                <c:pt idx="190">
                  <c:v>7652.378215328712</c:v>
                </c:pt>
                <c:pt idx="191">
                  <c:v>8534.3795049362161</c:v>
                </c:pt>
                <c:pt idx="192">
                  <c:v>6321.1535014755773</c:v>
                </c:pt>
                <c:pt idx="193">
                  <c:v>6785.0913731435094</c:v>
                </c:pt>
                <c:pt idx="194">
                  <c:v>8692.7762036586628</c:v>
                </c:pt>
                <c:pt idx="195">
                  <c:v>7186.7092321993314</c:v>
                </c:pt>
                <c:pt idx="196">
                  <c:v>7901.6582657771532</c:v>
                </c:pt>
                <c:pt idx="197">
                  <c:v>7192.7681223143982</c:v>
                </c:pt>
                <c:pt idx="198">
                  <c:v>1722.4559041402711</c:v>
                </c:pt>
                <c:pt idx="199">
                  <c:v>7243.8359104270985</c:v>
                </c:pt>
                <c:pt idx="200">
                  <c:v>6364.431288011765</c:v>
                </c:pt>
                <c:pt idx="201">
                  <c:v>5055.7110231574488</c:v>
                </c:pt>
                <c:pt idx="202">
                  <c:v>7461.0903988387608</c:v>
                </c:pt>
                <c:pt idx="203">
                  <c:v>3958.1863565997282</c:v>
                </c:pt>
                <c:pt idx="204">
                  <c:v>5099.8543654243585</c:v>
                </c:pt>
                <c:pt idx="205">
                  <c:v>0</c:v>
                </c:pt>
                <c:pt idx="206">
                  <c:v>97.807797571784207</c:v>
                </c:pt>
                <c:pt idx="207">
                  <c:v>1671.3881160275694</c:v>
                </c:pt>
                <c:pt idx="208">
                  <c:v>128.10224814711563</c:v>
                </c:pt>
                <c:pt idx="209">
                  <c:v>625.79679331327429</c:v>
                </c:pt>
                <c:pt idx="210">
                  <c:v>636.18346208195931</c:v>
                </c:pt>
                <c:pt idx="211">
                  <c:v>4063.784155748026</c:v>
                </c:pt>
                <c:pt idx="212">
                  <c:v>6.0588901150662808</c:v>
                </c:pt>
                <c:pt idx="213">
                  <c:v>3119.4628535284101</c:v>
                </c:pt>
                <c:pt idx="214">
                  <c:v>6766.9147027983108</c:v>
                </c:pt>
                <c:pt idx="215">
                  <c:v>2989.6294939198469</c:v>
                </c:pt>
                <c:pt idx="216">
                  <c:v>3067.5295096849854</c:v>
                </c:pt>
                <c:pt idx="217">
                  <c:v>4169.3819548963238</c:v>
                </c:pt>
                <c:pt idx="218">
                  <c:v>5939.4434242264015</c:v>
                </c:pt>
                <c:pt idx="219">
                  <c:v>7200.5581238909108</c:v>
                </c:pt>
                <c:pt idx="220">
                  <c:v>0</c:v>
                </c:pt>
                <c:pt idx="221">
                  <c:v>7558.0326406798231</c:v>
                </c:pt>
                <c:pt idx="222">
                  <c:v>3407.6929118594203</c:v>
                </c:pt>
                <c:pt idx="223">
                  <c:v>4675.7320573697207</c:v>
                </c:pt>
                <c:pt idx="224">
                  <c:v>5553.4055683236074</c:v>
                </c:pt>
                <c:pt idx="225">
                  <c:v>0</c:v>
                </c:pt>
                <c:pt idx="226">
                  <c:v>0</c:v>
                </c:pt>
                <c:pt idx="227">
                  <c:v>4905.9698817422386</c:v>
                </c:pt>
                <c:pt idx="228">
                  <c:v>6.0588901150662808</c:v>
                </c:pt>
                <c:pt idx="229">
                  <c:v>30.2944505753314</c:v>
                </c:pt>
                <c:pt idx="230">
                  <c:v>2746.4083335864725</c:v>
                </c:pt>
                <c:pt idx="231">
                  <c:v>4386.6364433079852</c:v>
                </c:pt>
                <c:pt idx="232">
                  <c:v>6798.0747091043659</c:v>
                </c:pt>
                <c:pt idx="233">
                  <c:v>7752.7826800926678</c:v>
                </c:pt>
                <c:pt idx="234">
                  <c:v>207.73337537370099</c:v>
                </c:pt>
                <c:pt idx="235">
                  <c:v>0</c:v>
                </c:pt>
                <c:pt idx="236">
                  <c:v>3701.116304574773</c:v>
                </c:pt>
                <c:pt idx="237">
                  <c:v>9567.8530474203799</c:v>
                </c:pt>
                <c:pt idx="238">
                  <c:v>6431.9446350082171</c:v>
                </c:pt>
                <c:pt idx="239">
                  <c:v>7519.9481885279765</c:v>
                </c:pt>
                <c:pt idx="240">
                  <c:v>11449.571206013823</c:v>
                </c:pt>
                <c:pt idx="241">
                  <c:v>8150.0727604948697</c:v>
                </c:pt>
                <c:pt idx="242">
                  <c:v>6853.4702758706862</c:v>
                </c:pt>
                <c:pt idx="243">
                  <c:v>732.26014819229601</c:v>
                </c:pt>
                <c:pt idx="244">
                  <c:v>3370.4740154382989</c:v>
                </c:pt>
                <c:pt idx="245">
                  <c:v>1988.1815134724636</c:v>
                </c:pt>
                <c:pt idx="246">
                  <c:v>2761.9883367394996</c:v>
                </c:pt>
                <c:pt idx="247">
                  <c:v>2683.2227652436382</c:v>
                </c:pt>
                <c:pt idx="248">
                  <c:v>9507.2641462697156</c:v>
                </c:pt>
                <c:pt idx="249">
                  <c:v>5701.4155982773691</c:v>
                </c:pt>
                <c:pt idx="250">
                  <c:v>4075.0363802474349</c:v>
                </c:pt>
                <c:pt idx="251">
                  <c:v>9121.2262903669216</c:v>
                </c:pt>
                <c:pt idx="252">
                  <c:v>6349.7168405894618</c:v>
                </c:pt>
                <c:pt idx="253">
                  <c:v>1816.8014787891605</c:v>
                </c:pt>
                <c:pt idx="254">
                  <c:v>2768.0472268545659</c:v>
                </c:pt>
                <c:pt idx="255">
                  <c:v>5242.6710609937791</c:v>
                </c:pt>
                <c:pt idx="256">
                  <c:v>5125.8210373460734</c:v>
                </c:pt>
                <c:pt idx="257">
                  <c:v>840.4546145327655</c:v>
                </c:pt>
                <c:pt idx="258">
                  <c:v>11018.524452113392</c:v>
                </c:pt>
                <c:pt idx="259">
                  <c:v>3130.7150780278193</c:v>
                </c:pt>
                <c:pt idx="260">
                  <c:v>2377.6815922981532</c:v>
                </c:pt>
                <c:pt idx="261">
                  <c:v>5478.9677754813656</c:v>
                </c:pt>
                <c:pt idx="262">
                  <c:v>12687.315900948792</c:v>
                </c:pt>
                <c:pt idx="263">
                  <c:v>5657.2722560104585</c:v>
                </c:pt>
                <c:pt idx="264">
                  <c:v>12496.02808445884</c:v>
                </c:pt>
                <c:pt idx="265">
                  <c:v>4215.2564086246839</c:v>
                </c:pt>
                <c:pt idx="266">
                  <c:v>4212.6597414325115</c:v>
                </c:pt>
                <c:pt idx="267">
                  <c:v>12221.646917819411</c:v>
                </c:pt>
                <c:pt idx="268">
                  <c:v>3579.072946542723</c:v>
                </c:pt>
                <c:pt idx="269">
                  <c:v>0.86555573072375414</c:v>
                </c:pt>
                <c:pt idx="270">
                  <c:v>4418.662005344765</c:v>
                </c:pt>
                <c:pt idx="271">
                  <c:v>11943.803528257084</c:v>
                </c:pt>
                <c:pt idx="272">
                  <c:v>9000.9140437963215</c:v>
                </c:pt>
                <c:pt idx="273">
                  <c:v>27374.931095600175</c:v>
                </c:pt>
                <c:pt idx="274">
                  <c:v>37385.948677151122</c:v>
                </c:pt>
                <c:pt idx="275">
                  <c:v>34274.27582519922</c:v>
                </c:pt>
                <c:pt idx="276">
                  <c:v>8169.9805423015177</c:v>
                </c:pt>
                <c:pt idx="277">
                  <c:v>26724.898741826637</c:v>
                </c:pt>
                <c:pt idx="278">
                  <c:v>22667.173476193675</c:v>
                </c:pt>
                <c:pt idx="279">
                  <c:v>16321.784414257831</c:v>
                </c:pt>
                <c:pt idx="280">
                  <c:v>19688.796206773233</c:v>
                </c:pt>
                <c:pt idx="281">
                  <c:v>14736.951871302641</c:v>
                </c:pt>
                <c:pt idx="282">
                  <c:v>14994.021923327597</c:v>
                </c:pt>
                <c:pt idx="283">
                  <c:v>11105.080025185767</c:v>
                </c:pt>
                <c:pt idx="284">
                  <c:v>13865.337250463819</c:v>
                </c:pt>
                <c:pt idx="285">
                  <c:v>17950.760299479934</c:v>
                </c:pt>
                <c:pt idx="286">
                  <c:v>20783.724206138788</c:v>
                </c:pt>
                <c:pt idx="287">
                  <c:v>18441.530398800311</c:v>
                </c:pt>
                <c:pt idx="288">
                  <c:v>19396.238369788611</c:v>
                </c:pt>
                <c:pt idx="289">
                  <c:v>7769.2282389764187</c:v>
                </c:pt>
                <c:pt idx="290">
                  <c:v>16111.454371691962</c:v>
                </c:pt>
                <c:pt idx="291">
                  <c:v>15161.939735088004</c:v>
                </c:pt>
                <c:pt idx="292">
                  <c:v>12788.585921443469</c:v>
                </c:pt>
                <c:pt idx="293">
                  <c:v>7994.2727289645936</c:v>
                </c:pt>
                <c:pt idx="294">
                  <c:v>17620.118010343464</c:v>
                </c:pt>
                <c:pt idx="295">
                  <c:v>19457.692826670002</c:v>
                </c:pt>
                <c:pt idx="296">
                  <c:v>13241.271568611992</c:v>
                </c:pt>
                <c:pt idx="297">
                  <c:v>12478.716969844367</c:v>
                </c:pt>
                <c:pt idx="298">
                  <c:v>14299.846227287146</c:v>
                </c:pt>
                <c:pt idx="299">
                  <c:v>19404.893927095844</c:v>
                </c:pt>
                <c:pt idx="300">
                  <c:v>19120.991647418457</c:v>
                </c:pt>
                <c:pt idx="301">
                  <c:v>13707.806107472095</c:v>
                </c:pt>
                <c:pt idx="302">
                  <c:v>15819.762090438058</c:v>
                </c:pt>
                <c:pt idx="303">
                  <c:v>11551.706782239224</c:v>
                </c:pt>
                <c:pt idx="304">
                  <c:v>6871.6469462158839</c:v>
                </c:pt>
                <c:pt idx="305">
                  <c:v>4650.6309411787324</c:v>
                </c:pt>
                <c:pt idx="306">
                  <c:v>9804.1497619079637</c:v>
                </c:pt>
                <c:pt idx="307">
                  <c:v>20729.194195103188</c:v>
                </c:pt>
                <c:pt idx="308">
                  <c:v>17385.552407317326</c:v>
                </c:pt>
                <c:pt idx="309">
                  <c:v>19040.494964461148</c:v>
                </c:pt>
                <c:pt idx="310">
                  <c:v>15077.115273477075</c:v>
                </c:pt>
                <c:pt idx="311">
                  <c:v>14260.030663673853</c:v>
                </c:pt>
                <c:pt idx="312">
                  <c:v>19678.409538004551</c:v>
                </c:pt>
                <c:pt idx="313">
                  <c:v>17974.130304209481</c:v>
                </c:pt>
                <c:pt idx="314">
                  <c:v>15876.023212935101</c:v>
                </c:pt>
                <c:pt idx="315">
                  <c:v>5856.3500740769214</c:v>
                </c:pt>
                <c:pt idx="316">
                  <c:v>8177.7705438780322</c:v>
                </c:pt>
                <c:pt idx="317">
                  <c:v>15925.359889586356</c:v>
                </c:pt>
                <c:pt idx="318">
                  <c:v>16217.052170840259</c:v>
                </c:pt>
                <c:pt idx="319">
                  <c:v>19430.86059901756</c:v>
                </c:pt>
                <c:pt idx="320">
                  <c:v>19434.322821940455</c:v>
                </c:pt>
                <c:pt idx="321">
                  <c:v>16332.171083026516</c:v>
                </c:pt>
                <c:pt idx="322">
                  <c:v>18747.071571745797</c:v>
                </c:pt>
                <c:pt idx="323">
                  <c:v>20670.336405413978</c:v>
                </c:pt>
                <c:pt idx="324">
                  <c:v>20266.987434896706</c:v>
                </c:pt>
                <c:pt idx="325">
                  <c:v>6920.1180671364154</c:v>
                </c:pt>
                <c:pt idx="326">
                  <c:v>3593.7873939650276</c:v>
                </c:pt>
                <c:pt idx="327">
                  <c:v>10101.900933276936</c:v>
                </c:pt>
                <c:pt idx="328">
                  <c:v>14181.265092177988</c:v>
                </c:pt>
                <c:pt idx="329">
                  <c:v>18072.803657511984</c:v>
                </c:pt>
                <c:pt idx="330">
                  <c:v>13764.067229969141</c:v>
                </c:pt>
                <c:pt idx="331">
                  <c:v>8895.3162446480237</c:v>
                </c:pt>
                <c:pt idx="332">
                  <c:v>9765.199754025396</c:v>
                </c:pt>
                <c:pt idx="333">
                  <c:v>12151.536903630784</c:v>
                </c:pt>
                <c:pt idx="334">
                  <c:v>7783.9426863987219</c:v>
                </c:pt>
                <c:pt idx="335">
                  <c:v>7790.0015765137878</c:v>
                </c:pt>
                <c:pt idx="336">
                  <c:v>6924.4458457900346</c:v>
                </c:pt>
                <c:pt idx="337">
                  <c:v>11695.389033539368</c:v>
                </c:pt>
                <c:pt idx="338">
                  <c:v>9100.4529528295534</c:v>
                </c:pt>
                <c:pt idx="339">
                  <c:v>17701.480249031494</c:v>
                </c:pt>
                <c:pt idx="340">
                  <c:v>7227.3903515433485</c:v>
                </c:pt>
                <c:pt idx="341">
                  <c:v>5552.5400125928836</c:v>
                </c:pt>
                <c:pt idx="342">
                  <c:v>17273.895718053962</c:v>
                </c:pt>
                <c:pt idx="343">
                  <c:v>15277.05864727426</c:v>
                </c:pt>
                <c:pt idx="344">
                  <c:v>10321.752088880768</c:v>
                </c:pt>
                <c:pt idx="345">
                  <c:v>9792.0319816778319</c:v>
                </c:pt>
                <c:pt idx="346">
                  <c:v>22504.448998817614</c:v>
                </c:pt>
                <c:pt idx="347">
                  <c:v>4708.6231751372234</c:v>
                </c:pt>
                <c:pt idx="348">
                  <c:v>15012.198593672794</c:v>
                </c:pt>
                <c:pt idx="349">
                  <c:v>10377.147655647088</c:v>
                </c:pt>
                <c:pt idx="350">
                  <c:v>14221.946211522007</c:v>
                </c:pt>
                <c:pt idx="351">
                  <c:v>9367.0441178924684</c:v>
                </c:pt>
                <c:pt idx="352">
                  <c:v>22015.410010958687</c:v>
                </c:pt>
                <c:pt idx="353">
                  <c:v>17790.632489296047</c:v>
                </c:pt>
                <c:pt idx="354">
                  <c:v>14714.447422303823</c:v>
                </c:pt>
                <c:pt idx="355">
                  <c:v>13577.107192132809</c:v>
                </c:pt>
                <c:pt idx="356">
                  <c:v>10505.249903794205</c:v>
                </c:pt>
                <c:pt idx="357">
                  <c:v>9955.6220147846216</c:v>
                </c:pt>
                <c:pt idx="358">
                  <c:v>14302.442894479314</c:v>
                </c:pt>
                <c:pt idx="359">
                  <c:v>6924.4458457900346</c:v>
                </c:pt>
                <c:pt idx="360">
                  <c:v>6924.4458457900346</c:v>
                </c:pt>
                <c:pt idx="361">
                  <c:v>17311.114614475082</c:v>
                </c:pt>
                <c:pt idx="362">
                  <c:v>18176.67034519884</c:v>
                </c:pt>
                <c:pt idx="363">
                  <c:v>18686.482670595127</c:v>
                </c:pt>
                <c:pt idx="364">
                  <c:v>18437.202620146691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C-41C6-A8FF-465816297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94976"/>
        <c:axId val="100904960"/>
      </c:lineChart>
      <c:dateAx>
        <c:axId val="100894976"/>
        <c:scaling>
          <c:orientation val="minMax"/>
          <c:max val="42369"/>
          <c:min val="42278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90496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100904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08949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437"/>
          <c:y val="2.6663333749948012E-3"/>
          <c:w val="0.32060346523670635"/>
          <c:h val="0.1859445347109400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/>
              <a:t>Bezug Rohgas BGAA
Cirmac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Jahr!$C$1</c:f>
              <c:strCache>
                <c:ptCount val="1"/>
                <c:pt idx="0">
                  <c:v>Bezug Rohgas BGA [Bm³]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Jahr!$A$2:$A$366</c:f>
              <c:numCache>
                <c:formatCode>dd/mm/yy;@</c:formatCode>
                <c:ptCount val="365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</c:numCache>
            </c:numRef>
          </c:cat>
          <c:val>
            <c:numRef>
              <c:f>Jahr!$C$2:$C$366</c:f>
              <c:numCache>
                <c:formatCode>#,##0</c:formatCode>
                <c:ptCount val="365"/>
                <c:pt idx="0">
                  <c:v>13654</c:v>
                </c:pt>
                <c:pt idx="1">
                  <c:v>13153</c:v>
                </c:pt>
                <c:pt idx="2">
                  <c:v>12742</c:v>
                </c:pt>
                <c:pt idx="3">
                  <c:v>11091</c:v>
                </c:pt>
                <c:pt idx="4">
                  <c:v>13704</c:v>
                </c:pt>
                <c:pt idx="5">
                  <c:v>18031</c:v>
                </c:pt>
                <c:pt idx="6">
                  <c:v>19264</c:v>
                </c:pt>
                <c:pt idx="7">
                  <c:v>18422</c:v>
                </c:pt>
                <c:pt idx="8">
                  <c:v>18438</c:v>
                </c:pt>
                <c:pt idx="9">
                  <c:v>16517</c:v>
                </c:pt>
                <c:pt idx="10">
                  <c:v>14754</c:v>
                </c:pt>
                <c:pt idx="11">
                  <c:v>17714</c:v>
                </c:pt>
                <c:pt idx="12">
                  <c:v>17892</c:v>
                </c:pt>
                <c:pt idx="13">
                  <c:v>13191</c:v>
                </c:pt>
                <c:pt idx="14">
                  <c:v>19324</c:v>
                </c:pt>
                <c:pt idx="15">
                  <c:v>17770</c:v>
                </c:pt>
                <c:pt idx="16">
                  <c:v>19582</c:v>
                </c:pt>
                <c:pt idx="17">
                  <c:v>19030</c:v>
                </c:pt>
                <c:pt idx="18">
                  <c:v>19465</c:v>
                </c:pt>
                <c:pt idx="19">
                  <c:v>22082</c:v>
                </c:pt>
                <c:pt idx="20">
                  <c:v>22643</c:v>
                </c:pt>
                <c:pt idx="21">
                  <c:v>12853</c:v>
                </c:pt>
                <c:pt idx="22">
                  <c:v>21089</c:v>
                </c:pt>
                <c:pt idx="23">
                  <c:v>17677</c:v>
                </c:pt>
                <c:pt idx="24">
                  <c:v>18639</c:v>
                </c:pt>
                <c:pt idx="25">
                  <c:v>18865</c:v>
                </c:pt>
                <c:pt idx="26">
                  <c:v>19616</c:v>
                </c:pt>
                <c:pt idx="27">
                  <c:v>18886</c:v>
                </c:pt>
                <c:pt idx="28">
                  <c:v>19407</c:v>
                </c:pt>
                <c:pt idx="29">
                  <c:v>17041</c:v>
                </c:pt>
                <c:pt idx="30">
                  <c:v>16598</c:v>
                </c:pt>
                <c:pt idx="31">
                  <c:v>19265</c:v>
                </c:pt>
                <c:pt idx="32">
                  <c:v>18579</c:v>
                </c:pt>
                <c:pt idx="33">
                  <c:v>22010</c:v>
                </c:pt>
                <c:pt idx="34">
                  <c:v>19537</c:v>
                </c:pt>
                <c:pt idx="35">
                  <c:v>9212</c:v>
                </c:pt>
                <c:pt idx="36">
                  <c:v>19537</c:v>
                </c:pt>
                <c:pt idx="37">
                  <c:v>18615</c:v>
                </c:pt>
                <c:pt idx="38">
                  <c:v>16109</c:v>
                </c:pt>
                <c:pt idx="39">
                  <c:v>17053</c:v>
                </c:pt>
                <c:pt idx="40">
                  <c:v>17532</c:v>
                </c:pt>
                <c:pt idx="41">
                  <c:v>18807</c:v>
                </c:pt>
                <c:pt idx="42">
                  <c:v>20949</c:v>
                </c:pt>
                <c:pt idx="43">
                  <c:v>15511</c:v>
                </c:pt>
                <c:pt idx="44">
                  <c:v>17386</c:v>
                </c:pt>
                <c:pt idx="45">
                  <c:v>19066</c:v>
                </c:pt>
                <c:pt idx="46">
                  <c:v>18895</c:v>
                </c:pt>
                <c:pt idx="47">
                  <c:v>18626</c:v>
                </c:pt>
                <c:pt idx="48">
                  <c:v>22815</c:v>
                </c:pt>
                <c:pt idx="49">
                  <c:v>16108</c:v>
                </c:pt>
                <c:pt idx="50">
                  <c:v>21164</c:v>
                </c:pt>
                <c:pt idx="51">
                  <c:v>19792</c:v>
                </c:pt>
                <c:pt idx="52">
                  <c:v>18145</c:v>
                </c:pt>
                <c:pt idx="53">
                  <c:v>14921</c:v>
                </c:pt>
                <c:pt idx="54">
                  <c:v>13712</c:v>
                </c:pt>
                <c:pt idx="55">
                  <c:v>14182</c:v>
                </c:pt>
                <c:pt idx="56">
                  <c:v>18970</c:v>
                </c:pt>
                <c:pt idx="57">
                  <c:v>22994</c:v>
                </c:pt>
                <c:pt idx="58">
                  <c:v>20483</c:v>
                </c:pt>
                <c:pt idx="59">
                  <c:v>19059</c:v>
                </c:pt>
                <c:pt idx="60">
                  <c:v>21216</c:v>
                </c:pt>
                <c:pt idx="61">
                  <c:v>21968</c:v>
                </c:pt>
                <c:pt idx="62">
                  <c:v>19755</c:v>
                </c:pt>
                <c:pt idx="63">
                  <c:v>20165</c:v>
                </c:pt>
                <c:pt idx="64">
                  <c:v>20730</c:v>
                </c:pt>
                <c:pt idx="65">
                  <c:v>19651</c:v>
                </c:pt>
                <c:pt idx="66">
                  <c:v>19060</c:v>
                </c:pt>
                <c:pt idx="67">
                  <c:v>19289</c:v>
                </c:pt>
                <c:pt idx="68">
                  <c:v>23303</c:v>
                </c:pt>
                <c:pt idx="69">
                  <c:v>22659</c:v>
                </c:pt>
                <c:pt idx="70">
                  <c:v>20481</c:v>
                </c:pt>
                <c:pt idx="71">
                  <c:v>20903</c:v>
                </c:pt>
                <c:pt idx="72">
                  <c:v>19313</c:v>
                </c:pt>
                <c:pt idx="73">
                  <c:v>18700</c:v>
                </c:pt>
                <c:pt idx="74">
                  <c:v>19469</c:v>
                </c:pt>
                <c:pt idx="75">
                  <c:v>21755</c:v>
                </c:pt>
                <c:pt idx="76">
                  <c:v>21904</c:v>
                </c:pt>
                <c:pt idx="77">
                  <c:v>20277</c:v>
                </c:pt>
                <c:pt idx="78">
                  <c:v>19497</c:v>
                </c:pt>
                <c:pt idx="79">
                  <c:v>20390</c:v>
                </c:pt>
                <c:pt idx="80">
                  <c:v>18766</c:v>
                </c:pt>
                <c:pt idx="81">
                  <c:v>19122</c:v>
                </c:pt>
                <c:pt idx="82">
                  <c:v>23503</c:v>
                </c:pt>
                <c:pt idx="83">
                  <c:v>19971</c:v>
                </c:pt>
                <c:pt idx="84">
                  <c:v>23066</c:v>
                </c:pt>
                <c:pt idx="85">
                  <c:v>19997</c:v>
                </c:pt>
                <c:pt idx="86">
                  <c:v>21039</c:v>
                </c:pt>
                <c:pt idx="87">
                  <c:v>18696</c:v>
                </c:pt>
                <c:pt idx="88">
                  <c:v>19552</c:v>
                </c:pt>
                <c:pt idx="89">
                  <c:v>22956</c:v>
                </c:pt>
                <c:pt idx="90">
                  <c:v>23448</c:v>
                </c:pt>
                <c:pt idx="91">
                  <c:v>21468</c:v>
                </c:pt>
                <c:pt idx="92">
                  <c:v>16426</c:v>
                </c:pt>
                <c:pt idx="93">
                  <c:v>12593</c:v>
                </c:pt>
                <c:pt idx="94">
                  <c:v>13765</c:v>
                </c:pt>
                <c:pt idx="95">
                  <c:v>12216</c:v>
                </c:pt>
                <c:pt idx="96">
                  <c:v>16735</c:v>
                </c:pt>
                <c:pt idx="97">
                  <c:v>18166</c:v>
                </c:pt>
                <c:pt idx="98">
                  <c:v>12738</c:v>
                </c:pt>
                <c:pt idx="99" formatCode="General">
                  <c:v>905</c:v>
                </c:pt>
                <c:pt idx="101">
                  <c:v>10312</c:v>
                </c:pt>
                <c:pt idx="102">
                  <c:v>19557</c:v>
                </c:pt>
                <c:pt idx="103">
                  <c:v>17986</c:v>
                </c:pt>
                <c:pt idx="104">
                  <c:v>6221</c:v>
                </c:pt>
                <c:pt idx="105">
                  <c:v>17257</c:v>
                </c:pt>
                <c:pt idx="106">
                  <c:v>17058</c:v>
                </c:pt>
                <c:pt idx="107">
                  <c:v>17773</c:v>
                </c:pt>
                <c:pt idx="108">
                  <c:v>14161</c:v>
                </c:pt>
                <c:pt idx="109">
                  <c:v>13468</c:v>
                </c:pt>
                <c:pt idx="110">
                  <c:v>21421</c:v>
                </c:pt>
                <c:pt idx="111">
                  <c:v>19119</c:v>
                </c:pt>
                <c:pt idx="112">
                  <c:v>23078</c:v>
                </c:pt>
                <c:pt idx="113">
                  <c:v>19726</c:v>
                </c:pt>
                <c:pt idx="114">
                  <c:v>13220</c:v>
                </c:pt>
                <c:pt idx="115">
                  <c:v>7467</c:v>
                </c:pt>
                <c:pt idx="116">
                  <c:v>14150</c:v>
                </c:pt>
                <c:pt idx="117">
                  <c:v>11364</c:v>
                </c:pt>
                <c:pt idx="118">
                  <c:v>10789</c:v>
                </c:pt>
                <c:pt idx="119">
                  <c:v>12921</c:v>
                </c:pt>
                <c:pt idx="120">
                  <c:v>16824</c:v>
                </c:pt>
                <c:pt idx="121">
                  <c:v>19164</c:v>
                </c:pt>
                <c:pt idx="122">
                  <c:v>14804</c:v>
                </c:pt>
                <c:pt idx="123">
                  <c:v>17881</c:v>
                </c:pt>
                <c:pt idx="124">
                  <c:v>20024</c:v>
                </c:pt>
                <c:pt idx="125">
                  <c:v>13836</c:v>
                </c:pt>
                <c:pt idx="126">
                  <c:v>11382</c:v>
                </c:pt>
                <c:pt idx="127">
                  <c:v>17589</c:v>
                </c:pt>
                <c:pt idx="128">
                  <c:v>17922</c:v>
                </c:pt>
                <c:pt idx="129">
                  <c:v>18470</c:v>
                </c:pt>
                <c:pt idx="130">
                  <c:v>17448</c:v>
                </c:pt>
                <c:pt idx="131">
                  <c:v>17578</c:v>
                </c:pt>
                <c:pt idx="132">
                  <c:v>22383</c:v>
                </c:pt>
                <c:pt idx="133">
                  <c:v>20377</c:v>
                </c:pt>
                <c:pt idx="134">
                  <c:v>15823</c:v>
                </c:pt>
                <c:pt idx="135">
                  <c:v>10471</c:v>
                </c:pt>
                <c:pt idx="136">
                  <c:v>12515</c:v>
                </c:pt>
                <c:pt idx="137">
                  <c:v>18493</c:v>
                </c:pt>
                <c:pt idx="138">
                  <c:v>17055</c:v>
                </c:pt>
                <c:pt idx="139">
                  <c:v>16045</c:v>
                </c:pt>
                <c:pt idx="140">
                  <c:v>16737</c:v>
                </c:pt>
                <c:pt idx="141">
                  <c:v>11751</c:v>
                </c:pt>
                <c:pt idx="142">
                  <c:v>15931</c:v>
                </c:pt>
                <c:pt idx="143">
                  <c:v>13741</c:v>
                </c:pt>
                <c:pt idx="144">
                  <c:v>11614</c:v>
                </c:pt>
                <c:pt idx="145">
                  <c:v>14813</c:v>
                </c:pt>
                <c:pt idx="146">
                  <c:v>13046</c:v>
                </c:pt>
                <c:pt idx="147">
                  <c:v>15470</c:v>
                </c:pt>
                <c:pt idx="148">
                  <c:v>16171</c:v>
                </c:pt>
                <c:pt idx="149">
                  <c:v>18478</c:v>
                </c:pt>
                <c:pt idx="150">
                  <c:v>15883</c:v>
                </c:pt>
                <c:pt idx="151">
                  <c:v>14145</c:v>
                </c:pt>
                <c:pt idx="152">
                  <c:v>15668</c:v>
                </c:pt>
                <c:pt idx="153">
                  <c:v>17641</c:v>
                </c:pt>
                <c:pt idx="154">
                  <c:v>14713</c:v>
                </c:pt>
                <c:pt idx="155">
                  <c:v>16744</c:v>
                </c:pt>
                <c:pt idx="156">
                  <c:v>17276</c:v>
                </c:pt>
                <c:pt idx="157">
                  <c:v>18380</c:v>
                </c:pt>
                <c:pt idx="158">
                  <c:v>12453</c:v>
                </c:pt>
                <c:pt idx="159">
                  <c:v>15828</c:v>
                </c:pt>
                <c:pt idx="160">
                  <c:v>9556</c:v>
                </c:pt>
                <c:pt idx="161">
                  <c:v>15984</c:v>
                </c:pt>
                <c:pt idx="162">
                  <c:v>15831</c:v>
                </c:pt>
                <c:pt idx="163">
                  <c:v>18707</c:v>
                </c:pt>
                <c:pt idx="164">
                  <c:v>17209</c:v>
                </c:pt>
                <c:pt idx="165">
                  <c:v>12501</c:v>
                </c:pt>
                <c:pt idx="166">
                  <c:v>13640</c:v>
                </c:pt>
                <c:pt idx="167">
                  <c:v>12552</c:v>
                </c:pt>
                <c:pt idx="168">
                  <c:v>8495</c:v>
                </c:pt>
                <c:pt idx="169">
                  <c:v>10906</c:v>
                </c:pt>
                <c:pt idx="170">
                  <c:v>14463</c:v>
                </c:pt>
                <c:pt idx="171">
                  <c:v>18661</c:v>
                </c:pt>
                <c:pt idx="172">
                  <c:v>16619</c:v>
                </c:pt>
                <c:pt idx="173">
                  <c:v>10201</c:v>
                </c:pt>
                <c:pt idx="174">
                  <c:v>10413</c:v>
                </c:pt>
                <c:pt idx="175">
                  <c:v>17719</c:v>
                </c:pt>
                <c:pt idx="176">
                  <c:v>18309</c:v>
                </c:pt>
                <c:pt idx="177">
                  <c:v>17748</c:v>
                </c:pt>
                <c:pt idx="178">
                  <c:v>13380</c:v>
                </c:pt>
                <c:pt idx="179">
                  <c:v>16079</c:v>
                </c:pt>
                <c:pt idx="180">
                  <c:v>12770</c:v>
                </c:pt>
                <c:pt idx="181">
                  <c:v>12191</c:v>
                </c:pt>
                <c:pt idx="182">
                  <c:v>13301</c:v>
                </c:pt>
                <c:pt idx="183">
                  <c:v>14107</c:v>
                </c:pt>
                <c:pt idx="184">
                  <c:v>11705</c:v>
                </c:pt>
                <c:pt idx="185">
                  <c:v>7905</c:v>
                </c:pt>
                <c:pt idx="186">
                  <c:v>9872</c:v>
                </c:pt>
                <c:pt idx="187">
                  <c:v>12440</c:v>
                </c:pt>
                <c:pt idx="188">
                  <c:v>4282</c:v>
                </c:pt>
                <c:pt idx="189">
                  <c:v>6006</c:v>
                </c:pt>
                <c:pt idx="190">
                  <c:v>8841</c:v>
                </c:pt>
                <c:pt idx="191">
                  <c:v>9860</c:v>
                </c:pt>
                <c:pt idx="192">
                  <c:v>7303</c:v>
                </c:pt>
                <c:pt idx="193">
                  <c:v>7839</c:v>
                </c:pt>
                <c:pt idx="194">
                  <c:v>10043</c:v>
                </c:pt>
                <c:pt idx="195">
                  <c:v>8303</c:v>
                </c:pt>
                <c:pt idx="196">
                  <c:v>9129</c:v>
                </c:pt>
                <c:pt idx="197">
                  <c:v>8310</c:v>
                </c:pt>
                <c:pt idx="198">
                  <c:v>1990</c:v>
                </c:pt>
                <c:pt idx="199">
                  <c:v>8369</c:v>
                </c:pt>
                <c:pt idx="200">
                  <c:v>7353</c:v>
                </c:pt>
                <c:pt idx="201">
                  <c:v>5841</c:v>
                </c:pt>
                <c:pt idx="202">
                  <c:v>8620</c:v>
                </c:pt>
                <c:pt idx="203">
                  <c:v>4573</c:v>
                </c:pt>
                <c:pt idx="204">
                  <c:v>5892</c:v>
                </c:pt>
                <c:pt idx="205" formatCode="General">
                  <c:v>0</c:v>
                </c:pt>
                <c:pt idx="206" formatCode="General">
                  <c:v>113</c:v>
                </c:pt>
                <c:pt idx="207">
                  <c:v>1931</c:v>
                </c:pt>
                <c:pt idx="208" formatCode="General">
                  <c:v>148</c:v>
                </c:pt>
                <c:pt idx="209" formatCode="General">
                  <c:v>723</c:v>
                </c:pt>
                <c:pt idx="210" formatCode="General">
                  <c:v>735</c:v>
                </c:pt>
                <c:pt idx="211">
                  <c:v>4695</c:v>
                </c:pt>
                <c:pt idx="212" formatCode="General">
                  <c:v>7</c:v>
                </c:pt>
                <c:pt idx="213">
                  <c:v>3604</c:v>
                </c:pt>
                <c:pt idx="214">
                  <c:v>7818</c:v>
                </c:pt>
                <c:pt idx="215">
                  <c:v>3454</c:v>
                </c:pt>
                <c:pt idx="216">
                  <c:v>3402</c:v>
                </c:pt>
                <c:pt idx="217">
                  <c:v>4817</c:v>
                </c:pt>
                <c:pt idx="218">
                  <c:v>6862</c:v>
                </c:pt>
                <c:pt idx="219">
                  <c:v>8319</c:v>
                </c:pt>
                <c:pt idx="220" formatCode="General">
                  <c:v>0</c:v>
                </c:pt>
                <c:pt idx="221">
                  <c:v>8732</c:v>
                </c:pt>
                <c:pt idx="222">
                  <c:v>3937</c:v>
                </c:pt>
                <c:pt idx="223">
                  <c:v>5402</c:v>
                </c:pt>
                <c:pt idx="224">
                  <c:v>6416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5668</c:v>
                </c:pt>
                <c:pt idx="228" formatCode="General">
                  <c:v>7</c:v>
                </c:pt>
                <c:pt idx="229" formatCode="General">
                  <c:v>35</c:v>
                </c:pt>
                <c:pt idx="230">
                  <c:v>3173</c:v>
                </c:pt>
                <c:pt idx="231">
                  <c:v>5068</c:v>
                </c:pt>
                <c:pt idx="232">
                  <c:v>7854</c:v>
                </c:pt>
                <c:pt idx="233">
                  <c:v>8957</c:v>
                </c:pt>
                <c:pt idx="234" formatCode="General">
                  <c:v>240</c:v>
                </c:pt>
                <c:pt idx="235" formatCode="General">
                  <c:v>0</c:v>
                </c:pt>
                <c:pt idx="236">
                  <c:v>4276</c:v>
                </c:pt>
                <c:pt idx="237">
                  <c:v>7300</c:v>
                </c:pt>
                <c:pt idx="238">
                  <c:v>6002</c:v>
                </c:pt>
                <c:pt idx="239">
                  <c:v>8688</c:v>
                </c:pt>
                <c:pt idx="240">
                  <c:v>13228</c:v>
                </c:pt>
                <c:pt idx="241">
                  <c:v>9416</c:v>
                </c:pt>
                <c:pt idx="242">
                  <c:v>7918</c:v>
                </c:pt>
                <c:pt idx="243" formatCode="General">
                  <c:v>846</c:v>
                </c:pt>
                <c:pt idx="244">
                  <c:v>3894</c:v>
                </c:pt>
                <c:pt idx="245">
                  <c:v>2297</c:v>
                </c:pt>
                <c:pt idx="246">
                  <c:v>3191</c:v>
                </c:pt>
                <c:pt idx="247">
                  <c:v>3100</c:v>
                </c:pt>
                <c:pt idx="248">
                  <c:v>10378</c:v>
                </c:pt>
                <c:pt idx="249">
                  <c:v>6587</c:v>
                </c:pt>
                <c:pt idx="250">
                  <c:v>4708</c:v>
                </c:pt>
                <c:pt idx="251">
                  <c:v>10538</c:v>
                </c:pt>
                <c:pt idx="252">
                  <c:v>7336</c:v>
                </c:pt>
                <c:pt idx="253">
                  <c:v>2099</c:v>
                </c:pt>
                <c:pt idx="254">
                  <c:v>3198</c:v>
                </c:pt>
                <c:pt idx="255">
                  <c:v>6057</c:v>
                </c:pt>
                <c:pt idx="256">
                  <c:v>5922</c:v>
                </c:pt>
                <c:pt idx="257" formatCode="General">
                  <c:v>971</c:v>
                </c:pt>
                <c:pt idx="258">
                  <c:v>11951</c:v>
                </c:pt>
                <c:pt idx="259">
                  <c:v>3617</c:v>
                </c:pt>
                <c:pt idx="260">
                  <c:v>2747</c:v>
                </c:pt>
                <c:pt idx="261">
                  <c:v>6330</c:v>
                </c:pt>
                <c:pt idx="262">
                  <c:v>14658</c:v>
                </c:pt>
                <c:pt idx="263">
                  <c:v>6536</c:v>
                </c:pt>
                <c:pt idx="264">
                  <c:v>14437</c:v>
                </c:pt>
                <c:pt idx="265">
                  <c:v>4870</c:v>
                </c:pt>
                <c:pt idx="266">
                  <c:v>4867</c:v>
                </c:pt>
                <c:pt idx="267">
                  <c:v>14120</c:v>
                </c:pt>
                <c:pt idx="268">
                  <c:v>4135</c:v>
                </c:pt>
                <c:pt idx="269" formatCode="General">
                  <c:v>1</c:v>
                </c:pt>
                <c:pt idx="270">
                  <c:v>5105</c:v>
                </c:pt>
                <c:pt idx="271">
                  <c:v>13514</c:v>
                </c:pt>
                <c:pt idx="272">
                  <c:v>4782</c:v>
                </c:pt>
                <c:pt idx="273">
                  <c:v>24223</c:v>
                </c:pt>
                <c:pt idx="274">
                  <c:v>43193</c:v>
                </c:pt>
                <c:pt idx="275">
                  <c:v>39598</c:v>
                </c:pt>
                <c:pt idx="276">
                  <c:v>9439</c:v>
                </c:pt>
                <c:pt idx="277">
                  <c:v>30876</c:v>
                </c:pt>
                <c:pt idx="278">
                  <c:v>26188</c:v>
                </c:pt>
                <c:pt idx="279">
                  <c:v>15148</c:v>
                </c:pt>
                <c:pt idx="280">
                  <c:v>22747</c:v>
                </c:pt>
                <c:pt idx="281">
                  <c:v>17026</c:v>
                </c:pt>
                <c:pt idx="282">
                  <c:v>17323</c:v>
                </c:pt>
                <c:pt idx="283">
                  <c:v>12830</c:v>
                </c:pt>
                <c:pt idx="284">
                  <c:v>16019</c:v>
                </c:pt>
                <c:pt idx="285">
                  <c:v>20739</c:v>
                </c:pt>
                <c:pt idx="286">
                  <c:v>24012</c:v>
                </c:pt>
                <c:pt idx="287">
                  <c:v>19951</c:v>
                </c:pt>
                <c:pt idx="288">
                  <c:v>22400</c:v>
                </c:pt>
                <c:pt idx="289">
                  <c:v>8976</c:v>
                </c:pt>
                <c:pt idx="290">
                  <c:v>18614</c:v>
                </c:pt>
                <c:pt idx="291">
                  <c:v>17517</c:v>
                </c:pt>
                <c:pt idx="292">
                  <c:v>13525</c:v>
                </c:pt>
                <c:pt idx="293">
                  <c:v>9236</c:v>
                </c:pt>
                <c:pt idx="294">
                  <c:v>20357</c:v>
                </c:pt>
                <c:pt idx="295">
                  <c:v>22480</c:v>
                </c:pt>
                <c:pt idx="296">
                  <c:v>15298</c:v>
                </c:pt>
                <c:pt idx="297">
                  <c:v>14417</c:v>
                </c:pt>
                <c:pt idx="298">
                  <c:v>16521</c:v>
                </c:pt>
                <c:pt idx="299">
                  <c:v>22419</c:v>
                </c:pt>
                <c:pt idx="300">
                  <c:v>13652</c:v>
                </c:pt>
                <c:pt idx="301">
                  <c:v>15837</c:v>
                </c:pt>
                <c:pt idx="302">
                  <c:v>18277</c:v>
                </c:pt>
                <c:pt idx="303">
                  <c:v>13346</c:v>
                </c:pt>
                <c:pt idx="304">
                  <c:v>7939</c:v>
                </c:pt>
                <c:pt idx="305">
                  <c:v>5373</c:v>
                </c:pt>
                <c:pt idx="306">
                  <c:v>10929</c:v>
                </c:pt>
                <c:pt idx="307">
                  <c:v>23949</c:v>
                </c:pt>
                <c:pt idx="308">
                  <c:v>17944</c:v>
                </c:pt>
                <c:pt idx="309">
                  <c:v>21998</c:v>
                </c:pt>
                <c:pt idx="310">
                  <c:v>17419</c:v>
                </c:pt>
                <c:pt idx="311">
                  <c:v>16475</c:v>
                </c:pt>
                <c:pt idx="312">
                  <c:v>22735</c:v>
                </c:pt>
                <c:pt idx="313">
                  <c:v>20766</c:v>
                </c:pt>
                <c:pt idx="314">
                  <c:v>18342</c:v>
                </c:pt>
                <c:pt idx="315">
                  <c:v>6766</c:v>
                </c:pt>
                <c:pt idx="316">
                  <c:v>9448</c:v>
                </c:pt>
                <c:pt idx="317">
                  <c:v>18399</c:v>
                </c:pt>
                <c:pt idx="318">
                  <c:v>18736</c:v>
                </c:pt>
                <c:pt idx="319">
                  <c:v>22449</c:v>
                </c:pt>
                <c:pt idx="320">
                  <c:v>22453</c:v>
                </c:pt>
                <c:pt idx="321">
                  <c:v>18869</c:v>
                </c:pt>
                <c:pt idx="322">
                  <c:v>21659</c:v>
                </c:pt>
                <c:pt idx="323">
                  <c:v>23881</c:v>
                </c:pt>
                <c:pt idx="324">
                  <c:v>23415</c:v>
                </c:pt>
                <c:pt idx="325">
                  <c:v>7995</c:v>
                </c:pt>
                <c:pt idx="326">
                  <c:v>4152</c:v>
                </c:pt>
                <c:pt idx="327">
                  <c:v>11587</c:v>
                </c:pt>
                <c:pt idx="328">
                  <c:v>10888</c:v>
                </c:pt>
                <c:pt idx="329">
                  <c:v>20880</c:v>
                </c:pt>
                <c:pt idx="330">
                  <c:v>15902</c:v>
                </c:pt>
                <c:pt idx="331">
                  <c:v>10277</c:v>
                </c:pt>
                <c:pt idx="332">
                  <c:v>11282</c:v>
                </c:pt>
                <c:pt idx="333">
                  <c:v>14039</c:v>
                </c:pt>
                <c:pt idx="334">
                  <c:v>8993</c:v>
                </c:pt>
                <c:pt idx="335">
                  <c:v>9000</c:v>
                </c:pt>
                <c:pt idx="336">
                  <c:v>8000</c:v>
                </c:pt>
                <c:pt idx="337">
                  <c:v>13512</c:v>
                </c:pt>
                <c:pt idx="338">
                  <c:v>10504</c:v>
                </c:pt>
                <c:pt idx="339">
                  <c:v>20450</c:v>
                </c:pt>
                <c:pt idx="340">
                  <c:v>8350</c:v>
                </c:pt>
                <c:pt idx="341">
                  <c:v>6415</c:v>
                </c:pt>
                <c:pt idx="342">
                  <c:v>19957</c:v>
                </c:pt>
                <c:pt idx="343">
                  <c:v>17650</c:v>
                </c:pt>
                <c:pt idx="344">
                  <c:v>11925</c:v>
                </c:pt>
                <c:pt idx="345">
                  <c:v>11313</c:v>
                </c:pt>
                <c:pt idx="346">
                  <c:v>26000</c:v>
                </c:pt>
                <c:pt idx="347">
                  <c:v>5439</c:v>
                </c:pt>
                <c:pt idx="348">
                  <c:v>17342</c:v>
                </c:pt>
                <c:pt idx="349">
                  <c:v>11989</c:v>
                </c:pt>
                <c:pt idx="350">
                  <c:v>16431</c:v>
                </c:pt>
                <c:pt idx="351">
                  <c:v>10822</c:v>
                </c:pt>
                <c:pt idx="352">
                  <c:v>25435</c:v>
                </c:pt>
                <c:pt idx="353">
                  <c:v>20554</c:v>
                </c:pt>
                <c:pt idx="354">
                  <c:v>17000</c:v>
                </c:pt>
                <c:pt idx="355">
                  <c:v>15686</c:v>
                </c:pt>
                <c:pt idx="356">
                  <c:v>12137</c:v>
                </c:pt>
                <c:pt idx="357">
                  <c:v>11502</c:v>
                </c:pt>
                <c:pt idx="358">
                  <c:v>16524</c:v>
                </c:pt>
                <c:pt idx="359">
                  <c:v>8000</c:v>
                </c:pt>
                <c:pt idx="360">
                  <c:v>8000</c:v>
                </c:pt>
                <c:pt idx="361">
                  <c:v>20000</c:v>
                </c:pt>
                <c:pt idx="362">
                  <c:v>21000</c:v>
                </c:pt>
                <c:pt idx="363">
                  <c:v>21589</c:v>
                </c:pt>
                <c:pt idx="364">
                  <c:v>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9-4BC5-9441-92CB07B6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26368"/>
        <c:axId val="99227904"/>
      </c:barChart>
      <c:dateAx>
        <c:axId val="9922636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99227904"/>
        <c:crosses val="autoZero"/>
        <c:auto val="1"/>
        <c:lblOffset val="100"/>
        <c:baseTimeUnit val="days"/>
        <c:majorUnit val="1"/>
        <c:majorTimeUnit val="months"/>
      </c:dateAx>
      <c:valAx>
        <c:axId val="992279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9226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5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0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104775</xdr:rowOff>
    </xdr:from>
    <xdr:to>
      <xdr:col>3</xdr:col>
      <xdr:colOff>704850</xdr:colOff>
      <xdr:row>6</xdr:row>
      <xdr:rowOff>104775</xdr:rowOff>
    </xdr:to>
    <xdr:sp macro="" textlink="">
      <xdr:nvSpPr>
        <xdr:cNvPr id="9443" name="Line 1">
          <a:extLst>
            <a:ext uri="{FF2B5EF4-FFF2-40B4-BE49-F238E27FC236}">
              <a16:creationId xmlns:a16="http://schemas.microsoft.com/office/drawing/2014/main" id="{00000000-0008-0000-0000-0000E3240000}"/>
            </a:ext>
          </a:extLst>
        </xdr:cNvPr>
        <xdr:cNvSpPr>
          <a:spLocks noChangeShapeType="1"/>
        </xdr:cNvSpPr>
      </xdr:nvSpPr>
      <xdr:spPr bwMode="auto">
        <a:xfrm flipV="1">
          <a:off x="2857500" y="2124075"/>
          <a:ext cx="2228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304800</xdr:colOff>
      <xdr:row>6</xdr:row>
      <xdr:rowOff>38100</xdr:rowOff>
    </xdr:to>
    <xdr:graphicFrame macro="">
      <xdr:nvGraphicFramePr>
        <xdr:cNvPr id="2068524" name="Diagramm 1">
          <a:extLst>
            <a:ext uri="{FF2B5EF4-FFF2-40B4-BE49-F238E27FC236}">
              <a16:creationId xmlns:a16="http://schemas.microsoft.com/office/drawing/2014/main" id="{00000000-0008-0000-0400-00002C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17</xdr:col>
      <xdr:colOff>304800</xdr:colOff>
      <xdr:row>12</xdr:row>
      <xdr:rowOff>38100</xdr:rowOff>
    </xdr:to>
    <xdr:graphicFrame macro="">
      <xdr:nvGraphicFramePr>
        <xdr:cNvPr id="2068525" name="Diagramm 1">
          <a:extLst>
            <a:ext uri="{FF2B5EF4-FFF2-40B4-BE49-F238E27FC236}">
              <a16:creationId xmlns:a16="http://schemas.microsoft.com/office/drawing/2014/main" id="{00000000-0008-0000-0400-00002D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17</xdr:col>
      <xdr:colOff>304800</xdr:colOff>
      <xdr:row>18</xdr:row>
      <xdr:rowOff>38100</xdr:rowOff>
    </xdr:to>
    <xdr:graphicFrame macro="">
      <xdr:nvGraphicFramePr>
        <xdr:cNvPr id="2068526" name="Diagramm 1">
          <a:extLst>
            <a:ext uri="{FF2B5EF4-FFF2-40B4-BE49-F238E27FC236}">
              <a16:creationId xmlns:a16="http://schemas.microsoft.com/office/drawing/2014/main" id="{00000000-0008-0000-0400-00002E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17</xdr:col>
      <xdr:colOff>304800</xdr:colOff>
      <xdr:row>24</xdr:row>
      <xdr:rowOff>38100</xdr:rowOff>
    </xdr:to>
    <xdr:graphicFrame macro="">
      <xdr:nvGraphicFramePr>
        <xdr:cNvPr id="2068527" name="Diagramm 1">
          <a:extLst>
            <a:ext uri="{FF2B5EF4-FFF2-40B4-BE49-F238E27FC236}">
              <a16:creationId xmlns:a16="http://schemas.microsoft.com/office/drawing/2014/main" id="{00000000-0008-0000-0400-00002F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0363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zoomScale="85" zoomScaleNormal="85" workbookViewId="0">
      <selection activeCell="D4" sqref="D4"/>
    </sheetView>
  </sheetViews>
  <sheetFormatPr baseColWidth="10" defaultColWidth="11.3984375" defaultRowHeight="18" customHeight="1" x14ac:dyDescent="0.35"/>
  <cols>
    <col min="1" max="1" width="32" style="148" customWidth="1"/>
    <col min="2" max="2" width="8.1328125" style="148" customWidth="1"/>
    <col min="3" max="3" width="9.73046875" style="148" customWidth="1"/>
    <col min="4" max="4" width="9.73046875" style="158" customWidth="1"/>
    <col min="5" max="22" width="9.73046875" style="148" customWidth="1"/>
    <col min="23" max="16384" width="11.3984375" style="148"/>
  </cols>
  <sheetData>
    <row r="1" spans="1:7" ht="18" customHeight="1" x14ac:dyDescent="0.35">
      <c r="A1" s="145" t="s">
        <v>32</v>
      </c>
      <c r="B1" s="146"/>
      <c r="C1" s="147"/>
      <c r="D1" s="156"/>
    </row>
    <row r="2" spans="1:7" ht="18" customHeight="1" x14ac:dyDescent="0.35">
      <c r="A2" s="181" t="s">
        <v>5</v>
      </c>
      <c r="B2" s="181" t="s">
        <v>103</v>
      </c>
      <c r="C2" s="182" t="s">
        <v>6</v>
      </c>
      <c r="D2" s="181" t="s">
        <v>7</v>
      </c>
    </row>
    <row r="3" spans="1:7" ht="18" customHeight="1" x14ac:dyDescent="0.35">
      <c r="A3" s="171" t="s">
        <v>4</v>
      </c>
      <c r="B3" s="171" t="s">
        <v>88</v>
      </c>
      <c r="C3" s="171" t="s">
        <v>15</v>
      </c>
      <c r="D3" s="172">
        <v>273.14999999999998</v>
      </c>
    </row>
    <row r="4" spans="1:7" ht="18" customHeight="1" x14ac:dyDescent="0.35">
      <c r="A4" s="173" t="s">
        <v>2</v>
      </c>
      <c r="B4" s="174" t="s">
        <v>3</v>
      </c>
      <c r="C4" s="173" t="s">
        <v>13</v>
      </c>
      <c r="D4" s="175">
        <v>1.01325</v>
      </c>
    </row>
    <row r="5" spans="1:7" ht="18" customHeight="1" x14ac:dyDescent="0.35">
      <c r="A5" s="153"/>
      <c r="B5" s="153"/>
      <c r="C5" s="154"/>
      <c r="D5" s="157"/>
    </row>
    <row r="6" spans="1:7" ht="18" customHeight="1" x14ac:dyDescent="0.35">
      <c r="A6" s="146"/>
      <c r="B6" s="151" t="s">
        <v>89</v>
      </c>
      <c r="C6" s="153"/>
      <c r="D6" s="157"/>
    </row>
    <row r="7" spans="1:7" ht="18" customHeight="1" x14ac:dyDescent="0.35">
      <c r="A7" s="151" t="s">
        <v>90</v>
      </c>
      <c r="B7" s="146"/>
      <c r="C7" s="146"/>
      <c r="D7" s="157"/>
    </row>
    <row r="8" spans="1:7" ht="18" customHeight="1" x14ac:dyDescent="0.35">
      <c r="A8" s="146"/>
      <c r="B8" s="151" t="s">
        <v>91</v>
      </c>
      <c r="C8" s="151"/>
      <c r="D8" s="157"/>
    </row>
    <row r="10" spans="1:7" ht="18" customHeight="1" x14ac:dyDescent="0.35">
      <c r="A10" s="145" t="s">
        <v>84</v>
      </c>
      <c r="D10" s="159"/>
    </row>
    <row r="11" spans="1:7" ht="18" customHeight="1" x14ac:dyDescent="0.35">
      <c r="A11" s="181" t="s">
        <v>5</v>
      </c>
      <c r="B11" s="181" t="s">
        <v>103</v>
      </c>
      <c r="C11" s="182" t="s">
        <v>6</v>
      </c>
      <c r="D11" s="181" t="s">
        <v>7</v>
      </c>
    </row>
    <row r="12" spans="1:7" ht="18" customHeight="1" x14ac:dyDescent="0.35">
      <c r="A12" s="160" t="s">
        <v>2</v>
      </c>
      <c r="B12" s="161" t="s">
        <v>92</v>
      </c>
      <c r="C12" s="160" t="s">
        <v>13</v>
      </c>
      <c r="D12" s="162">
        <f>D4</f>
        <v>1.01325</v>
      </c>
      <c r="E12" s="163"/>
      <c r="F12" s="161"/>
      <c r="G12" s="161"/>
    </row>
    <row r="13" spans="1:7" ht="18" customHeight="1" x14ac:dyDescent="0.35">
      <c r="A13" s="160" t="s">
        <v>22</v>
      </c>
      <c r="B13" s="161" t="s">
        <v>23</v>
      </c>
      <c r="C13" s="160" t="s">
        <v>34</v>
      </c>
      <c r="D13" s="164">
        <v>497.80799999999999</v>
      </c>
      <c r="E13" s="160" t="s">
        <v>24</v>
      </c>
      <c r="F13" s="160" t="s">
        <v>25</v>
      </c>
      <c r="G13" s="161"/>
    </row>
    <row r="14" spans="1:7" ht="18" customHeight="1" x14ac:dyDescent="0.35">
      <c r="A14" s="161" t="s">
        <v>93</v>
      </c>
      <c r="B14" s="161" t="s">
        <v>94</v>
      </c>
      <c r="C14" s="160" t="s">
        <v>13</v>
      </c>
      <c r="D14" s="165">
        <f>D12*EXP(-D13/8432)</f>
        <v>0.95516138415169949</v>
      </c>
      <c r="E14" s="160"/>
      <c r="F14" s="161"/>
      <c r="G14" s="161"/>
    </row>
    <row r="15" spans="1:7" ht="18" customHeight="1" x14ac:dyDescent="0.35">
      <c r="A15" s="161"/>
      <c r="B15" s="161" t="s">
        <v>94</v>
      </c>
      <c r="C15" s="160" t="s">
        <v>35</v>
      </c>
      <c r="D15" s="166">
        <f>D14*1000</f>
        <v>955.16138415169951</v>
      </c>
      <c r="E15" s="167" t="s">
        <v>26</v>
      </c>
      <c r="F15" s="161"/>
      <c r="G15" s="161"/>
    </row>
    <row r="16" spans="1:7" ht="18" customHeight="1" x14ac:dyDescent="0.35">
      <c r="A16" s="160" t="s">
        <v>27</v>
      </c>
      <c r="B16" s="161" t="s">
        <v>95</v>
      </c>
      <c r="C16" s="160" t="s">
        <v>13</v>
      </c>
      <c r="D16" s="164">
        <v>3.1809999999999998E-2</v>
      </c>
      <c r="E16" s="160" t="s">
        <v>24</v>
      </c>
      <c r="F16" s="161"/>
      <c r="G16" s="161"/>
    </row>
    <row r="17" spans="1:7" ht="18" customHeight="1" x14ac:dyDescent="0.35">
      <c r="A17" s="160" t="s">
        <v>96</v>
      </c>
      <c r="B17" s="161" t="s">
        <v>97</v>
      </c>
      <c r="C17" s="160" t="s">
        <v>13</v>
      </c>
      <c r="D17" s="165">
        <f>D14+D16</f>
        <v>0.98697138415169949</v>
      </c>
      <c r="E17" s="160"/>
      <c r="F17" s="161"/>
      <c r="G17" s="161"/>
    </row>
    <row r="18" spans="1:7" ht="18" customHeight="1" x14ac:dyDescent="0.35">
      <c r="A18" s="160" t="s">
        <v>98</v>
      </c>
      <c r="B18" s="161" t="s">
        <v>99</v>
      </c>
      <c r="C18" s="160" t="s">
        <v>36</v>
      </c>
      <c r="D18" s="164">
        <v>37.08</v>
      </c>
      <c r="E18" s="160" t="s">
        <v>24</v>
      </c>
      <c r="F18" s="161"/>
      <c r="G18" s="161"/>
    </row>
    <row r="19" spans="1:7" ht="18" customHeight="1" x14ac:dyDescent="0.35">
      <c r="A19" s="160" t="s">
        <v>100</v>
      </c>
      <c r="B19" s="161" t="s">
        <v>101</v>
      </c>
      <c r="C19" s="160" t="s">
        <v>15</v>
      </c>
      <c r="D19" s="168">
        <f>D3+D18</f>
        <v>310.22999999999996</v>
      </c>
      <c r="E19" s="160"/>
      <c r="F19" s="161"/>
      <c r="G19" s="161"/>
    </row>
    <row r="20" spans="1:7" ht="18" customHeight="1" x14ac:dyDescent="0.35">
      <c r="A20" s="160" t="s">
        <v>28</v>
      </c>
      <c r="B20" s="161" t="s">
        <v>29</v>
      </c>
      <c r="C20" s="160" t="s">
        <v>37</v>
      </c>
      <c r="D20" s="169">
        <v>6.2E-2</v>
      </c>
      <c r="E20" s="160" t="s">
        <v>21</v>
      </c>
      <c r="F20" s="161"/>
      <c r="G20" s="161"/>
    </row>
    <row r="21" spans="1:7" ht="18" customHeight="1" x14ac:dyDescent="0.35">
      <c r="A21" s="160" t="s">
        <v>102</v>
      </c>
      <c r="B21" s="161" t="s">
        <v>30</v>
      </c>
      <c r="C21" s="160" t="s">
        <v>38</v>
      </c>
      <c r="D21" s="170">
        <f>D17/D12*D3/D19*(1-D20)</f>
        <v>0.80446693597176622</v>
      </c>
      <c r="E21" s="160" t="s">
        <v>31</v>
      </c>
      <c r="F21" s="161"/>
      <c r="G21" s="161"/>
    </row>
    <row r="23" spans="1:7" ht="18" customHeight="1" x14ac:dyDescent="0.35">
      <c r="A23" s="145" t="s">
        <v>45</v>
      </c>
    </row>
    <row r="24" spans="1:7" ht="18" customHeight="1" x14ac:dyDescent="0.35">
      <c r="A24" s="181" t="s">
        <v>5</v>
      </c>
      <c r="B24" s="181" t="s">
        <v>103</v>
      </c>
      <c r="C24" s="182" t="s">
        <v>6</v>
      </c>
      <c r="D24" s="181" t="s">
        <v>7</v>
      </c>
    </row>
    <row r="25" spans="1:7" ht="18" customHeight="1" x14ac:dyDescent="0.35">
      <c r="A25" s="161" t="s">
        <v>33</v>
      </c>
      <c r="B25" s="161"/>
      <c r="C25" s="161" t="s">
        <v>18</v>
      </c>
      <c r="D25" s="176">
        <v>6.58</v>
      </c>
      <c r="E25" s="148" t="s">
        <v>39</v>
      </c>
    </row>
    <row r="26" spans="1:7" ht="18" customHeight="1" x14ac:dyDescent="0.35">
      <c r="A26" s="161" t="s">
        <v>41</v>
      </c>
      <c r="B26" s="161"/>
      <c r="C26" s="161" t="s">
        <v>18</v>
      </c>
      <c r="D26" s="176">
        <v>11.038</v>
      </c>
    </row>
    <row r="27" spans="1:7" ht="18" customHeight="1" x14ac:dyDescent="0.35">
      <c r="A27" s="161" t="s">
        <v>40</v>
      </c>
      <c r="B27" s="161"/>
      <c r="C27" s="161" t="s">
        <v>42</v>
      </c>
      <c r="D27" s="176">
        <v>0.73899999999999999</v>
      </c>
    </row>
    <row r="28" spans="1:7" ht="18" customHeight="1" x14ac:dyDescent="0.35">
      <c r="A28" s="161" t="s">
        <v>43</v>
      </c>
      <c r="B28" s="161"/>
      <c r="C28" s="161" t="s">
        <v>18</v>
      </c>
      <c r="D28" s="176">
        <v>18.568000000000001</v>
      </c>
    </row>
    <row r="30" spans="1:7" ht="18" customHeight="1" x14ac:dyDescent="0.35">
      <c r="A30" s="145" t="s">
        <v>46</v>
      </c>
      <c r="B30" s="145"/>
    </row>
    <row r="31" spans="1:7" ht="18" customHeight="1" x14ac:dyDescent="0.35">
      <c r="A31" s="181" t="s">
        <v>5</v>
      </c>
      <c r="B31" s="181" t="s">
        <v>103</v>
      </c>
      <c r="C31" s="182" t="s">
        <v>6</v>
      </c>
      <c r="D31" s="183" t="s">
        <v>0</v>
      </c>
      <c r="E31" s="183" t="s">
        <v>9</v>
      </c>
      <c r="F31" s="183" t="s">
        <v>1</v>
      </c>
      <c r="G31" s="183" t="s">
        <v>83</v>
      </c>
    </row>
    <row r="32" spans="1:7" ht="18" customHeight="1" x14ac:dyDescent="0.35">
      <c r="A32" s="177" t="s">
        <v>12</v>
      </c>
      <c r="B32" s="177"/>
      <c r="C32" s="177" t="s">
        <v>13</v>
      </c>
      <c r="D32" s="178">
        <v>0.97499999999999998</v>
      </c>
      <c r="E32" s="178">
        <v>1.0049999999999999</v>
      </c>
      <c r="F32" s="178">
        <v>1.0049999999999999</v>
      </c>
      <c r="G32" s="178">
        <v>1.0049999999999999</v>
      </c>
    </row>
    <row r="33" spans="1:7" ht="18" customHeight="1" x14ac:dyDescent="0.35">
      <c r="A33" s="177" t="s">
        <v>14</v>
      </c>
      <c r="B33" s="177"/>
      <c r="C33" s="177" t="s">
        <v>15</v>
      </c>
      <c r="D33" s="179">
        <v>308</v>
      </c>
      <c r="E33" s="179">
        <v>308</v>
      </c>
      <c r="F33" s="179">
        <v>288</v>
      </c>
      <c r="G33" s="179">
        <v>308</v>
      </c>
    </row>
    <row r="34" spans="1:7" ht="18" customHeight="1" x14ac:dyDescent="0.35">
      <c r="A34" s="177" t="s">
        <v>8</v>
      </c>
      <c r="B34" s="177"/>
      <c r="C34" s="177" t="s">
        <v>16</v>
      </c>
      <c r="D34" s="180">
        <v>6.2E-2</v>
      </c>
      <c r="E34" s="180">
        <v>1.6E-2</v>
      </c>
      <c r="F34" s="180">
        <v>1.6E-2</v>
      </c>
      <c r="G34" s="180">
        <v>1.6E-2</v>
      </c>
    </row>
    <row r="35" spans="1:7" ht="18" customHeight="1" x14ac:dyDescent="0.35">
      <c r="A35" s="177" t="s">
        <v>17</v>
      </c>
      <c r="B35" s="177"/>
      <c r="C35" s="177" t="s">
        <v>18</v>
      </c>
      <c r="D35" s="172">
        <f>Grundlagen!$D$25</f>
        <v>6.58</v>
      </c>
      <c r="E35" s="172">
        <f>Grundlagen!$D$25</f>
        <v>6.58</v>
      </c>
      <c r="F35" s="172">
        <f>Grundlagen!$D$25</f>
        <v>6.58</v>
      </c>
      <c r="G35" s="172">
        <f>Grundlagen!$D$25</f>
        <v>6.58</v>
      </c>
    </row>
    <row r="36" spans="1:7" ht="18" customHeight="1" x14ac:dyDescent="0.35">
      <c r="A36" s="153"/>
      <c r="B36" s="153"/>
      <c r="C36" s="153"/>
      <c r="D36" s="157"/>
      <c r="E36" s="153"/>
      <c r="F36" s="153"/>
    </row>
    <row r="37" spans="1:7" ht="18" customHeight="1" x14ac:dyDescent="0.35">
      <c r="A37" s="149" t="s">
        <v>44</v>
      </c>
    </row>
    <row r="38" spans="1:7" ht="18" customHeight="1" x14ac:dyDescent="0.35">
      <c r="A38" s="150" t="s">
        <v>85</v>
      </c>
      <c r="B38" s="150"/>
      <c r="C38" s="150"/>
      <c r="D38" s="150"/>
    </row>
    <row r="39" spans="1:7" ht="18" customHeight="1" x14ac:dyDescent="0.35">
      <c r="A39" s="152" t="s">
        <v>86</v>
      </c>
      <c r="B39" s="152"/>
      <c r="C39" s="152"/>
      <c r="D39" s="152"/>
    </row>
    <row r="40" spans="1:7" ht="18" customHeight="1" x14ac:dyDescent="0.35">
      <c r="A40" s="155" t="s">
        <v>87</v>
      </c>
      <c r="B40" s="155"/>
      <c r="C40" s="155"/>
      <c r="D40" s="155"/>
    </row>
  </sheetData>
  <pageMargins left="0.49" right="0.35" top="0.94" bottom="0.78740157480314965" header="0.39370078740157483" footer="0.39370078740157483"/>
  <pageSetup paperSize="9" orientation="portrait" r:id="rId1"/>
  <headerFooter scaleWithDoc="0">
    <oddHeader>&amp;L&amp;"Calibri,Fett"&amp;12Gasbilanz - Grundlagen</oddHeader>
    <oddFooter>&amp;L&amp;"Calibri,Standard"&amp;8&amp;Z&amp;F\&amp;A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showGridLines="0" zoomScaleNormal="100" workbookViewId="0">
      <selection activeCell="Q12" sqref="Q12"/>
    </sheetView>
  </sheetViews>
  <sheetFormatPr baseColWidth="10" defaultColWidth="11.3984375" defaultRowHeight="17.45" customHeight="1" x14ac:dyDescent="0.35"/>
  <cols>
    <col min="1" max="1" width="17.1328125" style="82" bestFit="1" customWidth="1"/>
    <col min="2" max="7" width="10.265625" style="82" customWidth="1"/>
    <col min="8" max="16384" width="11.3984375" style="82"/>
  </cols>
  <sheetData>
    <row r="1" spans="1:7" ht="17.45" customHeight="1" x14ac:dyDescent="0.35">
      <c r="A1" s="81"/>
      <c r="B1" s="185" t="s">
        <v>70</v>
      </c>
      <c r="C1" s="186"/>
      <c r="D1" s="186"/>
      <c r="E1" s="187"/>
      <c r="F1" s="185" t="s">
        <v>71</v>
      </c>
      <c r="G1" s="187"/>
    </row>
    <row r="2" spans="1:7" s="86" customFormat="1" ht="31.5" x14ac:dyDescent="0.35">
      <c r="A2" s="82"/>
      <c r="B2" s="83" t="s">
        <v>56</v>
      </c>
      <c r="C2" s="84" t="s">
        <v>58</v>
      </c>
      <c r="D2" s="84" t="s">
        <v>57</v>
      </c>
      <c r="E2" s="85" t="s">
        <v>59</v>
      </c>
      <c r="F2" s="188" t="s">
        <v>60</v>
      </c>
      <c r="G2" s="189"/>
    </row>
    <row r="3" spans="1:7" s="87" customFormat="1" ht="17.45" customHeight="1" x14ac:dyDescent="0.35">
      <c r="A3" s="87" t="s">
        <v>72</v>
      </c>
      <c r="B3" s="88" t="s">
        <v>53</v>
      </c>
      <c r="C3" s="89" t="s">
        <v>53</v>
      </c>
      <c r="D3" s="89" t="s">
        <v>53</v>
      </c>
      <c r="E3" s="90" t="s">
        <v>53</v>
      </c>
      <c r="F3" s="91" t="s">
        <v>54</v>
      </c>
      <c r="G3" s="92" t="s">
        <v>55</v>
      </c>
    </row>
    <row r="4" spans="1:7" ht="17.45" customHeight="1" x14ac:dyDescent="0.35">
      <c r="A4" s="115">
        <v>42005</v>
      </c>
      <c r="B4" s="93">
        <v>932795</v>
      </c>
      <c r="C4" s="94"/>
      <c r="D4" s="94">
        <v>8294</v>
      </c>
      <c r="E4" s="95"/>
      <c r="F4" s="93">
        <v>371653</v>
      </c>
      <c r="G4" s="95">
        <v>4102306</v>
      </c>
    </row>
    <row r="5" spans="1:7" ht="17.45" customHeight="1" x14ac:dyDescent="0.35">
      <c r="A5" s="116">
        <v>42036</v>
      </c>
      <c r="B5" s="96">
        <v>858662</v>
      </c>
      <c r="C5" s="97"/>
      <c r="D5" s="97">
        <v>0</v>
      </c>
      <c r="E5" s="98"/>
      <c r="F5" s="96">
        <v>377372</v>
      </c>
      <c r="G5" s="98">
        <v>4165432</v>
      </c>
    </row>
    <row r="6" spans="1:7" ht="17.45" customHeight="1" x14ac:dyDescent="0.35">
      <c r="A6" s="116">
        <v>42064</v>
      </c>
      <c r="B6" s="96">
        <v>921420</v>
      </c>
      <c r="C6" s="97"/>
      <c r="D6" s="97">
        <v>2966</v>
      </c>
      <c r="E6" s="98"/>
      <c r="F6" s="96">
        <v>427295</v>
      </c>
      <c r="G6" s="98">
        <v>4716482</v>
      </c>
    </row>
    <row r="7" spans="1:7" ht="17.45" customHeight="1" x14ac:dyDescent="0.35">
      <c r="A7" s="116">
        <v>42095</v>
      </c>
      <c r="B7" s="96">
        <v>917257</v>
      </c>
      <c r="C7" s="97"/>
      <c r="D7" s="97">
        <v>87874</v>
      </c>
      <c r="E7" s="98"/>
      <c r="F7" s="96">
        <v>366194</v>
      </c>
      <c r="G7" s="98">
        <v>4042049</v>
      </c>
    </row>
    <row r="8" spans="1:7" ht="17.45" customHeight="1" x14ac:dyDescent="0.35">
      <c r="A8" s="116">
        <v>42125</v>
      </c>
      <c r="B8" s="96">
        <v>849938</v>
      </c>
      <c r="C8" s="97"/>
      <c r="D8" s="97">
        <v>6690</v>
      </c>
      <c r="E8" s="98"/>
      <c r="F8" s="96">
        <v>383905</v>
      </c>
      <c r="G8" s="98">
        <v>4237543</v>
      </c>
    </row>
    <row r="9" spans="1:7" ht="17.45" customHeight="1" x14ac:dyDescent="0.35">
      <c r="A9" s="116">
        <v>42156</v>
      </c>
      <c r="B9" s="96">
        <v>878302</v>
      </c>
      <c r="C9" s="97"/>
      <c r="D9" s="97">
        <v>432</v>
      </c>
      <c r="E9" s="98"/>
      <c r="F9" s="96">
        <v>409808</v>
      </c>
      <c r="G9" s="98">
        <v>4523461</v>
      </c>
    </row>
    <row r="10" spans="1:7" ht="17.45" customHeight="1" x14ac:dyDescent="0.35">
      <c r="A10" s="116">
        <v>42186</v>
      </c>
      <c r="B10" s="96">
        <v>826742</v>
      </c>
      <c r="C10" s="97"/>
      <c r="D10" s="97">
        <v>2418</v>
      </c>
      <c r="E10" s="98"/>
      <c r="F10" s="96">
        <v>369529</v>
      </c>
      <c r="G10" s="98">
        <v>4078861</v>
      </c>
    </row>
    <row r="11" spans="1:7" ht="17.45" customHeight="1" x14ac:dyDescent="0.35">
      <c r="A11" s="116">
        <v>42217</v>
      </c>
      <c r="B11" s="96">
        <v>874688</v>
      </c>
      <c r="C11" s="97"/>
      <c r="D11" s="97">
        <v>5325</v>
      </c>
      <c r="E11" s="98"/>
      <c r="F11" s="96">
        <v>462758</v>
      </c>
      <c r="G11" s="98">
        <v>5107923</v>
      </c>
    </row>
    <row r="12" spans="1:7" ht="17.45" customHeight="1" x14ac:dyDescent="0.35">
      <c r="A12" s="116">
        <v>42248</v>
      </c>
      <c r="B12" s="96">
        <v>885142</v>
      </c>
      <c r="C12" s="97"/>
      <c r="D12" s="97">
        <v>7287</v>
      </c>
      <c r="E12" s="98"/>
      <c r="F12" s="96">
        <v>416652</v>
      </c>
      <c r="G12" s="98">
        <v>4599005</v>
      </c>
    </row>
    <row r="13" spans="1:7" ht="17.45" customHeight="1" x14ac:dyDescent="0.35">
      <c r="A13" s="116">
        <v>42278</v>
      </c>
      <c r="B13" s="96">
        <v>871970</v>
      </c>
      <c r="C13" s="97"/>
      <c r="D13" s="97">
        <v>22166</v>
      </c>
      <c r="E13" s="98"/>
      <c r="F13" s="96">
        <v>421011</v>
      </c>
      <c r="G13" s="98">
        <v>4647119</v>
      </c>
    </row>
    <row r="14" spans="1:7" ht="17.45" customHeight="1" x14ac:dyDescent="0.35">
      <c r="A14" s="116">
        <v>42309</v>
      </c>
      <c r="B14" s="96">
        <v>869094</v>
      </c>
      <c r="C14" s="97"/>
      <c r="D14" s="97">
        <v>8120</v>
      </c>
      <c r="E14" s="98"/>
      <c r="F14" s="96">
        <v>395736</v>
      </c>
      <c r="G14" s="98">
        <v>4368134</v>
      </c>
    </row>
    <row r="15" spans="1:7" ht="17.45" customHeight="1" x14ac:dyDescent="0.35">
      <c r="A15" s="117">
        <v>42339</v>
      </c>
      <c r="B15" s="99">
        <v>945682</v>
      </c>
      <c r="C15" s="100"/>
      <c r="D15" s="100">
        <v>14</v>
      </c>
      <c r="E15" s="101"/>
      <c r="F15" s="99">
        <v>428666</v>
      </c>
      <c r="G15" s="101">
        <v>4731615</v>
      </c>
    </row>
    <row r="16" spans="1:7" ht="17.45" customHeight="1" x14ac:dyDescent="0.35">
      <c r="B16" s="102"/>
      <c r="C16" s="102"/>
      <c r="D16" s="102"/>
      <c r="E16" s="102"/>
      <c r="F16" s="102"/>
      <c r="G16" s="102"/>
    </row>
    <row r="17" spans="1:9" ht="17.45" customHeight="1" x14ac:dyDescent="0.35">
      <c r="A17" s="103" t="s">
        <v>73</v>
      </c>
    </row>
    <row r="18" spans="1:9" ht="17.45" customHeight="1" x14ac:dyDescent="0.35">
      <c r="A18" s="143" t="s">
        <v>74</v>
      </c>
      <c r="B18" s="94">
        <f>SUM(B4:B15)</f>
        <v>10631692</v>
      </c>
      <c r="C18" s="94"/>
      <c r="D18" s="94">
        <f>SUM(D4:D15)</f>
        <v>151586</v>
      </c>
      <c r="E18" s="123"/>
      <c r="F18" s="106"/>
      <c r="G18" s="107"/>
    </row>
    <row r="19" spans="1:9" ht="17.45" customHeight="1" x14ac:dyDescent="0.35">
      <c r="A19" s="139" t="s">
        <v>75</v>
      </c>
      <c r="B19" s="124">
        <f>Grundlagen!D32</f>
        <v>0.97499999999999998</v>
      </c>
      <c r="C19" s="124"/>
      <c r="D19" s="124">
        <f>Grundlagen!F32</f>
        <v>1.0049999999999999</v>
      </c>
      <c r="E19" s="125"/>
      <c r="F19" s="108"/>
      <c r="G19" s="109"/>
    </row>
    <row r="20" spans="1:9" ht="17.45" customHeight="1" x14ac:dyDescent="0.35">
      <c r="A20" s="139" t="s">
        <v>76</v>
      </c>
      <c r="B20" s="126">
        <f>Grundlagen!D33</f>
        <v>308</v>
      </c>
      <c r="C20" s="126"/>
      <c r="D20" s="126">
        <f>Grundlagen!F33</f>
        <v>288</v>
      </c>
      <c r="E20" s="127"/>
      <c r="F20" s="111"/>
      <c r="G20" s="107"/>
    </row>
    <row r="21" spans="1:9" ht="17.45" customHeight="1" x14ac:dyDescent="0.35">
      <c r="A21" s="142" t="s">
        <v>77</v>
      </c>
      <c r="B21" s="97">
        <f>B18*B19/B20*Grundlagen!$D$3/Grundlagen!$D$4</f>
        <v>9072790.40715391</v>
      </c>
      <c r="C21" s="97"/>
      <c r="D21" s="97">
        <f>D18*D19/D20*Grundlagen!$D$3/Grundlagen!$D$4</f>
        <v>142599.25596780161</v>
      </c>
      <c r="E21" s="128"/>
      <c r="F21" s="112">
        <f>SUM(F4:F15)</f>
        <v>4830579</v>
      </c>
      <c r="G21" s="110"/>
    </row>
    <row r="22" spans="1:9" ht="17.45" customHeight="1" x14ac:dyDescent="0.35">
      <c r="A22" s="141" t="s">
        <v>78</v>
      </c>
      <c r="B22" s="129">
        <f>Grundlagen!D35</f>
        <v>6.58</v>
      </c>
      <c r="C22" s="129"/>
      <c r="D22" s="129">
        <f>Grundlagen!F35</f>
        <v>6.58</v>
      </c>
      <c r="E22" s="130"/>
      <c r="F22" s="136">
        <f>Grundlagen!D26</f>
        <v>11.038</v>
      </c>
      <c r="G22" s="107"/>
    </row>
    <row r="23" spans="1:9" ht="17.45" customHeight="1" x14ac:dyDescent="0.35">
      <c r="A23" s="139" t="s">
        <v>79</v>
      </c>
      <c r="B23" s="131">
        <f>Grundlagen!D34</f>
        <v>6.2E-2</v>
      </c>
      <c r="C23" s="131"/>
      <c r="D23" s="131">
        <f>Grundlagen!F34</f>
        <v>1.6E-2</v>
      </c>
      <c r="E23" s="132"/>
      <c r="F23" s="137">
        <v>0</v>
      </c>
      <c r="G23" s="111"/>
    </row>
    <row r="24" spans="1:9" ht="17.45" customHeight="1" x14ac:dyDescent="0.35">
      <c r="A24" s="142" t="s">
        <v>80</v>
      </c>
      <c r="B24" s="97">
        <f>B22*(1-B23)*B21</f>
        <v>55997625.30457022</v>
      </c>
      <c r="C24" s="97"/>
      <c r="D24" s="97">
        <f>D22*(1-D23)*D21</f>
        <v>923290.25459984434</v>
      </c>
      <c r="E24" s="101"/>
      <c r="F24" s="96">
        <f>F22*(1-F23)*F21</f>
        <v>53319931.002000004</v>
      </c>
      <c r="G24" s="113">
        <f>SUM(G4:G15)</f>
        <v>53319930</v>
      </c>
      <c r="I24" s="104"/>
    </row>
    <row r="25" spans="1:9" ht="17.45" customHeight="1" x14ac:dyDescent="0.35">
      <c r="A25" s="140" t="s">
        <v>81</v>
      </c>
      <c r="B25" s="133">
        <f>B24/F24</f>
        <v>1.0502193879896389</v>
      </c>
      <c r="C25" s="133"/>
      <c r="D25" s="134">
        <f>D24/G24</f>
        <v>1.7316044012057861E-2</v>
      </c>
      <c r="E25" s="135"/>
      <c r="F25" s="138">
        <f>F24/G24</f>
        <v>1.0000000187922229</v>
      </c>
      <c r="G25" s="114">
        <v>1</v>
      </c>
    </row>
    <row r="26" spans="1:9" ht="17.45" customHeight="1" x14ac:dyDescent="0.35">
      <c r="A26" s="105"/>
      <c r="B26" s="105"/>
      <c r="F26" s="105"/>
      <c r="G26" s="105"/>
    </row>
    <row r="27" spans="1:9" s="86" customFormat="1" ht="17.45" customHeight="1" x14ac:dyDescent="0.35">
      <c r="A27" s="144" t="s">
        <v>47</v>
      </c>
      <c r="B27" s="3" t="s">
        <v>48</v>
      </c>
      <c r="C27" s="4" t="s">
        <v>49</v>
      </c>
      <c r="D27" s="5" t="s">
        <v>50</v>
      </c>
      <c r="E27" s="7" t="s">
        <v>52</v>
      </c>
      <c r="F27" s="8" t="s">
        <v>82</v>
      </c>
      <c r="G27" s="6" t="s">
        <v>51</v>
      </c>
    </row>
  </sheetData>
  <mergeCells count="3">
    <mergeCell ref="B1:E1"/>
    <mergeCell ref="F1:G1"/>
    <mergeCell ref="F2:G2"/>
  </mergeCells>
  <pageMargins left="0.2" right="0.23622047244094491" top="0.74803149606299213" bottom="0.74803149606299213" header="0.31496062992125984" footer="0.31496062992125984"/>
  <pageSetup paperSize="9" orientation="landscape" r:id="rId1"/>
  <headerFooter scaleWithDoc="0">
    <oddHeader>&amp;L&amp;"Calibrie,Fett"&amp;14Jahresbilanz Gas 2015&amp;R&amp;G</oddHeader>
    <oddFooter>&amp;L&amp;"Calibri,Standard"&amp;7&amp;Z&amp;F&amp;R&amp;"Calibri,Standard"&amp;7© adrian.fasel@arabern.ch -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6"/>
  <sheetViews>
    <sheetView tabSelected="1" workbookViewId="0">
      <pane ySplit="1" topLeftCell="A2" activePane="bottomLeft" state="frozen"/>
      <selection pane="bottomLeft" activeCell="L10" sqref="L10"/>
    </sheetView>
  </sheetViews>
  <sheetFormatPr baseColWidth="10" defaultColWidth="11.3984375" defaultRowHeight="13.15" x14ac:dyDescent="0.35"/>
  <cols>
    <col min="1" max="1" width="7.86328125" style="1" bestFit="1" customWidth="1"/>
    <col min="2" max="9" width="9.73046875" style="1" customWidth="1"/>
    <col min="10" max="16384" width="11.3984375" style="1"/>
  </cols>
  <sheetData>
    <row r="1" spans="1:9" s="2" customFormat="1" ht="21" x14ac:dyDescent="0.35">
      <c r="B1" s="9" t="s">
        <v>104</v>
      </c>
      <c r="C1" s="10" t="s">
        <v>105</v>
      </c>
      <c r="D1" s="10" t="s">
        <v>106</v>
      </c>
      <c r="E1" s="11" t="s">
        <v>107</v>
      </c>
      <c r="F1" s="193" t="s">
        <v>108</v>
      </c>
      <c r="G1" s="194" t="s">
        <v>109</v>
      </c>
      <c r="H1" s="9" t="s">
        <v>110</v>
      </c>
      <c r="I1" s="11" t="s">
        <v>111</v>
      </c>
    </row>
    <row r="2" spans="1:9" ht="12.75" customHeight="1" x14ac:dyDescent="0.4">
      <c r="A2" s="80">
        <v>42005</v>
      </c>
      <c r="B2" s="118">
        <v>16496</v>
      </c>
      <c r="C2" s="119">
        <v>13654</v>
      </c>
      <c r="D2" s="119"/>
      <c r="E2" s="120">
        <f t="shared" ref="E2:E66" si="0">C2+D2</f>
        <v>13654</v>
      </c>
      <c r="F2" s="121"/>
      <c r="G2" s="120"/>
      <c r="H2" s="122">
        <f>B2*Grundlagen!$D$32/Grundlagen!$D$4/Grundlagen!$D$33*Grundlagen!$D$3*(1-Grundlagen!$D$34)</f>
        <v>13204.439709306236</v>
      </c>
      <c r="I2" s="120">
        <f>E2*Grundlagen!$G$32/Grundlagen!$D$4/Grundlagen!$G$33*Grundlagen!$D$3*(1-Grundlagen!$G$34)</f>
        <v>11818.297947302141</v>
      </c>
    </row>
    <row r="3" spans="1:9" ht="12.75" customHeight="1" x14ac:dyDescent="0.4">
      <c r="A3" s="80">
        <v>42006</v>
      </c>
      <c r="B3" s="118">
        <v>16765</v>
      </c>
      <c r="C3" s="119">
        <v>13153</v>
      </c>
      <c r="D3" s="119"/>
      <c r="E3" s="120">
        <f t="shared" si="0"/>
        <v>13153</v>
      </c>
      <c r="F3" s="121"/>
      <c r="G3" s="120"/>
      <c r="H3" s="122">
        <f>B3*Grundlagen!$D$32/Grundlagen!$D$4/Grundlagen!$D$33*Grundlagen!$D$3*(1-Grundlagen!$D$34)</f>
        <v>13419.764289919922</v>
      </c>
      <c r="I3" s="120">
        <f>E3*Grundlagen!$G$32/Grundlagen!$D$4/Grundlagen!$G$33*Grundlagen!$D$3*(1-Grundlagen!$G$34)</f>
        <v>11384.654526209542</v>
      </c>
    </row>
    <row r="4" spans="1:9" ht="12.75" customHeight="1" x14ac:dyDescent="0.4">
      <c r="A4" s="80">
        <v>42007</v>
      </c>
      <c r="B4" s="13">
        <v>21612</v>
      </c>
      <c r="C4" s="14">
        <v>12742</v>
      </c>
      <c r="D4" s="14"/>
      <c r="E4" s="12">
        <f t="shared" si="0"/>
        <v>12742</v>
      </c>
      <c r="F4" s="15"/>
      <c r="G4" s="12"/>
      <c r="H4" s="20">
        <f>B4*Grundlagen!$D$32/Grundlagen!$D$4/Grundlagen!$D$33*Grundlagen!$D$3*(1-Grundlagen!$D$34)</f>
        <v>17299.609056591074</v>
      </c>
      <c r="I4" s="12">
        <f>E4*Grundlagen!$G$32/Grundlagen!$D$4/Grundlagen!$G$33*Grundlagen!$D$3*(1-Grundlagen!$G$34)</f>
        <v>11028.911120882078</v>
      </c>
    </row>
    <row r="5" spans="1:9" ht="12.75" customHeight="1" x14ac:dyDescent="0.4">
      <c r="A5" s="80">
        <v>42008</v>
      </c>
      <c r="B5" s="13">
        <v>16587</v>
      </c>
      <c r="C5" s="14">
        <v>11091</v>
      </c>
      <c r="D5" s="14"/>
      <c r="E5" s="12">
        <f t="shared" si="0"/>
        <v>11091</v>
      </c>
      <c r="F5" s="15"/>
      <c r="G5" s="12"/>
      <c r="H5" s="20">
        <f>B5*Grundlagen!$D$32/Grundlagen!$D$4/Grundlagen!$D$33*Grundlagen!$D$3*(1-Grundlagen!$D$34)</f>
        <v>13277.281853677408</v>
      </c>
      <c r="I5" s="12">
        <f>E5*Grundlagen!$G$32/Grundlagen!$D$4/Grundlagen!$G$33*Grundlagen!$D$3*(1-Grundlagen!$G$34)</f>
        <v>9599.8786094571587</v>
      </c>
    </row>
    <row r="6" spans="1:9" ht="12.75" customHeight="1" x14ac:dyDescent="0.4">
      <c r="A6" s="80">
        <v>42009</v>
      </c>
      <c r="B6" s="13">
        <v>21993</v>
      </c>
      <c r="C6" s="14">
        <v>13704</v>
      </c>
      <c r="D6" s="14"/>
      <c r="E6" s="12">
        <f t="shared" si="0"/>
        <v>13704</v>
      </c>
      <c r="F6" s="15"/>
      <c r="G6" s="12"/>
      <c r="H6" s="20">
        <f>B6*Grundlagen!$D$32/Grundlagen!$D$4/Grundlagen!$D$33*Grundlagen!$D$3*(1-Grundlagen!$D$34)</f>
        <v>17604.585507200049</v>
      </c>
      <c r="I6" s="12">
        <f>E6*Grundlagen!$G$32/Grundlagen!$D$4/Grundlagen!$G$33*Grundlagen!$D$3*(1-Grundlagen!$G$34)</f>
        <v>11861.575733838328</v>
      </c>
    </row>
    <row r="7" spans="1:9" ht="12.75" customHeight="1" x14ac:dyDescent="0.4">
      <c r="A7" s="80">
        <v>42010</v>
      </c>
      <c r="B7" s="13">
        <v>37334</v>
      </c>
      <c r="C7" s="14">
        <v>18031</v>
      </c>
      <c r="D7" s="14"/>
      <c r="E7" s="12">
        <f t="shared" si="0"/>
        <v>18031</v>
      </c>
      <c r="F7" s="15"/>
      <c r="G7" s="12"/>
      <c r="H7" s="20">
        <f>B7*Grundlagen!$D$32/Grundlagen!$D$4/Grundlagen!$D$33*Grundlagen!$D$3*(1-Grundlagen!$D$34)</f>
        <v>29884.490307179865</v>
      </c>
      <c r="I7" s="12">
        <f>E7*Grundlagen!$G$32/Grundlagen!$D$4/Grundlagen!$G$33*Grundlagen!$D$3*(1-Grundlagen!$G$34)</f>
        <v>15606.835380680015</v>
      </c>
    </row>
    <row r="8" spans="1:9" ht="12.75" customHeight="1" x14ac:dyDescent="0.4">
      <c r="A8" s="80">
        <v>42011</v>
      </c>
      <c r="B8" s="13">
        <v>38183</v>
      </c>
      <c r="C8" s="14">
        <v>19264</v>
      </c>
      <c r="D8" s="14"/>
      <c r="E8" s="12">
        <f t="shared" si="0"/>
        <v>19264</v>
      </c>
      <c r="F8" s="15"/>
      <c r="G8" s="12"/>
      <c r="H8" s="20">
        <f>B8*Grundlagen!$D$32/Grundlagen!$D$4/Grundlagen!$D$33*Grundlagen!$D$3*(1-Grundlagen!$D$34)</f>
        <v>30564.083500269157</v>
      </c>
      <c r="I8" s="12">
        <f>E8*Grundlagen!$G$32/Grundlagen!$D$4/Grundlagen!$G$33*Grundlagen!$D$3*(1-Grundlagen!$G$34)</f>
        <v>16674.065596662404</v>
      </c>
    </row>
    <row r="9" spans="1:9" ht="12.75" customHeight="1" x14ac:dyDescent="0.4">
      <c r="A9" s="80">
        <v>42012</v>
      </c>
      <c r="B9" s="13">
        <v>23054</v>
      </c>
      <c r="C9" s="14">
        <v>18422</v>
      </c>
      <c r="D9" s="14"/>
      <c r="E9" s="12">
        <f t="shared" si="0"/>
        <v>18422</v>
      </c>
      <c r="F9" s="15"/>
      <c r="G9" s="12"/>
      <c r="H9" s="20">
        <f>B9*Grundlagen!$D$32/Grundlagen!$D$4/Grundlagen!$D$33*Grundlagen!$D$3*(1-Grundlagen!$D$34)</f>
        <v>18453.876882780427</v>
      </c>
      <c r="I9" s="12">
        <f>E9*Grundlagen!$G$32/Grundlagen!$D$4/Grundlagen!$G$33*Grundlagen!$D$3*(1-Grundlagen!$G$34)</f>
        <v>15945.267671392998</v>
      </c>
    </row>
    <row r="10" spans="1:9" ht="12.75" customHeight="1" x14ac:dyDescent="0.4">
      <c r="A10" s="80">
        <v>42013</v>
      </c>
      <c r="B10" s="13">
        <v>24292</v>
      </c>
      <c r="C10" s="14">
        <v>18438</v>
      </c>
      <c r="D10" s="14"/>
      <c r="E10" s="12">
        <f t="shared" si="0"/>
        <v>18438</v>
      </c>
      <c r="F10" s="15"/>
      <c r="G10" s="12"/>
      <c r="H10" s="20">
        <f>B10*Grundlagen!$D$32/Grundlagen!$D$4/Grundlagen!$D$33*Grundlagen!$D$3*(1-Grundlagen!$D$34)</f>
        <v>19444.850231478362</v>
      </c>
      <c r="I10" s="12">
        <f>E10*Grundlagen!$G$32/Grundlagen!$D$4/Grundlagen!$G$33*Grundlagen!$D$3*(1-Grundlagen!$G$34)</f>
        <v>15959.116563084581</v>
      </c>
    </row>
    <row r="11" spans="1:9" ht="12.75" customHeight="1" x14ac:dyDescent="0.4">
      <c r="A11" s="80">
        <v>42014</v>
      </c>
      <c r="B11" s="13">
        <v>37425</v>
      </c>
      <c r="C11" s="14">
        <v>16517</v>
      </c>
      <c r="D11" s="14"/>
      <c r="E11" s="12">
        <f t="shared" si="0"/>
        <v>16517</v>
      </c>
      <c r="F11" s="15"/>
      <c r="G11" s="12"/>
      <c r="H11" s="20">
        <f>B11*Grundlagen!$D$32/Grundlagen!$D$4/Grundlagen!$D$33*Grundlagen!$D$3*(1-Grundlagen!$D$34)</f>
        <v>29957.332451551036</v>
      </c>
      <c r="I11" s="12">
        <f>E11*Grundlagen!$G$32/Grundlagen!$D$4/Grundlagen!$G$33*Grundlagen!$D$3*(1-Grundlagen!$G$34)</f>
        <v>14296.38400436425</v>
      </c>
    </row>
    <row r="12" spans="1:9" ht="12.75" customHeight="1" x14ac:dyDescent="0.4">
      <c r="A12" s="80">
        <v>42015</v>
      </c>
      <c r="B12" s="13">
        <v>33600</v>
      </c>
      <c r="C12" s="14">
        <v>14754</v>
      </c>
      <c r="D12" s="14"/>
      <c r="E12" s="12">
        <f t="shared" si="0"/>
        <v>14754</v>
      </c>
      <c r="F12" s="15"/>
      <c r="G12" s="12"/>
      <c r="H12" s="20">
        <f>B12*Grundlagen!$D$32/Grundlagen!$D$4/Grundlagen!$D$33*Grundlagen!$D$3*(1-Grundlagen!$D$34)</f>
        <v>26895.560998586901</v>
      </c>
      <c r="I12" s="12">
        <f>E12*Grundlagen!$G$32/Grundlagen!$D$4/Grundlagen!$G$33*Grundlagen!$D$3*(1-Grundlagen!$G$34)</f>
        <v>12770.40925109827</v>
      </c>
    </row>
    <row r="13" spans="1:9" ht="12.75" customHeight="1" x14ac:dyDescent="0.4">
      <c r="A13" s="80">
        <v>42016</v>
      </c>
      <c r="B13" s="13">
        <v>39383</v>
      </c>
      <c r="C13" s="14">
        <v>17714</v>
      </c>
      <c r="D13" s="14"/>
      <c r="E13" s="12">
        <f t="shared" si="0"/>
        <v>17714</v>
      </c>
      <c r="F13" s="15"/>
      <c r="G13" s="12"/>
      <c r="H13" s="20">
        <f>B13*Grundlagen!$D$32/Grundlagen!$D$4/Grundlagen!$D$33*Grundlagen!$D$3*(1-Grundlagen!$D$34)</f>
        <v>31524.639250218686</v>
      </c>
      <c r="I13" s="12">
        <f>E13*Grundlagen!$G$32/Grundlagen!$D$4/Grundlagen!$G$33*Grundlagen!$D$3*(1-Grundlagen!$G$34)</f>
        <v>15332.454214040583</v>
      </c>
    </row>
    <row r="14" spans="1:9" ht="12.75" customHeight="1" x14ac:dyDescent="0.4">
      <c r="A14" s="80">
        <v>42017</v>
      </c>
      <c r="B14" s="13">
        <v>43507</v>
      </c>
      <c r="C14" s="14">
        <v>17892</v>
      </c>
      <c r="D14" s="14"/>
      <c r="E14" s="12">
        <f t="shared" si="0"/>
        <v>17892</v>
      </c>
      <c r="F14" s="15"/>
      <c r="G14" s="12"/>
      <c r="H14" s="20">
        <f>B14*Grundlagen!$D$32/Grundlagen!$D$4/Grundlagen!$D$33*Grundlagen!$D$3*(1-Grundlagen!$D$34)</f>
        <v>34825.749177545244</v>
      </c>
      <c r="I14" s="12">
        <f>E14*Grundlagen!$G$32/Grundlagen!$D$4/Grundlagen!$G$33*Grundlagen!$D$3*(1-Grundlagen!$G$34)</f>
        <v>15486.523134109411</v>
      </c>
    </row>
    <row r="15" spans="1:9" ht="12.75" customHeight="1" x14ac:dyDescent="0.4">
      <c r="A15" s="80">
        <v>42018</v>
      </c>
      <c r="B15" s="13">
        <v>38152</v>
      </c>
      <c r="C15" s="14">
        <v>13191</v>
      </c>
      <c r="D15" s="14"/>
      <c r="E15" s="12">
        <f t="shared" si="0"/>
        <v>13191</v>
      </c>
      <c r="F15" s="15"/>
      <c r="G15" s="12"/>
      <c r="H15" s="20">
        <f>B15*Grundlagen!$D$32/Grundlagen!$D$4/Grundlagen!$D$33*Grundlagen!$D$3*(1-Grundlagen!$D$34)</f>
        <v>30539.269143395457</v>
      </c>
      <c r="I15" s="12">
        <f>E15*Grundlagen!$G$32/Grundlagen!$D$4/Grundlagen!$G$33*Grundlagen!$D$3*(1-Grundlagen!$G$34)</f>
        <v>11417.545643977044</v>
      </c>
    </row>
    <row r="16" spans="1:9" ht="12.75" customHeight="1" x14ac:dyDescent="0.4">
      <c r="A16" s="80">
        <v>42019</v>
      </c>
      <c r="B16" s="13">
        <v>30995</v>
      </c>
      <c r="C16" s="14">
        <v>19324</v>
      </c>
      <c r="D16" s="14"/>
      <c r="E16" s="12">
        <f t="shared" si="0"/>
        <v>19324</v>
      </c>
      <c r="F16" s="15"/>
      <c r="G16" s="12"/>
      <c r="H16" s="20">
        <f>B16*Grundlagen!$D$32/Grundlagen!$D$4/Grundlagen!$D$33*Grundlagen!$D$3*(1-Grundlagen!$D$34)</f>
        <v>24810.35455807146</v>
      </c>
      <c r="I16" s="12">
        <f>E16*Grundlagen!$G$32/Grundlagen!$D$4/Grundlagen!$G$33*Grundlagen!$D$3*(1-Grundlagen!$G$34)</f>
        <v>16725.998940505826</v>
      </c>
    </row>
    <row r="17" spans="1:9" ht="12.75" customHeight="1" x14ac:dyDescent="0.4">
      <c r="A17" s="80">
        <v>42020</v>
      </c>
      <c r="B17" s="13">
        <v>30830</v>
      </c>
      <c r="C17" s="14">
        <v>17770</v>
      </c>
      <c r="D17" s="14"/>
      <c r="E17" s="12">
        <f t="shared" si="0"/>
        <v>17770</v>
      </c>
      <c r="F17" s="15"/>
      <c r="G17" s="12"/>
      <c r="H17" s="20">
        <f>B17*Grundlagen!$D$32/Grundlagen!$D$4/Grundlagen!$D$33*Grundlagen!$D$3*(1-Grundlagen!$D$34)</f>
        <v>24678.278142453401</v>
      </c>
      <c r="I17" s="12">
        <f>E17*Grundlagen!$G$32/Grundlagen!$D$4/Grundlagen!$G$33*Grundlagen!$D$3*(1-Grundlagen!$G$34)</f>
        <v>15380.925334961112</v>
      </c>
    </row>
    <row r="18" spans="1:9" ht="12.75" customHeight="1" x14ac:dyDescent="0.4">
      <c r="A18" s="80">
        <v>42021</v>
      </c>
      <c r="B18" s="13">
        <v>38346</v>
      </c>
      <c r="C18" s="14">
        <v>19582</v>
      </c>
      <c r="D18" s="14"/>
      <c r="E18" s="12">
        <f t="shared" si="0"/>
        <v>19582</v>
      </c>
      <c r="F18" s="15"/>
      <c r="G18" s="12"/>
      <c r="H18" s="20">
        <f>B18*Grundlagen!$D$32/Grundlagen!$D$4/Grundlagen!$D$33*Grundlagen!$D$3*(1-Grundlagen!$D$34)</f>
        <v>30694.558989637302</v>
      </c>
      <c r="I18" s="12">
        <f>E18*Grundlagen!$G$32/Grundlagen!$D$4/Grundlagen!$G$33*Grundlagen!$D$3*(1-Grundlagen!$G$34)</f>
        <v>16949.312319032553</v>
      </c>
    </row>
    <row r="19" spans="1:9" ht="12.75" customHeight="1" x14ac:dyDescent="0.4">
      <c r="A19" s="80">
        <v>42022</v>
      </c>
      <c r="B19" s="13">
        <v>43137</v>
      </c>
      <c r="C19" s="14">
        <v>19030</v>
      </c>
      <c r="D19" s="14"/>
      <c r="E19" s="12">
        <f t="shared" si="0"/>
        <v>19030</v>
      </c>
      <c r="F19" s="15"/>
      <c r="G19" s="12"/>
      <c r="H19" s="20">
        <f>B19*Grundlagen!$D$32/Grundlagen!$D$4/Grundlagen!$D$33*Grundlagen!$D$3*(1-Grundlagen!$D$34)</f>
        <v>34529.577821310806</v>
      </c>
      <c r="I19" s="12">
        <f>E19*Grundlagen!$G$32/Grundlagen!$D$4/Grundlagen!$G$33*Grundlagen!$D$3*(1-Grundlagen!$G$34)</f>
        <v>16471.525555673044</v>
      </c>
    </row>
    <row r="20" spans="1:9" ht="12.75" customHeight="1" x14ac:dyDescent="0.4">
      <c r="A20" s="80">
        <v>42023</v>
      </c>
      <c r="B20" s="13">
        <v>42883</v>
      </c>
      <c r="C20" s="14">
        <v>19465</v>
      </c>
      <c r="D20" s="14"/>
      <c r="E20" s="12">
        <f t="shared" si="0"/>
        <v>19465</v>
      </c>
      <c r="F20" s="15"/>
      <c r="G20" s="12"/>
      <c r="H20" s="20">
        <f>B20*Grundlagen!$D$32/Grundlagen!$D$4/Grundlagen!$D$33*Grundlagen!$D$3*(1-Grundlagen!$D$34)</f>
        <v>34326.26018757149</v>
      </c>
      <c r="I20" s="12">
        <f>E20*Grundlagen!$G$32/Grundlagen!$D$4/Grundlagen!$G$33*Grundlagen!$D$3*(1-Grundlagen!$G$34)</f>
        <v>16848.042298537875</v>
      </c>
    </row>
    <row r="21" spans="1:9" ht="12.75" customHeight="1" x14ac:dyDescent="0.4">
      <c r="A21" s="80">
        <v>42024</v>
      </c>
      <c r="B21" s="13">
        <v>34366</v>
      </c>
      <c r="C21" s="14">
        <v>22082</v>
      </c>
      <c r="D21" s="14"/>
      <c r="E21" s="12">
        <f t="shared" si="0"/>
        <v>22082</v>
      </c>
      <c r="F21" s="15"/>
      <c r="G21" s="12"/>
      <c r="H21" s="20">
        <f>B21*Grundlagen!$D$32/Grundlagen!$D$4/Grundlagen!$D$33*Grundlagen!$D$3*(1-Grundlagen!$D$34)</f>
        <v>27508.715752304684</v>
      </c>
      <c r="I21" s="12">
        <f>E21*Grundlagen!$G$32/Grundlagen!$D$4/Grundlagen!$G$33*Grundlagen!$D$3*(1-Grundlagen!$G$34)</f>
        <v>19113.201645841942</v>
      </c>
    </row>
    <row r="22" spans="1:9" ht="12.75" customHeight="1" x14ac:dyDescent="0.4">
      <c r="A22" s="80">
        <v>42025</v>
      </c>
      <c r="B22" s="13">
        <v>34943</v>
      </c>
      <c r="C22" s="14">
        <v>22643</v>
      </c>
      <c r="D22" s="14"/>
      <c r="E22" s="12">
        <f t="shared" si="0"/>
        <v>22643</v>
      </c>
      <c r="F22" s="15"/>
      <c r="G22" s="12"/>
      <c r="H22" s="20">
        <f>B22*Grundlagen!$D$32/Grundlagen!$D$4/Grundlagen!$D$33*Grundlagen!$D$3*(1-Grundlagen!$D$34)</f>
        <v>27970.582975405418</v>
      </c>
      <c r="I22" s="12">
        <f>E22*Grundlagen!$G$32/Grundlagen!$D$4/Grundlagen!$G$33*Grundlagen!$D$3*(1-Grundlagen!$G$34)</f>
        <v>19598.77841077797</v>
      </c>
    </row>
    <row r="23" spans="1:9" ht="12.75" customHeight="1" x14ac:dyDescent="0.4">
      <c r="A23" s="80">
        <v>42026</v>
      </c>
      <c r="B23" s="13">
        <v>24519</v>
      </c>
      <c r="C23" s="14">
        <v>12853</v>
      </c>
      <c r="D23" s="14">
        <v>8038</v>
      </c>
      <c r="E23" s="12">
        <f t="shared" si="0"/>
        <v>20891</v>
      </c>
      <c r="F23" s="15"/>
      <c r="G23" s="12"/>
      <c r="H23" s="20">
        <f>B23*Grundlagen!$D$32/Grundlagen!$D$4/Grundlagen!$D$33*Grundlagen!$D$3*(1-Grundlagen!$D$34)</f>
        <v>19626.555360843813</v>
      </c>
      <c r="I23" s="12">
        <f>E23*Grundlagen!$G$32/Grundlagen!$D$4/Grundlagen!$G$33*Grundlagen!$D$3*(1-Grundlagen!$G$34)</f>
        <v>18082.324770549949</v>
      </c>
    </row>
    <row r="24" spans="1:9" ht="12.75" customHeight="1" x14ac:dyDescent="0.4">
      <c r="A24" s="80">
        <v>42027</v>
      </c>
      <c r="B24" s="13">
        <v>25953</v>
      </c>
      <c r="C24" s="14">
        <v>21089</v>
      </c>
      <c r="D24" s="14"/>
      <c r="E24" s="12">
        <f t="shared" si="0"/>
        <v>21089</v>
      </c>
      <c r="F24" s="15"/>
      <c r="G24" s="12"/>
      <c r="H24" s="20">
        <f>B24*Grundlagen!$D$32/Grundlagen!$D$4/Grundlagen!$D$33*Grundlagen!$D$3*(1-Grundlagen!$D$34)</f>
        <v>20774.419482033507</v>
      </c>
      <c r="I24" s="12">
        <f>E24*Grundlagen!$G$32/Grundlagen!$D$4/Grundlagen!$G$33*Grundlagen!$D$3*(1-Grundlagen!$G$34)</f>
        <v>18253.704805233254</v>
      </c>
    </row>
    <row r="25" spans="1:9" ht="12.75" customHeight="1" x14ac:dyDescent="0.4">
      <c r="A25" s="80">
        <v>42028</v>
      </c>
      <c r="B25" s="13">
        <v>23850</v>
      </c>
      <c r="C25" s="14">
        <v>17677</v>
      </c>
      <c r="D25" s="14">
        <v>256</v>
      </c>
      <c r="E25" s="12">
        <f t="shared" si="0"/>
        <v>17933</v>
      </c>
      <c r="F25" s="15"/>
      <c r="G25" s="12"/>
      <c r="H25" s="20">
        <f>B25*Grundlagen!$D$32/Grundlagen!$D$4/Grundlagen!$D$33*Grundlagen!$D$3*(1-Grundlagen!$D$34)</f>
        <v>19091.045530246953</v>
      </c>
      <c r="I25" s="12">
        <f>E25*Grundlagen!$G$32/Grundlagen!$D$4/Grundlagen!$G$33*Grundlagen!$D$3*(1-Grundlagen!$G$34)</f>
        <v>15522.010919069084</v>
      </c>
    </row>
    <row r="26" spans="1:9" ht="12.75" customHeight="1" x14ac:dyDescent="0.4">
      <c r="A26" s="80">
        <v>42029</v>
      </c>
      <c r="B26" s="13">
        <v>22540</v>
      </c>
      <c r="C26" s="14">
        <v>18639</v>
      </c>
      <c r="D26" s="14"/>
      <c r="E26" s="12">
        <f t="shared" si="0"/>
        <v>18639</v>
      </c>
      <c r="F26" s="15"/>
      <c r="G26" s="12"/>
      <c r="H26" s="20">
        <f>B26*Grundlagen!$D$32/Grundlagen!$D$4/Grundlagen!$D$33*Grundlagen!$D$3*(1-Grundlagen!$D$34)</f>
        <v>18042.438836552046</v>
      </c>
      <c r="I26" s="12">
        <f>E26*Grundlagen!$G$32/Grundlagen!$D$4/Grundlagen!$G$33*Grundlagen!$D$3*(1-Grundlagen!$G$34)</f>
        <v>16133.093264960058</v>
      </c>
    </row>
    <row r="27" spans="1:9" ht="12.75" customHeight="1" x14ac:dyDescent="0.4">
      <c r="A27" s="80">
        <v>42030</v>
      </c>
      <c r="B27" s="13">
        <v>24314</v>
      </c>
      <c r="C27" s="14">
        <v>18865</v>
      </c>
      <c r="D27" s="14"/>
      <c r="E27" s="12">
        <f t="shared" si="0"/>
        <v>18865</v>
      </c>
      <c r="F27" s="15"/>
      <c r="G27" s="12"/>
      <c r="H27" s="20">
        <f>B27*Grundlagen!$D$32/Grundlagen!$D$4/Grundlagen!$D$33*Grundlagen!$D$3*(1-Grundlagen!$D$34)</f>
        <v>19462.460420227439</v>
      </c>
      <c r="I27" s="12">
        <f>E27*Grundlagen!$G$32/Grundlagen!$D$4/Grundlagen!$G$33*Grundlagen!$D$3*(1-Grundlagen!$G$34)</f>
        <v>16328.708860103623</v>
      </c>
    </row>
    <row r="28" spans="1:9" ht="12.75" customHeight="1" x14ac:dyDescent="0.4">
      <c r="A28" s="80">
        <v>42031</v>
      </c>
      <c r="B28" s="13">
        <v>31441</v>
      </c>
      <c r="C28" s="14">
        <v>19616</v>
      </c>
      <c r="D28" s="14"/>
      <c r="E28" s="12">
        <f t="shared" si="0"/>
        <v>19616</v>
      </c>
      <c r="F28" s="15"/>
      <c r="G28" s="12"/>
      <c r="H28" s="20">
        <f>B28*Grundlagen!$D$32/Grundlagen!$D$4/Grundlagen!$D$33*Grundlagen!$D$3*(1-Grundlagen!$D$34)</f>
        <v>25167.3611118027</v>
      </c>
      <c r="I28" s="12">
        <f>E28*Grundlagen!$G$32/Grundlagen!$D$4/Grundlagen!$G$33*Grundlagen!$D$3*(1-Grundlagen!$G$34)</f>
        <v>16978.741213877165</v>
      </c>
    </row>
    <row r="29" spans="1:9" ht="12.75" customHeight="1" x14ac:dyDescent="0.4">
      <c r="A29" s="80">
        <v>42032</v>
      </c>
      <c r="B29" s="13">
        <v>31175</v>
      </c>
      <c r="C29" s="14">
        <v>18886</v>
      </c>
      <c r="D29" s="14"/>
      <c r="E29" s="12">
        <f t="shared" si="0"/>
        <v>18886</v>
      </c>
      <c r="F29" s="15"/>
      <c r="G29" s="12"/>
      <c r="H29" s="20">
        <f>B29*Grundlagen!$D$32/Grundlagen!$D$4/Grundlagen!$D$33*Grundlagen!$D$3*(1-Grundlagen!$D$34)</f>
        <v>24954.437920563887</v>
      </c>
      <c r="I29" s="12">
        <f>E29*Grundlagen!$G$32/Grundlagen!$D$4/Grundlagen!$G$33*Grundlagen!$D$3*(1-Grundlagen!$G$34)</f>
        <v>16346.885530448822</v>
      </c>
    </row>
    <row r="30" spans="1:9" ht="12.75" customHeight="1" x14ac:dyDescent="0.4">
      <c r="A30" s="80">
        <v>42033</v>
      </c>
      <c r="B30" s="13">
        <v>32829</v>
      </c>
      <c r="C30" s="14">
        <v>19407</v>
      </c>
      <c r="D30" s="14"/>
      <c r="E30" s="12">
        <f t="shared" si="0"/>
        <v>19407</v>
      </c>
      <c r="F30" s="15"/>
      <c r="G30" s="12"/>
      <c r="H30" s="20">
        <f>B30*Grundlagen!$D$32/Grundlagen!$D$4/Grundlagen!$D$33*Grundlagen!$D$3*(1-Grundlagen!$D$34)</f>
        <v>26278.403929244327</v>
      </c>
      <c r="I30" s="12">
        <f>E30*Grundlagen!$G$32/Grundlagen!$D$4/Grundlagen!$G$33*Grundlagen!$D$3*(1-Grundlagen!$G$34)</f>
        <v>16797.840066155895</v>
      </c>
    </row>
    <row r="31" spans="1:9" ht="12.75" customHeight="1" x14ac:dyDescent="0.4">
      <c r="A31" s="80">
        <v>42034</v>
      </c>
      <c r="B31" s="13">
        <v>24172</v>
      </c>
      <c r="C31" s="14">
        <v>17041</v>
      </c>
      <c r="D31" s="14"/>
      <c r="E31" s="12">
        <f t="shared" si="0"/>
        <v>17041</v>
      </c>
      <c r="F31" s="15"/>
      <c r="G31" s="12"/>
      <c r="H31" s="20">
        <f>B31*Grundlagen!$D$32/Grundlagen!$D$4/Grundlagen!$D$33*Grundlagen!$D$3*(1-Grundlagen!$D$34)</f>
        <v>19348.794656483413</v>
      </c>
      <c r="I31" s="12">
        <f>E31*Grundlagen!$G$32/Grundlagen!$D$4/Grundlagen!$G$33*Grundlagen!$D$3*(1-Grundlagen!$G$34)</f>
        <v>14749.935207263494</v>
      </c>
    </row>
    <row r="32" spans="1:9" ht="12.75" customHeight="1" x14ac:dyDescent="0.4">
      <c r="A32" s="80">
        <v>42035</v>
      </c>
      <c r="B32" s="13">
        <v>28119</v>
      </c>
      <c r="C32" s="14">
        <v>16598</v>
      </c>
      <c r="D32" s="14"/>
      <c r="E32" s="12">
        <f t="shared" si="0"/>
        <v>16598</v>
      </c>
      <c r="F32" s="20">
        <v>371653</v>
      </c>
      <c r="G32" s="12">
        <v>4102306</v>
      </c>
      <c r="H32" s="20">
        <f>B32*Grundlagen!$D$32/Grundlagen!$D$4/Grundlagen!$D$33*Grundlagen!$D$3*(1-Grundlagen!$D$34)</f>
        <v>22508.22261069241</v>
      </c>
      <c r="I32" s="12">
        <f>E32*Grundlagen!$G$32/Grundlagen!$D$4/Grundlagen!$G$33*Grundlagen!$D$3*(1-Grundlagen!$G$34)</f>
        <v>14366.494018552872</v>
      </c>
    </row>
    <row r="33" spans="1:9" x14ac:dyDescent="0.35">
      <c r="A33" s="80">
        <v>42036</v>
      </c>
      <c r="B33" s="20">
        <v>24211</v>
      </c>
      <c r="C33" s="67">
        <v>19265</v>
      </c>
      <c r="D33" s="16"/>
      <c r="E33" s="12">
        <f t="shared" si="0"/>
        <v>19265</v>
      </c>
      <c r="F33" s="15"/>
      <c r="G33" s="12"/>
      <c r="H33" s="20">
        <f>B33*Grundlagen!$D$32/Grundlagen!$D$4/Grundlagen!$D$33*Grundlagen!$D$3*(1-Grundlagen!$D$34)</f>
        <v>19380.012718356771</v>
      </c>
      <c r="I33" s="12">
        <f>E33*Grundlagen!$G$32/Grundlagen!$D$4/Grundlagen!$G$33*Grundlagen!$D$3*(1-Grundlagen!$G$34)</f>
        <v>16674.931152393121</v>
      </c>
    </row>
    <row r="34" spans="1:9" x14ac:dyDescent="0.35">
      <c r="A34" s="80">
        <v>42037</v>
      </c>
      <c r="B34" s="20">
        <v>25798</v>
      </c>
      <c r="C34" s="67">
        <v>18579</v>
      </c>
      <c r="D34" s="16"/>
      <c r="E34" s="12">
        <f t="shared" si="0"/>
        <v>18579</v>
      </c>
      <c r="F34" s="15"/>
      <c r="G34" s="12"/>
      <c r="H34" s="20">
        <f>B34*Grundlagen!$D$32/Grundlagen!$D$4/Grundlagen!$D$33*Grundlagen!$D$3*(1-Grundlagen!$D$34)</f>
        <v>20650.347697665027</v>
      </c>
      <c r="I34" s="12">
        <f>E34*Grundlagen!$G$32/Grundlagen!$D$4/Grundlagen!$G$33*Grundlagen!$D$3*(1-Grundlagen!$G$34)</f>
        <v>16081.159921116629</v>
      </c>
    </row>
    <row r="35" spans="1:9" x14ac:dyDescent="0.35">
      <c r="A35" s="80">
        <v>42038</v>
      </c>
      <c r="B35" s="20">
        <v>34168</v>
      </c>
      <c r="C35" s="67">
        <v>22010</v>
      </c>
      <c r="D35" s="16"/>
      <c r="E35" s="12">
        <f t="shared" si="0"/>
        <v>22010</v>
      </c>
      <c r="F35" s="15"/>
      <c r="G35" s="12"/>
      <c r="H35" s="20">
        <f>B35*Grundlagen!$D$32/Grundlagen!$D$4/Grundlagen!$D$33*Grundlagen!$D$3*(1-Grundlagen!$D$34)</f>
        <v>27350.224053563012</v>
      </c>
      <c r="I35" s="12">
        <f>E35*Grundlagen!$G$32/Grundlagen!$D$4/Grundlagen!$G$33*Grundlagen!$D$3*(1-Grundlagen!$G$34)</f>
        <v>19050.881633229834</v>
      </c>
    </row>
    <row r="36" spans="1:9" x14ac:dyDescent="0.35">
      <c r="A36" s="80">
        <v>42039</v>
      </c>
      <c r="B36" s="20">
        <v>35067</v>
      </c>
      <c r="C36" s="67">
        <v>19537</v>
      </c>
      <c r="D36" s="16"/>
      <c r="E36" s="12">
        <f t="shared" si="0"/>
        <v>19537</v>
      </c>
      <c r="F36" s="15"/>
      <c r="G36" s="12"/>
      <c r="H36" s="20">
        <f>B36*Grundlagen!$D$32/Grundlagen!$D$4/Grundlagen!$D$33*Grundlagen!$D$3*(1-Grundlagen!$D$34)</f>
        <v>28069.840402900201</v>
      </c>
      <c r="I36" s="12">
        <f>E36*Grundlagen!$G$32/Grundlagen!$D$4/Grundlagen!$G$33*Grundlagen!$D$3*(1-Grundlagen!$G$34)</f>
        <v>16910.362311149987</v>
      </c>
    </row>
    <row r="37" spans="1:9" x14ac:dyDescent="0.35">
      <c r="A37" s="80">
        <v>42040</v>
      </c>
      <c r="B37" s="20">
        <v>38665</v>
      </c>
      <c r="C37" s="67">
        <v>9212</v>
      </c>
      <c r="D37" s="16"/>
      <c r="E37" s="12">
        <f t="shared" si="0"/>
        <v>9212</v>
      </c>
      <c r="F37" s="15"/>
      <c r="G37" s="12"/>
      <c r="H37" s="20">
        <f>B37*Grundlagen!$D$32/Grundlagen!$D$4/Grundlagen!$D$33*Grundlagen!$D$3*(1-Grundlagen!$D$34)</f>
        <v>30949.906726498888</v>
      </c>
      <c r="I37" s="12">
        <f>E37*Grundlagen!$G$32/Grundlagen!$D$4/Grundlagen!$G$33*Grundlagen!$D$3*(1-Grundlagen!$G$34)</f>
        <v>7973.4993914272236</v>
      </c>
    </row>
    <row r="38" spans="1:9" x14ac:dyDescent="0.35">
      <c r="A38" s="80">
        <v>42041</v>
      </c>
      <c r="B38" s="20">
        <v>23598</v>
      </c>
      <c r="C38" s="67">
        <v>19537</v>
      </c>
      <c r="D38" s="16"/>
      <c r="E38" s="12">
        <f t="shared" si="0"/>
        <v>19537</v>
      </c>
      <c r="F38" s="15"/>
      <c r="G38" s="12"/>
      <c r="H38" s="20">
        <f>B38*Grundlagen!$D$32/Grundlagen!$D$4/Grundlagen!$D$33*Grundlagen!$D$3*(1-Grundlagen!$D$34)</f>
        <v>18889.32882275755</v>
      </c>
      <c r="I38" s="12">
        <f>E38*Grundlagen!$G$32/Grundlagen!$D$4/Grundlagen!$G$33*Grundlagen!$D$3*(1-Grundlagen!$G$34)</f>
        <v>16910.362311149987</v>
      </c>
    </row>
    <row r="39" spans="1:9" x14ac:dyDescent="0.35">
      <c r="A39" s="80">
        <v>42042</v>
      </c>
      <c r="B39" s="20">
        <v>22641</v>
      </c>
      <c r="C39" s="67">
        <v>18615</v>
      </c>
      <c r="D39" s="16"/>
      <c r="E39" s="12">
        <f t="shared" si="0"/>
        <v>18615</v>
      </c>
      <c r="F39" s="15"/>
      <c r="G39" s="12"/>
      <c r="H39" s="20">
        <f>B39*Grundlagen!$D$32/Grundlagen!$D$4/Grundlagen!$D$33*Grundlagen!$D$3*(1-Grundlagen!$D$34)</f>
        <v>18123.285612172796</v>
      </c>
      <c r="I39" s="12">
        <f>E39*Grundlagen!$G$32/Grundlagen!$D$4/Grundlagen!$G$33*Grundlagen!$D$3*(1-Grundlagen!$G$34)</f>
        <v>16112.319927422683</v>
      </c>
    </row>
    <row r="40" spans="1:9" x14ac:dyDescent="0.35">
      <c r="A40" s="80">
        <v>42043</v>
      </c>
      <c r="B40" s="20">
        <v>25299</v>
      </c>
      <c r="C40" s="67">
        <v>16109</v>
      </c>
      <c r="D40" s="16"/>
      <c r="E40" s="12">
        <f t="shared" si="0"/>
        <v>16109</v>
      </c>
      <c r="F40" s="15"/>
      <c r="G40" s="12"/>
      <c r="H40" s="20">
        <f>B40*Grundlagen!$D$32/Grundlagen!$D$4/Grundlagen!$D$33*Grundlagen!$D$3*(1-Grundlagen!$D$34)</f>
        <v>20250.916598311014</v>
      </c>
      <c r="I40" s="12">
        <f>E40*Grundlagen!$G$32/Grundlagen!$D$4/Grundlagen!$G$33*Grundlagen!$D$3*(1-Grundlagen!$G$34)</f>
        <v>13943.237266228958</v>
      </c>
    </row>
    <row r="41" spans="1:9" x14ac:dyDescent="0.35">
      <c r="A41" s="80">
        <v>42044</v>
      </c>
      <c r="B41" s="20">
        <v>34515</v>
      </c>
      <c r="C41" s="67">
        <v>17053</v>
      </c>
      <c r="D41" s="16"/>
      <c r="E41" s="12">
        <f t="shared" si="0"/>
        <v>17053</v>
      </c>
      <c r="F41" s="15"/>
      <c r="G41" s="12"/>
      <c r="H41" s="20">
        <f>B41*Grundlagen!$D$32/Grundlagen!$D$4/Grundlagen!$D$33*Grundlagen!$D$3*(1-Grundlagen!$D$34)</f>
        <v>27627.984757923423</v>
      </c>
      <c r="I41" s="12">
        <f>E41*Grundlagen!$G$32/Grundlagen!$D$4/Grundlagen!$G$33*Grundlagen!$D$3*(1-Grundlagen!$G$34)</f>
        <v>14760.321876032182</v>
      </c>
    </row>
    <row r="42" spans="1:9" x14ac:dyDescent="0.35">
      <c r="A42" s="80">
        <v>42045</v>
      </c>
      <c r="B42" s="20">
        <v>28804</v>
      </c>
      <c r="C42" s="67">
        <v>17532</v>
      </c>
      <c r="D42" s="16"/>
      <c r="E42" s="12">
        <f t="shared" si="0"/>
        <v>17532</v>
      </c>
      <c r="F42" s="15"/>
      <c r="G42" s="12"/>
      <c r="H42" s="20">
        <f>B42*Grundlagen!$D$32/Grundlagen!$D$4/Grundlagen!$D$33*Grundlagen!$D$3*(1-Grundlagen!$D$34)</f>
        <v>23056.539851288606</v>
      </c>
      <c r="I42" s="12">
        <f>E42*Grundlagen!$G$32/Grundlagen!$D$4/Grundlagen!$G$33*Grundlagen!$D$3*(1-Grundlagen!$G$34)</f>
        <v>15174.923071048863</v>
      </c>
    </row>
    <row r="43" spans="1:9" x14ac:dyDescent="0.35">
      <c r="A43" s="80">
        <v>42046</v>
      </c>
      <c r="B43" s="20">
        <v>24481</v>
      </c>
      <c r="C43" s="67">
        <v>18807</v>
      </c>
      <c r="D43" s="16"/>
      <c r="E43" s="12">
        <f t="shared" si="0"/>
        <v>18807</v>
      </c>
      <c r="F43" s="15"/>
      <c r="G43" s="12"/>
      <c r="H43" s="20">
        <f>B43*Grundlagen!$D$32/Grundlagen!$D$4/Grundlagen!$D$33*Grundlagen!$D$3*(1-Grundlagen!$D$34)</f>
        <v>19596.137762095415</v>
      </c>
      <c r="I43" s="12">
        <f>E43*Grundlagen!$G$32/Grundlagen!$D$4/Grundlagen!$G$33*Grundlagen!$D$3*(1-Grundlagen!$G$34)</f>
        <v>16278.506627721645</v>
      </c>
    </row>
    <row r="44" spans="1:9" x14ac:dyDescent="0.35">
      <c r="A44" s="80">
        <v>42047</v>
      </c>
      <c r="B44" s="20">
        <v>27592</v>
      </c>
      <c r="C44" s="67">
        <v>20949</v>
      </c>
      <c r="D44" s="16"/>
      <c r="E44" s="12">
        <f t="shared" si="0"/>
        <v>20949</v>
      </c>
      <c r="F44" s="15"/>
      <c r="G44" s="12"/>
      <c r="H44" s="20">
        <f>B44*Grundlagen!$D$32/Grundlagen!$D$4/Grundlagen!$D$33*Grundlagen!$D$3*(1-Grundlagen!$D$34)</f>
        <v>22086.378543839575</v>
      </c>
      <c r="I44" s="12">
        <f>E44*Grundlagen!$G$32/Grundlagen!$D$4/Grundlagen!$G$33*Grundlagen!$D$3*(1-Grundlagen!$G$34)</f>
        <v>18132.527002931929</v>
      </c>
    </row>
    <row r="45" spans="1:9" x14ac:dyDescent="0.35">
      <c r="A45" s="80">
        <v>42048</v>
      </c>
      <c r="B45" s="20">
        <v>31675</v>
      </c>
      <c r="C45" s="67">
        <v>15511</v>
      </c>
      <c r="D45" s="16"/>
      <c r="E45" s="12">
        <f t="shared" si="0"/>
        <v>15511</v>
      </c>
      <c r="F45" s="15"/>
      <c r="G45" s="12"/>
      <c r="H45" s="20">
        <f>B45*Grundlagen!$D$32/Grundlagen!$D$4/Grundlagen!$D$33*Grundlagen!$D$3*(1-Grundlagen!$D$34)</f>
        <v>25354.669483042861</v>
      </c>
      <c r="I45" s="12">
        <f>E45*Grundlagen!$G$32/Grundlagen!$D$4/Grundlagen!$G$33*Grundlagen!$D$3*(1-Grundlagen!$G$34)</f>
        <v>13425.634939256151</v>
      </c>
    </row>
    <row r="46" spans="1:9" x14ac:dyDescent="0.35">
      <c r="A46" s="80">
        <v>42049</v>
      </c>
      <c r="B46" s="20">
        <v>24659</v>
      </c>
      <c r="C46" s="67">
        <v>17386</v>
      </c>
      <c r="D46" s="16"/>
      <c r="E46" s="12">
        <f t="shared" si="0"/>
        <v>17386</v>
      </c>
      <c r="F46" s="15"/>
      <c r="G46" s="12"/>
      <c r="H46" s="20">
        <f>B46*Grundlagen!$D$32/Grundlagen!$D$4/Grundlagen!$D$33*Grundlagen!$D$3*(1-Grundlagen!$D$34)</f>
        <v>19738.620198337925</v>
      </c>
      <c r="I46" s="12">
        <f>E46*Grundlagen!$G$32/Grundlagen!$D$4/Grundlagen!$G$33*Grundlagen!$D$3*(1-Grundlagen!$G$34)</f>
        <v>15048.551934363191</v>
      </c>
    </row>
    <row r="47" spans="1:9" x14ac:dyDescent="0.35">
      <c r="A47" s="80">
        <v>42050</v>
      </c>
      <c r="B47" s="20">
        <v>23862</v>
      </c>
      <c r="C47" s="67">
        <v>19066</v>
      </c>
      <c r="D47" s="16"/>
      <c r="E47" s="12">
        <f t="shared" si="0"/>
        <v>19066</v>
      </c>
      <c r="F47" s="15"/>
      <c r="G47" s="12"/>
      <c r="H47" s="20">
        <f>B47*Grundlagen!$D$32/Grundlagen!$D$4/Grundlagen!$D$33*Grundlagen!$D$3*(1-Grundlagen!$D$34)</f>
        <v>19100.65108774645</v>
      </c>
      <c r="I47" s="12">
        <f>E47*Grundlagen!$G$32/Grundlagen!$D$4/Grundlagen!$G$33*Grundlagen!$D$3*(1-Grundlagen!$G$34)</f>
        <v>16502.685561979099</v>
      </c>
    </row>
    <row r="48" spans="1:9" x14ac:dyDescent="0.35">
      <c r="A48" s="80">
        <v>42051</v>
      </c>
      <c r="B48" s="20">
        <v>26061</v>
      </c>
      <c r="C48" s="67">
        <v>18895</v>
      </c>
      <c r="D48" s="16"/>
      <c r="E48" s="12">
        <f t="shared" si="0"/>
        <v>18895</v>
      </c>
      <c r="F48" s="15"/>
      <c r="G48" s="12"/>
      <c r="H48" s="20">
        <f>B48*Grundlagen!$D$32/Grundlagen!$D$4/Grundlagen!$D$33*Grundlagen!$D$3*(1-Grundlagen!$D$34)</f>
        <v>20860.869499528962</v>
      </c>
      <c r="I48" s="12">
        <f>E48*Grundlagen!$G$32/Grundlagen!$D$4/Grundlagen!$G$33*Grundlagen!$D$3*(1-Grundlagen!$G$34)</f>
        <v>16354.675532025338</v>
      </c>
    </row>
    <row r="49" spans="1:9" x14ac:dyDescent="0.35">
      <c r="A49" s="80">
        <v>42052</v>
      </c>
      <c r="B49" s="20">
        <v>25528</v>
      </c>
      <c r="C49" s="67">
        <v>18626</v>
      </c>
      <c r="D49" s="16"/>
      <c r="E49" s="12">
        <f t="shared" si="0"/>
        <v>18626</v>
      </c>
      <c r="F49" s="15"/>
      <c r="G49" s="12"/>
      <c r="H49" s="20">
        <f>B49*Grundlagen!$D$32/Grundlagen!$D$4/Grundlagen!$D$33*Grundlagen!$D$3*(1-Grundlagen!$D$34)</f>
        <v>20434.222653926383</v>
      </c>
      <c r="I49" s="12">
        <f>E49*Grundlagen!$G$32/Grundlagen!$D$4/Grundlagen!$G$33*Grundlagen!$D$3*(1-Grundlagen!$G$34)</f>
        <v>16121.841040460646</v>
      </c>
    </row>
    <row r="50" spans="1:9" x14ac:dyDescent="0.35">
      <c r="A50" s="80">
        <v>42053</v>
      </c>
      <c r="B50" s="20">
        <v>31485</v>
      </c>
      <c r="C50" s="67">
        <v>22815</v>
      </c>
      <c r="D50" s="16"/>
      <c r="E50" s="12">
        <f t="shared" si="0"/>
        <v>22815</v>
      </c>
      <c r="F50" s="15"/>
      <c r="G50" s="12"/>
      <c r="H50" s="20">
        <f>B50*Grundlagen!$D$32/Grundlagen!$D$4/Grundlagen!$D$33*Grundlagen!$D$3*(1-Grundlagen!$D$34)</f>
        <v>25202.581489300854</v>
      </c>
      <c r="I50" s="12">
        <f>E50*Grundlagen!$G$32/Grundlagen!$D$4/Grundlagen!$G$33*Grundlagen!$D$3*(1-Grundlagen!$G$34)</f>
        <v>19747.65399646245</v>
      </c>
    </row>
    <row r="51" spans="1:9" x14ac:dyDescent="0.35">
      <c r="A51" s="80">
        <v>42054</v>
      </c>
      <c r="B51" s="20">
        <v>33449</v>
      </c>
      <c r="C51" s="67">
        <v>16108</v>
      </c>
      <c r="D51" s="16"/>
      <c r="E51" s="12">
        <f t="shared" si="0"/>
        <v>16108</v>
      </c>
      <c r="F51" s="15"/>
      <c r="G51" s="12"/>
      <c r="H51" s="20">
        <f>B51*Grundlagen!$D$32/Grundlagen!$D$4/Grundlagen!$D$33*Grundlagen!$D$3*(1-Grundlagen!$D$34)</f>
        <v>26774.691066718249</v>
      </c>
      <c r="I51" s="12">
        <f>E51*Grundlagen!$G$32/Grundlagen!$D$4/Grundlagen!$G$33*Grundlagen!$D$3*(1-Grundlagen!$G$34)</f>
        <v>13942.371710498233</v>
      </c>
    </row>
    <row r="52" spans="1:9" x14ac:dyDescent="0.35">
      <c r="A52" s="80">
        <v>42055</v>
      </c>
      <c r="B52" s="20">
        <v>31202</v>
      </c>
      <c r="C52" s="67">
        <v>21164</v>
      </c>
      <c r="D52" s="16"/>
      <c r="E52" s="12">
        <f t="shared" si="0"/>
        <v>21164</v>
      </c>
      <c r="F52" s="15"/>
      <c r="G52" s="12"/>
      <c r="H52" s="20">
        <f>B52*Grundlagen!$D$32/Grundlagen!$D$4/Grundlagen!$D$33*Grundlagen!$D$3*(1-Grundlagen!$D$34)</f>
        <v>24976.050424937755</v>
      </c>
      <c r="I52" s="12">
        <f>E52*Grundlagen!$G$32/Grundlagen!$D$4/Grundlagen!$G$33*Grundlagen!$D$3*(1-Grundlagen!$G$34)</f>
        <v>18318.621485037533</v>
      </c>
    </row>
    <row r="53" spans="1:9" x14ac:dyDescent="0.35">
      <c r="A53" s="80">
        <v>42056</v>
      </c>
      <c r="B53" s="20">
        <v>40214</v>
      </c>
      <c r="C53" s="67">
        <v>19792</v>
      </c>
      <c r="D53" s="16"/>
      <c r="E53" s="12">
        <f t="shared" si="0"/>
        <v>19792</v>
      </c>
      <c r="F53" s="15"/>
      <c r="G53" s="12"/>
      <c r="H53" s="20">
        <f>B53*Grundlagen!$D$32/Grundlagen!$D$4/Grundlagen!$D$33*Grundlagen!$D$3*(1-Grundlagen!$D$34)</f>
        <v>32189.824107058743</v>
      </c>
      <c r="I53" s="12">
        <f>E53*Grundlagen!$G$32/Grundlagen!$D$4/Grundlagen!$G$33*Grundlagen!$D$3*(1-Grundlagen!$G$34)</f>
        <v>17131.079022484544</v>
      </c>
    </row>
    <row r="54" spans="1:9" x14ac:dyDescent="0.35">
      <c r="A54" s="80">
        <v>42057</v>
      </c>
      <c r="B54" s="20">
        <v>36229</v>
      </c>
      <c r="C54" s="67">
        <v>18145</v>
      </c>
      <c r="D54" s="16"/>
      <c r="E54" s="12">
        <f t="shared" si="0"/>
        <v>18145</v>
      </c>
      <c r="F54" s="15"/>
      <c r="G54" s="12"/>
      <c r="H54" s="20">
        <f>B54*Grundlagen!$D$32/Grundlagen!$D$4/Grundlagen!$D$33*Grundlagen!$D$3*(1-Grundlagen!$D$34)</f>
        <v>28999.978554101337</v>
      </c>
      <c r="I54" s="12">
        <f>E54*Grundlagen!$G$32/Grundlagen!$D$4/Grundlagen!$G$33*Grundlagen!$D$3*(1-Grundlagen!$G$34)</f>
        <v>15705.508733982522</v>
      </c>
    </row>
    <row r="55" spans="1:9" x14ac:dyDescent="0.35">
      <c r="A55" s="80">
        <v>42058</v>
      </c>
      <c r="B55" s="20">
        <v>34176</v>
      </c>
      <c r="C55" s="67">
        <v>14921</v>
      </c>
      <c r="D55" s="16"/>
      <c r="E55" s="12">
        <f t="shared" si="0"/>
        <v>14921</v>
      </c>
      <c r="F55" s="15"/>
      <c r="G55" s="12"/>
      <c r="H55" s="20">
        <f>B55*Grundlagen!$D$32/Grundlagen!$D$4/Grundlagen!$D$33*Grundlagen!$D$3*(1-Grundlagen!$D$34)</f>
        <v>27356.627758562674</v>
      </c>
      <c r="I55" s="12">
        <f>E55*Grundlagen!$G$32/Grundlagen!$D$4/Grundlagen!$G$33*Grundlagen!$D$3*(1-Grundlagen!$G$34)</f>
        <v>12914.957058129135</v>
      </c>
    </row>
    <row r="56" spans="1:9" x14ac:dyDescent="0.35">
      <c r="A56" s="80">
        <v>42059</v>
      </c>
      <c r="B56" s="20">
        <v>35748</v>
      </c>
      <c r="C56" s="67">
        <v>13712</v>
      </c>
      <c r="D56" s="16"/>
      <c r="E56" s="12">
        <f t="shared" si="0"/>
        <v>13712</v>
      </c>
      <c r="F56" s="15"/>
      <c r="G56" s="12"/>
      <c r="H56" s="20">
        <f>B56*Grundlagen!$D$32/Grundlagen!$D$4/Grundlagen!$D$33*Grundlagen!$D$3*(1-Grundlagen!$D$34)</f>
        <v>28614.955790996562</v>
      </c>
      <c r="I56" s="12">
        <f>E56*Grundlagen!$G$32/Grundlagen!$D$4/Grundlagen!$G$33*Grundlagen!$D$3*(1-Grundlagen!$G$34)</f>
        <v>11868.500179684117</v>
      </c>
    </row>
    <row r="57" spans="1:9" x14ac:dyDescent="0.35">
      <c r="A57" s="80">
        <v>42060</v>
      </c>
      <c r="B57" s="20">
        <v>34594</v>
      </c>
      <c r="C57" s="67">
        <v>14182</v>
      </c>
      <c r="D57" s="16"/>
      <c r="E57" s="12">
        <f t="shared" si="0"/>
        <v>14182</v>
      </c>
      <c r="F57" s="15"/>
      <c r="G57" s="12"/>
      <c r="H57" s="20">
        <f>B57*Grundlagen!$D$32/Grundlagen!$D$4/Grundlagen!$D$33*Grundlagen!$D$3*(1-Grundlagen!$D$34)</f>
        <v>27691.2213447951</v>
      </c>
      <c r="I57" s="12">
        <f>E57*Grundlagen!$G$32/Grundlagen!$D$4/Grundlagen!$G$33*Grundlagen!$D$3*(1-Grundlagen!$G$34)</f>
        <v>12275.311373124283</v>
      </c>
    </row>
    <row r="58" spans="1:9" x14ac:dyDescent="0.35">
      <c r="A58" s="80">
        <v>42061</v>
      </c>
      <c r="B58" s="20">
        <v>35195</v>
      </c>
      <c r="C58" s="67">
        <v>18970</v>
      </c>
      <c r="D58" s="16"/>
      <c r="E58" s="12">
        <f t="shared" si="0"/>
        <v>18970</v>
      </c>
      <c r="F58" s="15"/>
      <c r="G58" s="12"/>
      <c r="H58" s="20">
        <f>B58*Grundlagen!$D$32/Grundlagen!$D$4/Grundlagen!$D$33*Grundlagen!$D$3*(1-Grundlagen!$D$34)</f>
        <v>28172.299682894816</v>
      </c>
      <c r="I58" s="12">
        <f>E58*Grundlagen!$G$32/Grundlagen!$D$4/Grundlagen!$G$33*Grundlagen!$D$3*(1-Grundlagen!$G$34)</f>
        <v>16419.592211829618</v>
      </c>
    </row>
    <row r="59" spans="1:9" x14ac:dyDescent="0.35">
      <c r="A59" s="80">
        <v>42062</v>
      </c>
      <c r="B59" s="20">
        <v>43502</v>
      </c>
      <c r="C59" s="67">
        <v>22994</v>
      </c>
      <c r="D59" s="16"/>
      <c r="E59" s="12">
        <f t="shared" si="0"/>
        <v>22994</v>
      </c>
      <c r="F59" s="15"/>
      <c r="G59" s="12"/>
      <c r="H59" s="20">
        <f>B59*Grundlagen!$D$32/Grundlagen!$D$4/Grundlagen!$D$33*Grundlagen!$D$3*(1-Grundlagen!$D$34)</f>
        <v>34821.746861920452</v>
      </c>
      <c r="I59" s="12">
        <f>E59*Grundlagen!$G$32/Grundlagen!$D$4/Grundlagen!$G$33*Grundlagen!$D$3*(1-Grundlagen!$G$34)</f>
        <v>19902.588472262007</v>
      </c>
    </row>
    <row r="60" spans="1:9" x14ac:dyDescent="0.35">
      <c r="A60" s="80">
        <v>42063</v>
      </c>
      <c r="B60" s="20">
        <v>26244</v>
      </c>
      <c r="C60" s="67">
        <v>20483</v>
      </c>
      <c r="D60" s="16"/>
      <c r="E60" s="12">
        <f t="shared" si="0"/>
        <v>20483</v>
      </c>
      <c r="F60" s="20">
        <v>377372</v>
      </c>
      <c r="G60" s="12">
        <v>4165432</v>
      </c>
      <c r="H60" s="20">
        <f>B60*Grundlagen!$D$32/Grundlagen!$D$4/Grundlagen!$D$33*Grundlagen!$D$3*(1-Grundlagen!$D$34)</f>
        <v>21007.354251396268</v>
      </c>
      <c r="I60" s="12">
        <f>E60*Grundlagen!$G$32/Grundlagen!$D$4/Grundlagen!$G$33*Grundlagen!$D$3*(1-Grundlagen!$G$34)</f>
        <v>17729.17803241466</v>
      </c>
    </row>
    <row r="61" spans="1:9" x14ac:dyDescent="0.35">
      <c r="A61" s="80">
        <v>42064</v>
      </c>
      <c r="B61" s="20">
        <v>25320</v>
      </c>
      <c r="C61" s="67">
        <v>19059</v>
      </c>
      <c r="D61" s="16"/>
      <c r="E61" s="12">
        <f t="shared" si="0"/>
        <v>19059</v>
      </c>
      <c r="F61" s="15"/>
      <c r="G61" s="12"/>
      <c r="H61" s="20">
        <f>B61*Grundlagen!$D$32/Grundlagen!$D$4/Grundlagen!$D$33*Grundlagen!$D$3*(1-Grundlagen!$D$34)</f>
        <v>20267.726323935127</v>
      </c>
      <c r="I61" s="12">
        <f>E61*Grundlagen!$G$32/Grundlagen!$D$4/Grundlagen!$G$33*Grundlagen!$D$3*(1-Grundlagen!$G$34)</f>
        <v>16496.626671864033</v>
      </c>
    </row>
    <row r="62" spans="1:9" x14ac:dyDescent="0.35">
      <c r="A62" s="80">
        <v>42065</v>
      </c>
      <c r="B62" s="20">
        <v>31571</v>
      </c>
      <c r="C62" s="67">
        <v>21216</v>
      </c>
      <c r="D62" s="16"/>
      <c r="E62" s="12">
        <f t="shared" si="0"/>
        <v>21216</v>
      </c>
      <c r="F62" s="15"/>
      <c r="G62" s="12"/>
      <c r="H62" s="20">
        <f>B62*Grundlagen!$D$32/Grundlagen!$D$4/Grundlagen!$D$33*Grundlagen!$D$3*(1-Grundlagen!$D$34)</f>
        <v>25271.421318047236</v>
      </c>
      <c r="I62" s="12">
        <f>E62*Grundlagen!$G$32/Grundlagen!$D$4/Grundlagen!$G$33*Grundlagen!$D$3*(1-Grundlagen!$G$34)</f>
        <v>18363.630383035172</v>
      </c>
    </row>
    <row r="63" spans="1:9" x14ac:dyDescent="0.35">
      <c r="A63" s="80">
        <v>42066</v>
      </c>
      <c r="B63" s="20">
        <v>28019</v>
      </c>
      <c r="C63" s="67">
        <v>21968</v>
      </c>
      <c r="D63" s="16"/>
      <c r="E63" s="12">
        <f t="shared" si="0"/>
        <v>21968</v>
      </c>
      <c r="F63" s="15"/>
      <c r="G63" s="12"/>
      <c r="H63" s="20">
        <f>B63*Grundlagen!$D$32/Grundlagen!$D$4/Grundlagen!$D$33*Grundlagen!$D$3*(1-Grundlagen!$D$34)</f>
        <v>22428.176298196617</v>
      </c>
      <c r="I63" s="12">
        <f>E63*Grundlagen!$G$32/Grundlagen!$D$4/Grundlagen!$G$33*Grundlagen!$D$3*(1-Grundlagen!$G$34)</f>
        <v>19014.528292539431</v>
      </c>
    </row>
    <row r="64" spans="1:9" x14ac:dyDescent="0.35">
      <c r="A64" s="80">
        <v>42067</v>
      </c>
      <c r="B64" s="20">
        <v>30003</v>
      </c>
      <c r="C64" s="67">
        <v>19755</v>
      </c>
      <c r="D64" s="16"/>
      <c r="E64" s="12">
        <f t="shared" si="0"/>
        <v>19755</v>
      </c>
      <c r="F64" s="15"/>
      <c r="G64" s="12"/>
      <c r="H64" s="20">
        <f>B64*Grundlagen!$D$32/Grundlagen!$D$4/Grundlagen!$D$33*Grundlagen!$D$3*(1-Grundlagen!$D$34)</f>
        <v>24016.295138113179</v>
      </c>
      <c r="I64" s="12">
        <f>E64*Grundlagen!$G$32/Grundlagen!$D$4/Grundlagen!$G$33*Grundlagen!$D$3*(1-Grundlagen!$G$34)</f>
        <v>17099.053460447765</v>
      </c>
    </row>
    <row r="65" spans="1:9" x14ac:dyDescent="0.35">
      <c r="A65" s="80">
        <v>42068</v>
      </c>
      <c r="B65" s="20">
        <v>30345</v>
      </c>
      <c r="C65" s="67">
        <v>20165</v>
      </c>
      <c r="D65" s="16"/>
      <c r="E65" s="12">
        <f t="shared" si="0"/>
        <v>20165</v>
      </c>
      <c r="F65" s="15"/>
      <c r="G65" s="12"/>
      <c r="H65" s="20">
        <f>B65*Grundlagen!$D$32/Grundlagen!$D$4/Grundlagen!$D$33*Grundlagen!$D$3*(1-Grundlagen!$D$34)</f>
        <v>24290.053526848795</v>
      </c>
      <c r="I65" s="12">
        <f>E65*Grundlagen!$G$32/Grundlagen!$D$4/Grundlagen!$G$33*Grundlagen!$D$3*(1-Grundlagen!$G$34)</f>
        <v>17453.931310044503</v>
      </c>
    </row>
    <row r="66" spans="1:9" x14ac:dyDescent="0.35">
      <c r="A66" s="80">
        <v>42069</v>
      </c>
      <c r="B66" s="20">
        <v>29104</v>
      </c>
      <c r="C66" s="67">
        <v>20730</v>
      </c>
      <c r="D66" s="16"/>
      <c r="E66" s="12">
        <f t="shared" si="0"/>
        <v>20730</v>
      </c>
      <c r="F66" s="15"/>
      <c r="G66" s="12"/>
      <c r="H66" s="20">
        <f>B66*Grundlagen!$D$32/Grundlagen!$D$4/Grundlagen!$D$33*Grundlagen!$D$3*(1-Grundlagen!$D$34)</f>
        <v>23296.678788775982</v>
      </c>
      <c r="I66" s="12">
        <f>E66*Grundlagen!$G$32/Grundlagen!$D$4/Grundlagen!$G$33*Grundlagen!$D$3*(1-Grundlagen!$G$34)</f>
        <v>17942.970297903426</v>
      </c>
    </row>
    <row r="67" spans="1:9" x14ac:dyDescent="0.35">
      <c r="A67" s="80">
        <v>42070</v>
      </c>
      <c r="B67" s="20">
        <v>25646</v>
      </c>
      <c r="C67" s="67">
        <v>19651</v>
      </c>
      <c r="D67" s="16"/>
      <c r="E67" s="12">
        <f t="shared" ref="E67:E130" si="1">C67+D67</f>
        <v>19651</v>
      </c>
      <c r="F67" s="15"/>
      <c r="G67" s="12"/>
      <c r="H67" s="20">
        <f>B67*Grundlagen!$D$32/Grundlagen!$D$4/Grundlagen!$D$33*Grundlagen!$D$3*(1-Grundlagen!$D$34)</f>
        <v>20528.677302671418</v>
      </c>
      <c r="I67" s="12">
        <f>E67*Grundlagen!$G$32/Grundlagen!$D$4/Grundlagen!$G$33*Grundlagen!$D$3*(1-Grundlagen!$G$34)</f>
        <v>17009.035664452495</v>
      </c>
    </row>
    <row r="68" spans="1:9" x14ac:dyDescent="0.35">
      <c r="A68" s="80">
        <v>42071</v>
      </c>
      <c r="B68" s="20">
        <v>29657</v>
      </c>
      <c r="C68" s="67">
        <v>19060</v>
      </c>
      <c r="D68" s="16"/>
      <c r="E68" s="12">
        <f t="shared" si="1"/>
        <v>19060</v>
      </c>
      <c r="F68" s="15"/>
      <c r="G68" s="12"/>
      <c r="H68" s="20">
        <f>B68*Grundlagen!$D$32/Grundlagen!$D$4/Grundlagen!$D$33*Grundlagen!$D$3*(1-Grundlagen!$D$34)</f>
        <v>23739.334896877732</v>
      </c>
      <c r="I68" s="12">
        <f>E68*Grundlagen!$G$32/Grundlagen!$D$4/Grundlagen!$G$33*Grundlagen!$D$3*(1-Grundlagen!$G$34)</f>
        <v>16497.492227594757</v>
      </c>
    </row>
    <row r="69" spans="1:9" x14ac:dyDescent="0.35">
      <c r="A69" s="80">
        <v>42072</v>
      </c>
      <c r="B69" s="20">
        <v>24769</v>
      </c>
      <c r="C69" s="67">
        <v>19289</v>
      </c>
      <c r="D69" s="16"/>
      <c r="E69" s="12">
        <f t="shared" si="1"/>
        <v>19289</v>
      </c>
      <c r="F69" s="15"/>
      <c r="G69" s="12"/>
      <c r="H69" s="20">
        <f>B69*Grundlagen!$D$32/Grundlagen!$D$4/Grundlagen!$D$33*Grundlagen!$D$3*(1-Grundlagen!$D$34)</f>
        <v>19826.671142083302</v>
      </c>
      <c r="I69" s="12">
        <f>E69*Grundlagen!$G$32/Grundlagen!$D$4/Grundlagen!$G$33*Grundlagen!$D$3*(1-Grundlagen!$G$34)</f>
        <v>16695.704489930496</v>
      </c>
    </row>
    <row r="70" spans="1:9" x14ac:dyDescent="0.35">
      <c r="A70" s="80">
        <v>42073</v>
      </c>
      <c r="B70" s="20">
        <v>31270</v>
      </c>
      <c r="C70" s="67">
        <v>23303</v>
      </c>
      <c r="D70" s="16"/>
      <c r="E70" s="12">
        <f t="shared" si="1"/>
        <v>23303</v>
      </c>
      <c r="F70" s="15"/>
      <c r="G70" s="12"/>
      <c r="H70" s="20">
        <f>B70*Grundlagen!$D$32/Grundlagen!$D$4/Grundlagen!$D$33*Grundlagen!$D$3*(1-Grundlagen!$D$34)</f>
        <v>25030.481917434892</v>
      </c>
      <c r="I70" s="12">
        <f>E70*Grundlagen!$G$32/Grundlagen!$D$4/Grundlagen!$G$33*Grundlagen!$D$3*(1-Grundlagen!$G$34)</f>
        <v>20170.045193055641</v>
      </c>
    </row>
    <row r="71" spans="1:9" x14ac:dyDescent="0.35">
      <c r="A71" s="80">
        <v>42074</v>
      </c>
      <c r="B71" s="20">
        <v>28729</v>
      </c>
      <c r="C71" s="67">
        <v>22659</v>
      </c>
      <c r="D71" s="16"/>
      <c r="E71" s="12">
        <f t="shared" si="1"/>
        <v>22659</v>
      </c>
      <c r="F71" s="15"/>
      <c r="G71" s="12"/>
      <c r="H71" s="20">
        <f>B71*Grundlagen!$D$32/Grundlagen!$D$4/Grundlagen!$D$33*Grundlagen!$D$3*(1-Grundlagen!$D$34)</f>
        <v>22996.505116916753</v>
      </c>
      <c r="I71" s="12">
        <f>E71*Grundlagen!$G$32/Grundlagen!$D$4/Grundlagen!$G$33*Grundlagen!$D$3*(1-Grundlagen!$G$34)</f>
        <v>19612.627302469547</v>
      </c>
    </row>
    <row r="72" spans="1:9" x14ac:dyDescent="0.35">
      <c r="A72" s="80">
        <v>42075</v>
      </c>
      <c r="B72" s="20">
        <v>29573</v>
      </c>
      <c r="C72" s="67">
        <v>20481</v>
      </c>
      <c r="D72" s="16"/>
      <c r="E72" s="12">
        <f t="shared" si="1"/>
        <v>20481</v>
      </c>
      <c r="F72" s="15"/>
      <c r="G72" s="12"/>
      <c r="H72" s="20">
        <f>B72*Grundlagen!$D$32/Grundlagen!$D$4/Grundlagen!$D$33*Grundlagen!$D$3*(1-Grundlagen!$D$34)</f>
        <v>23672.09599438126</v>
      </c>
      <c r="I72" s="12">
        <f>E72*Grundlagen!$G$32/Grundlagen!$D$4/Grundlagen!$G$33*Grundlagen!$D$3*(1-Grundlagen!$G$34)</f>
        <v>17727.446920953214</v>
      </c>
    </row>
    <row r="73" spans="1:9" x14ac:dyDescent="0.35">
      <c r="A73" s="80">
        <v>42076</v>
      </c>
      <c r="B73" s="20">
        <v>32487</v>
      </c>
      <c r="C73" s="67">
        <v>20903</v>
      </c>
      <c r="D73" s="16"/>
      <c r="E73" s="12">
        <f t="shared" si="1"/>
        <v>20903</v>
      </c>
      <c r="F73" s="15"/>
      <c r="G73" s="12"/>
      <c r="H73" s="20">
        <f>B73*Grundlagen!$D$32/Grundlagen!$D$4/Grundlagen!$D$33*Grundlagen!$D$3*(1-Grundlagen!$D$34)</f>
        <v>26004.645540508707</v>
      </c>
      <c r="I73" s="12">
        <f>E73*Grundlagen!$G$32/Grundlagen!$D$4/Grundlagen!$G$33*Grundlagen!$D$3*(1-Grundlagen!$G$34)</f>
        <v>18092.711439318635</v>
      </c>
    </row>
    <row r="74" spans="1:9" x14ac:dyDescent="0.35">
      <c r="A74" s="80">
        <v>42077</v>
      </c>
      <c r="B74" s="20">
        <v>29475</v>
      </c>
      <c r="C74" s="67">
        <v>19313</v>
      </c>
      <c r="D74" s="16"/>
      <c r="E74" s="12">
        <f t="shared" si="1"/>
        <v>19313</v>
      </c>
      <c r="F74" s="15"/>
      <c r="G74" s="12"/>
      <c r="H74" s="20">
        <f>B74*Grundlagen!$D$32/Grundlagen!$D$4/Grundlagen!$D$33*Grundlagen!$D$3*(1-Grundlagen!$D$34)</f>
        <v>23593.650608135384</v>
      </c>
      <c r="I74" s="12">
        <f>E74*Grundlagen!$G$32/Grundlagen!$D$4/Grundlagen!$G$33*Grundlagen!$D$3*(1-Grundlagen!$G$34)</f>
        <v>16716.477827467868</v>
      </c>
    </row>
    <row r="75" spans="1:9" x14ac:dyDescent="0.35">
      <c r="A75" s="80">
        <v>42078</v>
      </c>
      <c r="B75" s="20">
        <v>32011</v>
      </c>
      <c r="C75" s="67">
        <v>18700</v>
      </c>
      <c r="D75" s="16"/>
      <c r="E75" s="12">
        <f t="shared" si="1"/>
        <v>18700</v>
      </c>
      <c r="F75" s="15"/>
      <c r="G75" s="12"/>
      <c r="H75" s="20">
        <f>B75*Grundlagen!$D$32/Grundlagen!$D$4/Grundlagen!$D$33*Grundlagen!$D$3*(1-Grundlagen!$D$34)</f>
        <v>25623.625093028724</v>
      </c>
      <c r="I75" s="12">
        <f>E75*Grundlagen!$G$32/Grundlagen!$D$4/Grundlagen!$G$33*Grundlagen!$D$3*(1-Grundlagen!$G$34)</f>
        <v>16185.8921645342</v>
      </c>
    </row>
    <row r="76" spans="1:9" x14ac:dyDescent="0.35">
      <c r="A76" s="80">
        <v>42079</v>
      </c>
      <c r="B76" s="20">
        <v>28785</v>
      </c>
      <c r="C76" s="67">
        <v>19469</v>
      </c>
      <c r="D76" s="16"/>
      <c r="E76" s="12">
        <f t="shared" si="1"/>
        <v>19469</v>
      </c>
      <c r="F76" s="15"/>
      <c r="G76" s="12"/>
      <c r="H76" s="20">
        <f>B76*Grundlagen!$D$32/Grundlagen!$D$4/Grundlagen!$D$33*Grundlagen!$D$3*(1-Grundlagen!$D$34)</f>
        <v>23041.331051914407</v>
      </c>
      <c r="I76" s="12">
        <f>E76*Grundlagen!$G$32/Grundlagen!$D$4/Grundlagen!$G$33*Grundlagen!$D$3*(1-Grundlagen!$G$34)</f>
        <v>16851.504521460771</v>
      </c>
    </row>
    <row r="77" spans="1:9" x14ac:dyDescent="0.35">
      <c r="A77" s="80">
        <v>42080</v>
      </c>
      <c r="B77" s="20">
        <v>28863</v>
      </c>
      <c r="C77" s="67">
        <v>21755</v>
      </c>
      <c r="D77" s="16"/>
      <c r="E77" s="12">
        <f t="shared" si="1"/>
        <v>21755</v>
      </c>
      <c r="F77" s="15"/>
      <c r="G77" s="12"/>
      <c r="H77" s="20">
        <f>B77*Grundlagen!$D$32/Grundlagen!$D$4/Grundlagen!$D$33*Grundlagen!$D$3*(1-Grundlagen!$D$34)</f>
        <v>23103.767175661123</v>
      </c>
      <c r="I77" s="12">
        <f>E77*Grundlagen!$G$32/Grundlagen!$D$4/Grundlagen!$G$33*Grundlagen!$D$3*(1-Grundlagen!$G$34)</f>
        <v>18830.164921895273</v>
      </c>
    </row>
    <row r="78" spans="1:9" x14ac:dyDescent="0.35">
      <c r="A78" s="80">
        <v>42081</v>
      </c>
      <c r="B78" s="20">
        <v>30054</v>
      </c>
      <c r="C78" s="67">
        <v>21904</v>
      </c>
      <c r="D78" s="16"/>
      <c r="E78" s="12">
        <f t="shared" si="1"/>
        <v>21904</v>
      </c>
      <c r="F78" s="15"/>
      <c r="G78" s="12"/>
      <c r="H78" s="20">
        <f>B78*Grundlagen!$D$32/Grundlagen!$D$4/Grundlagen!$D$33*Grundlagen!$D$3*(1-Grundlagen!$D$34)</f>
        <v>24057.118757486031</v>
      </c>
      <c r="I78" s="12">
        <f>E78*Grundlagen!$G$32/Grundlagen!$D$4/Grundlagen!$G$33*Grundlagen!$D$3*(1-Grundlagen!$G$34)</f>
        <v>18959.13272577311</v>
      </c>
    </row>
    <row r="79" spans="1:9" x14ac:dyDescent="0.35">
      <c r="A79" s="80">
        <v>42082</v>
      </c>
      <c r="B79" s="20">
        <v>29587</v>
      </c>
      <c r="C79" s="67">
        <v>20277</v>
      </c>
      <c r="D79" s="16">
        <v>688</v>
      </c>
      <c r="E79" s="12">
        <f t="shared" si="1"/>
        <v>20965</v>
      </c>
      <c r="F79" s="15"/>
      <c r="G79" s="12"/>
      <c r="H79" s="20">
        <f>B79*Grundlagen!$D$32/Grundlagen!$D$4/Grundlagen!$D$33*Grundlagen!$D$3*(1-Grundlagen!$D$34)</f>
        <v>23683.302478130678</v>
      </c>
      <c r="I79" s="12">
        <f>E79*Grundlagen!$G$32/Grundlagen!$D$4/Grundlagen!$G$33*Grundlagen!$D$3*(1-Grundlagen!$G$34)</f>
        <v>18146.375894623503</v>
      </c>
    </row>
    <row r="80" spans="1:9" x14ac:dyDescent="0.35">
      <c r="A80" s="80">
        <v>42083</v>
      </c>
      <c r="B80" s="20">
        <v>28477</v>
      </c>
      <c r="C80" s="67">
        <v>19497</v>
      </c>
      <c r="D80" s="67">
        <v>2278</v>
      </c>
      <c r="E80" s="12">
        <f t="shared" si="1"/>
        <v>21775</v>
      </c>
      <c r="F80" s="15"/>
      <c r="G80" s="12"/>
      <c r="H80" s="20">
        <f>B80*Grundlagen!$D$32/Grundlagen!$D$4/Grundlagen!$D$33*Grundlagen!$D$3*(1-Grundlagen!$D$34)</f>
        <v>22794.788409427361</v>
      </c>
      <c r="I80" s="12">
        <f>E80*Grundlagen!$G$32/Grundlagen!$D$4/Grundlagen!$G$33*Grundlagen!$D$3*(1-Grundlagen!$G$34)</f>
        <v>18847.476036509746</v>
      </c>
    </row>
    <row r="81" spans="1:9" x14ac:dyDescent="0.35">
      <c r="A81" s="80">
        <v>42084</v>
      </c>
      <c r="B81" s="20">
        <v>27818</v>
      </c>
      <c r="C81" s="67">
        <v>20390</v>
      </c>
      <c r="D81" s="16"/>
      <c r="E81" s="12">
        <f t="shared" si="1"/>
        <v>20390</v>
      </c>
      <c r="F81" s="15"/>
      <c r="G81" s="12"/>
      <c r="H81" s="20">
        <f>B81*Grundlagen!$D$32/Grundlagen!$D$4/Grundlagen!$D$33*Grundlagen!$D$3*(1-Grundlagen!$D$34)</f>
        <v>22267.283210080073</v>
      </c>
      <c r="I81" s="12">
        <f>E81*Grundlagen!$G$32/Grundlagen!$D$4/Grundlagen!$G$33*Grundlagen!$D$3*(1-Grundlagen!$G$34)</f>
        <v>17648.681349457351</v>
      </c>
    </row>
    <row r="82" spans="1:9" x14ac:dyDescent="0.35">
      <c r="A82" s="80">
        <v>42085</v>
      </c>
      <c r="B82" s="20">
        <v>33881</v>
      </c>
      <c r="C82" s="67">
        <v>18766</v>
      </c>
      <c r="D82" s="16"/>
      <c r="E82" s="12">
        <f t="shared" si="1"/>
        <v>18766</v>
      </c>
      <c r="F82" s="15"/>
      <c r="G82" s="12"/>
      <c r="H82" s="20">
        <f>B82*Grundlagen!$D$32/Grundlagen!$D$4/Grundlagen!$D$33*Grundlagen!$D$3*(1-Grundlagen!$D$34)</f>
        <v>27120.491136700082</v>
      </c>
      <c r="I82" s="12">
        <f>E82*Grundlagen!$G$32/Grundlagen!$D$4/Grundlagen!$G$33*Grundlagen!$D$3*(1-Grundlagen!$G$34)</f>
        <v>16243.018842761974</v>
      </c>
    </row>
    <row r="83" spans="1:9" x14ac:dyDescent="0.35">
      <c r="A83" s="80">
        <v>42086</v>
      </c>
      <c r="B83" s="20">
        <v>29568</v>
      </c>
      <c r="C83" s="67">
        <v>19122</v>
      </c>
      <c r="D83" s="16"/>
      <c r="E83" s="12">
        <f t="shared" si="1"/>
        <v>19122</v>
      </c>
      <c r="F83" s="15"/>
      <c r="G83" s="12"/>
      <c r="H83" s="20">
        <f>B83*Grundlagen!$D$32/Grundlagen!$D$4/Grundlagen!$D$33*Grundlagen!$D$3*(1-Grundlagen!$D$34)</f>
        <v>23668.093678756475</v>
      </c>
      <c r="I83" s="12">
        <f>E83*Grundlagen!$G$32/Grundlagen!$D$4/Grundlagen!$G$33*Grundlagen!$D$3*(1-Grundlagen!$G$34)</f>
        <v>16551.156682899629</v>
      </c>
    </row>
    <row r="84" spans="1:9" x14ac:dyDescent="0.35">
      <c r="A84" s="80">
        <v>42087</v>
      </c>
      <c r="B84" s="20">
        <v>31807</v>
      </c>
      <c r="C84" s="67">
        <v>23503</v>
      </c>
      <c r="D84" s="16"/>
      <c r="E84" s="12">
        <f t="shared" si="1"/>
        <v>23503</v>
      </c>
      <c r="F84" s="15"/>
      <c r="G84" s="12"/>
      <c r="H84" s="20">
        <f>B84*Grundlagen!$D$32/Grundlagen!$D$4/Grundlagen!$D$33*Grundlagen!$D$3*(1-Grundlagen!$D$34)</f>
        <v>25460.33061553731</v>
      </c>
      <c r="I84" s="12">
        <f>E84*Grundlagen!$G$32/Grundlagen!$D$4/Grundlagen!$G$33*Grundlagen!$D$3*(1-Grundlagen!$G$34)</f>
        <v>20343.156339200395</v>
      </c>
    </row>
    <row r="85" spans="1:9" x14ac:dyDescent="0.35">
      <c r="A85" s="80">
        <v>42088</v>
      </c>
      <c r="B85" s="20">
        <v>33912</v>
      </c>
      <c r="C85" s="67">
        <v>19971</v>
      </c>
      <c r="D85" s="16"/>
      <c r="E85" s="12">
        <f t="shared" si="1"/>
        <v>19971</v>
      </c>
      <c r="F85" s="15"/>
      <c r="G85" s="12"/>
      <c r="H85" s="20">
        <f>B85*Grundlagen!$D$32/Grundlagen!$D$4/Grundlagen!$D$33*Grundlagen!$D$3*(1-Grundlagen!$D$34)</f>
        <v>27145.305493573778</v>
      </c>
      <c r="I85" s="12">
        <f>E85*Grundlagen!$G$32/Grundlagen!$D$4/Grundlagen!$G$33*Grundlagen!$D$3*(1-Grundlagen!$G$34)</f>
        <v>17286.013498284097</v>
      </c>
    </row>
    <row r="86" spans="1:9" x14ac:dyDescent="0.35">
      <c r="A86" s="80">
        <v>42089</v>
      </c>
      <c r="B86" s="20">
        <v>31869</v>
      </c>
      <c r="C86" s="67">
        <v>23066</v>
      </c>
      <c r="D86" s="16"/>
      <c r="E86" s="12">
        <f t="shared" si="1"/>
        <v>23066</v>
      </c>
      <c r="F86" s="15"/>
      <c r="G86" s="12"/>
      <c r="H86" s="20">
        <f>B86*Grundlagen!$D$32/Grundlagen!$D$4/Grundlagen!$D$33*Grundlagen!$D$3*(1-Grundlagen!$D$34)</f>
        <v>25509.959329284698</v>
      </c>
      <c r="I86" s="12">
        <f>E86*Grundlagen!$G$32/Grundlagen!$D$4/Grundlagen!$G$33*Grundlagen!$D$3*(1-Grundlagen!$G$34)</f>
        <v>19964.908484874115</v>
      </c>
    </row>
    <row r="87" spans="1:9" x14ac:dyDescent="0.35">
      <c r="A87" s="80">
        <v>42090</v>
      </c>
      <c r="B87" s="20">
        <v>31509</v>
      </c>
      <c r="C87" s="67">
        <v>19997</v>
      </c>
      <c r="D87" s="16"/>
      <c r="E87" s="12">
        <f t="shared" si="1"/>
        <v>19997</v>
      </c>
      <c r="F87" s="15"/>
      <c r="G87" s="12"/>
      <c r="H87" s="20">
        <f>B87*Grundlagen!$D$32/Grundlagen!$D$4/Grundlagen!$D$33*Grundlagen!$D$3*(1-Grundlagen!$D$34)</f>
        <v>25221.792604299837</v>
      </c>
      <c r="I87" s="12">
        <f>E87*Grundlagen!$G$32/Grundlagen!$D$4/Grundlagen!$G$33*Grundlagen!$D$3*(1-Grundlagen!$G$34)</f>
        <v>17308.517947282911</v>
      </c>
    </row>
    <row r="88" spans="1:9" x14ac:dyDescent="0.35">
      <c r="A88" s="80">
        <v>42091</v>
      </c>
      <c r="B88" s="20">
        <v>29450</v>
      </c>
      <c r="C88" s="67">
        <v>21039</v>
      </c>
      <c r="D88" s="16"/>
      <c r="E88" s="12">
        <f t="shared" si="1"/>
        <v>21039</v>
      </c>
      <c r="F88" s="15"/>
      <c r="G88" s="12"/>
      <c r="H88" s="20">
        <f>B88*Grundlagen!$D$32/Grundlagen!$D$4/Grundlagen!$D$33*Grundlagen!$D$3*(1-Grundlagen!$D$34)</f>
        <v>23573.639030011436</v>
      </c>
      <c r="I88" s="12">
        <f>E88*Grundlagen!$G$32/Grundlagen!$D$4/Grundlagen!$G$33*Grundlagen!$D$3*(1-Grundlagen!$G$34)</f>
        <v>18210.427018697068</v>
      </c>
    </row>
    <row r="89" spans="1:9" x14ac:dyDescent="0.35">
      <c r="A89" s="80">
        <v>42092</v>
      </c>
      <c r="B89" s="20">
        <v>28964</v>
      </c>
      <c r="C89" s="67">
        <v>18696</v>
      </c>
      <c r="D89" s="16"/>
      <c r="E89" s="12">
        <f t="shared" si="1"/>
        <v>18696</v>
      </c>
      <c r="F89" s="15"/>
      <c r="G89" s="12"/>
      <c r="H89" s="20">
        <f>B89*Grundlagen!$D$32/Grundlagen!$D$4/Grundlagen!$D$33*Grundlagen!$D$3*(1-Grundlagen!$D$34)</f>
        <v>23184.613951281877</v>
      </c>
      <c r="I89" s="12">
        <f>E89*Grundlagen!$G$32/Grundlagen!$D$4/Grundlagen!$G$33*Grundlagen!$D$3*(1-Grundlagen!$G$34)</f>
        <v>16182.429941611314</v>
      </c>
    </row>
    <row r="90" spans="1:9" x14ac:dyDescent="0.35">
      <c r="A90" s="80">
        <v>42093</v>
      </c>
      <c r="B90" s="20">
        <v>27443</v>
      </c>
      <c r="C90" s="67">
        <v>19552</v>
      </c>
      <c r="D90" s="16"/>
      <c r="E90" s="12">
        <f t="shared" si="1"/>
        <v>19552</v>
      </c>
      <c r="F90" s="15"/>
      <c r="G90" s="12"/>
      <c r="H90" s="20">
        <f>B90*Grundlagen!$D$32/Grundlagen!$D$4/Grundlagen!$D$33*Grundlagen!$D$3*(1-Grundlagen!$D$34)</f>
        <v>21967.10953822084</v>
      </c>
      <c r="I90" s="12">
        <f>E90*Grundlagen!$G$32/Grundlagen!$D$4/Grundlagen!$G$33*Grundlagen!$D$3*(1-Grundlagen!$G$34)</f>
        <v>16923.345647110844</v>
      </c>
    </row>
    <row r="91" spans="1:9" x14ac:dyDescent="0.35">
      <c r="A91" s="80">
        <v>42094</v>
      </c>
      <c r="B91" s="20">
        <v>31454</v>
      </c>
      <c r="C91" s="67">
        <v>22956</v>
      </c>
      <c r="D91" s="16"/>
      <c r="E91" s="12">
        <f t="shared" si="1"/>
        <v>22956</v>
      </c>
      <c r="F91" s="20">
        <v>427295</v>
      </c>
      <c r="G91" s="12">
        <v>4716482</v>
      </c>
      <c r="H91" s="20">
        <f>B91*Grundlagen!$D$32/Grundlagen!$D$4/Grundlagen!$D$33*Grundlagen!$D$3*(1-Grundlagen!$D$34)</f>
        <v>25177.767132427154</v>
      </c>
      <c r="I91" s="12">
        <f>E91*Grundlagen!$G$32/Grundlagen!$D$4/Grundlagen!$G$33*Grundlagen!$D$3*(1-Grundlagen!$G$34)</f>
        <v>19869.697354494503</v>
      </c>
    </row>
    <row r="92" spans="1:9" x14ac:dyDescent="0.35">
      <c r="A92" s="80">
        <v>42095</v>
      </c>
      <c r="B92" s="20">
        <v>31677</v>
      </c>
      <c r="C92" s="67">
        <v>23448</v>
      </c>
      <c r="D92" s="16"/>
      <c r="E92" s="12">
        <f t="shared" si="1"/>
        <v>23448</v>
      </c>
      <c r="F92" s="15"/>
      <c r="G92" s="12"/>
      <c r="H92" s="20">
        <f>B92*Grundlagen!$D$32/Grundlagen!$D$4/Grundlagen!$D$33*Grundlagen!$D$3*(1-Grundlagen!$D$34)</f>
        <v>25356.270409292774</v>
      </c>
      <c r="I92" s="12">
        <f>E92*Grundlagen!$G$32/Grundlagen!$D$4/Grundlagen!$G$33*Grundlagen!$D$3*(1-Grundlagen!$G$34)</f>
        <v>20295.55077401059</v>
      </c>
    </row>
    <row r="93" spans="1:9" x14ac:dyDescent="0.35">
      <c r="A93" s="80">
        <v>42096</v>
      </c>
      <c r="B93" s="20">
        <v>32129</v>
      </c>
      <c r="C93" s="67">
        <v>21468</v>
      </c>
      <c r="D93" s="16"/>
      <c r="E93" s="12">
        <f t="shared" si="1"/>
        <v>21468</v>
      </c>
      <c r="F93" s="15"/>
      <c r="G93" s="12"/>
      <c r="H93" s="20">
        <f>B93*Grundlagen!$D$32/Grundlagen!$D$4/Grundlagen!$D$33*Grundlagen!$D$3*(1-Grundlagen!$D$34)</f>
        <v>25718.079741773763</v>
      </c>
      <c r="I93" s="12">
        <f>E93*Grundlagen!$G$32/Grundlagen!$D$4/Grundlagen!$G$33*Grundlagen!$D$3*(1-Grundlagen!$G$34)</f>
        <v>18581.750427177558</v>
      </c>
    </row>
    <row r="94" spans="1:9" x14ac:dyDescent="0.35">
      <c r="A94" s="80">
        <v>42097</v>
      </c>
      <c r="B94" s="20">
        <v>31816</v>
      </c>
      <c r="C94" s="67">
        <v>16426</v>
      </c>
      <c r="D94" s="16"/>
      <c r="E94" s="12">
        <f t="shared" si="1"/>
        <v>16426</v>
      </c>
      <c r="F94" s="15"/>
      <c r="G94" s="12"/>
      <c r="H94" s="20">
        <f>B94*Grundlagen!$D$32/Grundlagen!$D$4/Grundlagen!$D$33*Grundlagen!$D$3*(1-Grundlagen!$D$34)</f>
        <v>25467.534783661933</v>
      </c>
      <c r="I94" s="12">
        <f>E94*Grundlagen!$G$32/Grundlagen!$D$4/Grundlagen!$G$33*Grundlagen!$D$3*(1-Grundlagen!$G$34)</f>
        <v>14217.618432868387</v>
      </c>
    </row>
    <row r="95" spans="1:9" x14ac:dyDescent="0.35">
      <c r="A95" s="80">
        <v>42098</v>
      </c>
      <c r="B95" s="20">
        <v>25493</v>
      </c>
      <c r="C95" s="67">
        <v>12593</v>
      </c>
      <c r="D95" s="16"/>
      <c r="E95" s="12">
        <f t="shared" si="1"/>
        <v>12593</v>
      </c>
      <c r="F95" s="15"/>
      <c r="G95" s="12"/>
      <c r="H95" s="20">
        <f>B95*Grundlagen!$D$32/Grundlagen!$D$4/Grundlagen!$D$33*Grundlagen!$D$3*(1-Grundlagen!$D$34)</f>
        <v>20406.206444552852</v>
      </c>
      <c r="I95" s="12">
        <f>E95*Grundlagen!$G$32/Grundlagen!$D$4/Grundlagen!$G$33*Grundlagen!$D$3*(1-Grundlagen!$G$34)</f>
        <v>10899.943317004236</v>
      </c>
    </row>
    <row r="96" spans="1:9" x14ac:dyDescent="0.35">
      <c r="A96" s="80">
        <v>42099</v>
      </c>
      <c r="B96" s="20">
        <v>20466</v>
      </c>
      <c r="C96" s="67">
        <v>13765</v>
      </c>
      <c r="D96" s="16"/>
      <c r="E96" s="12">
        <f t="shared" si="1"/>
        <v>13765</v>
      </c>
      <c r="F96" s="15"/>
      <c r="G96" s="12"/>
      <c r="H96" s="20">
        <f>B96*Grundlagen!$D$32/Grundlagen!$D$4/Grundlagen!$D$33*Grundlagen!$D$3*(1-Grundlagen!$D$34)</f>
        <v>16382.278315389272</v>
      </c>
      <c r="I96" s="12">
        <f>E96*Grundlagen!$G$32/Grundlagen!$D$4/Grundlagen!$G$33*Grundlagen!$D$3*(1-Grundlagen!$G$34)</f>
        <v>11914.374633412479</v>
      </c>
    </row>
    <row r="97" spans="1:9" x14ac:dyDescent="0.35">
      <c r="A97" s="80">
        <v>42100</v>
      </c>
      <c r="B97" s="20">
        <v>17084</v>
      </c>
      <c r="C97" s="67">
        <v>12216</v>
      </c>
      <c r="D97" s="16"/>
      <c r="E97" s="12">
        <f t="shared" si="1"/>
        <v>12216</v>
      </c>
      <c r="F97" s="15"/>
      <c r="G97" s="12"/>
      <c r="H97" s="20">
        <f>B97*Grundlagen!$D$32/Grundlagen!$D$4/Grundlagen!$D$33*Grundlagen!$D$3*(1-Grundlagen!$D$34)</f>
        <v>13675.112026781506</v>
      </c>
      <c r="I97" s="12">
        <f>E97*Grundlagen!$G$32/Grundlagen!$D$4/Grundlagen!$G$33*Grundlagen!$D$3*(1-Grundlagen!$G$34)</f>
        <v>10573.628806521381</v>
      </c>
    </row>
    <row r="98" spans="1:9" x14ac:dyDescent="0.35">
      <c r="A98" s="80">
        <v>42101</v>
      </c>
      <c r="B98" s="20">
        <v>30898</v>
      </c>
      <c r="C98" s="67">
        <v>16735</v>
      </c>
      <c r="D98" s="16"/>
      <c r="E98" s="12">
        <f t="shared" si="1"/>
        <v>16735</v>
      </c>
      <c r="F98" s="15"/>
      <c r="G98" s="12"/>
      <c r="H98" s="20">
        <f>B98*Grundlagen!$D$32/Grundlagen!$D$4/Grundlagen!$D$33*Grundlagen!$D$3*(1-Grundlagen!$D$34)</f>
        <v>24732.709634950537</v>
      </c>
      <c r="I98" s="12">
        <f>E98*Grundlagen!$G$32/Grundlagen!$D$4/Grundlagen!$G$33*Grundlagen!$D$3*(1-Grundlagen!$G$34)</f>
        <v>14485.07515366203</v>
      </c>
    </row>
    <row r="99" spans="1:9" x14ac:dyDescent="0.35">
      <c r="A99" s="80">
        <v>42102</v>
      </c>
      <c r="B99" s="20">
        <v>29266</v>
      </c>
      <c r="C99" s="67">
        <v>18166</v>
      </c>
      <c r="D99" s="67">
        <v>1860</v>
      </c>
      <c r="E99" s="12">
        <f t="shared" si="1"/>
        <v>20026</v>
      </c>
      <c r="F99" s="15"/>
      <c r="G99" s="12"/>
      <c r="H99" s="20">
        <f>B99*Grundlagen!$D$32/Grundlagen!$D$4/Grundlagen!$D$33*Grundlagen!$D$3*(1-Grundlagen!$D$34)</f>
        <v>23426.353815019178</v>
      </c>
      <c r="I99" s="12">
        <f>E99*Grundlagen!$G$32/Grundlagen!$D$4/Grundlagen!$G$33*Grundlagen!$D$3*(1-Grundlagen!$G$34)</f>
        <v>17333.619063473903</v>
      </c>
    </row>
    <row r="100" spans="1:9" x14ac:dyDescent="0.35">
      <c r="A100" s="80">
        <v>42103</v>
      </c>
      <c r="B100" s="20">
        <v>26308</v>
      </c>
      <c r="C100" s="67">
        <v>12738</v>
      </c>
      <c r="D100" s="67">
        <v>10139</v>
      </c>
      <c r="E100" s="12">
        <f t="shared" si="1"/>
        <v>22877</v>
      </c>
      <c r="F100" s="15"/>
      <c r="G100" s="12"/>
      <c r="H100" s="20">
        <f>B100*Grundlagen!$D$32/Grundlagen!$D$4/Grundlagen!$D$33*Grundlagen!$D$3*(1-Grundlagen!$D$34)</f>
        <v>21058.583891393577</v>
      </c>
      <c r="I100" s="12">
        <f>E100*Grundlagen!$G$32/Grundlagen!$D$4/Grundlagen!$G$33*Grundlagen!$D$3*(1-Grundlagen!$G$34)</f>
        <v>19801.318451767329</v>
      </c>
    </row>
    <row r="101" spans="1:9" x14ac:dyDescent="0.35">
      <c r="A101" s="80">
        <v>42104</v>
      </c>
      <c r="B101" s="20">
        <v>29505</v>
      </c>
      <c r="C101" s="16">
        <v>905</v>
      </c>
      <c r="D101" s="67">
        <v>25059</v>
      </c>
      <c r="E101" s="12">
        <f t="shared" si="1"/>
        <v>25964</v>
      </c>
      <c r="F101" s="15"/>
      <c r="G101" s="19"/>
      <c r="H101" s="20">
        <f>B101*Grundlagen!$D$32/Grundlagen!$D$4/Grundlagen!$D$33*Grundlagen!$D$3*(1-Grundlagen!$D$34)</f>
        <v>23617.664501884123</v>
      </c>
      <c r="I101" s="12">
        <f>E101*Grundlagen!$G$32/Grundlagen!$D$4/Grundlagen!$G$33*Grundlagen!$D$3*(1-Grundlagen!$G$34)</f>
        <v>22473.288992511552</v>
      </c>
    </row>
    <row r="102" spans="1:9" x14ac:dyDescent="0.35">
      <c r="A102" s="80">
        <v>42105</v>
      </c>
      <c r="B102" s="20">
        <v>25583</v>
      </c>
      <c r="C102" s="16"/>
      <c r="D102" s="67">
        <v>23042</v>
      </c>
      <c r="E102" s="12">
        <f t="shared" si="1"/>
        <v>23042</v>
      </c>
      <c r="F102" s="15"/>
      <c r="G102" s="19"/>
      <c r="H102" s="20">
        <f>B102*Grundlagen!$D$32/Grundlagen!$D$4/Grundlagen!$D$33*Grundlagen!$D$3*(1-Grundlagen!$D$34)</f>
        <v>20478.248125799069</v>
      </c>
      <c r="I102" s="12">
        <f>E102*Grundlagen!$G$32/Grundlagen!$D$4/Grundlagen!$G$33*Grundlagen!$D$3*(1-Grundlagen!$G$34)</f>
        <v>19944.135147336747</v>
      </c>
    </row>
    <row r="103" spans="1:9" x14ac:dyDescent="0.35">
      <c r="A103" s="80">
        <v>42106</v>
      </c>
      <c r="B103" s="20">
        <v>30279</v>
      </c>
      <c r="C103" s="67">
        <v>10312</v>
      </c>
      <c r="D103" s="67">
        <v>10388</v>
      </c>
      <c r="E103" s="12">
        <f t="shared" si="1"/>
        <v>20700</v>
      </c>
      <c r="F103" s="15"/>
      <c r="G103" s="12"/>
      <c r="H103" s="20">
        <f>B103*Grundlagen!$D$32/Grundlagen!$D$4/Grundlagen!$D$33*Grundlagen!$D$3*(1-Grundlagen!$D$34)</f>
        <v>24237.222960601572</v>
      </c>
      <c r="I103" s="12">
        <f>E103*Grundlagen!$G$32/Grundlagen!$D$4/Grundlagen!$G$33*Grundlagen!$D$3*(1-Grundlagen!$G$34)</f>
        <v>17917.00362598171</v>
      </c>
    </row>
    <row r="104" spans="1:9" x14ac:dyDescent="0.35">
      <c r="A104" s="80">
        <v>42107</v>
      </c>
      <c r="B104" s="20">
        <v>39542</v>
      </c>
      <c r="C104" s="67">
        <v>19557</v>
      </c>
      <c r="D104" s="16"/>
      <c r="E104" s="12">
        <f t="shared" si="1"/>
        <v>19557</v>
      </c>
      <c r="F104" s="15"/>
      <c r="G104" s="12"/>
      <c r="H104" s="20">
        <f>B104*Grundlagen!$D$32/Grundlagen!$D$4/Grundlagen!$D$33*Grundlagen!$D$3*(1-Grundlagen!$D$34)</f>
        <v>31651.912887087001</v>
      </c>
      <c r="I104" s="12">
        <f>E104*Grundlagen!$G$32/Grundlagen!$D$4/Grundlagen!$G$33*Grundlagen!$D$3*(1-Grundlagen!$G$34)</f>
        <v>16927.67342576446</v>
      </c>
    </row>
    <row r="105" spans="1:9" x14ac:dyDescent="0.35">
      <c r="A105" s="80">
        <v>42108</v>
      </c>
      <c r="B105" s="20">
        <v>34774</v>
      </c>
      <c r="C105" s="67">
        <v>17986</v>
      </c>
      <c r="D105" s="16"/>
      <c r="E105" s="12">
        <f t="shared" si="1"/>
        <v>17986</v>
      </c>
      <c r="F105" s="15"/>
      <c r="G105" s="12"/>
      <c r="H105" s="20">
        <f>B105*Grundlagen!$D$32/Grundlagen!$D$4/Grundlagen!$D$33*Grundlagen!$D$3*(1-Grundlagen!$D$34)</f>
        <v>27835.304707287531</v>
      </c>
      <c r="I105" s="12">
        <f>E105*Grundlagen!$G$32/Grundlagen!$D$4/Grundlagen!$G$33*Grundlagen!$D$3*(1-Grundlagen!$G$34)</f>
        <v>15567.885372797444</v>
      </c>
    </row>
    <row r="106" spans="1:9" x14ac:dyDescent="0.35">
      <c r="A106" s="80">
        <v>42109</v>
      </c>
      <c r="B106" s="20">
        <v>22485</v>
      </c>
      <c r="C106" s="67">
        <v>6221</v>
      </c>
      <c r="D106" s="67">
        <v>10051</v>
      </c>
      <c r="E106" s="12">
        <f t="shared" si="1"/>
        <v>16272</v>
      </c>
      <c r="F106" s="15"/>
      <c r="G106" s="12"/>
      <c r="H106" s="20">
        <f>B106*Grundlagen!$D$32/Grundlagen!$D$4/Grundlagen!$D$33*Grundlagen!$D$3*(1-Grundlagen!$D$34)</f>
        <v>17998.413364679356</v>
      </c>
      <c r="I106" s="12">
        <f>E106*Grundlagen!$G$32/Grundlagen!$D$4/Grundlagen!$G$33*Grundlagen!$D$3*(1-Grundlagen!$G$34)</f>
        <v>14084.32285033693</v>
      </c>
    </row>
    <row r="107" spans="1:9" x14ac:dyDescent="0.35">
      <c r="A107" s="80">
        <v>42110</v>
      </c>
      <c r="B107" s="20">
        <v>33921</v>
      </c>
      <c r="C107" s="67">
        <v>17257</v>
      </c>
      <c r="D107" s="67">
        <v>2373</v>
      </c>
      <c r="E107" s="12">
        <f t="shared" si="1"/>
        <v>19630</v>
      </c>
      <c r="F107" s="15"/>
      <c r="G107" s="12"/>
      <c r="H107" s="20">
        <f>B107*Grundlagen!$D$32/Grundlagen!$D$4/Grundlagen!$D$33*Grundlagen!$D$3*(1-Grundlagen!$D$34)</f>
        <v>27152.509661698401</v>
      </c>
      <c r="I107" s="12">
        <f>E107*Grundlagen!$G$32/Grundlagen!$D$4/Grundlagen!$G$33*Grundlagen!$D$3*(1-Grundlagen!$G$34)</f>
        <v>16990.858994107293</v>
      </c>
    </row>
    <row r="108" spans="1:9" x14ac:dyDescent="0.35">
      <c r="A108" s="80">
        <v>42111</v>
      </c>
      <c r="B108" s="20">
        <v>36279</v>
      </c>
      <c r="C108" s="67">
        <v>17058</v>
      </c>
      <c r="D108" s="16"/>
      <c r="E108" s="12">
        <f t="shared" si="1"/>
        <v>17058</v>
      </c>
      <c r="F108" s="15"/>
      <c r="G108" s="12"/>
      <c r="H108" s="20">
        <f>B108*Grundlagen!$D$32/Grundlagen!$D$4/Grundlagen!$D$33*Grundlagen!$D$3*(1-Grundlagen!$D$34)</f>
        <v>29040.001710349239</v>
      </c>
      <c r="I108" s="12">
        <f>E108*Grundlagen!$G$32/Grundlagen!$D$4/Grundlagen!$G$33*Grundlagen!$D$3*(1-Grundlagen!$G$34)</f>
        <v>14764.6496546858</v>
      </c>
    </row>
    <row r="109" spans="1:9" x14ac:dyDescent="0.35">
      <c r="A109" s="80">
        <v>42112</v>
      </c>
      <c r="B109" s="20">
        <v>34462</v>
      </c>
      <c r="C109" s="67">
        <v>17773</v>
      </c>
      <c r="D109" s="16"/>
      <c r="E109" s="12">
        <f t="shared" si="1"/>
        <v>17773</v>
      </c>
      <c r="F109" s="15"/>
      <c r="G109" s="12"/>
      <c r="H109" s="20">
        <f>B109*Grundlagen!$D$32/Grundlagen!$D$4/Grundlagen!$D$33*Grundlagen!$D$3*(1-Grundlagen!$D$34)</f>
        <v>27585.560212300643</v>
      </c>
      <c r="I109" s="12">
        <f>E109*Grundlagen!$G$32/Grundlagen!$D$4/Grundlagen!$G$33*Grundlagen!$D$3*(1-Grundlagen!$G$34)</f>
        <v>15383.522002153284</v>
      </c>
    </row>
    <row r="110" spans="1:9" x14ac:dyDescent="0.35">
      <c r="A110" s="80">
        <v>42113</v>
      </c>
      <c r="B110" s="20">
        <v>26564</v>
      </c>
      <c r="C110" s="67">
        <v>14161</v>
      </c>
      <c r="D110" s="67">
        <v>4000</v>
      </c>
      <c r="E110" s="12">
        <f t="shared" si="1"/>
        <v>18161</v>
      </c>
      <c r="F110" s="15"/>
      <c r="G110" s="12"/>
      <c r="H110" s="20">
        <f>B110*Grundlagen!$D$32/Grundlagen!$D$4/Grundlagen!$D$33*Grundlagen!$D$3*(1-Grundlagen!$D$34)</f>
        <v>21263.502451382814</v>
      </c>
      <c r="I110" s="12">
        <f>E110*Grundlagen!$G$32/Grundlagen!$D$4/Grundlagen!$G$33*Grundlagen!$D$3*(1-Grundlagen!$G$34)</f>
        <v>15719.3576256741</v>
      </c>
    </row>
    <row r="111" spans="1:9" x14ac:dyDescent="0.35">
      <c r="A111" s="80">
        <v>42114</v>
      </c>
      <c r="B111" s="20">
        <v>30986</v>
      </c>
      <c r="C111" s="67">
        <v>13468</v>
      </c>
      <c r="D111" s="16">
        <v>962</v>
      </c>
      <c r="E111" s="12">
        <f t="shared" si="1"/>
        <v>14430</v>
      </c>
      <c r="F111" s="15"/>
      <c r="G111" s="12"/>
      <c r="H111" s="20">
        <f>B111*Grundlagen!$D$32/Grundlagen!$D$4/Grundlagen!$D$33*Grundlagen!$D$3*(1-Grundlagen!$D$34)</f>
        <v>24803.150389946837</v>
      </c>
      <c r="I111" s="12">
        <f>E111*Grundlagen!$G$32/Grundlagen!$D$4/Grundlagen!$G$33*Grundlagen!$D$3*(1-Grundlagen!$G$34)</f>
        <v>12489.969194343774</v>
      </c>
    </row>
    <row r="112" spans="1:9" x14ac:dyDescent="0.35">
      <c r="A112" s="80">
        <v>42115</v>
      </c>
      <c r="B112" s="20">
        <v>29568</v>
      </c>
      <c r="C112" s="67">
        <v>21421</v>
      </c>
      <c r="D112" s="16"/>
      <c r="E112" s="12">
        <f t="shared" si="1"/>
        <v>21421</v>
      </c>
      <c r="F112" s="15"/>
      <c r="G112" s="12"/>
      <c r="H112" s="20">
        <f>B112*Grundlagen!$D$32/Grundlagen!$D$4/Grundlagen!$D$33*Grundlagen!$D$3*(1-Grundlagen!$D$34)</f>
        <v>23668.093678756475</v>
      </c>
      <c r="I112" s="12">
        <f>E112*Grundlagen!$G$32/Grundlagen!$D$4/Grundlagen!$G$33*Grundlagen!$D$3*(1-Grundlagen!$G$34)</f>
        <v>18541.069307833535</v>
      </c>
    </row>
    <row r="113" spans="1:9" x14ac:dyDescent="0.35">
      <c r="A113" s="80">
        <v>42116</v>
      </c>
      <c r="B113" s="20">
        <v>32658</v>
      </c>
      <c r="C113" s="67">
        <v>19119</v>
      </c>
      <c r="D113" s="16"/>
      <c r="E113" s="12">
        <f t="shared" si="1"/>
        <v>19119</v>
      </c>
      <c r="F113" s="15"/>
      <c r="G113" s="12"/>
      <c r="H113" s="20">
        <f>B113*Grundlagen!$D$32/Grundlagen!$D$4/Grundlagen!$D$33*Grundlagen!$D$3*(1-Grundlagen!$D$34)</f>
        <v>26141.524734876519</v>
      </c>
      <c r="I113" s="12">
        <f>E113*Grundlagen!$G$32/Grundlagen!$D$4/Grundlagen!$G$33*Grundlagen!$D$3*(1-Grundlagen!$G$34)</f>
        <v>16548.560015707455</v>
      </c>
    </row>
    <row r="114" spans="1:9" x14ac:dyDescent="0.35">
      <c r="A114" s="80">
        <v>42117</v>
      </c>
      <c r="B114" s="20">
        <v>34934</v>
      </c>
      <c r="C114" s="67">
        <v>23078</v>
      </c>
      <c r="D114" s="16"/>
      <c r="E114" s="12">
        <f t="shared" si="1"/>
        <v>23078</v>
      </c>
      <c r="F114" s="15"/>
      <c r="G114" s="12"/>
      <c r="H114" s="20">
        <f>B114*Grundlagen!$D$32/Grundlagen!$D$4/Grundlagen!$D$33*Grundlagen!$D$3*(1-Grundlagen!$D$34)</f>
        <v>27963.378807280802</v>
      </c>
      <c r="I114" s="12">
        <f>E114*Grundlagen!$G$32/Grundlagen!$D$4/Grundlagen!$G$33*Grundlagen!$D$3*(1-Grundlagen!$G$34)</f>
        <v>19975.295153642797</v>
      </c>
    </row>
    <row r="115" spans="1:9" x14ac:dyDescent="0.35">
      <c r="A115" s="80">
        <v>42118</v>
      </c>
      <c r="B115" s="20">
        <v>29146</v>
      </c>
      <c r="C115" s="67">
        <v>19726</v>
      </c>
      <c r="D115" s="16"/>
      <c r="E115" s="12">
        <f t="shared" si="1"/>
        <v>19726</v>
      </c>
      <c r="F115" s="15"/>
      <c r="G115" s="12"/>
      <c r="H115" s="20">
        <f>B115*Grundlagen!$D$32/Grundlagen!$D$4/Grundlagen!$D$33*Grundlagen!$D$3*(1-Grundlagen!$D$34)</f>
        <v>23330.298240024222</v>
      </c>
      <c r="I115" s="12">
        <f>E115*Grundlagen!$G$32/Grundlagen!$D$4/Grundlagen!$G$33*Grundlagen!$D$3*(1-Grundlagen!$G$34)</f>
        <v>17073.952344256777</v>
      </c>
    </row>
    <row r="116" spans="1:9" x14ac:dyDescent="0.35">
      <c r="A116" s="80">
        <v>42119</v>
      </c>
      <c r="B116" s="20">
        <v>27054</v>
      </c>
      <c r="C116" s="67">
        <v>13220</v>
      </c>
      <c r="D116" s="16"/>
      <c r="E116" s="12">
        <f t="shared" si="1"/>
        <v>13220</v>
      </c>
      <c r="F116" s="15"/>
      <c r="G116" s="12"/>
      <c r="H116" s="20">
        <f>B116*Grundlagen!$D$32/Grundlagen!$D$4/Grundlagen!$D$33*Grundlagen!$D$3*(1-Grundlagen!$D$34)</f>
        <v>21655.729382612204</v>
      </c>
      <c r="I116" s="12">
        <f>E116*Grundlagen!$G$32/Grundlagen!$D$4/Grundlagen!$G$33*Grundlagen!$D$3*(1-Grundlagen!$G$34)</f>
        <v>11442.646760168032</v>
      </c>
    </row>
    <row r="117" spans="1:9" x14ac:dyDescent="0.35">
      <c r="A117" s="80">
        <v>42120</v>
      </c>
      <c r="B117" s="20">
        <v>33946</v>
      </c>
      <c r="C117" s="67">
        <v>7467</v>
      </c>
      <c r="D117" s="16"/>
      <c r="E117" s="12">
        <f t="shared" si="1"/>
        <v>7467</v>
      </c>
      <c r="F117" s="15"/>
      <c r="G117" s="12"/>
      <c r="H117" s="20">
        <f>B117*Grundlagen!$D$32/Grundlagen!$D$4/Grundlagen!$D$33*Grundlagen!$D$3*(1-Grundlagen!$D$34)</f>
        <v>27172.521239822352</v>
      </c>
      <c r="I117" s="12">
        <f>E117*Grundlagen!$G$32/Grundlagen!$D$4/Grundlagen!$G$33*Grundlagen!$D$3*(1-Grundlagen!$G$34)</f>
        <v>6463.1046413142731</v>
      </c>
    </row>
    <row r="118" spans="1:9" x14ac:dyDescent="0.35">
      <c r="A118" s="80">
        <v>42121</v>
      </c>
      <c r="B118" s="20">
        <v>31512</v>
      </c>
      <c r="C118" s="67">
        <v>14150</v>
      </c>
      <c r="D118" s="16"/>
      <c r="E118" s="12">
        <f t="shared" si="1"/>
        <v>14150</v>
      </c>
      <c r="F118" s="15"/>
      <c r="G118" s="12"/>
      <c r="H118" s="20">
        <f>B118*Grundlagen!$D$32/Grundlagen!$D$4/Grundlagen!$D$33*Grundlagen!$D$3*(1-Grundlagen!$D$34)</f>
        <v>25224.193993674719</v>
      </c>
      <c r="I118" s="12">
        <f>E118*Grundlagen!$G$32/Grundlagen!$D$4/Grundlagen!$G$33*Grundlagen!$D$3*(1-Grundlagen!$G$34)</f>
        <v>12247.613589741122</v>
      </c>
    </row>
    <row r="119" spans="1:9" x14ac:dyDescent="0.35">
      <c r="A119" s="80">
        <v>42122</v>
      </c>
      <c r="B119" s="20">
        <v>35292</v>
      </c>
      <c r="C119" s="67">
        <v>11364</v>
      </c>
      <c r="D119" s="16"/>
      <c r="E119" s="12">
        <f t="shared" si="1"/>
        <v>11364</v>
      </c>
      <c r="F119" s="15"/>
      <c r="G119" s="12"/>
      <c r="H119" s="20">
        <f>B119*Grundlagen!$D$32/Grundlagen!$D$4/Grundlagen!$D$33*Grundlagen!$D$3*(1-Grundlagen!$D$34)</f>
        <v>28249.944606015739</v>
      </c>
      <c r="I119" s="12">
        <f>E119*Grundlagen!$G$32/Grundlagen!$D$4/Grundlagen!$G$33*Grundlagen!$D$3*(1-Grundlagen!$G$34)</f>
        <v>9836.1753239447426</v>
      </c>
    </row>
    <row r="120" spans="1:9" x14ac:dyDescent="0.35">
      <c r="A120" s="80">
        <v>42123</v>
      </c>
      <c r="B120" s="20">
        <v>38978</v>
      </c>
      <c r="C120" s="67">
        <v>10789</v>
      </c>
      <c r="D120" s="16"/>
      <c r="E120" s="12">
        <f t="shared" si="1"/>
        <v>10789</v>
      </c>
      <c r="F120" s="15"/>
      <c r="G120" s="12"/>
      <c r="H120" s="20">
        <f>B120*Grundlagen!$D$32/Grundlagen!$D$4/Grundlagen!$D$33*Grundlagen!$D$3*(1-Grundlagen!$D$34)</f>
        <v>31200.451684610718</v>
      </c>
      <c r="I120" s="12">
        <f>E120*Grundlagen!$G$32/Grundlagen!$D$4/Grundlagen!$G$33*Grundlagen!$D$3*(1-Grundlagen!$G$34)</f>
        <v>9338.4807787785867</v>
      </c>
    </row>
    <row r="121" spans="1:9" x14ac:dyDescent="0.35">
      <c r="A121" s="80">
        <v>42124</v>
      </c>
      <c r="B121" s="20">
        <v>34652</v>
      </c>
      <c r="C121" s="67">
        <v>12921</v>
      </c>
      <c r="D121" s="16"/>
      <c r="E121" s="12">
        <f t="shared" si="1"/>
        <v>12921</v>
      </c>
      <c r="F121" s="20">
        <v>366194</v>
      </c>
      <c r="G121" s="12">
        <v>4042049</v>
      </c>
      <c r="H121" s="20">
        <f>B121*Grundlagen!$D$32/Grundlagen!$D$4/Grundlagen!$D$33*Grundlagen!$D$3*(1-Grundlagen!$D$34)</f>
        <v>27737.648206042657</v>
      </c>
      <c r="I121" s="12">
        <f>E121*Grundlagen!$G$32/Grundlagen!$D$4/Grundlagen!$G$33*Grundlagen!$D$3*(1-Grundlagen!$G$34)</f>
        <v>11183.845596681627</v>
      </c>
    </row>
    <row r="122" spans="1:9" x14ac:dyDescent="0.35">
      <c r="A122" s="80">
        <v>42125</v>
      </c>
      <c r="B122" s="20">
        <v>30828</v>
      </c>
      <c r="C122" s="67">
        <v>16824</v>
      </c>
      <c r="D122" s="16"/>
      <c r="E122" s="12">
        <f t="shared" si="1"/>
        <v>16824</v>
      </c>
      <c r="F122" s="15"/>
      <c r="G122" s="12"/>
      <c r="H122" s="20">
        <f>B122*Grundlagen!$D$32/Grundlagen!$D$4/Grundlagen!$D$33*Grundlagen!$D$3*(1-Grundlagen!$D$34)</f>
        <v>24676.677216203483</v>
      </c>
      <c r="I122" s="12">
        <f>E122*Grundlagen!$G$32/Grundlagen!$D$4/Grundlagen!$G$33*Grundlagen!$D$3*(1-Grundlagen!$G$34)</f>
        <v>14562.109613696442</v>
      </c>
    </row>
    <row r="123" spans="1:9" x14ac:dyDescent="0.35">
      <c r="A123" s="80">
        <v>42126</v>
      </c>
      <c r="B123" s="20">
        <v>27830</v>
      </c>
      <c r="C123" s="67">
        <v>19164</v>
      </c>
      <c r="D123" s="16"/>
      <c r="E123" s="12">
        <f t="shared" si="1"/>
        <v>19164</v>
      </c>
      <c r="F123" s="15"/>
      <c r="G123" s="12"/>
      <c r="H123" s="20">
        <f>B123*Grundlagen!$D$32/Grundlagen!$D$4/Grundlagen!$D$33*Grundlagen!$D$3*(1-Grundlagen!$D$34)</f>
        <v>22276.888767579567</v>
      </c>
      <c r="I123" s="12">
        <f>E123*Grundlagen!$G$32/Grundlagen!$D$4/Grundlagen!$G$33*Grundlagen!$D$3*(1-Grundlagen!$G$34)</f>
        <v>16587.510023590028</v>
      </c>
    </row>
    <row r="124" spans="1:9" x14ac:dyDescent="0.35">
      <c r="A124" s="80">
        <v>42127</v>
      </c>
      <c r="B124" s="20">
        <v>32042</v>
      </c>
      <c r="C124" s="67">
        <v>14804</v>
      </c>
      <c r="D124" s="16"/>
      <c r="E124" s="12">
        <f t="shared" si="1"/>
        <v>14804</v>
      </c>
      <c r="F124" s="15"/>
      <c r="G124" s="12"/>
      <c r="H124" s="20">
        <f>B124*Grundlagen!$D$32/Grundlagen!$D$4/Grundlagen!$D$33*Grundlagen!$D$3*(1-Grundlagen!$D$34)</f>
        <v>25648.439449902427</v>
      </c>
      <c r="I124" s="12">
        <f>E124*Grundlagen!$G$32/Grundlagen!$D$4/Grundlagen!$G$33*Grundlagen!$D$3*(1-Grundlagen!$G$34)</f>
        <v>12813.687037634456</v>
      </c>
    </row>
    <row r="125" spans="1:9" x14ac:dyDescent="0.35">
      <c r="A125" s="80">
        <v>42128</v>
      </c>
      <c r="B125" s="20">
        <v>30114</v>
      </c>
      <c r="C125" s="67">
        <v>17881</v>
      </c>
      <c r="D125" s="16"/>
      <c r="E125" s="12">
        <f t="shared" si="1"/>
        <v>17881</v>
      </c>
      <c r="F125" s="15"/>
      <c r="G125" s="12"/>
      <c r="H125" s="20">
        <f>B125*Grundlagen!$D$32/Grundlagen!$D$4/Grundlagen!$D$33*Grundlagen!$D$3*(1-Grundlagen!$D$34)</f>
        <v>24105.146544983509</v>
      </c>
      <c r="I125" s="12">
        <f>E125*Grundlagen!$G$32/Grundlagen!$D$4/Grundlagen!$G$33*Grundlagen!$D$3*(1-Grundlagen!$G$34)</f>
        <v>15477.00202107145</v>
      </c>
    </row>
    <row r="126" spans="1:9" x14ac:dyDescent="0.35">
      <c r="A126" s="80">
        <v>42129</v>
      </c>
      <c r="B126" s="20">
        <v>27700</v>
      </c>
      <c r="C126" s="67">
        <v>20024</v>
      </c>
      <c r="D126" s="16"/>
      <c r="E126" s="12">
        <f t="shared" si="1"/>
        <v>20024</v>
      </c>
      <c r="F126" s="15"/>
      <c r="G126" s="12"/>
      <c r="H126" s="20">
        <f>B126*Grundlagen!$D$32/Grundlagen!$D$4/Grundlagen!$D$33*Grundlagen!$D$3*(1-Grundlagen!$D$34)</f>
        <v>22172.828561335034</v>
      </c>
      <c r="I126" s="12">
        <f>E126*Grundlagen!$G$32/Grundlagen!$D$4/Grundlagen!$G$33*Grundlagen!$D$3*(1-Grundlagen!$G$34)</f>
        <v>17331.887952012454</v>
      </c>
    </row>
    <row r="127" spans="1:9" x14ac:dyDescent="0.35">
      <c r="A127" s="80">
        <v>42130</v>
      </c>
      <c r="B127" s="20">
        <v>27586</v>
      </c>
      <c r="C127" s="67">
        <v>13836</v>
      </c>
      <c r="D127" s="16"/>
      <c r="E127" s="12">
        <f t="shared" si="1"/>
        <v>13836</v>
      </c>
      <c r="F127" s="15"/>
      <c r="G127" s="12"/>
      <c r="H127" s="20">
        <f>B127*Grundlagen!$D$32/Grundlagen!$D$4/Grundlagen!$D$33*Grundlagen!$D$3*(1-Grundlagen!$D$34)</f>
        <v>22081.575765089827</v>
      </c>
      <c r="I127" s="12">
        <f>E127*Grundlagen!$G$32/Grundlagen!$D$4/Grundlagen!$G$33*Grundlagen!$D$3*(1-Grundlagen!$G$34)</f>
        <v>11975.829090293864</v>
      </c>
    </row>
    <row r="128" spans="1:9" x14ac:dyDescent="0.35">
      <c r="A128" s="80">
        <v>42131</v>
      </c>
      <c r="B128" s="20">
        <v>26762</v>
      </c>
      <c r="C128" s="67">
        <v>11382</v>
      </c>
      <c r="D128" s="16">
        <v>860</v>
      </c>
      <c r="E128" s="12">
        <f t="shared" si="1"/>
        <v>12242</v>
      </c>
      <c r="F128" s="15"/>
      <c r="G128" s="12"/>
      <c r="H128" s="20">
        <f>B128*Grundlagen!$D$32/Grundlagen!$D$4/Grundlagen!$D$33*Grundlagen!$D$3*(1-Grundlagen!$D$34)</f>
        <v>21421.994150124483</v>
      </c>
      <c r="I128" s="12">
        <f>E128*Grundlagen!$G$32/Grundlagen!$D$4/Grundlagen!$G$33*Grundlagen!$D$3*(1-Grundlagen!$G$34)</f>
        <v>10596.133255520201</v>
      </c>
    </row>
    <row r="129" spans="1:9" x14ac:dyDescent="0.35">
      <c r="A129" s="80">
        <v>42132</v>
      </c>
      <c r="B129" s="20">
        <v>28300</v>
      </c>
      <c r="C129" s="67">
        <v>17589</v>
      </c>
      <c r="D129" s="16"/>
      <c r="E129" s="12">
        <f t="shared" si="1"/>
        <v>17589</v>
      </c>
      <c r="F129" s="15"/>
      <c r="G129" s="12"/>
      <c r="H129" s="20">
        <f>B129*Grundlagen!$D$32/Grundlagen!$D$4/Grundlagen!$D$33*Grundlagen!$D$3*(1-Grundlagen!$D$34)</f>
        <v>22653.106436309798</v>
      </c>
      <c r="I129" s="12">
        <f>E129*Grundlagen!$G$32/Grundlagen!$D$4/Grundlagen!$G$33*Grundlagen!$D$3*(1-Grundlagen!$G$34)</f>
        <v>15224.259747700115</v>
      </c>
    </row>
    <row r="130" spans="1:9" x14ac:dyDescent="0.35">
      <c r="A130" s="80">
        <v>42133</v>
      </c>
      <c r="B130" s="20">
        <v>25388</v>
      </c>
      <c r="C130" s="67">
        <v>17922</v>
      </c>
      <c r="D130" s="16"/>
      <c r="E130" s="12">
        <f t="shared" si="1"/>
        <v>17922</v>
      </c>
      <c r="F130" s="15"/>
      <c r="G130" s="12"/>
      <c r="H130" s="20">
        <f>B130*Grundlagen!$D$32/Grundlagen!$D$4/Grundlagen!$D$33*Grundlagen!$D$3*(1-Grundlagen!$D$34)</f>
        <v>20322.157816432271</v>
      </c>
      <c r="I130" s="12">
        <f>E130*Grundlagen!$G$32/Grundlagen!$D$4/Grundlagen!$G$33*Grundlagen!$D$3*(1-Grundlagen!$G$34)</f>
        <v>15512.489806031122</v>
      </c>
    </row>
    <row r="131" spans="1:9" x14ac:dyDescent="0.35">
      <c r="A131" s="80">
        <v>42134</v>
      </c>
      <c r="B131" s="20">
        <v>24692</v>
      </c>
      <c r="C131" s="67">
        <v>18470</v>
      </c>
      <c r="D131" s="16"/>
      <c r="E131" s="12">
        <f t="shared" ref="E131:E194" si="2">C131+D131</f>
        <v>18470</v>
      </c>
      <c r="F131" s="15"/>
      <c r="G131" s="12"/>
      <c r="H131" s="20">
        <f>B131*Grundlagen!$D$32/Grundlagen!$D$4/Grundlagen!$D$33*Grundlagen!$D$3*(1-Grundlagen!$D$34)</f>
        <v>19765.035481461542</v>
      </c>
      <c r="I131" s="12">
        <f>E131*Grundlagen!$G$32/Grundlagen!$D$4/Grundlagen!$G$33*Grundlagen!$D$3*(1-Grundlagen!$G$34)</f>
        <v>15986.814346467743</v>
      </c>
    </row>
    <row r="132" spans="1:9" x14ac:dyDescent="0.35">
      <c r="A132" s="80">
        <v>42135</v>
      </c>
      <c r="B132" s="20">
        <v>25114</v>
      </c>
      <c r="C132" s="67">
        <v>17448</v>
      </c>
      <c r="D132" s="16"/>
      <c r="E132" s="12">
        <f t="shared" si="2"/>
        <v>17448</v>
      </c>
      <c r="F132" s="15"/>
      <c r="G132" s="12"/>
      <c r="H132" s="20">
        <f>B132*Grundlagen!$D$32/Grundlagen!$D$4/Grundlagen!$D$33*Grundlagen!$D$3*(1-Grundlagen!$D$34)</f>
        <v>20102.830920193792</v>
      </c>
      <c r="I132" s="12">
        <f>E132*Grundlagen!$G$32/Grundlagen!$D$4/Grundlagen!$G$33*Grundlagen!$D$3*(1-Grundlagen!$G$34)</f>
        <v>15102.216389668065</v>
      </c>
    </row>
    <row r="133" spans="1:9" x14ac:dyDescent="0.35">
      <c r="A133" s="80">
        <v>42136</v>
      </c>
      <c r="B133" s="20">
        <v>31766</v>
      </c>
      <c r="C133" s="67">
        <v>17578</v>
      </c>
      <c r="D133" s="16"/>
      <c r="E133" s="12">
        <f t="shared" si="2"/>
        <v>17578</v>
      </c>
      <c r="F133" s="15"/>
      <c r="G133" s="12"/>
      <c r="H133" s="20">
        <f>B133*Grundlagen!$D$32/Grundlagen!$D$4/Grundlagen!$D$33*Grundlagen!$D$3*(1-Grundlagen!$D$34)</f>
        <v>25427.511627414035</v>
      </c>
      <c r="I133" s="12">
        <f>E133*Grundlagen!$G$32/Grundlagen!$D$4/Grundlagen!$G$33*Grundlagen!$D$3*(1-Grundlagen!$G$34)</f>
        <v>15214.738634662153</v>
      </c>
    </row>
    <row r="134" spans="1:9" x14ac:dyDescent="0.35">
      <c r="A134" s="80">
        <v>42137</v>
      </c>
      <c r="B134" s="20">
        <v>30692</v>
      </c>
      <c r="C134" s="67">
        <v>22383</v>
      </c>
      <c r="D134" s="16"/>
      <c r="E134" s="12">
        <f t="shared" si="2"/>
        <v>22383</v>
      </c>
      <c r="F134" s="15"/>
      <c r="G134" s="12"/>
      <c r="H134" s="20">
        <f>B134*Grundlagen!$D$32/Grundlagen!$D$4/Grundlagen!$D$33*Grundlagen!$D$3*(1-Grundlagen!$D$34)</f>
        <v>24567.814231209202</v>
      </c>
      <c r="I134" s="12">
        <f>E134*Grundlagen!$G$32/Grundlagen!$D$4/Grundlagen!$G$33*Grundlagen!$D$3*(1-Grundlagen!$G$34)</f>
        <v>19373.733920789789</v>
      </c>
    </row>
    <row r="135" spans="1:9" x14ac:dyDescent="0.35">
      <c r="A135" s="80">
        <v>42138</v>
      </c>
      <c r="B135" s="20">
        <v>28014</v>
      </c>
      <c r="C135" s="67">
        <v>20377</v>
      </c>
      <c r="D135" s="16"/>
      <c r="E135" s="12">
        <f t="shared" si="2"/>
        <v>20377</v>
      </c>
      <c r="F135" s="15"/>
      <c r="G135" s="12"/>
      <c r="H135" s="20">
        <f>B135*Grundlagen!$D$32/Grundlagen!$D$4/Grundlagen!$D$33*Grundlagen!$D$3*(1-Grundlagen!$D$34)</f>
        <v>22424.173982571829</v>
      </c>
      <c r="I135" s="12">
        <f>E135*Grundlagen!$G$32/Grundlagen!$D$4/Grundlagen!$G$33*Grundlagen!$D$3*(1-Grundlagen!$G$34)</f>
        <v>17637.429124957936</v>
      </c>
    </row>
    <row r="136" spans="1:9" x14ac:dyDescent="0.35">
      <c r="A136" s="80">
        <v>42139</v>
      </c>
      <c r="B136" s="20">
        <v>27090</v>
      </c>
      <c r="C136" s="67">
        <v>15823</v>
      </c>
      <c r="D136" s="16"/>
      <c r="E136" s="12">
        <f t="shared" si="2"/>
        <v>15823</v>
      </c>
      <c r="F136" s="15"/>
      <c r="G136" s="12"/>
      <c r="H136" s="20">
        <f>B136*Grundlagen!$D$32/Grundlagen!$D$4/Grundlagen!$D$33*Grundlagen!$D$3*(1-Grundlagen!$D$34)</f>
        <v>21684.546055110688</v>
      </c>
      <c r="I136" s="12">
        <f>E136*Grundlagen!$G$32/Grundlagen!$D$4/Grundlagen!$G$33*Grundlagen!$D$3*(1-Grundlagen!$G$34)</f>
        <v>13695.688327241964</v>
      </c>
    </row>
    <row r="137" spans="1:9" x14ac:dyDescent="0.35">
      <c r="A137" s="80">
        <v>42140</v>
      </c>
      <c r="B137" s="20">
        <v>21252</v>
      </c>
      <c r="C137" s="67">
        <v>10471</v>
      </c>
      <c r="D137" s="67">
        <v>2930</v>
      </c>
      <c r="E137" s="12">
        <f t="shared" si="2"/>
        <v>13401</v>
      </c>
      <c r="F137" s="15"/>
      <c r="G137" s="12"/>
      <c r="H137" s="20">
        <f>B137*Grundlagen!$D$32/Grundlagen!$D$4/Grundlagen!$D$33*Grundlagen!$D$3*(1-Grundlagen!$D$34)</f>
        <v>17011.442331606217</v>
      </c>
      <c r="I137" s="12">
        <f>E137*Grundlagen!$G$32/Grundlagen!$D$4/Grundlagen!$G$33*Grundlagen!$D$3*(1-Grundlagen!$G$34)</f>
        <v>11599.31234742903</v>
      </c>
    </row>
    <row r="138" spans="1:9" x14ac:dyDescent="0.35">
      <c r="A138" s="80">
        <v>42141</v>
      </c>
      <c r="B138" s="20">
        <v>25658</v>
      </c>
      <c r="C138" s="67">
        <v>12515</v>
      </c>
      <c r="D138" s="67">
        <v>2900</v>
      </c>
      <c r="E138" s="12">
        <f t="shared" si="2"/>
        <v>15415</v>
      </c>
      <c r="F138" s="15"/>
      <c r="G138" s="12"/>
      <c r="H138" s="20">
        <f>B138*Grundlagen!$D$32/Grundlagen!$D$4/Grundlagen!$D$33*Grundlagen!$D$3*(1-Grundlagen!$D$34)</f>
        <v>20538.282860170915</v>
      </c>
      <c r="I138" s="12">
        <f>E138*Grundlagen!$G$32/Grundlagen!$D$4/Grundlagen!$G$33*Grundlagen!$D$3*(1-Grundlagen!$G$34)</f>
        <v>13342.541589106671</v>
      </c>
    </row>
    <row r="139" spans="1:9" x14ac:dyDescent="0.35">
      <c r="A139" s="80">
        <v>42142</v>
      </c>
      <c r="B139" s="20">
        <v>27118</v>
      </c>
      <c r="C139" s="67">
        <v>18493</v>
      </c>
      <c r="D139" s="16"/>
      <c r="E139" s="12">
        <f t="shared" si="2"/>
        <v>18493</v>
      </c>
      <c r="F139" s="15"/>
      <c r="G139" s="12"/>
      <c r="H139" s="20">
        <f>B139*Grundlagen!$D$32/Grundlagen!$D$4/Grundlagen!$D$33*Grundlagen!$D$3*(1-Grundlagen!$D$34)</f>
        <v>21706.959022609513</v>
      </c>
      <c r="I139" s="12">
        <f>E139*Grundlagen!$G$32/Grundlagen!$D$4/Grundlagen!$G$33*Grundlagen!$D$3*(1-Grundlagen!$G$34)</f>
        <v>16006.722128274385</v>
      </c>
    </row>
    <row r="140" spans="1:9" x14ac:dyDescent="0.35">
      <c r="A140" s="80">
        <v>42143</v>
      </c>
      <c r="B140" s="20">
        <v>30964</v>
      </c>
      <c r="C140" s="67">
        <v>17055</v>
      </c>
      <c r="D140" s="16"/>
      <c r="E140" s="12">
        <f t="shared" si="2"/>
        <v>17055</v>
      </c>
      <c r="F140" s="15"/>
      <c r="G140" s="12"/>
      <c r="H140" s="20">
        <f>B140*Grundlagen!$D$32/Grundlagen!$D$4/Grundlagen!$D$33*Grundlagen!$D$3*(1-Grundlagen!$D$34)</f>
        <v>24785.540201197764</v>
      </c>
      <c r="I140" s="12">
        <f>E140*Grundlagen!$G$32/Grundlagen!$D$4/Grundlagen!$G$33*Grundlagen!$D$3*(1-Grundlagen!$G$34)</f>
        <v>14762.052987493627</v>
      </c>
    </row>
    <row r="141" spans="1:9" x14ac:dyDescent="0.35">
      <c r="A141" s="80">
        <v>42144</v>
      </c>
      <c r="B141" s="20">
        <v>29732</v>
      </c>
      <c r="C141" s="67">
        <v>16045</v>
      </c>
      <c r="D141" s="16"/>
      <c r="E141" s="12">
        <f t="shared" si="2"/>
        <v>16045</v>
      </c>
      <c r="F141" s="15"/>
      <c r="G141" s="12"/>
      <c r="H141" s="20">
        <f>B141*Grundlagen!$D$32/Grundlagen!$D$4/Grundlagen!$D$33*Grundlagen!$D$3*(1-Grundlagen!$D$34)</f>
        <v>23799.369631249574</v>
      </c>
      <c r="I141" s="12">
        <f>E141*Grundlagen!$G$32/Grundlagen!$D$4/Grundlagen!$G$33*Grundlagen!$D$3*(1-Grundlagen!$G$34)</f>
        <v>13887.841699462637</v>
      </c>
    </row>
    <row r="142" spans="1:9" x14ac:dyDescent="0.35">
      <c r="A142" s="80">
        <v>42145</v>
      </c>
      <c r="B142" s="20">
        <v>33764</v>
      </c>
      <c r="C142" s="67">
        <v>16737</v>
      </c>
      <c r="D142" s="16"/>
      <c r="E142" s="12">
        <f t="shared" si="2"/>
        <v>16737</v>
      </c>
      <c r="F142" s="15"/>
      <c r="G142" s="12"/>
      <c r="H142" s="20">
        <f>B142*Grundlagen!$D$32/Grundlagen!$D$4/Grundlagen!$D$33*Grundlagen!$D$3*(1-Grundlagen!$D$34)</f>
        <v>27026.836951080004</v>
      </c>
      <c r="I142" s="12">
        <f>E142*Grundlagen!$G$32/Grundlagen!$D$4/Grundlagen!$G$33*Grundlagen!$D$3*(1-Grundlagen!$G$34)</f>
        <v>14486.806265123472</v>
      </c>
    </row>
    <row r="143" spans="1:9" x14ac:dyDescent="0.35">
      <c r="A143" s="80">
        <v>42146</v>
      </c>
      <c r="B143" s="20">
        <v>26116</v>
      </c>
      <c r="C143" s="67">
        <v>11751</v>
      </c>
      <c r="D143" s="16"/>
      <c r="E143" s="12">
        <f t="shared" si="2"/>
        <v>11751</v>
      </c>
      <c r="F143" s="15"/>
      <c r="G143" s="12"/>
      <c r="H143" s="20">
        <f>B143*Grundlagen!$D$32/Grundlagen!$D$4/Grundlagen!$D$33*Grundlagen!$D$3*(1-Grundlagen!$D$34)</f>
        <v>20904.894971401653</v>
      </c>
      <c r="I143" s="12">
        <f>E143*Grundlagen!$G$32/Grundlagen!$D$4/Grundlagen!$G$33*Grundlagen!$D$3*(1-Grundlagen!$G$34)</f>
        <v>10171.145391734837</v>
      </c>
    </row>
    <row r="144" spans="1:9" x14ac:dyDescent="0.35">
      <c r="A144" s="80">
        <v>42147</v>
      </c>
      <c r="B144" s="20">
        <v>25908</v>
      </c>
      <c r="C144" s="67">
        <v>15931</v>
      </c>
      <c r="D144" s="16"/>
      <c r="E144" s="12">
        <f t="shared" si="2"/>
        <v>15931</v>
      </c>
      <c r="F144" s="15"/>
      <c r="G144" s="12"/>
      <c r="H144" s="20">
        <f>B144*Grundlagen!$D$32/Grundlagen!$D$4/Grundlagen!$D$33*Grundlagen!$D$3*(1-Grundlagen!$D$34)</f>
        <v>20738.3986414104</v>
      </c>
      <c r="I144" s="12">
        <f>E144*Grundlagen!$G$32/Grundlagen!$D$4/Grundlagen!$G$33*Grundlagen!$D$3*(1-Grundlagen!$G$34)</f>
        <v>13789.16834616013</v>
      </c>
    </row>
    <row r="145" spans="1:9" x14ac:dyDescent="0.35">
      <c r="A145" s="80">
        <v>42148</v>
      </c>
      <c r="B145" s="20">
        <v>19646</v>
      </c>
      <c r="C145" s="67">
        <v>13741</v>
      </c>
      <c r="D145" s="16"/>
      <c r="E145" s="12">
        <f t="shared" si="2"/>
        <v>13741</v>
      </c>
      <c r="F145" s="15"/>
      <c r="G145" s="12"/>
      <c r="H145" s="20">
        <f>B145*Grundlagen!$D$32/Grundlagen!$D$4/Grundlagen!$D$33*Grundlagen!$D$3*(1-Grundlagen!$D$34)</f>
        <v>15725.898552923754</v>
      </c>
      <c r="I145" s="12">
        <f>E145*Grundlagen!$G$32/Grundlagen!$D$4/Grundlagen!$G$33*Grundlagen!$D$3*(1-Grundlagen!$G$34)</f>
        <v>11893.601295875109</v>
      </c>
    </row>
    <row r="146" spans="1:9" x14ac:dyDescent="0.35">
      <c r="A146" s="80">
        <v>42149</v>
      </c>
      <c r="B146" s="20">
        <v>20630</v>
      </c>
      <c r="C146" s="67">
        <v>11614</v>
      </c>
      <c r="D146" s="16"/>
      <c r="E146" s="12">
        <f t="shared" si="2"/>
        <v>11614</v>
      </c>
      <c r="F146" s="15"/>
      <c r="G146" s="12"/>
      <c r="H146" s="20">
        <f>B146*Grundlagen!$D$32/Grundlagen!$D$4/Grundlagen!$D$33*Grundlagen!$D$3*(1-Grundlagen!$D$34)</f>
        <v>16513.554267882373</v>
      </c>
      <c r="I146" s="12">
        <f>E146*Grundlagen!$G$32/Grundlagen!$D$4/Grundlagen!$G$33*Grundlagen!$D$3*(1-Grundlagen!$G$34)</f>
        <v>10052.564256625681</v>
      </c>
    </row>
    <row r="147" spans="1:9" x14ac:dyDescent="0.35">
      <c r="A147" s="80">
        <v>42150</v>
      </c>
      <c r="B147" s="20">
        <v>30740</v>
      </c>
      <c r="C147" s="67">
        <v>14813</v>
      </c>
      <c r="D147" s="16"/>
      <c r="E147" s="12">
        <f t="shared" si="2"/>
        <v>14813</v>
      </c>
      <c r="F147" s="15"/>
      <c r="G147" s="12"/>
      <c r="H147" s="20">
        <f>B147*Grundlagen!$D$32/Grundlagen!$D$4/Grundlagen!$D$33*Grundlagen!$D$3*(1-Grundlagen!$D$34)</f>
        <v>24606.236461207183</v>
      </c>
      <c r="I147" s="12">
        <f>E147*Grundlagen!$G$32/Grundlagen!$D$4/Grundlagen!$G$33*Grundlagen!$D$3*(1-Grundlagen!$G$34)</f>
        <v>12821.477039210973</v>
      </c>
    </row>
    <row r="148" spans="1:9" x14ac:dyDescent="0.35">
      <c r="A148" s="80">
        <v>42151</v>
      </c>
      <c r="B148" s="20">
        <v>28572</v>
      </c>
      <c r="C148" s="67">
        <v>13046</v>
      </c>
      <c r="D148" s="16"/>
      <c r="E148" s="12">
        <f t="shared" si="2"/>
        <v>13046</v>
      </c>
      <c r="F148" s="15"/>
      <c r="G148" s="12"/>
      <c r="H148" s="20">
        <f>B148*Grundlagen!$D$32/Grundlagen!$D$4/Grundlagen!$D$33*Grundlagen!$D$3*(1-Grundlagen!$D$34)</f>
        <v>22870.832406298363</v>
      </c>
      <c r="I148" s="12">
        <f>E148*Grundlagen!$G$32/Grundlagen!$D$4/Grundlagen!$G$33*Grundlagen!$D$3*(1-Grundlagen!$G$34)</f>
        <v>11292.040063022097</v>
      </c>
    </row>
    <row r="149" spans="1:9" x14ac:dyDescent="0.35">
      <c r="A149" s="80">
        <v>42152</v>
      </c>
      <c r="B149" s="20">
        <v>32584</v>
      </c>
      <c r="C149" s="67">
        <v>15470</v>
      </c>
      <c r="D149" s="16"/>
      <c r="E149" s="12">
        <f t="shared" si="2"/>
        <v>15470</v>
      </c>
      <c r="F149" s="15"/>
      <c r="G149" s="12"/>
      <c r="H149" s="20">
        <f>B149*Grundlagen!$D$32/Grundlagen!$D$4/Grundlagen!$D$33*Grundlagen!$D$3*(1-Grundlagen!$D$34)</f>
        <v>26082.29046362963</v>
      </c>
      <c r="I149" s="12">
        <f>E149*Grundlagen!$G$32/Grundlagen!$D$4/Grundlagen!$G$33*Grundlagen!$D$3*(1-Grundlagen!$G$34)</f>
        <v>13390.147154296477</v>
      </c>
    </row>
    <row r="150" spans="1:9" x14ac:dyDescent="0.35">
      <c r="A150" s="80">
        <v>42153</v>
      </c>
      <c r="B150" s="20">
        <v>23904</v>
      </c>
      <c r="C150" s="67">
        <v>16171</v>
      </c>
      <c r="D150" s="16"/>
      <c r="E150" s="12">
        <f t="shared" si="2"/>
        <v>16171</v>
      </c>
      <c r="F150" s="15"/>
      <c r="G150" s="12"/>
      <c r="H150" s="20">
        <f>B150*Grundlagen!$D$32/Grundlagen!$D$4/Grundlagen!$D$33*Grundlagen!$D$3*(1-Grundlagen!$D$34)</f>
        <v>19134.270538994682</v>
      </c>
      <c r="I150" s="12">
        <f>E150*Grundlagen!$G$32/Grundlagen!$D$4/Grundlagen!$G$33*Grundlagen!$D$3*(1-Grundlagen!$G$34)</f>
        <v>13996.901721533828</v>
      </c>
    </row>
    <row r="151" spans="1:9" x14ac:dyDescent="0.35">
      <c r="A151" s="80">
        <v>42154</v>
      </c>
      <c r="B151" s="20">
        <v>24520</v>
      </c>
      <c r="C151" s="67">
        <v>18478</v>
      </c>
      <c r="D151" s="16"/>
      <c r="E151" s="12">
        <f t="shared" si="2"/>
        <v>18478</v>
      </c>
      <c r="F151" s="15"/>
      <c r="G151" s="12"/>
      <c r="H151" s="20">
        <f>B151*Grundlagen!$D$32/Grundlagen!$D$4/Grundlagen!$D$33*Grundlagen!$D$3*(1-Grundlagen!$D$34)</f>
        <v>19627.355823968777</v>
      </c>
      <c r="I151" s="12">
        <f>E151*Grundlagen!$G$32/Grundlagen!$D$4/Grundlagen!$G$33*Grundlagen!$D$3*(1-Grundlagen!$G$34)</f>
        <v>15993.738792313534</v>
      </c>
    </row>
    <row r="152" spans="1:9" x14ac:dyDescent="0.35">
      <c r="A152" s="80">
        <v>42155</v>
      </c>
      <c r="B152" s="20">
        <v>24912</v>
      </c>
      <c r="C152" s="67">
        <v>15883</v>
      </c>
      <c r="D152" s="16"/>
      <c r="E152" s="12">
        <f t="shared" si="2"/>
        <v>15883</v>
      </c>
      <c r="F152" s="20">
        <v>383905</v>
      </c>
      <c r="G152" s="12">
        <v>4237543</v>
      </c>
      <c r="H152" s="20">
        <f>B152*Grundlagen!$D$32/Grundlagen!$D$4/Grundlagen!$D$33*Grundlagen!$D$3*(1-Grundlagen!$D$34)</f>
        <v>19941.137368952288</v>
      </c>
      <c r="I152" s="12">
        <f>E152*Grundlagen!$G$32/Grundlagen!$D$4/Grundlagen!$G$33*Grundlagen!$D$3*(1-Grundlagen!$G$34)</f>
        <v>13747.621671085391</v>
      </c>
    </row>
    <row r="153" spans="1:9" x14ac:dyDescent="0.35">
      <c r="A153" s="80">
        <v>42156</v>
      </c>
      <c r="B153" s="20">
        <v>26704</v>
      </c>
      <c r="C153" s="67">
        <v>14145</v>
      </c>
      <c r="D153" s="16"/>
      <c r="E153" s="12">
        <f t="shared" si="2"/>
        <v>14145</v>
      </c>
      <c r="F153" s="15"/>
      <c r="G153" s="12"/>
      <c r="H153" s="20">
        <f>B153*Grundlagen!$D$32/Grundlagen!$D$4/Grundlagen!$D$33*Grundlagen!$D$3*(1-Grundlagen!$D$34)</f>
        <v>21375.567288876919</v>
      </c>
      <c r="I153" s="12">
        <f>E153*Grundlagen!$G$32/Grundlagen!$D$4/Grundlagen!$G$33*Grundlagen!$D$3*(1-Grundlagen!$G$34)</f>
        <v>12243.285811087504</v>
      </c>
    </row>
    <row r="154" spans="1:9" x14ac:dyDescent="0.35">
      <c r="A154" s="80">
        <v>42157</v>
      </c>
      <c r="B154" s="20">
        <v>32208</v>
      </c>
      <c r="C154" s="67">
        <v>15668</v>
      </c>
      <c r="D154" s="16"/>
      <c r="E154" s="12">
        <f t="shared" si="2"/>
        <v>15668</v>
      </c>
      <c r="F154" s="15"/>
      <c r="G154" s="12"/>
      <c r="H154" s="20">
        <f>B154*Grundlagen!$D$32/Grundlagen!$D$4/Grundlagen!$D$33*Grundlagen!$D$3*(1-Grundlagen!$D$34)</f>
        <v>25781.316328645444</v>
      </c>
      <c r="I154" s="12">
        <f>E154*Grundlagen!$G$32/Grundlagen!$D$4/Grundlagen!$G$33*Grundlagen!$D$3*(1-Grundlagen!$G$34)</f>
        <v>13561.52718897978</v>
      </c>
    </row>
    <row r="155" spans="1:9" x14ac:dyDescent="0.35">
      <c r="A155" s="80">
        <v>42158</v>
      </c>
      <c r="B155" s="20">
        <v>35552</v>
      </c>
      <c r="C155" s="67">
        <v>17641</v>
      </c>
      <c r="D155" s="16"/>
      <c r="E155" s="12">
        <f t="shared" si="2"/>
        <v>17641</v>
      </c>
      <c r="F155" s="15"/>
      <c r="G155" s="12"/>
      <c r="H155" s="20">
        <f>B155*Grundlagen!$D$32/Grundlagen!$D$4/Grundlagen!$D$33*Grundlagen!$D$3*(1-Grundlagen!$D$34)</f>
        <v>28458.065018504807</v>
      </c>
      <c r="I155" s="12">
        <f>E155*Grundlagen!$G$32/Grundlagen!$D$4/Grundlagen!$G$33*Grundlagen!$D$3*(1-Grundlagen!$G$34)</f>
        <v>15269.26864569775</v>
      </c>
    </row>
    <row r="156" spans="1:9" x14ac:dyDescent="0.35">
      <c r="A156" s="80">
        <v>42159</v>
      </c>
      <c r="B156" s="20">
        <v>32236</v>
      </c>
      <c r="C156" s="67">
        <v>14713</v>
      </c>
      <c r="D156" s="16"/>
      <c r="E156" s="12">
        <f t="shared" si="2"/>
        <v>14713</v>
      </c>
      <c r="F156" s="15"/>
      <c r="G156" s="12"/>
      <c r="H156" s="20">
        <f>B156*Grundlagen!$D$32/Grundlagen!$D$4/Grundlagen!$D$33*Grundlagen!$D$3*(1-Grundlagen!$D$34)</f>
        <v>25803.729296144265</v>
      </c>
      <c r="I156" s="12">
        <f>E156*Grundlagen!$G$32/Grundlagen!$D$4/Grundlagen!$G$33*Grundlagen!$D$3*(1-Grundlagen!$G$34)</f>
        <v>12734.921466138596</v>
      </c>
    </row>
    <row r="157" spans="1:9" x14ac:dyDescent="0.35">
      <c r="A157" s="80">
        <v>42160</v>
      </c>
      <c r="B157" s="20">
        <v>31388</v>
      </c>
      <c r="C157" s="67">
        <v>16744</v>
      </c>
      <c r="D157" s="16"/>
      <c r="E157" s="12">
        <f t="shared" si="2"/>
        <v>16744</v>
      </c>
      <c r="F157" s="15"/>
      <c r="G157" s="12"/>
      <c r="H157" s="20">
        <f>B157*Grundlagen!$D$32/Grundlagen!$D$4/Grundlagen!$D$33*Grundlagen!$D$3*(1-Grundlagen!$D$34)</f>
        <v>25124.936566179931</v>
      </c>
      <c r="I157" s="12">
        <f>E157*Grundlagen!$G$32/Grundlagen!$D$4/Grundlagen!$G$33*Grundlagen!$D$3*(1-Grundlagen!$G$34)</f>
        <v>14492.865155238538</v>
      </c>
    </row>
    <row r="158" spans="1:9" x14ac:dyDescent="0.35">
      <c r="A158" s="80">
        <v>42161</v>
      </c>
      <c r="B158" s="20">
        <v>26416</v>
      </c>
      <c r="C158" s="67">
        <v>17276</v>
      </c>
      <c r="D158" s="16">
        <v>119</v>
      </c>
      <c r="E158" s="12">
        <f t="shared" si="2"/>
        <v>17395</v>
      </c>
      <c r="F158" s="15"/>
      <c r="G158" s="12"/>
      <c r="H158" s="20">
        <f>B158*Grundlagen!$D$32/Grundlagen!$D$4/Grundlagen!$D$33*Grundlagen!$D$3*(1-Grundlagen!$D$34)</f>
        <v>21145.03390888904</v>
      </c>
      <c r="I158" s="12">
        <f>E158*Grundlagen!$G$32/Grundlagen!$D$4/Grundlagen!$G$33*Grundlagen!$D$3*(1-Grundlagen!$G$34)</f>
        <v>15056.341935939705</v>
      </c>
    </row>
    <row r="159" spans="1:9" x14ac:dyDescent="0.35">
      <c r="A159" s="80">
        <v>42162</v>
      </c>
      <c r="B159" s="20">
        <v>26340</v>
      </c>
      <c r="C159" s="67">
        <v>18380</v>
      </c>
      <c r="D159" s="16"/>
      <c r="E159" s="12">
        <f t="shared" si="2"/>
        <v>18380</v>
      </c>
      <c r="F159" s="15"/>
      <c r="G159" s="12"/>
      <c r="H159" s="20">
        <f>B159*Grundlagen!$D$32/Grundlagen!$D$4/Grundlagen!$D$33*Grundlagen!$D$3*(1-Grundlagen!$D$34)</f>
        <v>21084.198711392237</v>
      </c>
      <c r="I159" s="12">
        <f>E159*Grundlagen!$G$32/Grundlagen!$D$4/Grundlagen!$G$33*Grundlagen!$D$3*(1-Grundlagen!$G$34)</f>
        <v>15908.914330702601</v>
      </c>
    </row>
    <row r="160" spans="1:9" x14ac:dyDescent="0.35">
      <c r="A160" s="80">
        <v>42163</v>
      </c>
      <c r="B160" s="20">
        <v>30180</v>
      </c>
      <c r="C160" s="67">
        <v>12453</v>
      </c>
      <c r="D160" s="16"/>
      <c r="E160" s="12">
        <f t="shared" si="2"/>
        <v>12453</v>
      </c>
      <c r="F160" s="15"/>
      <c r="G160" s="12"/>
      <c r="H160" s="20">
        <f>B160*Grundlagen!$D$32/Grundlagen!$D$4/Grundlagen!$D$33*Grundlagen!$D$3*(1-Grundlagen!$D$34)</f>
        <v>24157.977111230739</v>
      </c>
      <c r="I160" s="12">
        <f>E160*Grundlagen!$G$32/Grundlagen!$D$4/Grundlagen!$G$33*Grundlagen!$D$3*(1-Grundlagen!$G$34)</f>
        <v>10778.765514702913</v>
      </c>
    </row>
    <row r="161" spans="1:9" x14ac:dyDescent="0.35">
      <c r="A161" s="80">
        <v>42164</v>
      </c>
      <c r="B161" s="20">
        <v>32976</v>
      </c>
      <c r="C161" s="67">
        <v>15828</v>
      </c>
      <c r="D161" s="16"/>
      <c r="E161" s="12">
        <f t="shared" si="2"/>
        <v>15828</v>
      </c>
      <c r="F161" s="15"/>
      <c r="G161" s="12"/>
      <c r="H161" s="20">
        <f>B161*Grundlagen!$D$32/Grundlagen!$D$4/Grundlagen!$D$33*Grundlagen!$D$3*(1-Grundlagen!$D$34)</f>
        <v>26396.072008613144</v>
      </c>
      <c r="I161" s="12">
        <f>E161*Grundlagen!$G$32/Grundlagen!$D$4/Grundlagen!$G$33*Grundlagen!$D$3*(1-Grundlagen!$G$34)</f>
        <v>13700.016105895582</v>
      </c>
    </row>
    <row r="162" spans="1:9" x14ac:dyDescent="0.35">
      <c r="A162" s="80">
        <v>42165</v>
      </c>
      <c r="B162" s="20">
        <v>35240</v>
      </c>
      <c r="C162" s="67">
        <v>9556</v>
      </c>
      <c r="D162" s="16"/>
      <c r="E162" s="12">
        <f t="shared" si="2"/>
        <v>9556</v>
      </c>
      <c r="F162" s="15"/>
      <c r="G162" s="12"/>
      <c r="H162" s="20">
        <f>B162*Grundlagen!$D$32/Grundlagen!$D$4/Grundlagen!$D$33*Grundlagen!$D$3*(1-Grundlagen!$D$34)</f>
        <v>28208.32052351793</v>
      </c>
      <c r="I162" s="12">
        <f>E162*Grundlagen!$G$32/Grundlagen!$D$4/Grundlagen!$G$33*Grundlagen!$D$3*(1-Grundlagen!$G$34)</f>
        <v>8271.2505627961946</v>
      </c>
    </row>
    <row r="163" spans="1:9" x14ac:dyDescent="0.35">
      <c r="A163" s="80">
        <v>42166</v>
      </c>
      <c r="B163" s="20">
        <v>29068</v>
      </c>
      <c r="C163" s="67">
        <v>15984</v>
      </c>
      <c r="D163" s="16"/>
      <c r="E163" s="12">
        <f t="shared" si="2"/>
        <v>15984</v>
      </c>
      <c r="F163" s="15"/>
      <c r="G163" s="12"/>
      <c r="H163" s="20">
        <f>B163*Grundlagen!$D$32/Grundlagen!$D$4/Grundlagen!$D$33*Grundlagen!$D$3*(1-Grundlagen!$D$34)</f>
        <v>23267.862116277502</v>
      </c>
      <c r="I163" s="12">
        <f>E163*Grundlagen!$G$32/Grundlagen!$D$4/Grundlagen!$G$33*Grundlagen!$D$3*(1-Grundlagen!$G$34)</f>
        <v>13835.042799888488</v>
      </c>
    </row>
    <row r="164" spans="1:9" x14ac:dyDescent="0.35">
      <c r="A164" s="80">
        <v>42167</v>
      </c>
      <c r="B164" s="20">
        <v>31354</v>
      </c>
      <c r="C164" s="67">
        <v>15831</v>
      </c>
      <c r="D164" s="16"/>
      <c r="E164" s="12">
        <f t="shared" si="2"/>
        <v>15831</v>
      </c>
      <c r="F164" s="15"/>
      <c r="G164" s="12"/>
      <c r="H164" s="20">
        <f>B164*Grundlagen!$D$32/Grundlagen!$D$4/Grundlagen!$D$33*Grundlagen!$D$3*(1-Grundlagen!$D$34)</f>
        <v>25097.720819931361</v>
      </c>
      <c r="I164" s="12">
        <f>E164*Grundlagen!$G$32/Grundlagen!$D$4/Grundlagen!$G$33*Grundlagen!$D$3*(1-Grundlagen!$G$34)</f>
        <v>13702.612773087754</v>
      </c>
    </row>
    <row r="165" spans="1:9" x14ac:dyDescent="0.35">
      <c r="A165" s="80">
        <v>42168</v>
      </c>
      <c r="B165" s="20">
        <v>25168</v>
      </c>
      <c r="C165" s="67">
        <v>18707</v>
      </c>
      <c r="D165" s="16"/>
      <c r="E165" s="12">
        <f t="shared" si="2"/>
        <v>18707</v>
      </c>
      <c r="F165" s="15"/>
      <c r="G165" s="12"/>
      <c r="H165" s="20">
        <f>B165*Grundlagen!$D$32/Grundlagen!$D$4/Grundlagen!$D$33*Grundlagen!$D$3*(1-Grundlagen!$D$34)</f>
        <v>20146.055928941525</v>
      </c>
      <c r="I165" s="12">
        <f>E165*Grundlagen!$G$32/Grundlagen!$D$4/Grundlagen!$G$33*Grundlagen!$D$3*(1-Grundlagen!$G$34)</f>
        <v>16191.951054649269</v>
      </c>
    </row>
    <row r="166" spans="1:9" x14ac:dyDescent="0.35">
      <c r="A166" s="80">
        <v>42169</v>
      </c>
      <c r="B166" s="20">
        <v>26744</v>
      </c>
      <c r="C166" s="67">
        <v>17209</v>
      </c>
      <c r="D166" s="16"/>
      <c r="E166" s="12">
        <f t="shared" si="2"/>
        <v>17209</v>
      </c>
      <c r="F166" s="15"/>
      <c r="G166" s="12"/>
      <c r="H166" s="20">
        <f>B166*Grundlagen!$D$32/Grundlagen!$D$4/Grundlagen!$D$33*Grundlagen!$D$3*(1-Grundlagen!$D$34)</f>
        <v>21407.585813875241</v>
      </c>
      <c r="I166" s="12">
        <f>E166*Grundlagen!$G$32/Grundlagen!$D$4/Grundlagen!$G$33*Grundlagen!$D$3*(1-Grundlagen!$G$34)</f>
        <v>14895.348570025089</v>
      </c>
    </row>
    <row r="167" spans="1:9" x14ac:dyDescent="0.35">
      <c r="A167" s="80">
        <v>42170</v>
      </c>
      <c r="B167" s="20">
        <v>26966</v>
      </c>
      <c r="C167" s="67">
        <v>12501</v>
      </c>
      <c r="D167" s="16">
        <v>313</v>
      </c>
      <c r="E167" s="12">
        <f t="shared" si="2"/>
        <v>12814</v>
      </c>
      <c r="F167" s="15"/>
      <c r="G167" s="12"/>
      <c r="H167" s="20">
        <f>B167*Grundlagen!$D$32/Grundlagen!$D$4/Grundlagen!$D$33*Grundlagen!$D$3*(1-Grundlagen!$D$34)</f>
        <v>21585.288627615904</v>
      </c>
      <c r="I167" s="12">
        <f>E167*Grundlagen!$G$32/Grundlagen!$D$4/Grundlagen!$G$33*Grundlagen!$D$3*(1-Grundlagen!$G$34)</f>
        <v>11091.231133494186</v>
      </c>
    </row>
    <row r="168" spans="1:9" x14ac:dyDescent="0.35">
      <c r="A168" s="80">
        <v>42171</v>
      </c>
      <c r="B168" s="20">
        <v>25524</v>
      </c>
      <c r="C168" s="67">
        <v>13640</v>
      </c>
      <c r="D168" s="16"/>
      <c r="E168" s="12">
        <f t="shared" si="2"/>
        <v>13640</v>
      </c>
      <c r="F168" s="15"/>
      <c r="G168" s="12"/>
      <c r="H168" s="20">
        <f>B168*Grundlagen!$D$32/Grundlagen!$D$4/Grundlagen!$D$33*Grundlagen!$D$3*(1-Grundlagen!$D$34)</f>
        <v>20431.020801426548</v>
      </c>
      <c r="I168" s="12">
        <f>E168*Grundlagen!$G$32/Grundlagen!$D$4/Grundlagen!$G$33*Grundlagen!$D$3*(1-Grundlagen!$G$34)</f>
        <v>11806.180167072009</v>
      </c>
    </row>
    <row r="169" spans="1:9" x14ac:dyDescent="0.35">
      <c r="A169" s="80">
        <v>42172</v>
      </c>
      <c r="B169" s="20">
        <v>32332</v>
      </c>
      <c r="C169" s="67">
        <v>12552</v>
      </c>
      <c r="D169" s="16"/>
      <c r="E169" s="12">
        <f t="shared" si="2"/>
        <v>12552</v>
      </c>
      <c r="F169" s="15"/>
      <c r="G169" s="12"/>
      <c r="H169" s="20">
        <f>B169*Grundlagen!$D$32/Grundlagen!$D$4/Grundlagen!$D$33*Grundlagen!$D$3*(1-Grundlagen!$D$34)</f>
        <v>25880.573756140227</v>
      </c>
      <c r="I169" s="12">
        <f>E169*Grundlagen!$G$32/Grundlagen!$D$4/Grundlagen!$G$33*Grundlagen!$D$3*(1-Grundlagen!$G$34)</f>
        <v>10864.455532044563</v>
      </c>
    </row>
    <row r="170" spans="1:9" x14ac:dyDescent="0.35">
      <c r="A170" s="80">
        <v>42173</v>
      </c>
      <c r="B170" s="20">
        <v>33376</v>
      </c>
      <c r="C170" s="67">
        <v>8495</v>
      </c>
      <c r="D170" s="16"/>
      <c r="E170" s="12">
        <f t="shared" si="2"/>
        <v>8495</v>
      </c>
      <c r="F170" s="15"/>
      <c r="G170" s="12"/>
      <c r="H170" s="20">
        <f>B170*Grundlagen!$D$32/Grundlagen!$D$4/Grundlagen!$D$33*Grundlagen!$D$3*(1-Grundlagen!$D$34)</f>
        <v>26716.257258596324</v>
      </c>
      <c r="I170" s="12">
        <f>E170*Grundlagen!$G$32/Grundlagen!$D$4/Grundlagen!$G$33*Grundlagen!$D$3*(1-Grundlagen!$G$34)</f>
        <v>7352.8959324982916</v>
      </c>
    </row>
    <row r="171" spans="1:9" x14ac:dyDescent="0.35">
      <c r="A171" s="80">
        <v>42174</v>
      </c>
      <c r="B171" s="20">
        <v>31104</v>
      </c>
      <c r="C171" s="67">
        <v>10906</v>
      </c>
      <c r="D171" s="16"/>
      <c r="E171" s="12">
        <f t="shared" si="2"/>
        <v>10906</v>
      </c>
      <c r="F171" s="15"/>
      <c r="G171" s="12"/>
      <c r="H171" s="20">
        <f>B171*Grundlagen!$D$32/Grundlagen!$D$4/Grundlagen!$D$33*Grundlagen!$D$3*(1-Grundlagen!$D$34)</f>
        <v>24897.605038691869</v>
      </c>
      <c r="I171" s="12">
        <f>E171*Grundlagen!$G$32/Grundlagen!$D$4/Grundlagen!$G$33*Grundlagen!$D$3*(1-Grundlagen!$G$34)</f>
        <v>9439.7507992732662</v>
      </c>
    </row>
    <row r="172" spans="1:9" x14ac:dyDescent="0.35">
      <c r="A172" s="80">
        <v>42175</v>
      </c>
      <c r="B172" s="20">
        <v>27658</v>
      </c>
      <c r="C172" s="67">
        <v>14463</v>
      </c>
      <c r="D172" s="16"/>
      <c r="E172" s="12">
        <f t="shared" si="2"/>
        <v>14463</v>
      </c>
      <c r="F172" s="15"/>
      <c r="G172" s="12"/>
      <c r="H172" s="20">
        <f>B172*Grundlagen!$D$32/Grundlagen!$D$4/Grundlagen!$D$33*Grundlagen!$D$3*(1-Grundlagen!$D$34)</f>
        <v>22139.209110086802</v>
      </c>
      <c r="I172" s="12">
        <f>E172*Grundlagen!$G$32/Grundlagen!$D$4/Grundlagen!$G$33*Grundlagen!$D$3*(1-Grundlagen!$G$34)</f>
        <v>12518.532533457659</v>
      </c>
    </row>
    <row r="173" spans="1:9" x14ac:dyDescent="0.35">
      <c r="A173" s="80">
        <v>42176</v>
      </c>
      <c r="B173" s="20">
        <v>27690</v>
      </c>
      <c r="C173" s="67">
        <v>18661</v>
      </c>
      <c r="D173" s="16"/>
      <c r="E173" s="12">
        <f t="shared" si="2"/>
        <v>18661</v>
      </c>
      <c r="F173" s="15"/>
      <c r="G173" s="12"/>
      <c r="H173" s="20">
        <f>B173*Grundlagen!$D$32/Grundlagen!$D$4/Grundlagen!$D$33*Grundlagen!$D$3*(1-Grundlagen!$D$34)</f>
        <v>22164.823930085455</v>
      </c>
      <c r="I173" s="12">
        <f>E173*Grundlagen!$G$32/Grundlagen!$D$4/Grundlagen!$G$33*Grundlagen!$D$3*(1-Grundlagen!$G$34)</f>
        <v>16152.135491035979</v>
      </c>
    </row>
    <row r="174" spans="1:9" x14ac:dyDescent="0.35">
      <c r="A174" s="80">
        <v>42177</v>
      </c>
      <c r="B174" s="20">
        <v>27596</v>
      </c>
      <c r="C174" s="67">
        <v>16619</v>
      </c>
      <c r="D174" s="16"/>
      <c r="E174" s="12">
        <f t="shared" si="2"/>
        <v>16619</v>
      </c>
      <c r="F174" s="15"/>
      <c r="G174" s="12"/>
      <c r="H174" s="20">
        <f>B174*Grundlagen!$D$32/Grundlagen!$D$4/Grundlagen!$D$33*Grundlagen!$D$3*(1-Grundlagen!$D$34)</f>
        <v>22089.58039633941</v>
      </c>
      <c r="I174" s="12">
        <f>E174*Grundlagen!$G$32/Grundlagen!$D$4/Grundlagen!$G$33*Grundlagen!$D$3*(1-Grundlagen!$G$34)</f>
        <v>14384.67068889807</v>
      </c>
    </row>
    <row r="175" spans="1:9" x14ac:dyDescent="0.35">
      <c r="A175" s="80">
        <v>42178</v>
      </c>
      <c r="B175" s="20">
        <v>28308</v>
      </c>
      <c r="C175" s="67">
        <v>10201</v>
      </c>
      <c r="D175" s="16"/>
      <c r="E175" s="12">
        <f t="shared" si="2"/>
        <v>10201</v>
      </c>
      <c r="F175" s="15"/>
      <c r="G175" s="12"/>
      <c r="H175" s="20">
        <f>B175*Grundlagen!$D$32/Grundlagen!$D$4/Grundlagen!$D$33*Grundlagen!$D$3*(1-Grundlagen!$D$34)</f>
        <v>22659.510141309464</v>
      </c>
      <c r="I175" s="12">
        <f>E175*Grundlagen!$G$32/Grundlagen!$D$4/Grundlagen!$G$33*Grundlagen!$D$3*(1-Grundlagen!$G$34)</f>
        <v>8829.5340091130183</v>
      </c>
    </row>
    <row r="176" spans="1:9" x14ac:dyDescent="0.35">
      <c r="A176" s="80">
        <v>42179</v>
      </c>
      <c r="B176" s="20">
        <v>31588</v>
      </c>
      <c r="C176" s="67">
        <v>10413</v>
      </c>
      <c r="D176" s="16"/>
      <c r="E176" s="12">
        <f t="shared" si="2"/>
        <v>10413</v>
      </c>
      <c r="F176" s="15"/>
      <c r="G176" s="12"/>
      <c r="H176" s="20">
        <f>B176*Grundlagen!$D$32/Grundlagen!$D$4/Grundlagen!$D$33*Grundlagen!$D$3*(1-Grundlagen!$D$34)</f>
        <v>25285.029191171521</v>
      </c>
      <c r="I176" s="12">
        <f>E176*Grundlagen!$G$32/Grundlagen!$D$4/Grundlagen!$G$33*Grundlagen!$D$3*(1-Grundlagen!$G$34)</f>
        <v>9013.0318240264551</v>
      </c>
    </row>
    <row r="177" spans="1:9" x14ac:dyDescent="0.35">
      <c r="A177" s="80">
        <v>42180</v>
      </c>
      <c r="B177" s="20">
        <v>26460</v>
      </c>
      <c r="C177" s="67">
        <v>17719</v>
      </c>
      <c r="D177" s="16"/>
      <c r="E177" s="12">
        <f t="shared" si="2"/>
        <v>17719</v>
      </c>
      <c r="F177" s="15"/>
      <c r="G177" s="12"/>
      <c r="H177" s="20">
        <f>B177*Grundlagen!$D$32/Grundlagen!$D$4/Grundlagen!$D$33*Grundlagen!$D$3*(1-Grundlagen!$D$34)</f>
        <v>21180.254286387182</v>
      </c>
      <c r="I177" s="12">
        <f>E177*Grundlagen!$G$32/Grundlagen!$D$4/Grundlagen!$G$33*Grundlagen!$D$3*(1-Grundlagen!$G$34)</f>
        <v>15336.781992694201</v>
      </c>
    </row>
    <row r="178" spans="1:9" x14ac:dyDescent="0.35">
      <c r="A178" s="80">
        <v>42181</v>
      </c>
      <c r="B178" s="20">
        <v>25578</v>
      </c>
      <c r="C178" s="67">
        <v>18309</v>
      </c>
      <c r="D178" s="16"/>
      <c r="E178" s="12">
        <f t="shared" si="2"/>
        <v>18309</v>
      </c>
      <c r="F178" s="15"/>
      <c r="G178" s="12"/>
      <c r="H178" s="20">
        <f>B178*Grundlagen!$D$32/Grundlagen!$D$4/Grundlagen!$D$33*Grundlagen!$D$3*(1-Grundlagen!$D$34)</f>
        <v>20474.245810174278</v>
      </c>
      <c r="I178" s="12">
        <f>E178*Grundlagen!$G$32/Grundlagen!$D$4/Grundlagen!$G$33*Grundlagen!$D$3*(1-Grundlagen!$G$34)</f>
        <v>15847.459873821215</v>
      </c>
    </row>
    <row r="179" spans="1:9" x14ac:dyDescent="0.35">
      <c r="A179" s="80">
        <v>42182</v>
      </c>
      <c r="B179" s="20">
        <v>30138</v>
      </c>
      <c r="C179" s="67">
        <v>17748</v>
      </c>
      <c r="D179" s="16"/>
      <c r="E179" s="12">
        <f t="shared" si="2"/>
        <v>17748</v>
      </c>
      <c r="F179" s="15"/>
      <c r="G179" s="12"/>
      <c r="H179" s="20">
        <f>B179*Grundlagen!$D$32/Grundlagen!$D$4/Grundlagen!$D$33*Grundlagen!$D$3*(1-Grundlagen!$D$34)</f>
        <v>24124.357659982503</v>
      </c>
      <c r="I179" s="12">
        <f>E179*Grundlagen!$G$32/Grundlagen!$D$4/Grundlagen!$G$33*Grundlagen!$D$3*(1-Grundlagen!$G$34)</f>
        <v>15361.883108885191</v>
      </c>
    </row>
    <row r="180" spans="1:9" x14ac:dyDescent="0.35">
      <c r="A180" s="80">
        <v>42183</v>
      </c>
      <c r="B180" s="20">
        <v>27880</v>
      </c>
      <c r="C180" s="67">
        <v>13380</v>
      </c>
      <c r="D180" s="16"/>
      <c r="E180" s="12">
        <f t="shared" si="2"/>
        <v>13380</v>
      </c>
      <c r="F180" s="15"/>
      <c r="G180" s="12"/>
      <c r="H180" s="20">
        <f>B180*Grundlagen!$D$32/Grundlagen!$D$4/Grundlagen!$D$33*Grundlagen!$D$3*(1-Grundlagen!$D$34)</f>
        <v>22316.911923827465</v>
      </c>
      <c r="I180" s="12">
        <f>E180*Grundlagen!$G$32/Grundlagen!$D$4/Grundlagen!$G$33*Grundlagen!$D$3*(1-Grundlagen!$G$34)</f>
        <v>11581.13567708383</v>
      </c>
    </row>
    <row r="181" spans="1:9" x14ac:dyDescent="0.35">
      <c r="A181" s="80">
        <v>42184</v>
      </c>
      <c r="B181" s="20">
        <v>25860</v>
      </c>
      <c r="C181" s="67">
        <v>16079</v>
      </c>
      <c r="D181" s="16"/>
      <c r="E181" s="12">
        <f t="shared" si="2"/>
        <v>16079</v>
      </c>
      <c r="F181" s="15"/>
      <c r="G181" s="12"/>
      <c r="H181" s="20">
        <f>B181*Grundlagen!$D$32/Grundlagen!$D$4/Grundlagen!$D$33*Grundlagen!$D$3*(1-Grundlagen!$D$34)</f>
        <v>20699.976411412419</v>
      </c>
      <c r="I181" s="12">
        <f>E181*Grundlagen!$G$32/Grundlagen!$D$4/Grundlagen!$G$33*Grundlagen!$D$3*(1-Grundlagen!$G$34)</f>
        <v>13917.270594307245</v>
      </c>
    </row>
    <row r="182" spans="1:9" x14ac:dyDescent="0.35">
      <c r="A182" s="80">
        <v>42185</v>
      </c>
      <c r="B182" s="20">
        <v>28670</v>
      </c>
      <c r="C182" s="67">
        <v>12770</v>
      </c>
      <c r="D182" s="16"/>
      <c r="E182" s="12">
        <f t="shared" si="2"/>
        <v>12770</v>
      </c>
      <c r="F182" s="20">
        <v>409808</v>
      </c>
      <c r="G182" s="12">
        <v>4523461</v>
      </c>
      <c r="H182" s="20">
        <f>B182*Grundlagen!$D$32/Grundlagen!$D$4/Grundlagen!$D$33*Grundlagen!$D$3*(1-Grundlagen!$D$34)</f>
        <v>22949.277792544239</v>
      </c>
      <c r="I182" s="12">
        <f>E182*Grundlagen!$G$32/Grundlagen!$D$4/Grundlagen!$G$33*Grundlagen!$D$3*(1-Grundlagen!$G$34)</f>
        <v>11053.146681342341</v>
      </c>
    </row>
    <row r="183" spans="1:9" x14ac:dyDescent="0.35">
      <c r="A183" s="80">
        <v>42186</v>
      </c>
      <c r="B183" s="20">
        <v>31018</v>
      </c>
      <c r="C183" s="67">
        <v>12191</v>
      </c>
      <c r="D183" s="16"/>
      <c r="E183" s="12">
        <f t="shared" si="2"/>
        <v>12191</v>
      </c>
      <c r="F183" s="15"/>
      <c r="G183" s="12"/>
      <c r="H183" s="20">
        <f>B183*Grundlagen!$D$32/Grundlagen!$D$4/Grundlagen!$D$33*Grundlagen!$D$3*(1-Grundlagen!$D$34)</f>
        <v>24828.76520994549</v>
      </c>
      <c r="I183" s="12">
        <f>E183*Grundlagen!$G$32/Grundlagen!$D$4/Grundlagen!$G$33*Grundlagen!$D$3*(1-Grundlagen!$G$34)</f>
        <v>10551.989913253288</v>
      </c>
    </row>
    <row r="184" spans="1:9" x14ac:dyDescent="0.35">
      <c r="A184" s="80">
        <v>42187</v>
      </c>
      <c r="B184" s="20">
        <v>28244</v>
      </c>
      <c r="C184" s="67">
        <v>13301</v>
      </c>
      <c r="D184" s="16"/>
      <c r="E184" s="12">
        <f t="shared" si="2"/>
        <v>13301</v>
      </c>
      <c r="F184" s="15"/>
      <c r="G184" s="12"/>
      <c r="H184" s="20">
        <f>B184*Grundlagen!$D$32/Grundlagen!$D$4/Grundlagen!$D$33*Grundlagen!$D$3*(1-Grundlagen!$D$34)</f>
        <v>22608.280501312158</v>
      </c>
      <c r="I184" s="12">
        <f>E184*Grundlagen!$G$32/Grundlagen!$D$4/Grundlagen!$G$33*Grundlagen!$D$3*(1-Grundlagen!$G$34)</f>
        <v>11512.756774356656</v>
      </c>
    </row>
    <row r="185" spans="1:9" x14ac:dyDescent="0.35">
      <c r="A185" s="80">
        <v>42188</v>
      </c>
      <c r="B185" s="20">
        <v>31036</v>
      </c>
      <c r="C185" s="67">
        <v>14107</v>
      </c>
      <c r="D185" s="16">
        <v>846</v>
      </c>
      <c r="E185" s="12">
        <f t="shared" si="2"/>
        <v>14953</v>
      </c>
      <c r="F185" s="15"/>
      <c r="G185" s="12"/>
      <c r="H185" s="20">
        <f>B185*Grundlagen!$D$32/Grundlagen!$D$4/Grundlagen!$D$33*Grundlagen!$D$3*(1-Grundlagen!$D$34)</f>
        <v>24843.173546194732</v>
      </c>
      <c r="I185" s="12">
        <f>E185*Grundlagen!$G$32/Grundlagen!$D$4/Grundlagen!$G$33*Grundlagen!$D$3*(1-Grundlagen!$G$34)</f>
        <v>12942.654841512296</v>
      </c>
    </row>
    <row r="186" spans="1:9" x14ac:dyDescent="0.35">
      <c r="A186" s="80">
        <v>42189</v>
      </c>
      <c r="B186" s="20">
        <v>25832</v>
      </c>
      <c r="C186" s="67">
        <v>11705</v>
      </c>
      <c r="D186" s="16">
        <v>539</v>
      </c>
      <c r="E186" s="12">
        <f t="shared" si="2"/>
        <v>12244</v>
      </c>
      <c r="F186" s="15"/>
      <c r="G186" s="12"/>
      <c r="H186" s="20">
        <f>B186*Grundlagen!$D$32/Grundlagen!$D$4/Grundlagen!$D$33*Grundlagen!$D$3*(1-Grundlagen!$D$34)</f>
        <v>20677.563443913597</v>
      </c>
      <c r="I186" s="12">
        <f>E186*Grundlagen!$G$32/Grundlagen!$D$4/Grundlagen!$G$33*Grundlagen!$D$3*(1-Grundlagen!$G$34)</f>
        <v>10597.864366981648</v>
      </c>
    </row>
    <row r="187" spans="1:9" x14ac:dyDescent="0.35">
      <c r="A187" s="80">
        <v>42190</v>
      </c>
      <c r="B187" s="20">
        <v>23540</v>
      </c>
      <c r="C187" s="67">
        <v>7905</v>
      </c>
      <c r="D187" s="16"/>
      <c r="E187" s="12">
        <f t="shared" si="2"/>
        <v>7905</v>
      </c>
      <c r="F187" s="15"/>
      <c r="G187" s="12"/>
      <c r="H187" s="20">
        <f>B187*Grundlagen!$D$32/Grundlagen!$D$4/Grundlagen!$D$33*Grundlagen!$D$3*(1-Grundlagen!$D$34)</f>
        <v>18842.90196150999</v>
      </c>
      <c r="I187" s="12">
        <f>E187*Grundlagen!$G$32/Grundlagen!$D$4/Grundlagen!$G$33*Grundlagen!$D$3*(1-Grundlagen!$G$34)</f>
        <v>6842.2180513712765</v>
      </c>
    </row>
    <row r="188" spans="1:9" x14ac:dyDescent="0.35">
      <c r="A188" s="80">
        <v>42191</v>
      </c>
      <c r="B188" s="20">
        <v>26960</v>
      </c>
      <c r="C188" s="67">
        <v>9872</v>
      </c>
      <c r="D188" s="16"/>
      <c r="E188" s="12">
        <f t="shared" si="2"/>
        <v>9872</v>
      </c>
      <c r="F188" s="15"/>
      <c r="G188" s="12"/>
      <c r="H188" s="20">
        <f>B188*Grundlagen!$D$32/Grundlagen!$D$4/Grundlagen!$D$33*Grundlagen!$D$3*(1-Grundlagen!$D$34)</f>
        <v>21580.485848866156</v>
      </c>
      <c r="I188" s="12">
        <f>E188*Grundlagen!$G$32/Grundlagen!$D$4/Grundlagen!$G$33*Grundlagen!$D$3*(1-Grundlagen!$G$34)</f>
        <v>8544.766173704902</v>
      </c>
    </row>
    <row r="189" spans="1:9" x14ac:dyDescent="0.35">
      <c r="A189" s="80">
        <v>42192</v>
      </c>
      <c r="B189" s="20">
        <v>24032</v>
      </c>
      <c r="C189" s="67">
        <v>12440</v>
      </c>
      <c r="D189" s="16"/>
      <c r="E189" s="12">
        <f t="shared" si="2"/>
        <v>12440</v>
      </c>
      <c r="F189" s="15"/>
      <c r="G189" s="12"/>
      <c r="H189" s="20">
        <f>B189*Grundlagen!$D$32/Grundlagen!$D$4/Grundlagen!$D$33*Grundlagen!$D$3*(1-Grundlagen!$D$34)</f>
        <v>19236.729818989301</v>
      </c>
      <c r="I189" s="12">
        <f>E189*Grundlagen!$G$32/Grundlagen!$D$4/Grundlagen!$G$33*Grundlagen!$D$3*(1-Grundlagen!$G$34)</f>
        <v>10767.513290203504</v>
      </c>
    </row>
    <row r="190" spans="1:9" x14ac:dyDescent="0.35">
      <c r="A190" s="80">
        <v>42193</v>
      </c>
      <c r="B190" s="20">
        <v>28496</v>
      </c>
      <c r="C190" s="67">
        <v>4282</v>
      </c>
      <c r="D190" s="67">
        <v>1033</v>
      </c>
      <c r="E190" s="12">
        <f t="shared" si="2"/>
        <v>5315</v>
      </c>
      <c r="F190" s="15"/>
      <c r="G190" s="12"/>
      <c r="H190" s="20">
        <f>B190*Grundlagen!$D$32/Grundlagen!$D$4/Grundlagen!$D$33*Grundlagen!$D$3*(1-Grundlagen!$D$34)</f>
        <v>22809.997208801557</v>
      </c>
      <c r="I190" s="12">
        <f>E190*Grundlagen!$G$32/Grundlagen!$D$4/Grundlagen!$G$33*Grundlagen!$D$3*(1-Grundlagen!$G$34)</f>
        <v>4600.4287087967541</v>
      </c>
    </row>
    <row r="191" spans="1:9" x14ac:dyDescent="0.35">
      <c r="A191" s="80">
        <v>42194</v>
      </c>
      <c r="B191" s="20">
        <v>25778</v>
      </c>
      <c r="C191" s="67">
        <v>6006</v>
      </c>
      <c r="D191" s="16"/>
      <c r="E191" s="12">
        <f t="shared" si="2"/>
        <v>6006</v>
      </c>
      <c r="F191" s="15"/>
      <c r="G191" s="12"/>
      <c r="H191" s="20">
        <f>B191*Grundlagen!$D$32/Grundlagen!$D$4/Grundlagen!$D$33*Grundlagen!$D$3*(1-Grundlagen!$D$34)</f>
        <v>20634.338435165864</v>
      </c>
      <c r="I191" s="12">
        <f>E191*Grundlagen!$G$32/Grundlagen!$D$4/Grundlagen!$G$33*Grundlagen!$D$3*(1-Grundlagen!$G$34)</f>
        <v>5198.5277187268684</v>
      </c>
    </row>
    <row r="192" spans="1:9" x14ac:dyDescent="0.35">
      <c r="A192" s="80">
        <v>42195</v>
      </c>
      <c r="B192" s="20">
        <v>25474</v>
      </c>
      <c r="C192" s="67">
        <v>8841</v>
      </c>
      <c r="D192" s="16"/>
      <c r="E192" s="12">
        <f t="shared" si="2"/>
        <v>8841</v>
      </c>
      <c r="F192" s="15"/>
      <c r="G192" s="12"/>
      <c r="H192" s="20">
        <f>B192*Grundlagen!$D$32/Grundlagen!$D$4/Grundlagen!$D$33*Grundlagen!$D$3*(1-Grundlagen!$D$34)</f>
        <v>20390.99764517865</v>
      </c>
      <c r="I192" s="12">
        <f>E192*Grundlagen!$G$32/Grundlagen!$D$4/Grundlagen!$G$33*Grundlagen!$D$3*(1-Grundlagen!$G$34)</f>
        <v>7652.378215328712</v>
      </c>
    </row>
    <row r="193" spans="1:9" x14ac:dyDescent="0.35">
      <c r="A193" s="80">
        <v>42196</v>
      </c>
      <c r="B193" s="20">
        <v>24880</v>
      </c>
      <c r="C193" s="67">
        <v>9860</v>
      </c>
      <c r="D193" s="16"/>
      <c r="E193" s="12">
        <f t="shared" si="2"/>
        <v>9860</v>
      </c>
      <c r="F193" s="15"/>
      <c r="G193" s="12"/>
      <c r="H193" s="20">
        <f>B193*Grundlagen!$D$32/Grundlagen!$D$4/Grundlagen!$D$33*Grundlagen!$D$3*(1-Grundlagen!$D$34)</f>
        <v>19915.522548953635</v>
      </c>
      <c r="I193" s="12">
        <f>E193*Grundlagen!$G$32/Grundlagen!$D$4/Grundlagen!$G$33*Grundlagen!$D$3*(1-Grundlagen!$G$34)</f>
        <v>8534.3795049362161</v>
      </c>
    </row>
    <row r="194" spans="1:9" x14ac:dyDescent="0.35">
      <c r="A194" s="80">
        <v>42197</v>
      </c>
      <c r="B194" s="20">
        <v>23014</v>
      </c>
      <c r="C194" s="67">
        <v>7303</v>
      </c>
      <c r="D194" s="16"/>
      <c r="E194" s="12">
        <f t="shared" si="2"/>
        <v>7303</v>
      </c>
      <c r="F194" s="15"/>
      <c r="G194" s="12"/>
      <c r="H194" s="20">
        <f>B194*Grundlagen!$D$32/Grundlagen!$D$4/Grundlagen!$D$33*Grundlagen!$D$3*(1-Grundlagen!$D$34)</f>
        <v>18421.858357782112</v>
      </c>
      <c r="I194" s="12">
        <f>E194*Grundlagen!$G$32/Grundlagen!$D$4/Grundlagen!$G$33*Grundlagen!$D$3*(1-Grundlagen!$G$34)</f>
        <v>6321.1535014755773</v>
      </c>
    </row>
    <row r="195" spans="1:9" x14ac:dyDescent="0.35">
      <c r="A195" s="80">
        <v>42198</v>
      </c>
      <c r="B195" s="20">
        <v>24640</v>
      </c>
      <c r="C195" s="67">
        <v>7839</v>
      </c>
      <c r="D195" s="16"/>
      <c r="E195" s="12">
        <f t="shared" ref="E195:E258" si="3">C195+D195</f>
        <v>7839</v>
      </c>
      <c r="F195" s="15"/>
      <c r="G195" s="12"/>
      <c r="H195" s="20">
        <f>B195*Grundlagen!$D$32/Grundlagen!$D$4/Grundlagen!$D$33*Grundlagen!$D$3*(1-Grundlagen!$D$34)</f>
        <v>19723.411398963726</v>
      </c>
      <c r="I195" s="12">
        <f>E195*Grundlagen!$G$32/Grundlagen!$D$4/Grundlagen!$G$33*Grundlagen!$D$3*(1-Grundlagen!$G$34)</f>
        <v>6785.0913731435094</v>
      </c>
    </row>
    <row r="196" spans="1:9" x14ac:dyDescent="0.35">
      <c r="A196" s="80">
        <v>42199</v>
      </c>
      <c r="B196" s="20">
        <v>28914</v>
      </c>
      <c r="C196" s="67">
        <v>10043</v>
      </c>
      <c r="D196" s="16"/>
      <c r="E196" s="12">
        <f t="shared" si="3"/>
        <v>10043</v>
      </c>
      <c r="F196" s="15"/>
      <c r="G196" s="12"/>
      <c r="H196" s="20">
        <f>B196*Grundlagen!$D$32/Grundlagen!$D$4/Grundlagen!$D$33*Grundlagen!$D$3*(1-Grundlagen!$D$34)</f>
        <v>23144.590795033975</v>
      </c>
      <c r="I196" s="12">
        <f>E196*Grundlagen!$G$32/Grundlagen!$D$4/Grundlagen!$G$33*Grundlagen!$D$3*(1-Grundlagen!$G$34)</f>
        <v>8692.7762036586628</v>
      </c>
    </row>
    <row r="197" spans="1:9" x14ac:dyDescent="0.35">
      <c r="A197" s="80">
        <v>42200</v>
      </c>
      <c r="B197" s="20">
        <v>27546</v>
      </c>
      <c r="C197" s="67">
        <v>8303</v>
      </c>
      <c r="D197" s="16"/>
      <c r="E197" s="12">
        <f t="shared" si="3"/>
        <v>8303</v>
      </c>
      <c r="F197" s="15"/>
      <c r="G197" s="12"/>
      <c r="H197" s="20">
        <f>B197*Grundlagen!$D$32/Grundlagen!$D$4/Grundlagen!$D$33*Grundlagen!$D$3*(1-Grundlagen!$D$34)</f>
        <v>22049.557240091512</v>
      </c>
      <c r="I197" s="12">
        <f>E197*Grundlagen!$G$32/Grundlagen!$D$4/Grundlagen!$G$33*Grundlagen!$D$3*(1-Grundlagen!$G$34)</f>
        <v>7186.7092321993314</v>
      </c>
    </row>
    <row r="198" spans="1:9" x14ac:dyDescent="0.35">
      <c r="A198" s="80">
        <v>42201</v>
      </c>
      <c r="B198" s="20">
        <v>29660</v>
      </c>
      <c r="C198" s="67">
        <v>9129</v>
      </c>
      <c r="D198" s="16"/>
      <c r="E198" s="12">
        <f t="shared" si="3"/>
        <v>9129</v>
      </c>
      <c r="F198" s="15"/>
      <c r="G198" s="12"/>
      <c r="H198" s="20">
        <f>B198*Grundlagen!$D$32/Grundlagen!$D$4/Grundlagen!$D$33*Grundlagen!$D$3*(1-Grundlagen!$D$34)</f>
        <v>23741.736286252602</v>
      </c>
      <c r="I198" s="12">
        <f>E198*Grundlagen!$G$32/Grundlagen!$D$4/Grundlagen!$G$33*Grundlagen!$D$3*(1-Grundlagen!$G$34)</f>
        <v>7901.6582657771532</v>
      </c>
    </row>
    <row r="199" spans="1:9" x14ac:dyDescent="0.35">
      <c r="A199" s="80">
        <v>42202</v>
      </c>
      <c r="B199" s="20">
        <v>25788</v>
      </c>
      <c r="C199" s="67">
        <v>8310</v>
      </c>
      <c r="D199" s="16"/>
      <c r="E199" s="12">
        <f t="shared" si="3"/>
        <v>8310</v>
      </c>
      <c r="F199" s="15"/>
      <c r="G199" s="12"/>
      <c r="H199" s="20">
        <f>B199*Grundlagen!$D$32/Grundlagen!$D$4/Grundlagen!$D$33*Grundlagen!$D$3*(1-Grundlagen!$D$34)</f>
        <v>20642.343066415448</v>
      </c>
      <c r="I199" s="12">
        <f>E199*Grundlagen!$G$32/Grundlagen!$D$4/Grundlagen!$G$33*Grundlagen!$D$3*(1-Grundlagen!$G$34)</f>
        <v>7192.7681223143982</v>
      </c>
    </row>
    <row r="200" spans="1:9" x14ac:dyDescent="0.35">
      <c r="A200" s="80">
        <v>42203</v>
      </c>
      <c r="B200" s="20">
        <v>23994</v>
      </c>
      <c r="C200" s="67">
        <v>1990</v>
      </c>
      <c r="D200" s="16"/>
      <c r="E200" s="12">
        <f t="shared" si="3"/>
        <v>1990</v>
      </c>
      <c r="F200" s="15"/>
      <c r="G200" s="12"/>
      <c r="H200" s="20">
        <f>B200*Grundlagen!$D$32/Grundlagen!$D$4/Grundlagen!$D$33*Grundlagen!$D$3*(1-Grundlagen!$D$34)</f>
        <v>19206.312220240892</v>
      </c>
      <c r="I200" s="12">
        <f>E200*Grundlagen!$G$32/Grundlagen!$D$4/Grundlagen!$G$33*Grundlagen!$D$3*(1-Grundlagen!$G$34)</f>
        <v>1722.4559041402711</v>
      </c>
    </row>
    <row r="201" spans="1:9" x14ac:dyDescent="0.35">
      <c r="A201" s="80">
        <v>42204</v>
      </c>
      <c r="B201" s="20">
        <v>23896</v>
      </c>
      <c r="C201" s="67">
        <v>8369</v>
      </c>
      <c r="D201" s="16"/>
      <c r="E201" s="12">
        <f t="shared" si="3"/>
        <v>8369</v>
      </c>
      <c r="F201" s="15"/>
      <c r="G201" s="12"/>
      <c r="H201" s="20">
        <f>B201*Grundlagen!$D$32/Grundlagen!$D$4/Grundlagen!$D$33*Grundlagen!$D$3*(1-Grundlagen!$D$34)</f>
        <v>19127.86683399502</v>
      </c>
      <c r="I201" s="12">
        <f>E201*Grundlagen!$G$32/Grundlagen!$D$4/Grundlagen!$G$33*Grundlagen!$D$3*(1-Grundlagen!$G$34)</f>
        <v>7243.8359104270985</v>
      </c>
    </row>
    <row r="202" spans="1:9" x14ac:dyDescent="0.35">
      <c r="A202" s="80">
        <v>42205</v>
      </c>
      <c r="B202" s="20">
        <v>25702</v>
      </c>
      <c r="C202" s="67">
        <v>7353</v>
      </c>
      <c r="D202" s="16"/>
      <c r="E202" s="12">
        <f t="shared" si="3"/>
        <v>7353</v>
      </c>
      <c r="F202" s="15"/>
      <c r="G202" s="12"/>
      <c r="H202" s="20">
        <f>B202*Grundlagen!$D$32/Grundlagen!$D$4/Grundlagen!$D$33*Grundlagen!$D$3*(1-Grundlagen!$D$34)</f>
        <v>20573.503237669065</v>
      </c>
      <c r="I202" s="12">
        <f>E202*Grundlagen!$G$32/Grundlagen!$D$4/Grundlagen!$G$33*Grundlagen!$D$3*(1-Grundlagen!$G$34)</f>
        <v>6364.431288011765</v>
      </c>
    </row>
    <row r="203" spans="1:9" x14ac:dyDescent="0.35">
      <c r="A203" s="80">
        <v>42206</v>
      </c>
      <c r="B203" s="20">
        <v>28046</v>
      </c>
      <c r="C203" s="67">
        <v>5841</v>
      </c>
      <c r="D203" s="16"/>
      <c r="E203" s="12">
        <f t="shared" si="3"/>
        <v>5841</v>
      </c>
      <c r="F203" s="15"/>
      <c r="G203" s="12"/>
      <c r="H203" s="20">
        <f>B203*Grundlagen!$D$32/Grundlagen!$D$4/Grundlagen!$D$33*Grundlagen!$D$3*(1-Grundlagen!$D$34)</f>
        <v>22449.788802570485</v>
      </c>
      <c r="I203" s="12">
        <f>E203*Grundlagen!$G$32/Grundlagen!$D$4/Grundlagen!$G$33*Grundlagen!$D$3*(1-Grundlagen!$G$34)</f>
        <v>5055.7110231574488</v>
      </c>
    </row>
    <row r="204" spans="1:9" x14ac:dyDescent="0.35">
      <c r="A204" s="80">
        <v>42207</v>
      </c>
      <c r="B204" s="20">
        <v>28986</v>
      </c>
      <c r="C204" s="67">
        <v>8620</v>
      </c>
      <c r="D204" s="16"/>
      <c r="E204" s="12">
        <f t="shared" si="3"/>
        <v>8620</v>
      </c>
      <c r="F204" s="15"/>
      <c r="G204" s="12"/>
      <c r="H204" s="20">
        <f>B204*Grundlagen!$D$32/Grundlagen!$D$4/Grundlagen!$D$33*Grundlagen!$D$3*(1-Grundlagen!$D$34)</f>
        <v>23202.224140030947</v>
      </c>
      <c r="I204" s="12">
        <f>E204*Grundlagen!$G$32/Grundlagen!$D$4/Grundlagen!$G$33*Grundlagen!$D$3*(1-Grundlagen!$G$34)</f>
        <v>7461.0903988387608</v>
      </c>
    </row>
    <row r="205" spans="1:9" x14ac:dyDescent="0.35">
      <c r="A205" s="80">
        <v>42208</v>
      </c>
      <c r="B205" s="20">
        <v>33382</v>
      </c>
      <c r="C205" s="67">
        <v>4573</v>
      </c>
      <c r="D205" s="16"/>
      <c r="E205" s="12">
        <f t="shared" si="3"/>
        <v>4573</v>
      </c>
      <c r="F205" s="15"/>
      <c r="G205" s="12"/>
      <c r="H205" s="20">
        <f>B205*Grundlagen!$D$32/Grundlagen!$D$4/Grundlagen!$D$33*Grundlagen!$D$3*(1-Grundlagen!$D$34)</f>
        <v>26721.060037346069</v>
      </c>
      <c r="I205" s="12">
        <f>E205*Grundlagen!$G$32/Grundlagen!$D$4/Grundlagen!$G$33*Grundlagen!$D$3*(1-Grundlagen!$G$34)</f>
        <v>3958.1863565997282</v>
      </c>
    </row>
    <row r="206" spans="1:9" x14ac:dyDescent="0.35">
      <c r="A206" s="80">
        <v>42209</v>
      </c>
      <c r="B206" s="20">
        <v>29774</v>
      </c>
      <c r="C206" s="67">
        <v>5892</v>
      </c>
      <c r="D206" s="16"/>
      <c r="E206" s="12">
        <f t="shared" si="3"/>
        <v>5892</v>
      </c>
      <c r="F206" s="15"/>
      <c r="G206" s="12"/>
      <c r="H206" s="20">
        <f>B206*Grundlagen!$D$32/Grundlagen!$D$4/Grundlagen!$D$33*Grundlagen!$D$3*(1-Grundlagen!$D$34)</f>
        <v>23832.98908249781</v>
      </c>
      <c r="I206" s="12">
        <f>E206*Grundlagen!$G$32/Grundlagen!$D$4/Grundlagen!$G$33*Grundlagen!$D$3*(1-Grundlagen!$G$34)</f>
        <v>5099.8543654243585</v>
      </c>
    </row>
    <row r="207" spans="1:9" x14ac:dyDescent="0.35">
      <c r="A207" s="80">
        <v>42210</v>
      </c>
      <c r="B207" s="20">
        <v>25470</v>
      </c>
      <c r="C207" s="16">
        <v>0</v>
      </c>
      <c r="D207" s="16"/>
      <c r="E207" s="12">
        <f t="shared" si="3"/>
        <v>0</v>
      </c>
      <c r="F207" s="15"/>
      <c r="G207" s="12"/>
      <c r="H207" s="20">
        <f>B207*Grundlagen!$D$32/Grundlagen!$D$4/Grundlagen!$D$33*Grundlagen!$D$3*(1-Grundlagen!$D$34)</f>
        <v>20387.795792678822</v>
      </c>
      <c r="I207" s="12">
        <f>E207*Grundlagen!$G$32/Grundlagen!$D$4/Grundlagen!$G$33*Grundlagen!$D$3*(1-Grundlagen!$G$34)</f>
        <v>0</v>
      </c>
    </row>
    <row r="208" spans="1:9" x14ac:dyDescent="0.35">
      <c r="A208" s="80">
        <v>42211</v>
      </c>
      <c r="B208" s="20">
        <v>22036</v>
      </c>
      <c r="C208" s="16">
        <v>113</v>
      </c>
      <c r="D208" s="16"/>
      <c r="E208" s="12">
        <f t="shared" si="3"/>
        <v>113</v>
      </c>
      <c r="F208" s="15"/>
      <c r="G208" s="12"/>
      <c r="H208" s="20">
        <f>B208*Grundlagen!$D$32/Grundlagen!$D$4/Grundlagen!$D$33*Grundlagen!$D$3*(1-Grundlagen!$D$34)</f>
        <v>17639.005421573242</v>
      </c>
      <c r="I208" s="12">
        <f>E208*Grundlagen!$G$32/Grundlagen!$D$4/Grundlagen!$G$33*Grundlagen!$D$3*(1-Grundlagen!$G$34)</f>
        <v>97.807797571784207</v>
      </c>
    </row>
    <row r="209" spans="1:9" x14ac:dyDescent="0.35">
      <c r="A209" s="80">
        <v>42212</v>
      </c>
      <c r="B209" s="20">
        <v>25508</v>
      </c>
      <c r="C209" s="67">
        <v>1931</v>
      </c>
      <c r="D209" s="16"/>
      <c r="E209" s="12">
        <f t="shared" si="3"/>
        <v>1931</v>
      </c>
      <c r="F209" s="15"/>
      <c r="G209" s="12"/>
      <c r="H209" s="20">
        <f>B209*Grundlagen!$D$32/Grundlagen!$D$4/Grundlagen!$D$33*Grundlagen!$D$3*(1-Grundlagen!$D$34)</f>
        <v>20418.213391427224</v>
      </c>
      <c r="I209" s="12">
        <f>E209*Grundlagen!$G$32/Grundlagen!$D$4/Grundlagen!$G$33*Grundlagen!$D$3*(1-Grundlagen!$G$34)</f>
        <v>1671.3881160275694</v>
      </c>
    </row>
    <row r="210" spans="1:9" x14ac:dyDescent="0.35">
      <c r="A210" s="80">
        <v>42213</v>
      </c>
      <c r="B210" s="20">
        <v>27056</v>
      </c>
      <c r="C210" s="16">
        <v>148</v>
      </c>
      <c r="D210" s="16"/>
      <c r="E210" s="12">
        <f t="shared" si="3"/>
        <v>148</v>
      </c>
      <c r="F210" s="15"/>
      <c r="G210" s="12"/>
      <c r="H210" s="20">
        <f>B210*Grundlagen!$D$32/Grundlagen!$D$4/Grundlagen!$D$33*Grundlagen!$D$3*(1-Grundlagen!$D$34)</f>
        <v>21657.330308862118</v>
      </c>
      <c r="I210" s="12">
        <f>E210*Grundlagen!$G$32/Grundlagen!$D$4/Grundlagen!$G$33*Grundlagen!$D$3*(1-Grundlagen!$G$34)</f>
        <v>128.10224814711563</v>
      </c>
    </row>
    <row r="211" spans="1:9" x14ac:dyDescent="0.35">
      <c r="A211" s="80">
        <v>42214</v>
      </c>
      <c r="B211" s="20">
        <v>24928</v>
      </c>
      <c r="C211" s="16">
        <v>723</v>
      </c>
      <c r="D211" s="16"/>
      <c r="E211" s="12">
        <f t="shared" si="3"/>
        <v>723</v>
      </c>
      <c r="F211" s="15"/>
      <c r="G211" s="12"/>
      <c r="H211" s="20">
        <f>B211*Grundlagen!$D$32/Grundlagen!$D$4/Grundlagen!$D$33*Grundlagen!$D$3*(1-Grundlagen!$D$34)</f>
        <v>19953.944778951616</v>
      </c>
      <c r="I211" s="12">
        <f>E211*Grundlagen!$G$32/Grundlagen!$D$4/Grundlagen!$G$33*Grundlagen!$D$3*(1-Grundlagen!$G$34)</f>
        <v>625.79679331327429</v>
      </c>
    </row>
    <row r="212" spans="1:9" x14ac:dyDescent="0.35">
      <c r="A212" s="80">
        <v>42215</v>
      </c>
      <c r="B212" s="20">
        <v>27464</v>
      </c>
      <c r="C212" s="16">
        <v>735</v>
      </c>
      <c r="D212" s="16"/>
      <c r="E212" s="12">
        <f t="shared" si="3"/>
        <v>735</v>
      </c>
      <c r="F212" s="15"/>
      <c r="G212" s="12"/>
      <c r="H212" s="20">
        <f>B212*Grundlagen!$D$32/Grundlagen!$D$4/Grundlagen!$D$33*Grundlagen!$D$3*(1-Grundlagen!$D$34)</f>
        <v>21983.91926384496</v>
      </c>
      <c r="I212" s="12">
        <f>E212*Grundlagen!$G$32/Grundlagen!$D$4/Grundlagen!$G$33*Grundlagen!$D$3*(1-Grundlagen!$G$34)</f>
        <v>636.18346208195931</v>
      </c>
    </row>
    <row r="213" spans="1:9" x14ac:dyDescent="0.35">
      <c r="A213" s="80">
        <v>42216</v>
      </c>
      <c r="B213" s="20">
        <v>25648</v>
      </c>
      <c r="C213" s="67">
        <v>4695</v>
      </c>
      <c r="D213" s="16"/>
      <c r="E213" s="12">
        <f t="shared" si="3"/>
        <v>4695</v>
      </c>
      <c r="F213" s="20">
        <v>369529</v>
      </c>
      <c r="G213" s="12">
        <v>4078861</v>
      </c>
      <c r="H213" s="20">
        <f>B213*Grundlagen!$D$32/Grundlagen!$D$4/Grundlagen!$D$33*Grundlagen!$D$3*(1-Grundlagen!$D$34)</f>
        <v>20530.278228921332</v>
      </c>
      <c r="I213" s="12">
        <f>E213*Grundlagen!$G$32/Grundlagen!$D$4/Grundlagen!$G$33*Grundlagen!$D$3*(1-Grundlagen!$G$34)</f>
        <v>4063.784155748026</v>
      </c>
    </row>
    <row r="214" spans="1:9" x14ac:dyDescent="0.35">
      <c r="A214" s="80">
        <v>42217</v>
      </c>
      <c r="B214" s="20">
        <v>23724</v>
      </c>
      <c r="C214" s="16">
        <v>7</v>
      </c>
      <c r="D214" s="16"/>
      <c r="E214" s="12">
        <f t="shared" si="3"/>
        <v>7</v>
      </c>
      <c r="F214" s="15"/>
      <c r="G214" s="12"/>
      <c r="H214" s="20">
        <f>B214*Grundlagen!$D$32/Grundlagen!$D$4/Grundlagen!$D$33*Grundlagen!$D$3*(1-Grundlagen!$D$34)</f>
        <v>18990.187176502252</v>
      </c>
      <c r="I214" s="12">
        <f>E214*Grundlagen!$G$32/Grundlagen!$D$4/Grundlagen!$G$33*Grundlagen!$D$3*(1-Grundlagen!$G$34)</f>
        <v>6.0588901150662808</v>
      </c>
    </row>
    <row r="215" spans="1:9" x14ac:dyDescent="0.35">
      <c r="A215" s="80">
        <v>42218</v>
      </c>
      <c r="B215" s="20">
        <v>19968</v>
      </c>
      <c r="C215" s="67">
        <v>3604</v>
      </c>
      <c r="D215" s="16"/>
      <c r="E215" s="12">
        <f t="shared" si="3"/>
        <v>3604</v>
      </c>
      <c r="F215" s="15"/>
      <c r="G215" s="12"/>
      <c r="H215" s="20">
        <f>B215*Grundlagen!$D$32/Grundlagen!$D$4/Grundlagen!$D$33*Grundlagen!$D$3*(1-Grundlagen!$D$34)</f>
        <v>15983.647679160214</v>
      </c>
      <c r="I215" s="12">
        <f>E215*Grundlagen!$G$32/Grundlagen!$D$4/Grundlagen!$G$33*Grundlagen!$D$3*(1-Grundlagen!$G$34)</f>
        <v>3119.4628535284101</v>
      </c>
    </row>
    <row r="216" spans="1:9" x14ac:dyDescent="0.35">
      <c r="A216" s="80">
        <v>42219</v>
      </c>
      <c r="B216" s="20">
        <v>25848</v>
      </c>
      <c r="C216" s="67">
        <v>7818</v>
      </c>
      <c r="D216" s="16"/>
      <c r="E216" s="12">
        <f t="shared" si="3"/>
        <v>7818</v>
      </c>
      <c r="F216" s="15"/>
      <c r="G216" s="12"/>
      <c r="H216" s="20">
        <f>B216*Grundlagen!$D$32/Grundlagen!$D$4/Grundlagen!$D$33*Grundlagen!$D$3*(1-Grundlagen!$D$34)</f>
        <v>20690.370853912926</v>
      </c>
      <c r="I216" s="12">
        <f>E216*Grundlagen!$G$32/Grundlagen!$D$4/Grundlagen!$G$33*Grundlagen!$D$3*(1-Grundlagen!$G$34)</f>
        <v>6766.9147027983108</v>
      </c>
    </row>
    <row r="217" spans="1:9" x14ac:dyDescent="0.35">
      <c r="A217" s="80">
        <v>42220</v>
      </c>
      <c r="B217" s="20">
        <v>27348</v>
      </c>
      <c r="C217" s="67">
        <v>3454</v>
      </c>
      <c r="D217" s="16"/>
      <c r="E217" s="12">
        <f t="shared" si="3"/>
        <v>3454</v>
      </c>
      <c r="F217" s="15"/>
      <c r="G217" s="12"/>
      <c r="H217" s="20">
        <f>B217*Grundlagen!$D$32/Grundlagen!$D$4/Grundlagen!$D$33*Grundlagen!$D$3*(1-Grundlagen!$D$34)</f>
        <v>21891.065541349839</v>
      </c>
      <c r="I217" s="12">
        <f>E217*Grundlagen!$G$32/Grundlagen!$D$4/Grundlagen!$G$33*Grundlagen!$D$3*(1-Grundlagen!$G$34)</f>
        <v>2989.6294939198469</v>
      </c>
    </row>
    <row r="218" spans="1:9" x14ac:dyDescent="0.35">
      <c r="A218" s="80">
        <v>42221</v>
      </c>
      <c r="B218" s="20">
        <v>27314</v>
      </c>
      <c r="C218" s="67">
        <v>3402</v>
      </c>
      <c r="D218" s="16">
        <v>142</v>
      </c>
      <c r="E218" s="12">
        <f t="shared" si="3"/>
        <v>3544</v>
      </c>
      <c r="F218" s="15"/>
      <c r="G218" s="12"/>
      <c r="H218" s="20">
        <f>B218*Grundlagen!$D$32/Grundlagen!$D$4/Grundlagen!$D$33*Grundlagen!$D$3*(1-Grundlagen!$D$34)</f>
        <v>21863.849795101265</v>
      </c>
      <c r="I218" s="12">
        <f>E218*Grundlagen!$G$32/Grundlagen!$D$4/Grundlagen!$G$33*Grundlagen!$D$3*(1-Grundlagen!$G$34)</f>
        <v>3067.5295096849854</v>
      </c>
    </row>
    <row r="219" spans="1:9" x14ac:dyDescent="0.35">
      <c r="A219" s="80">
        <v>42222</v>
      </c>
      <c r="B219" s="20">
        <v>25290</v>
      </c>
      <c r="C219" s="67">
        <v>4817</v>
      </c>
      <c r="D219" s="16"/>
      <c r="E219" s="12">
        <f t="shared" si="3"/>
        <v>4817</v>
      </c>
      <c r="F219" s="15"/>
      <c r="G219" s="12"/>
      <c r="H219" s="20">
        <f>B219*Grundlagen!$D$32/Grundlagen!$D$4/Grundlagen!$D$33*Grundlagen!$D$3*(1-Grundlagen!$D$34)</f>
        <v>20243.712430186391</v>
      </c>
      <c r="I219" s="12">
        <f>E219*Grundlagen!$G$32/Grundlagen!$D$4/Grundlagen!$G$33*Grundlagen!$D$3*(1-Grundlagen!$G$34)</f>
        <v>4169.3819548963238</v>
      </c>
    </row>
    <row r="220" spans="1:9" x14ac:dyDescent="0.35">
      <c r="A220" s="80">
        <v>42223</v>
      </c>
      <c r="B220" s="20">
        <v>25532</v>
      </c>
      <c r="C220" s="67">
        <v>6862</v>
      </c>
      <c r="D220" s="16"/>
      <c r="E220" s="12">
        <f t="shared" si="3"/>
        <v>6862</v>
      </c>
      <c r="F220" s="15"/>
      <c r="G220" s="12"/>
      <c r="H220" s="20">
        <f>B220*Grundlagen!$D$32/Grundlagen!$D$4/Grundlagen!$D$33*Grundlagen!$D$3*(1-Grundlagen!$D$34)</f>
        <v>20437.424506426218</v>
      </c>
      <c r="I220" s="12">
        <f>E220*Grundlagen!$G$32/Grundlagen!$D$4/Grundlagen!$G$33*Grundlagen!$D$3*(1-Grundlagen!$G$34)</f>
        <v>5939.4434242264015</v>
      </c>
    </row>
    <row r="221" spans="1:9" x14ac:dyDescent="0.35">
      <c r="A221" s="80">
        <v>42224</v>
      </c>
      <c r="B221" s="20">
        <v>26664</v>
      </c>
      <c r="C221" s="67">
        <v>8319</v>
      </c>
      <c r="D221" s="16"/>
      <c r="E221" s="12">
        <f t="shared" si="3"/>
        <v>8319</v>
      </c>
      <c r="F221" s="15"/>
      <c r="G221" s="12"/>
      <c r="H221" s="20">
        <f>B221*Grundlagen!$D$32/Grundlagen!$D$4/Grundlagen!$D$33*Grundlagen!$D$3*(1-Grundlagen!$D$34)</f>
        <v>21343.548763878603</v>
      </c>
      <c r="I221" s="12">
        <f>E221*Grundlagen!$G$32/Grundlagen!$D$4/Grundlagen!$G$33*Grundlagen!$D$3*(1-Grundlagen!$G$34)</f>
        <v>7200.5581238909108</v>
      </c>
    </row>
    <row r="222" spans="1:9" x14ac:dyDescent="0.35">
      <c r="A222" s="80">
        <v>42225</v>
      </c>
      <c r="B222" s="20">
        <v>24942</v>
      </c>
      <c r="C222" s="16">
        <v>0</v>
      </c>
      <c r="D222" s="16"/>
      <c r="E222" s="12">
        <f t="shared" si="3"/>
        <v>0</v>
      </c>
      <c r="F222" s="15"/>
      <c r="G222" s="12"/>
      <c r="H222" s="20">
        <f>B222*Grundlagen!$D$32/Grundlagen!$D$4/Grundlagen!$D$33*Grundlagen!$D$3*(1-Grundlagen!$D$34)</f>
        <v>19965.151262701023</v>
      </c>
      <c r="I222" s="12">
        <f>E222*Grundlagen!$G$32/Grundlagen!$D$4/Grundlagen!$G$33*Grundlagen!$D$3*(1-Grundlagen!$G$34)</f>
        <v>0</v>
      </c>
    </row>
    <row r="223" spans="1:9" x14ac:dyDescent="0.35">
      <c r="A223" s="80">
        <v>42226</v>
      </c>
      <c r="B223" s="20">
        <v>27850</v>
      </c>
      <c r="C223" s="67">
        <v>8732</v>
      </c>
      <c r="D223" s="16"/>
      <c r="E223" s="12">
        <f t="shared" si="3"/>
        <v>8732</v>
      </c>
      <c r="F223" s="15"/>
      <c r="G223" s="12"/>
      <c r="H223" s="20">
        <f>B223*Grundlagen!$D$32/Grundlagen!$D$4/Grundlagen!$D$33*Grundlagen!$D$3*(1-Grundlagen!$D$34)</f>
        <v>22292.898030078726</v>
      </c>
      <c r="I223" s="12">
        <f>E223*Grundlagen!$G$32/Grundlagen!$D$4/Grundlagen!$G$33*Grundlagen!$D$3*(1-Grundlagen!$G$34)</f>
        <v>7558.0326406798231</v>
      </c>
    </row>
    <row r="224" spans="1:9" x14ac:dyDescent="0.35">
      <c r="A224" s="80">
        <v>42227</v>
      </c>
      <c r="B224" s="20">
        <v>31674</v>
      </c>
      <c r="C224" s="67">
        <v>3937</v>
      </c>
      <c r="D224" s="16"/>
      <c r="E224" s="12">
        <f t="shared" si="3"/>
        <v>3937</v>
      </c>
      <c r="F224" s="15"/>
      <c r="G224" s="12"/>
      <c r="H224" s="20">
        <f>B224*Grundlagen!$D$32/Grundlagen!$D$4/Grundlagen!$D$33*Grundlagen!$D$3*(1-Grundlagen!$D$34)</f>
        <v>25353.869019917904</v>
      </c>
      <c r="I224" s="12">
        <f>E224*Grundlagen!$G$32/Grundlagen!$D$4/Grundlagen!$G$33*Grundlagen!$D$3*(1-Grundlagen!$G$34)</f>
        <v>3407.6929118594203</v>
      </c>
    </row>
    <row r="225" spans="1:9" x14ac:dyDescent="0.35">
      <c r="A225" s="80">
        <v>42228</v>
      </c>
      <c r="B225" s="20">
        <v>36252</v>
      </c>
      <c r="C225" s="67">
        <v>5402</v>
      </c>
      <c r="D225" s="16"/>
      <c r="E225" s="12">
        <f t="shared" si="3"/>
        <v>5402</v>
      </c>
      <c r="F225" s="15"/>
      <c r="G225" s="12"/>
      <c r="H225" s="20">
        <f>B225*Grundlagen!$D$32/Grundlagen!$D$4/Grundlagen!$D$33*Grundlagen!$D$3*(1-Grundlagen!$D$34)</f>
        <v>29018.389205975363</v>
      </c>
      <c r="I225" s="12">
        <f>E225*Grundlagen!$G$32/Grundlagen!$D$4/Grundlagen!$G$33*Grundlagen!$D$3*(1-Grundlagen!$G$34)</f>
        <v>4675.7320573697207</v>
      </c>
    </row>
    <row r="226" spans="1:9" x14ac:dyDescent="0.35">
      <c r="A226" s="80">
        <v>42229</v>
      </c>
      <c r="B226" s="20">
        <v>28222</v>
      </c>
      <c r="C226" s="67">
        <v>6416</v>
      </c>
      <c r="D226" s="16"/>
      <c r="E226" s="12">
        <f t="shared" si="3"/>
        <v>6416</v>
      </c>
      <c r="F226" s="15"/>
      <c r="G226" s="12"/>
      <c r="H226" s="20">
        <f>B226*Grundlagen!$D$32/Grundlagen!$D$4/Grundlagen!$D$33*Grundlagen!$D$3*(1-Grundlagen!$D$34)</f>
        <v>22590.670312563081</v>
      </c>
      <c r="I226" s="12">
        <f>E226*Grundlagen!$G$32/Grundlagen!$D$4/Grundlagen!$G$33*Grundlagen!$D$3*(1-Grundlagen!$G$34)</f>
        <v>5553.4055683236074</v>
      </c>
    </row>
    <row r="227" spans="1:9" x14ac:dyDescent="0.35">
      <c r="A227" s="80">
        <v>42230</v>
      </c>
      <c r="B227" s="20">
        <v>28308</v>
      </c>
      <c r="C227" s="16">
        <v>0</v>
      </c>
      <c r="D227" s="16"/>
      <c r="E227" s="12">
        <f t="shared" si="3"/>
        <v>0</v>
      </c>
      <c r="F227" s="15"/>
      <c r="G227" s="12"/>
      <c r="H227" s="20">
        <f>B227*Grundlagen!$D$32/Grundlagen!$D$4/Grundlagen!$D$33*Grundlagen!$D$3*(1-Grundlagen!$D$34)</f>
        <v>22659.510141309464</v>
      </c>
      <c r="I227" s="12">
        <f>E227*Grundlagen!$G$32/Grundlagen!$D$4/Grundlagen!$G$33*Grundlagen!$D$3*(1-Grundlagen!$G$34)</f>
        <v>0</v>
      </c>
    </row>
    <row r="228" spans="1:9" x14ac:dyDescent="0.35">
      <c r="A228" s="80">
        <v>42231</v>
      </c>
      <c r="B228" s="20">
        <v>27240</v>
      </c>
      <c r="C228" s="16">
        <v>0</v>
      </c>
      <c r="D228" s="16"/>
      <c r="E228" s="12">
        <f t="shared" si="3"/>
        <v>0</v>
      </c>
      <c r="F228" s="15"/>
      <c r="G228" s="12"/>
      <c r="H228" s="20">
        <f>B228*Grundlagen!$D$32/Grundlagen!$D$4/Grundlagen!$D$33*Grundlagen!$D$3*(1-Grundlagen!$D$34)</f>
        <v>21804.615523854383</v>
      </c>
      <c r="I228" s="12">
        <f>E228*Grundlagen!$G$32/Grundlagen!$D$4/Grundlagen!$G$33*Grundlagen!$D$3*(1-Grundlagen!$G$34)</f>
        <v>0</v>
      </c>
    </row>
    <row r="229" spans="1:9" x14ac:dyDescent="0.35">
      <c r="A229" s="80">
        <v>42232</v>
      </c>
      <c r="B229" s="20">
        <v>27692</v>
      </c>
      <c r="C229" s="67">
        <v>5668</v>
      </c>
      <c r="D229" s="16"/>
      <c r="E229" s="12">
        <f t="shared" si="3"/>
        <v>5668</v>
      </c>
      <c r="F229" s="15"/>
      <c r="G229" s="12"/>
      <c r="H229" s="20">
        <f>B229*Grundlagen!$D$32/Grundlagen!$D$4/Grundlagen!$D$33*Grundlagen!$D$3*(1-Grundlagen!$D$34)</f>
        <v>22166.424856335376</v>
      </c>
      <c r="I229" s="12">
        <f>E229*Grundlagen!$G$32/Grundlagen!$D$4/Grundlagen!$G$33*Grundlagen!$D$3*(1-Grundlagen!$G$34)</f>
        <v>4905.9698817422386</v>
      </c>
    </row>
    <row r="230" spans="1:9" x14ac:dyDescent="0.35">
      <c r="A230" s="80">
        <v>42233</v>
      </c>
      <c r="B230" s="20">
        <v>27612</v>
      </c>
      <c r="C230" s="16">
        <v>7</v>
      </c>
      <c r="D230" s="16"/>
      <c r="E230" s="12">
        <f t="shared" si="3"/>
        <v>7</v>
      </c>
      <c r="F230" s="15"/>
      <c r="G230" s="12"/>
      <c r="H230" s="20">
        <f>B230*Grundlagen!$D$32/Grundlagen!$D$4/Grundlagen!$D$33*Grundlagen!$D$3*(1-Grundlagen!$D$34)</f>
        <v>22102.387806338735</v>
      </c>
      <c r="I230" s="12">
        <f>E230*Grundlagen!$G$32/Grundlagen!$D$4/Grundlagen!$G$33*Grundlagen!$D$3*(1-Grundlagen!$G$34)</f>
        <v>6.0588901150662808</v>
      </c>
    </row>
    <row r="231" spans="1:9" x14ac:dyDescent="0.35">
      <c r="A231" s="80">
        <v>42234</v>
      </c>
      <c r="B231" s="20">
        <v>30676</v>
      </c>
      <c r="C231" s="16">
        <v>35</v>
      </c>
      <c r="D231" s="16"/>
      <c r="E231" s="12">
        <f t="shared" si="3"/>
        <v>35</v>
      </c>
      <c r="F231" s="15"/>
      <c r="G231" s="12"/>
      <c r="H231" s="20">
        <f>B231*Grundlagen!$D$32/Grundlagen!$D$4/Grundlagen!$D$33*Grundlagen!$D$3*(1-Grundlagen!$D$34)</f>
        <v>24555.006821209874</v>
      </c>
      <c r="I231" s="12">
        <f>E231*Grundlagen!$G$32/Grundlagen!$D$4/Grundlagen!$G$33*Grundlagen!$D$3*(1-Grundlagen!$G$34)</f>
        <v>30.2944505753314</v>
      </c>
    </row>
    <row r="232" spans="1:9" x14ac:dyDescent="0.35">
      <c r="A232" s="80">
        <v>42235</v>
      </c>
      <c r="B232" s="20">
        <v>35200</v>
      </c>
      <c r="C232" s="67">
        <v>3173</v>
      </c>
      <c r="D232" s="16"/>
      <c r="E232" s="12">
        <f t="shared" si="3"/>
        <v>3173</v>
      </c>
      <c r="F232" s="15"/>
      <c r="G232" s="12"/>
      <c r="H232" s="20">
        <f>B232*Grundlagen!$D$32/Grundlagen!$D$4/Grundlagen!$D$33*Grundlagen!$D$3*(1-Grundlagen!$D$34)</f>
        <v>28176.301998519615</v>
      </c>
      <c r="I232" s="12">
        <f>E232*Grundlagen!$G$32/Grundlagen!$D$4/Grundlagen!$G$33*Grundlagen!$D$3*(1-Grundlagen!$G$34)</f>
        <v>2746.4083335864725</v>
      </c>
    </row>
    <row r="233" spans="1:9" x14ac:dyDescent="0.35">
      <c r="A233" s="80">
        <v>42236</v>
      </c>
      <c r="B233" s="20">
        <v>31360</v>
      </c>
      <c r="C233" s="67">
        <v>5068</v>
      </c>
      <c r="D233" s="16"/>
      <c r="E233" s="12">
        <f t="shared" si="3"/>
        <v>5068</v>
      </c>
      <c r="F233" s="15"/>
      <c r="G233" s="12"/>
      <c r="H233" s="20">
        <f>B233*Grundlagen!$D$32/Grundlagen!$D$4/Grundlagen!$D$33*Grundlagen!$D$3*(1-Grundlagen!$D$34)</f>
        <v>25102.523598681109</v>
      </c>
      <c r="I233" s="12">
        <f>E233*Grundlagen!$G$32/Grundlagen!$D$4/Grundlagen!$G$33*Grundlagen!$D$3*(1-Grundlagen!$G$34)</f>
        <v>4386.6364433079852</v>
      </c>
    </row>
    <row r="234" spans="1:9" x14ac:dyDescent="0.35">
      <c r="A234" s="80">
        <v>42237</v>
      </c>
      <c r="B234" s="20">
        <v>28404</v>
      </c>
      <c r="C234" s="67">
        <v>7854</v>
      </c>
      <c r="D234" s="16"/>
      <c r="E234" s="12">
        <f t="shared" si="3"/>
        <v>7854</v>
      </c>
      <c r="F234" s="15"/>
      <c r="G234" s="12"/>
      <c r="H234" s="20">
        <f>B234*Grundlagen!$D$32/Grundlagen!$D$4/Grundlagen!$D$33*Grundlagen!$D$3*(1-Grundlagen!$D$34)</f>
        <v>22736.354601305426</v>
      </c>
      <c r="I234" s="12">
        <f>E234*Grundlagen!$G$32/Grundlagen!$D$4/Grundlagen!$G$33*Grundlagen!$D$3*(1-Grundlagen!$G$34)</f>
        <v>6798.0747091043659</v>
      </c>
    </row>
    <row r="235" spans="1:9" x14ac:dyDescent="0.35">
      <c r="A235" s="80">
        <v>42238</v>
      </c>
      <c r="B235" s="20">
        <v>25600</v>
      </c>
      <c r="C235" s="67">
        <v>8957</v>
      </c>
      <c r="D235" s="16"/>
      <c r="E235" s="12">
        <f t="shared" si="3"/>
        <v>8957</v>
      </c>
      <c r="F235" s="15"/>
      <c r="G235" s="12"/>
      <c r="H235" s="20">
        <f>B235*Grundlagen!$D$32/Grundlagen!$D$4/Grundlagen!$D$33*Grundlagen!$D$3*(1-Grundlagen!$D$34)</f>
        <v>20491.855998923354</v>
      </c>
      <c r="I235" s="12">
        <f>E235*Grundlagen!$G$32/Grundlagen!$D$4/Grundlagen!$G$33*Grundlagen!$D$3*(1-Grundlagen!$G$34)</f>
        <v>7752.7826800926678</v>
      </c>
    </row>
    <row r="236" spans="1:9" x14ac:dyDescent="0.35">
      <c r="A236" s="80">
        <v>42239</v>
      </c>
      <c r="B236" s="20">
        <v>26196</v>
      </c>
      <c r="C236" s="16">
        <v>240</v>
      </c>
      <c r="D236" s="16"/>
      <c r="E236" s="12">
        <f t="shared" si="3"/>
        <v>240</v>
      </c>
      <c r="F236" s="15"/>
      <c r="G236" s="12"/>
      <c r="H236" s="20">
        <f>B236*Grundlagen!$D$32/Grundlagen!$D$4/Grundlagen!$D$33*Grundlagen!$D$3*(1-Grundlagen!$D$34)</f>
        <v>20968.932021398283</v>
      </c>
      <c r="I236" s="12">
        <f>E236*Grundlagen!$G$32/Grundlagen!$D$4/Grundlagen!$G$33*Grundlagen!$D$3*(1-Grundlagen!$G$34)</f>
        <v>207.73337537370099</v>
      </c>
    </row>
    <row r="237" spans="1:9" x14ac:dyDescent="0.35">
      <c r="A237" s="80">
        <v>42240</v>
      </c>
      <c r="B237" s="20">
        <v>27442</v>
      </c>
      <c r="C237" s="16">
        <v>0</v>
      </c>
      <c r="D237" s="16"/>
      <c r="E237" s="12">
        <f t="shared" si="3"/>
        <v>0</v>
      </c>
      <c r="F237" s="15"/>
      <c r="G237" s="12"/>
      <c r="H237" s="20">
        <f>B237*Grundlagen!$D$32/Grundlagen!$D$4/Grundlagen!$D$33*Grundlagen!$D$3*(1-Grundlagen!$D$34)</f>
        <v>21966.309075095887</v>
      </c>
      <c r="I237" s="12">
        <f>E237*Grundlagen!$G$32/Grundlagen!$D$4/Grundlagen!$G$33*Grundlagen!$D$3*(1-Grundlagen!$G$34)</f>
        <v>0</v>
      </c>
    </row>
    <row r="238" spans="1:9" x14ac:dyDescent="0.35">
      <c r="A238" s="80">
        <v>42241</v>
      </c>
      <c r="B238" s="20">
        <v>27510</v>
      </c>
      <c r="C238" s="67">
        <v>4276</v>
      </c>
      <c r="D238" s="16"/>
      <c r="E238" s="12">
        <f t="shared" si="3"/>
        <v>4276</v>
      </c>
      <c r="F238" s="15"/>
      <c r="G238" s="12"/>
      <c r="H238" s="20">
        <f>B238*Grundlagen!$D$32/Grundlagen!$D$4/Grundlagen!$D$33*Grundlagen!$D$3*(1-Grundlagen!$D$34)</f>
        <v>22020.740567593028</v>
      </c>
      <c r="I238" s="12">
        <f>E238*Grundlagen!$G$32/Grundlagen!$D$4/Grundlagen!$G$33*Grundlagen!$D$3*(1-Grundlagen!$G$34)</f>
        <v>3701.116304574773</v>
      </c>
    </row>
    <row r="239" spans="1:9" x14ac:dyDescent="0.35">
      <c r="A239" s="80">
        <v>42242</v>
      </c>
      <c r="B239" s="20">
        <v>28936</v>
      </c>
      <c r="C239" s="67">
        <v>7300</v>
      </c>
      <c r="D239" s="67">
        <v>3754</v>
      </c>
      <c r="E239" s="12">
        <f t="shared" si="3"/>
        <v>11054</v>
      </c>
      <c r="F239" s="15"/>
      <c r="G239" s="12"/>
      <c r="H239" s="20">
        <f>B239*Grundlagen!$D$32/Grundlagen!$D$4/Grundlagen!$D$33*Grundlagen!$D$3*(1-Grundlagen!$D$34)</f>
        <v>23162.200983783048</v>
      </c>
      <c r="I239" s="12">
        <f>E239*Grundlagen!$G$32/Grundlagen!$D$4/Grundlagen!$G$33*Grundlagen!$D$3*(1-Grundlagen!$G$34)</f>
        <v>9567.8530474203799</v>
      </c>
    </row>
    <row r="240" spans="1:9" x14ac:dyDescent="0.35">
      <c r="A240" s="80">
        <v>42243</v>
      </c>
      <c r="B240" s="20">
        <v>31668</v>
      </c>
      <c r="C240" s="67">
        <v>6002</v>
      </c>
      <c r="D240" s="67">
        <v>1429</v>
      </c>
      <c r="E240" s="12">
        <f t="shared" si="3"/>
        <v>7431</v>
      </c>
      <c r="F240" s="15"/>
      <c r="G240" s="12"/>
      <c r="H240" s="20">
        <f>B240*Grundlagen!$D$32/Grundlagen!$D$4/Grundlagen!$D$33*Grundlagen!$D$3*(1-Grundlagen!$D$34)</f>
        <v>25349.066241168155</v>
      </c>
      <c r="I240" s="12">
        <f>E240*Grundlagen!$G$32/Grundlagen!$D$4/Grundlagen!$G$33*Grundlagen!$D$3*(1-Grundlagen!$G$34)</f>
        <v>6431.9446350082171</v>
      </c>
    </row>
    <row r="241" spans="1:9" x14ac:dyDescent="0.35">
      <c r="A241" s="80">
        <v>42244</v>
      </c>
      <c r="B241" s="20">
        <v>33836</v>
      </c>
      <c r="C241" s="67">
        <v>8688</v>
      </c>
      <c r="D241" s="16"/>
      <c r="E241" s="12">
        <f t="shared" si="3"/>
        <v>8688</v>
      </c>
      <c r="F241" s="15"/>
      <c r="G241" s="12"/>
      <c r="H241" s="20">
        <f>B241*Grundlagen!$D$32/Grundlagen!$D$4/Grundlagen!$D$33*Grundlagen!$D$3*(1-Grundlagen!$D$34)</f>
        <v>27084.470296076976</v>
      </c>
      <c r="I241" s="12">
        <f>E241*Grundlagen!$G$32/Grundlagen!$D$4/Grundlagen!$G$33*Grundlagen!$D$3*(1-Grundlagen!$G$34)</f>
        <v>7519.9481885279765</v>
      </c>
    </row>
    <row r="242" spans="1:9" x14ac:dyDescent="0.35">
      <c r="A242" s="80">
        <v>42245</v>
      </c>
      <c r="B242" s="20">
        <v>29560</v>
      </c>
      <c r="C242" s="67">
        <v>13228</v>
      </c>
      <c r="D242" s="16"/>
      <c r="E242" s="12">
        <f t="shared" si="3"/>
        <v>13228</v>
      </c>
      <c r="F242" s="15"/>
      <c r="G242" s="12"/>
      <c r="H242" s="20">
        <f>B242*Grundlagen!$D$32/Grundlagen!$D$4/Grundlagen!$D$33*Grundlagen!$D$3*(1-Grundlagen!$D$34)</f>
        <v>23661.689973756809</v>
      </c>
      <c r="I242" s="12">
        <f>E242*Grundlagen!$G$32/Grundlagen!$D$4/Grundlagen!$G$33*Grundlagen!$D$3*(1-Grundlagen!$G$34)</f>
        <v>11449.571206013823</v>
      </c>
    </row>
    <row r="243" spans="1:9" x14ac:dyDescent="0.35">
      <c r="A243" s="80">
        <v>42246</v>
      </c>
      <c r="B243" s="20">
        <v>26480</v>
      </c>
      <c r="C243" s="67">
        <v>9416</v>
      </c>
      <c r="D243" s="16"/>
      <c r="E243" s="12">
        <f t="shared" si="3"/>
        <v>9416</v>
      </c>
      <c r="F243" s="15"/>
      <c r="G243" s="12"/>
      <c r="H243" s="20">
        <f>B243*Grundlagen!$D$32/Grundlagen!$D$4/Grundlagen!$D$33*Grundlagen!$D$3*(1-Grundlagen!$D$34)</f>
        <v>21196.263548886345</v>
      </c>
      <c r="I243" s="12">
        <f>E243*Grundlagen!$G$32/Grundlagen!$D$4/Grundlagen!$G$33*Grundlagen!$D$3*(1-Grundlagen!$G$34)</f>
        <v>8150.0727604948697</v>
      </c>
    </row>
    <row r="244" spans="1:9" x14ac:dyDescent="0.35">
      <c r="A244" s="80">
        <v>42247</v>
      </c>
      <c r="B244" s="20">
        <v>30340</v>
      </c>
      <c r="C244" s="67">
        <v>7918</v>
      </c>
      <c r="D244" s="16"/>
      <c r="E244" s="12">
        <f t="shared" si="3"/>
        <v>7918</v>
      </c>
      <c r="F244" s="20">
        <v>462758</v>
      </c>
      <c r="G244" s="12">
        <v>5107923</v>
      </c>
      <c r="H244" s="20">
        <f>B244*Grundlagen!$D$32/Grundlagen!$D$4/Grundlagen!$D$33*Grundlagen!$D$3*(1-Grundlagen!$D$34)</f>
        <v>24286.051211224007</v>
      </c>
      <c r="I244" s="12">
        <f>E244*Grundlagen!$G$32/Grundlagen!$D$4/Grundlagen!$G$33*Grundlagen!$D$3*(1-Grundlagen!$G$34)</f>
        <v>6853.4702758706862</v>
      </c>
    </row>
    <row r="245" spans="1:9" x14ac:dyDescent="0.35">
      <c r="A245" s="80">
        <v>42248</v>
      </c>
      <c r="B245" s="20">
        <v>32412</v>
      </c>
      <c r="C245" s="16">
        <v>846</v>
      </c>
      <c r="D245" s="16"/>
      <c r="E245" s="12">
        <f t="shared" si="3"/>
        <v>846</v>
      </c>
      <c r="F245" s="15"/>
      <c r="G245" s="12"/>
      <c r="H245" s="20">
        <f>B245*Grundlagen!$D$32/Grundlagen!$D$4/Grundlagen!$D$33*Grundlagen!$D$3*(1-Grundlagen!$D$34)</f>
        <v>25944.610806136865</v>
      </c>
      <c r="I245" s="12">
        <f>E245*Grundlagen!$G$32/Grundlagen!$D$4/Grundlagen!$G$33*Grundlagen!$D$3*(1-Grundlagen!$G$34)</f>
        <v>732.26014819229601</v>
      </c>
    </row>
    <row r="246" spans="1:9" x14ac:dyDescent="0.35">
      <c r="A246" s="80">
        <v>42249</v>
      </c>
      <c r="B246" s="20">
        <v>32724</v>
      </c>
      <c r="C246" s="67">
        <v>3894</v>
      </c>
      <c r="D246" s="16"/>
      <c r="E246" s="12">
        <f t="shared" si="3"/>
        <v>3894</v>
      </c>
      <c r="F246" s="15"/>
      <c r="G246" s="12"/>
      <c r="H246" s="20">
        <f>B246*Grundlagen!$D$32/Grundlagen!$D$4/Grundlagen!$D$33*Grundlagen!$D$3*(1-Grundlagen!$D$34)</f>
        <v>26194.355301123742</v>
      </c>
      <c r="I246" s="12">
        <f>E246*Grundlagen!$G$32/Grundlagen!$D$4/Grundlagen!$G$33*Grundlagen!$D$3*(1-Grundlagen!$G$34)</f>
        <v>3370.4740154382989</v>
      </c>
    </row>
    <row r="247" spans="1:9" x14ac:dyDescent="0.35">
      <c r="A247" s="80">
        <v>42250</v>
      </c>
      <c r="B247" s="20">
        <v>32988</v>
      </c>
      <c r="C247" s="67">
        <v>2297</v>
      </c>
      <c r="D247" s="16"/>
      <c r="E247" s="12">
        <f t="shared" si="3"/>
        <v>2297</v>
      </c>
      <c r="F247" s="15"/>
      <c r="G247" s="12"/>
      <c r="H247" s="20">
        <f>B247*Grundlagen!$D$32/Grundlagen!$D$4/Grundlagen!$D$33*Grundlagen!$D$3*(1-Grundlagen!$D$34)</f>
        <v>26405.677566112641</v>
      </c>
      <c r="I247" s="12">
        <f>E247*Grundlagen!$G$32/Grundlagen!$D$4/Grundlagen!$G$33*Grundlagen!$D$3*(1-Grundlagen!$G$34)</f>
        <v>1988.1815134724636</v>
      </c>
    </row>
    <row r="248" spans="1:9" x14ac:dyDescent="0.35">
      <c r="A248" s="80">
        <v>42251</v>
      </c>
      <c r="B248" s="20">
        <v>29130</v>
      </c>
      <c r="C248" s="67">
        <v>3191</v>
      </c>
      <c r="D248" s="16"/>
      <c r="E248" s="12">
        <f t="shared" si="3"/>
        <v>3191</v>
      </c>
      <c r="F248" s="15"/>
      <c r="G248" s="12"/>
      <c r="H248" s="20">
        <f>B248*Grundlagen!$D$32/Grundlagen!$D$4/Grundlagen!$D$33*Grundlagen!$D$3*(1-Grundlagen!$D$34)</f>
        <v>23317.490830024894</v>
      </c>
      <c r="I248" s="12">
        <f>E248*Grundlagen!$G$32/Grundlagen!$D$4/Grundlagen!$G$33*Grundlagen!$D$3*(1-Grundlagen!$G$34)</f>
        <v>2761.9883367394996</v>
      </c>
    </row>
    <row r="249" spans="1:9" x14ac:dyDescent="0.35">
      <c r="A249" s="80">
        <v>42252</v>
      </c>
      <c r="B249" s="20">
        <v>32106</v>
      </c>
      <c r="C249" s="67">
        <v>3100</v>
      </c>
      <c r="D249" s="16"/>
      <c r="E249" s="12">
        <f t="shared" si="3"/>
        <v>3100</v>
      </c>
      <c r="F249" s="15"/>
      <c r="G249" s="12"/>
      <c r="H249" s="20">
        <f>B249*Grundlagen!$D$32/Grundlagen!$D$4/Grundlagen!$D$33*Grundlagen!$D$3*(1-Grundlagen!$D$34)</f>
        <v>25699.669089899733</v>
      </c>
      <c r="I249" s="12">
        <f>E249*Grundlagen!$G$32/Grundlagen!$D$4/Grundlagen!$G$33*Grundlagen!$D$3*(1-Grundlagen!$G$34)</f>
        <v>2683.2227652436382</v>
      </c>
    </row>
    <row r="250" spans="1:9" x14ac:dyDescent="0.35">
      <c r="A250" s="80">
        <v>42253</v>
      </c>
      <c r="B250" s="20">
        <v>28032</v>
      </c>
      <c r="C250" s="67">
        <v>10378</v>
      </c>
      <c r="D250" s="16">
        <v>606</v>
      </c>
      <c r="E250" s="12">
        <f t="shared" si="3"/>
        <v>10984</v>
      </c>
      <c r="F250" s="15"/>
      <c r="G250" s="12"/>
      <c r="H250" s="20">
        <f>B250*Grundlagen!$D$32/Grundlagen!$D$4/Grundlagen!$D$33*Grundlagen!$D$3*(1-Grundlagen!$D$34)</f>
        <v>22438.582318821074</v>
      </c>
      <c r="I250" s="12">
        <f>E250*Grundlagen!$G$32/Grundlagen!$D$4/Grundlagen!$G$33*Grundlagen!$D$3*(1-Grundlagen!$G$34)</f>
        <v>9507.2641462697156</v>
      </c>
    </row>
    <row r="251" spans="1:9" x14ac:dyDescent="0.35">
      <c r="A251" s="80">
        <v>42254</v>
      </c>
      <c r="B251" s="20">
        <v>27804</v>
      </c>
      <c r="C251" s="67">
        <v>6587</v>
      </c>
      <c r="D251" s="16"/>
      <c r="E251" s="12">
        <f t="shared" si="3"/>
        <v>6587</v>
      </c>
      <c r="F251" s="15"/>
      <c r="G251" s="12"/>
      <c r="H251" s="20">
        <f>B251*Grundlagen!$D$32/Grundlagen!$D$4/Grundlagen!$D$33*Grundlagen!$D$3*(1-Grundlagen!$D$34)</f>
        <v>22256.076726330659</v>
      </c>
      <c r="I251" s="12">
        <f>E251*Grundlagen!$G$32/Grundlagen!$D$4/Grundlagen!$G$33*Grundlagen!$D$3*(1-Grundlagen!$G$34)</f>
        <v>5701.4155982773691</v>
      </c>
    </row>
    <row r="252" spans="1:9" x14ac:dyDescent="0.35">
      <c r="A252" s="80">
        <v>42255</v>
      </c>
      <c r="B252" s="20">
        <v>32944</v>
      </c>
      <c r="C252" s="67">
        <v>4708</v>
      </c>
      <c r="D252" s="16"/>
      <c r="E252" s="12">
        <f t="shared" si="3"/>
        <v>4708</v>
      </c>
      <c r="F252" s="15"/>
      <c r="G252" s="12"/>
      <c r="H252" s="20">
        <f>B252*Grundlagen!$D$32/Grundlagen!$D$4/Grundlagen!$D$33*Grundlagen!$D$3*(1-Grundlagen!$D$34)</f>
        <v>26370.457188614488</v>
      </c>
      <c r="I252" s="12">
        <f>E252*Grundlagen!$G$32/Grundlagen!$D$4/Grundlagen!$G$33*Grundlagen!$D$3*(1-Grundlagen!$G$34)</f>
        <v>4075.0363802474349</v>
      </c>
    </row>
    <row r="253" spans="1:9" x14ac:dyDescent="0.35">
      <c r="A253" s="80">
        <v>42256</v>
      </c>
      <c r="B253" s="20">
        <v>33108</v>
      </c>
      <c r="C253" s="67">
        <v>10538</v>
      </c>
      <c r="D253" s="16"/>
      <c r="E253" s="12">
        <f t="shared" si="3"/>
        <v>10538</v>
      </c>
      <c r="F253" s="15"/>
      <c r="G253" s="12"/>
      <c r="H253" s="20">
        <f>B253*Grundlagen!$D$32/Grundlagen!$D$4/Grundlagen!$D$33*Grundlagen!$D$3*(1-Grundlagen!$D$34)</f>
        <v>26501.733141107594</v>
      </c>
      <c r="I253" s="12">
        <f>E253*Grundlagen!$G$32/Grundlagen!$D$4/Grundlagen!$G$33*Grundlagen!$D$3*(1-Grundlagen!$G$34)</f>
        <v>9121.2262903669216</v>
      </c>
    </row>
    <row r="254" spans="1:9" x14ac:dyDescent="0.35">
      <c r="A254" s="80">
        <v>42257</v>
      </c>
      <c r="B254" s="20">
        <v>33214</v>
      </c>
      <c r="C254" s="67">
        <v>7336</v>
      </c>
      <c r="D254" s="16"/>
      <c r="E254" s="12">
        <f t="shared" si="3"/>
        <v>7336</v>
      </c>
      <c r="F254" s="15"/>
      <c r="G254" s="12"/>
      <c r="H254" s="20">
        <f>B254*Grundlagen!$D$32/Grundlagen!$D$4/Grundlagen!$D$33*Grundlagen!$D$3*(1-Grundlagen!$D$34)</f>
        <v>26586.582232353132</v>
      </c>
      <c r="I254" s="12">
        <f>E254*Grundlagen!$G$32/Grundlagen!$D$4/Grundlagen!$G$33*Grundlagen!$D$3*(1-Grundlagen!$G$34)</f>
        <v>6349.7168405894618</v>
      </c>
    </row>
    <row r="255" spans="1:9" x14ac:dyDescent="0.35">
      <c r="A255" s="80">
        <v>42258</v>
      </c>
      <c r="B255" s="20">
        <v>28062</v>
      </c>
      <c r="C255" s="67">
        <v>2099</v>
      </c>
      <c r="D255" s="16"/>
      <c r="E255" s="12">
        <f t="shared" si="3"/>
        <v>2099</v>
      </c>
      <c r="F255" s="15"/>
      <c r="G255" s="12"/>
      <c r="H255" s="20">
        <f>B255*Grundlagen!$D$32/Grundlagen!$D$4/Grundlagen!$D$33*Grundlagen!$D$3*(1-Grundlagen!$D$34)</f>
        <v>22462.596212569806</v>
      </c>
      <c r="I255" s="12">
        <f>E255*Grundlagen!$G$32/Grundlagen!$D$4/Grundlagen!$G$33*Grundlagen!$D$3*(1-Grundlagen!$G$34)</f>
        <v>1816.8014787891605</v>
      </c>
    </row>
    <row r="256" spans="1:9" x14ac:dyDescent="0.35">
      <c r="A256" s="80">
        <v>42259</v>
      </c>
      <c r="B256" s="20">
        <v>29396</v>
      </c>
      <c r="C256" s="67">
        <v>3198</v>
      </c>
      <c r="D256" s="16"/>
      <c r="E256" s="12">
        <f t="shared" si="3"/>
        <v>3198</v>
      </c>
      <c r="F256" s="15"/>
      <c r="G256" s="12"/>
      <c r="H256" s="20">
        <f>B256*Grundlagen!$D$32/Grundlagen!$D$4/Grundlagen!$D$33*Grundlagen!$D$3*(1-Grundlagen!$D$34)</f>
        <v>23530.414021263707</v>
      </c>
      <c r="I256" s="12">
        <f>E256*Grundlagen!$G$32/Grundlagen!$D$4/Grundlagen!$G$33*Grundlagen!$D$3*(1-Grundlagen!$G$34)</f>
        <v>2768.0472268545659</v>
      </c>
    </row>
    <row r="257" spans="1:9" x14ac:dyDescent="0.35">
      <c r="A257" s="80">
        <v>42260</v>
      </c>
      <c r="B257" s="20">
        <v>30804</v>
      </c>
      <c r="C257" s="67">
        <v>6057</v>
      </c>
      <c r="D257" s="16"/>
      <c r="E257" s="12">
        <f t="shared" si="3"/>
        <v>6057</v>
      </c>
      <c r="F257" s="15"/>
      <c r="G257" s="12"/>
      <c r="H257" s="20">
        <f>B257*Grundlagen!$D$32/Grundlagen!$D$4/Grundlagen!$D$33*Grundlagen!$D$3*(1-Grundlagen!$D$34)</f>
        <v>24657.466101204493</v>
      </c>
      <c r="I257" s="12">
        <f>E257*Grundlagen!$G$32/Grundlagen!$D$4/Grundlagen!$G$33*Grundlagen!$D$3*(1-Grundlagen!$G$34)</f>
        <v>5242.6710609937791</v>
      </c>
    </row>
    <row r="258" spans="1:9" x14ac:dyDescent="0.35">
      <c r="A258" s="80">
        <v>42261</v>
      </c>
      <c r="B258" s="20">
        <v>31816</v>
      </c>
      <c r="C258" s="67">
        <v>5922</v>
      </c>
      <c r="D258" s="16"/>
      <c r="E258" s="12">
        <f t="shared" si="3"/>
        <v>5922</v>
      </c>
      <c r="F258" s="15"/>
      <c r="G258" s="12"/>
      <c r="H258" s="20">
        <f>B258*Grundlagen!$D$32/Grundlagen!$D$4/Grundlagen!$D$33*Grundlagen!$D$3*(1-Grundlagen!$D$34)</f>
        <v>25467.534783661933</v>
      </c>
      <c r="I258" s="12">
        <f>E258*Grundlagen!$G$32/Grundlagen!$D$4/Grundlagen!$G$33*Grundlagen!$D$3*(1-Grundlagen!$G$34)</f>
        <v>5125.8210373460734</v>
      </c>
    </row>
    <row r="259" spans="1:9" x14ac:dyDescent="0.35">
      <c r="A259" s="80">
        <v>42262</v>
      </c>
      <c r="B259" s="20">
        <v>32316</v>
      </c>
      <c r="C259" s="16">
        <v>971</v>
      </c>
      <c r="D259" s="16"/>
      <c r="E259" s="12">
        <f t="shared" ref="E259:E322" si="4">C259+D259</f>
        <v>971</v>
      </c>
      <c r="F259" s="15"/>
      <c r="G259" s="12"/>
      <c r="H259" s="20">
        <f>B259*Grundlagen!$D$32/Grundlagen!$D$4/Grundlagen!$D$33*Grundlagen!$D$3*(1-Grundlagen!$D$34)</f>
        <v>25867.766346140903</v>
      </c>
      <c r="I259" s="12">
        <f>E259*Grundlagen!$G$32/Grundlagen!$D$4/Grundlagen!$G$33*Grundlagen!$D$3*(1-Grundlagen!$G$34)</f>
        <v>840.4546145327655</v>
      </c>
    </row>
    <row r="260" spans="1:9" x14ac:dyDescent="0.35">
      <c r="A260" s="80">
        <v>42263</v>
      </c>
      <c r="B260" s="20">
        <v>34076</v>
      </c>
      <c r="C260" s="67">
        <v>11951</v>
      </c>
      <c r="D260" s="16">
        <v>779</v>
      </c>
      <c r="E260" s="12">
        <f t="shared" si="4"/>
        <v>12730</v>
      </c>
      <c r="F260" s="15"/>
      <c r="G260" s="12"/>
      <c r="H260" s="20">
        <f>B260*Grundlagen!$D$32/Grundlagen!$D$4/Grundlagen!$D$33*Grundlagen!$D$3*(1-Grundlagen!$D$34)</f>
        <v>27276.581446066877</v>
      </c>
      <c r="I260" s="12">
        <f>E260*Grundlagen!$G$32/Grundlagen!$D$4/Grundlagen!$G$33*Grundlagen!$D$3*(1-Grundlagen!$G$34)</f>
        <v>11018.524452113392</v>
      </c>
    </row>
    <row r="261" spans="1:9" x14ac:dyDescent="0.35">
      <c r="A261" s="80">
        <v>42264</v>
      </c>
      <c r="B261" s="20">
        <v>27852</v>
      </c>
      <c r="C261" s="67">
        <v>3617</v>
      </c>
      <c r="D261" s="16"/>
      <c r="E261" s="12">
        <f t="shared" si="4"/>
        <v>3617</v>
      </c>
      <c r="F261" s="15"/>
      <c r="G261" s="12"/>
      <c r="H261" s="20">
        <f>B261*Grundlagen!$D$32/Grundlagen!$D$4/Grundlagen!$D$33*Grundlagen!$D$3*(1-Grundlagen!$D$34)</f>
        <v>22294.498956328644</v>
      </c>
      <c r="I261" s="12">
        <f>E261*Grundlagen!$G$32/Grundlagen!$D$4/Grundlagen!$G$33*Grundlagen!$D$3*(1-Grundlagen!$G$34)</f>
        <v>3130.7150780278193</v>
      </c>
    </row>
    <row r="262" spans="1:9" x14ac:dyDescent="0.35">
      <c r="A262" s="80">
        <v>42265</v>
      </c>
      <c r="B262" s="20">
        <v>25672</v>
      </c>
      <c r="C262" s="67">
        <v>2747</v>
      </c>
      <c r="D262" s="16"/>
      <c r="E262" s="12">
        <f t="shared" si="4"/>
        <v>2747</v>
      </c>
      <c r="F262" s="15"/>
      <c r="G262" s="12"/>
      <c r="H262" s="20">
        <f>B262*Grundlagen!$D$32/Grundlagen!$D$4/Grundlagen!$D$33*Grundlagen!$D$3*(1-Grundlagen!$D$34)</f>
        <v>20549.489343920326</v>
      </c>
      <c r="I262" s="12">
        <f>E262*Grundlagen!$G$32/Grundlagen!$D$4/Grundlagen!$G$33*Grundlagen!$D$3*(1-Grundlagen!$G$34)</f>
        <v>2377.6815922981532</v>
      </c>
    </row>
    <row r="263" spans="1:9" x14ac:dyDescent="0.35">
      <c r="A263" s="80">
        <v>42266</v>
      </c>
      <c r="B263" s="20">
        <v>24648</v>
      </c>
      <c r="C263" s="67">
        <v>6330</v>
      </c>
      <c r="D263" s="16"/>
      <c r="E263" s="12">
        <f t="shared" si="4"/>
        <v>6330</v>
      </c>
      <c r="F263" s="15"/>
      <c r="G263" s="12"/>
      <c r="H263" s="20">
        <f>B263*Grundlagen!$D$32/Grundlagen!$D$4/Grundlagen!$D$33*Grundlagen!$D$3*(1-Grundlagen!$D$34)</f>
        <v>19729.815103963392</v>
      </c>
      <c r="I263" s="12">
        <f>E263*Grundlagen!$G$32/Grundlagen!$D$4/Grundlagen!$G$33*Grundlagen!$D$3*(1-Grundlagen!$G$34)</f>
        <v>5478.9677754813656</v>
      </c>
    </row>
    <row r="264" spans="1:9" x14ac:dyDescent="0.35">
      <c r="A264" s="80">
        <v>42267</v>
      </c>
      <c r="B264" s="20">
        <v>27874</v>
      </c>
      <c r="C264" s="67">
        <v>14658</v>
      </c>
      <c r="D264" s="16"/>
      <c r="E264" s="12">
        <f t="shared" si="4"/>
        <v>14658</v>
      </c>
      <c r="F264" s="15"/>
      <c r="G264" s="12"/>
      <c r="H264" s="20">
        <f>B264*Grundlagen!$D$32/Grundlagen!$D$4/Grundlagen!$D$33*Grundlagen!$D$3*(1-Grundlagen!$D$34)</f>
        <v>22312.109145077713</v>
      </c>
      <c r="I264" s="12">
        <f>E264*Grundlagen!$G$32/Grundlagen!$D$4/Grundlagen!$G$33*Grundlagen!$D$3*(1-Grundlagen!$G$34)</f>
        <v>12687.315900948792</v>
      </c>
    </row>
    <row r="265" spans="1:9" x14ac:dyDescent="0.35">
      <c r="A265" s="80">
        <v>42268</v>
      </c>
      <c r="B265" s="20">
        <v>26910</v>
      </c>
      <c r="C265" s="67">
        <v>6536</v>
      </c>
      <c r="D265" s="16"/>
      <c r="E265" s="12">
        <f t="shared" si="4"/>
        <v>6536</v>
      </c>
      <c r="F265" s="15"/>
      <c r="G265" s="12"/>
      <c r="H265" s="20">
        <f>B265*Grundlagen!$D$32/Grundlagen!$D$4/Grundlagen!$D$33*Grundlagen!$D$3*(1-Grundlagen!$D$34)</f>
        <v>21540.462692618261</v>
      </c>
      <c r="I265" s="12">
        <f>E265*Grundlagen!$G$32/Grundlagen!$D$4/Grundlagen!$G$33*Grundlagen!$D$3*(1-Grundlagen!$G$34)</f>
        <v>5657.2722560104585</v>
      </c>
    </row>
    <row r="266" spans="1:9" x14ac:dyDescent="0.35">
      <c r="A266" s="80">
        <v>42269</v>
      </c>
      <c r="B266" s="20">
        <v>28468</v>
      </c>
      <c r="C266" s="67">
        <v>14437</v>
      </c>
      <c r="D266" s="16"/>
      <c r="E266" s="12">
        <f t="shared" si="4"/>
        <v>14437</v>
      </c>
      <c r="F266" s="15"/>
      <c r="G266" s="12"/>
      <c r="H266" s="20">
        <f>B266*Grundlagen!$D$32/Grundlagen!$D$4/Grundlagen!$D$33*Grundlagen!$D$3*(1-Grundlagen!$D$34)</f>
        <v>22787.584241302739</v>
      </c>
      <c r="I266" s="12">
        <f>E266*Grundlagen!$G$32/Grundlagen!$D$4/Grundlagen!$G$33*Grundlagen!$D$3*(1-Grundlagen!$G$34)</f>
        <v>12496.02808445884</v>
      </c>
    </row>
    <row r="267" spans="1:9" x14ac:dyDescent="0.35">
      <c r="A267" s="80">
        <v>42270</v>
      </c>
      <c r="B267" s="20">
        <v>30134</v>
      </c>
      <c r="C267" s="67">
        <v>4870</v>
      </c>
      <c r="D267" s="16"/>
      <c r="E267" s="12">
        <f t="shared" si="4"/>
        <v>4870</v>
      </c>
      <c r="F267" s="15"/>
      <c r="G267" s="12"/>
      <c r="H267" s="20">
        <f>B267*Grundlagen!$D$32/Grundlagen!$D$4/Grundlagen!$D$33*Grundlagen!$D$3*(1-Grundlagen!$D$34)</f>
        <v>24121.155807482668</v>
      </c>
      <c r="I267" s="12">
        <f>E267*Grundlagen!$G$32/Grundlagen!$D$4/Grundlagen!$G$33*Grundlagen!$D$3*(1-Grundlagen!$G$34)</f>
        <v>4215.2564086246839</v>
      </c>
    </row>
    <row r="268" spans="1:9" x14ac:dyDescent="0.35">
      <c r="A268" s="80">
        <v>42271</v>
      </c>
      <c r="B268" s="20">
        <v>30860</v>
      </c>
      <c r="C268" s="67">
        <v>4867</v>
      </c>
      <c r="D268" s="16"/>
      <c r="E268" s="12">
        <f t="shared" si="4"/>
        <v>4867</v>
      </c>
      <c r="F268" s="15"/>
      <c r="G268" s="12"/>
      <c r="H268" s="20">
        <f>B268*Grundlagen!$D$32/Grundlagen!$D$4/Grundlagen!$D$33*Grundlagen!$D$3*(1-Grundlagen!$D$34)</f>
        <v>24702.292036202136</v>
      </c>
      <c r="I268" s="12">
        <f>E268*Grundlagen!$G$32/Grundlagen!$D$4/Grundlagen!$G$33*Grundlagen!$D$3*(1-Grundlagen!$G$34)</f>
        <v>4212.6597414325115</v>
      </c>
    </row>
    <row r="269" spans="1:9" x14ac:dyDescent="0.35">
      <c r="A269" s="80">
        <v>42272</v>
      </c>
      <c r="B269" s="20">
        <v>28536</v>
      </c>
      <c r="C269" s="67">
        <v>14120</v>
      </c>
      <c r="D269" s="16"/>
      <c r="E269" s="12">
        <f t="shared" si="4"/>
        <v>14120</v>
      </c>
      <c r="F269" s="15"/>
      <c r="G269" s="12"/>
      <c r="H269" s="20">
        <f>B269*Grundlagen!$D$32/Grundlagen!$D$4/Grundlagen!$D$33*Grundlagen!$D$3*(1-Grundlagen!$D$34)</f>
        <v>22842.015733799875</v>
      </c>
      <c r="I269" s="12">
        <f>E269*Grundlagen!$G$32/Grundlagen!$D$4/Grundlagen!$G$33*Grundlagen!$D$3*(1-Grundlagen!$G$34)</f>
        <v>12221.646917819411</v>
      </c>
    </row>
    <row r="270" spans="1:9" x14ac:dyDescent="0.35">
      <c r="A270" s="80">
        <v>42273</v>
      </c>
      <c r="B270" s="20">
        <v>24604</v>
      </c>
      <c r="C270" s="67">
        <v>4135</v>
      </c>
      <c r="D270" s="16"/>
      <c r="E270" s="12">
        <f t="shared" si="4"/>
        <v>4135</v>
      </c>
      <c r="F270" s="15"/>
      <c r="G270" s="12"/>
      <c r="H270" s="20">
        <f>B270*Grundlagen!$D$32/Grundlagen!$D$4/Grundlagen!$D$33*Grundlagen!$D$3*(1-Grundlagen!$D$34)</f>
        <v>19694.594726465239</v>
      </c>
      <c r="I270" s="12">
        <f>E270*Grundlagen!$G$32/Grundlagen!$D$4/Grundlagen!$G$33*Grundlagen!$D$3*(1-Grundlagen!$G$34)</f>
        <v>3579.072946542723</v>
      </c>
    </row>
    <row r="271" spans="1:9" x14ac:dyDescent="0.35">
      <c r="A271" s="80">
        <v>42274</v>
      </c>
      <c r="B271" s="20">
        <v>23882</v>
      </c>
      <c r="C271" s="16">
        <v>1</v>
      </c>
      <c r="D271" s="16"/>
      <c r="E271" s="12">
        <f t="shared" si="4"/>
        <v>1</v>
      </c>
      <c r="F271" s="15"/>
      <c r="G271" s="12"/>
      <c r="H271" s="20">
        <f>B271*Grundlagen!$D$32/Grundlagen!$D$4/Grundlagen!$D$33*Grundlagen!$D$3*(1-Grundlagen!$D$34)</f>
        <v>19116.660350245606</v>
      </c>
      <c r="I271" s="12">
        <f>E271*Grundlagen!$G$32/Grundlagen!$D$4/Grundlagen!$G$33*Grundlagen!$D$3*(1-Grundlagen!$G$34)</f>
        <v>0.86555573072375414</v>
      </c>
    </row>
    <row r="272" spans="1:9" x14ac:dyDescent="0.35">
      <c r="A272" s="80">
        <v>42275</v>
      </c>
      <c r="B272" s="20">
        <v>25992</v>
      </c>
      <c r="C272" s="67">
        <v>5105</v>
      </c>
      <c r="D272" s="16"/>
      <c r="E272" s="12">
        <f t="shared" si="4"/>
        <v>5105</v>
      </c>
      <c r="F272" s="15"/>
      <c r="G272" s="12"/>
      <c r="H272" s="20">
        <f>B272*Grundlagen!$D$32/Grundlagen!$D$4/Grundlagen!$D$33*Grundlagen!$D$3*(1-Grundlagen!$D$34)</f>
        <v>20805.637543906869</v>
      </c>
      <c r="I272" s="12">
        <f>E272*Grundlagen!$G$32/Grundlagen!$D$4/Grundlagen!$G$33*Grundlagen!$D$3*(1-Grundlagen!$G$34)</f>
        <v>4418.662005344765</v>
      </c>
    </row>
    <row r="273" spans="1:9" x14ac:dyDescent="0.35">
      <c r="A273" s="80">
        <v>42276</v>
      </c>
      <c r="B273" s="20">
        <v>30568</v>
      </c>
      <c r="C273" s="67">
        <v>13514</v>
      </c>
      <c r="D273" s="16">
        <v>285</v>
      </c>
      <c r="E273" s="12">
        <f t="shared" si="4"/>
        <v>13799</v>
      </c>
      <c r="F273" s="15"/>
      <c r="G273" s="12"/>
      <c r="H273" s="20">
        <f>B273*Grundlagen!$D$32/Grundlagen!$D$4/Grundlagen!$D$33*Grundlagen!$D$3*(1-Grundlagen!$D$34)</f>
        <v>24468.556803714415</v>
      </c>
      <c r="I273" s="12">
        <f>E273*Grundlagen!$G$32/Grundlagen!$D$4/Grundlagen!$G$33*Grundlagen!$D$3*(1-Grundlagen!$G$34)</f>
        <v>11943.803528257084</v>
      </c>
    </row>
    <row r="274" spans="1:9" x14ac:dyDescent="0.35">
      <c r="A274" s="80">
        <v>42277</v>
      </c>
      <c r="B274" s="20">
        <v>28210</v>
      </c>
      <c r="C274" s="67">
        <v>4782</v>
      </c>
      <c r="D274" s="67">
        <v>5617</v>
      </c>
      <c r="E274" s="12">
        <f t="shared" si="4"/>
        <v>10399</v>
      </c>
      <c r="F274" s="20">
        <v>416652</v>
      </c>
      <c r="G274" s="12">
        <v>4599005</v>
      </c>
      <c r="H274" s="20">
        <f>B274*Grundlagen!$D$32/Grundlagen!$D$4/Grundlagen!$D$33*Grundlagen!$D$3*(1-Grundlagen!$D$34)</f>
        <v>22581.064755063584</v>
      </c>
      <c r="I274" s="12">
        <f>E274*Grundlagen!$G$32/Grundlagen!$D$4/Grundlagen!$G$33*Grundlagen!$D$3*(1-Grundlagen!$G$34)</f>
        <v>9000.9140437963215</v>
      </c>
    </row>
    <row r="275" spans="1:9" x14ac:dyDescent="0.35">
      <c r="A275" s="80">
        <v>42278</v>
      </c>
      <c r="B275" s="20">
        <v>19000</v>
      </c>
      <c r="C275" s="67">
        <v>24223</v>
      </c>
      <c r="D275" s="67">
        <v>7404</v>
      </c>
      <c r="E275" s="12">
        <f t="shared" si="4"/>
        <v>31627</v>
      </c>
      <c r="F275" s="15"/>
      <c r="G275" s="12"/>
      <c r="H275" s="20">
        <f>B275*Grundlagen!$D$32/Grundlagen!$D$4/Grundlagen!$D$33*Grundlagen!$D$3*(1-Grundlagen!$D$34)</f>
        <v>15208.799374200926</v>
      </c>
      <c r="I275" s="12">
        <f>E275*Grundlagen!$G$32/Grundlagen!$D$4/Grundlagen!$G$33*Grundlagen!$D$3*(1-Grundlagen!$G$34)</f>
        <v>27374.931095600175</v>
      </c>
    </row>
    <row r="276" spans="1:9" x14ac:dyDescent="0.35">
      <c r="A276" s="80">
        <v>42279</v>
      </c>
      <c r="B276" s="20">
        <v>30314</v>
      </c>
      <c r="C276" s="67">
        <v>43193</v>
      </c>
      <c r="D276" s="16"/>
      <c r="E276" s="12">
        <f t="shared" si="4"/>
        <v>43193</v>
      </c>
      <c r="F276" s="15"/>
      <c r="G276" s="12"/>
      <c r="H276" s="20">
        <f>B276*Grundlagen!$D$32/Grundlagen!$D$4/Grundlagen!$D$33*Grundlagen!$D$3*(1-Grundlagen!$D$34)</f>
        <v>24265.239169975099</v>
      </c>
      <c r="I276" s="12">
        <f>E276*Grundlagen!$G$32/Grundlagen!$D$4/Grundlagen!$G$33*Grundlagen!$D$3*(1-Grundlagen!$G$34)</f>
        <v>37385.948677151122</v>
      </c>
    </row>
    <row r="277" spans="1:9" x14ac:dyDescent="0.35">
      <c r="A277" s="80">
        <v>42280</v>
      </c>
      <c r="B277" s="20">
        <v>23238</v>
      </c>
      <c r="C277" s="67">
        <v>39598</v>
      </c>
      <c r="D277" s="16"/>
      <c r="E277" s="12">
        <f t="shared" si="4"/>
        <v>39598</v>
      </c>
      <c r="F277" s="15"/>
      <c r="G277" s="12"/>
      <c r="H277" s="20">
        <f>B277*Grundlagen!$D$32/Grundlagen!$D$4/Grundlagen!$D$33*Grundlagen!$D$3*(1-Grundlagen!$D$34)</f>
        <v>18601.162097772693</v>
      </c>
      <c r="I277" s="12">
        <f>E277*Grundlagen!$G$32/Grundlagen!$D$4/Grundlagen!$G$33*Grundlagen!$D$3*(1-Grundlagen!$G$34)</f>
        <v>34274.27582519922</v>
      </c>
    </row>
    <row r="278" spans="1:9" x14ac:dyDescent="0.35">
      <c r="A278" s="80">
        <v>42281</v>
      </c>
      <c r="B278" s="20">
        <v>20162</v>
      </c>
      <c r="C278" s="67">
        <v>9439</v>
      </c>
      <c r="D278" s="16"/>
      <c r="E278" s="12">
        <f t="shared" si="4"/>
        <v>9439</v>
      </c>
      <c r="F278" s="15"/>
      <c r="G278" s="12"/>
      <c r="H278" s="20">
        <f>B278*Grundlagen!$D$32/Grundlagen!$D$4/Grundlagen!$D$33*Grundlagen!$D$3*(1-Grundlagen!$D$34)</f>
        <v>16138.937525402062</v>
      </c>
      <c r="I278" s="12">
        <f>E278*Grundlagen!$G$32/Grundlagen!$D$4/Grundlagen!$G$33*Grundlagen!$D$3*(1-Grundlagen!$G$34)</f>
        <v>8169.9805423015177</v>
      </c>
    </row>
    <row r="279" spans="1:9" x14ac:dyDescent="0.35">
      <c r="A279" s="80">
        <v>42282</v>
      </c>
      <c r="B279" s="20">
        <v>29908</v>
      </c>
      <c r="C279" s="67">
        <v>30876</v>
      </c>
      <c r="D279" s="16"/>
      <c r="E279" s="12">
        <f t="shared" si="4"/>
        <v>30876</v>
      </c>
      <c r="F279" s="15"/>
      <c r="G279" s="12"/>
      <c r="H279" s="20">
        <f>B279*Grundlagen!$D$32/Grundlagen!$D$4/Grundlagen!$D$33*Grundlagen!$D$3*(1-Grundlagen!$D$34)</f>
        <v>23940.251141242174</v>
      </c>
      <c r="I279" s="12">
        <f>E279*Grundlagen!$G$32/Grundlagen!$D$4/Grundlagen!$G$33*Grundlagen!$D$3*(1-Grundlagen!$G$34)</f>
        <v>26724.898741826637</v>
      </c>
    </row>
    <row r="280" spans="1:9" x14ac:dyDescent="0.35">
      <c r="A280" s="80">
        <v>42283</v>
      </c>
      <c r="B280" s="20">
        <v>32372</v>
      </c>
      <c r="C280" s="67">
        <v>26188</v>
      </c>
      <c r="D280" s="16"/>
      <c r="E280" s="12">
        <f t="shared" si="4"/>
        <v>26188</v>
      </c>
      <c r="F280" s="15"/>
      <c r="G280" s="12"/>
      <c r="H280" s="20">
        <f>B280*Grundlagen!$D$32/Grundlagen!$D$4/Grundlagen!$D$33*Grundlagen!$D$3*(1-Grundlagen!$D$34)</f>
        <v>25912.592281138546</v>
      </c>
      <c r="I280" s="12">
        <f>E280*Grundlagen!$G$32/Grundlagen!$D$4/Grundlagen!$G$33*Grundlagen!$D$3*(1-Grundlagen!$G$34)</f>
        <v>22667.173476193675</v>
      </c>
    </row>
    <row r="281" spans="1:9" x14ac:dyDescent="0.35">
      <c r="A281" s="80">
        <v>42284</v>
      </c>
      <c r="B281" s="20">
        <v>22280</v>
      </c>
      <c r="C281" s="67">
        <v>15148</v>
      </c>
      <c r="D281" s="67">
        <v>3709</v>
      </c>
      <c r="E281" s="12">
        <f t="shared" si="4"/>
        <v>18857</v>
      </c>
      <c r="F281" s="15"/>
      <c r="G281" s="12"/>
      <c r="H281" s="20">
        <f>B281*Grundlagen!$D$32/Grundlagen!$D$4/Grundlagen!$D$33*Grundlagen!$D$3*(1-Grundlagen!$D$34)</f>
        <v>17834.318424062982</v>
      </c>
      <c r="I281" s="12">
        <f>E281*Grundlagen!$G$32/Grundlagen!$D$4/Grundlagen!$G$33*Grundlagen!$D$3*(1-Grundlagen!$G$34)</f>
        <v>16321.784414257831</v>
      </c>
    </row>
    <row r="282" spans="1:9" x14ac:dyDescent="0.35">
      <c r="A282" s="80">
        <v>42285</v>
      </c>
      <c r="B282" s="20">
        <v>29436</v>
      </c>
      <c r="C282" s="67">
        <v>22747</v>
      </c>
      <c r="D282" s="16"/>
      <c r="E282" s="12">
        <f t="shared" si="4"/>
        <v>22747</v>
      </c>
      <c r="F282" s="15"/>
      <c r="G282" s="12"/>
      <c r="H282" s="20">
        <f>B282*Grundlagen!$D$32/Grundlagen!$D$4/Grundlagen!$D$33*Grundlagen!$D$3*(1-Grundlagen!$D$34)</f>
        <v>23562.432546262022</v>
      </c>
      <c r="I282" s="12">
        <f>E282*Grundlagen!$G$32/Grundlagen!$D$4/Grundlagen!$G$33*Grundlagen!$D$3*(1-Grundlagen!$G$34)</f>
        <v>19688.796206773233</v>
      </c>
    </row>
    <row r="283" spans="1:9" x14ac:dyDescent="0.35">
      <c r="A283" s="80">
        <v>42286</v>
      </c>
      <c r="B283" s="20">
        <v>29118</v>
      </c>
      <c r="C283" s="67">
        <v>17026</v>
      </c>
      <c r="D283" s="16"/>
      <c r="E283" s="12">
        <f t="shared" si="4"/>
        <v>17026</v>
      </c>
      <c r="F283" s="15"/>
      <c r="G283" s="12"/>
      <c r="H283" s="20">
        <f>B283*Grundlagen!$D$32/Grundlagen!$D$4/Grundlagen!$D$33*Grundlagen!$D$3*(1-Grundlagen!$D$34)</f>
        <v>23307.885272525404</v>
      </c>
      <c r="I283" s="12">
        <f>E283*Grundlagen!$G$32/Grundlagen!$D$4/Grundlagen!$G$33*Grundlagen!$D$3*(1-Grundlagen!$G$34)</f>
        <v>14736.951871302641</v>
      </c>
    </row>
    <row r="284" spans="1:9" x14ac:dyDescent="0.35">
      <c r="A284" s="80">
        <v>42287</v>
      </c>
      <c r="B284" s="20">
        <v>28206</v>
      </c>
      <c r="C284" s="67">
        <v>17323</v>
      </c>
      <c r="D284" s="16"/>
      <c r="E284" s="12">
        <f t="shared" si="4"/>
        <v>17323</v>
      </c>
      <c r="F284" s="15"/>
      <c r="G284" s="12"/>
      <c r="H284" s="20">
        <f>B284*Grundlagen!$D$32/Grundlagen!$D$4/Grundlagen!$D$33*Grundlagen!$D$3*(1-Grundlagen!$D$34)</f>
        <v>22577.862902563757</v>
      </c>
      <c r="I284" s="12">
        <f>E284*Grundlagen!$G$32/Grundlagen!$D$4/Grundlagen!$G$33*Grundlagen!$D$3*(1-Grundlagen!$G$34)</f>
        <v>14994.021923327597</v>
      </c>
    </row>
    <row r="285" spans="1:9" x14ac:dyDescent="0.35">
      <c r="A285" s="80">
        <v>42288</v>
      </c>
      <c r="B285" s="20">
        <v>22588</v>
      </c>
      <c r="C285" s="67">
        <v>12830</v>
      </c>
      <c r="D285" s="16"/>
      <c r="E285" s="12">
        <f t="shared" si="4"/>
        <v>12830</v>
      </c>
      <c r="F285" s="15"/>
      <c r="G285" s="12"/>
      <c r="H285" s="20">
        <f>B285*Grundlagen!$D$32/Grundlagen!$D$4/Grundlagen!$D$33*Grundlagen!$D$3*(1-Grundlagen!$D$34)</f>
        <v>18080.861066550027</v>
      </c>
      <c r="I285" s="12">
        <f>E285*Grundlagen!$G$32/Grundlagen!$D$4/Grundlagen!$G$33*Grundlagen!$D$3*(1-Grundlagen!$G$34)</f>
        <v>11105.080025185767</v>
      </c>
    </row>
    <row r="286" spans="1:9" x14ac:dyDescent="0.35">
      <c r="A286" s="80">
        <v>42289</v>
      </c>
      <c r="B286" s="20">
        <v>25692</v>
      </c>
      <c r="C286" s="67">
        <v>16019</v>
      </c>
      <c r="D286" s="16"/>
      <c r="E286" s="12">
        <f t="shared" si="4"/>
        <v>16019</v>
      </c>
      <c r="F286" s="15"/>
      <c r="G286" s="12"/>
      <c r="H286" s="20">
        <f>B286*Grundlagen!$D$32/Grundlagen!$D$4/Grundlagen!$D$33*Grundlagen!$D$3*(1-Grundlagen!$D$34)</f>
        <v>20565.498606419489</v>
      </c>
      <c r="I286" s="12">
        <f>E286*Grundlagen!$G$32/Grundlagen!$D$4/Grundlagen!$G$33*Grundlagen!$D$3*(1-Grundlagen!$G$34)</f>
        <v>13865.337250463819</v>
      </c>
    </row>
    <row r="287" spans="1:9" x14ac:dyDescent="0.35">
      <c r="A287" s="80">
        <v>42290</v>
      </c>
      <c r="B287" s="20">
        <v>29298</v>
      </c>
      <c r="C287" s="67">
        <v>20739</v>
      </c>
      <c r="D287" s="16"/>
      <c r="E287" s="12">
        <f t="shared" si="4"/>
        <v>20739</v>
      </c>
      <c r="F287" s="15"/>
      <c r="G287" s="12"/>
      <c r="H287" s="20">
        <f>B287*Grundlagen!$D$32/Grundlagen!$D$4/Grundlagen!$D$33*Grundlagen!$D$3*(1-Grundlagen!$D$34)</f>
        <v>23451.968635017831</v>
      </c>
      <c r="I287" s="12">
        <f>E287*Grundlagen!$G$32/Grundlagen!$D$4/Grundlagen!$G$33*Grundlagen!$D$3*(1-Grundlagen!$G$34)</f>
        <v>17950.760299479934</v>
      </c>
    </row>
    <row r="288" spans="1:9" x14ac:dyDescent="0.35">
      <c r="A288" s="80">
        <v>42291</v>
      </c>
      <c r="B288" s="20">
        <v>32180</v>
      </c>
      <c r="C288" s="67">
        <v>24012</v>
      </c>
      <c r="D288" s="16"/>
      <c r="E288" s="12">
        <f t="shared" si="4"/>
        <v>24012</v>
      </c>
      <c r="F288" s="15"/>
      <c r="G288" s="12"/>
      <c r="H288" s="20">
        <f>B288*Grundlagen!$D$32/Grundlagen!$D$4/Grundlagen!$D$33*Grundlagen!$D$3*(1-Grundlagen!$D$34)</f>
        <v>25758.903361146626</v>
      </c>
      <c r="I288" s="12">
        <f>E288*Grundlagen!$G$32/Grundlagen!$D$4/Grundlagen!$G$33*Grundlagen!$D$3*(1-Grundlagen!$G$34)</f>
        <v>20783.724206138788</v>
      </c>
    </row>
    <row r="289" spans="1:9" x14ac:dyDescent="0.35">
      <c r="A289" s="80">
        <v>42292</v>
      </c>
      <c r="B289" s="20">
        <v>30602</v>
      </c>
      <c r="C289" s="67">
        <v>19951</v>
      </c>
      <c r="D289" s="67">
        <v>1355</v>
      </c>
      <c r="E289" s="12">
        <f t="shared" si="4"/>
        <v>21306</v>
      </c>
      <c r="F289" s="15"/>
      <c r="G289" s="12"/>
      <c r="H289" s="20">
        <f>B289*Grundlagen!$D$32/Grundlagen!$D$4/Grundlagen!$D$33*Grundlagen!$D$3*(1-Grundlagen!$D$34)</f>
        <v>24495.772549962989</v>
      </c>
      <c r="I289" s="12">
        <f>E289*Grundlagen!$G$32/Grundlagen!$D$4/Grundlagen!$G$33*Grundlagen!$D$3*(1-Grundlagen!$G$34)</f>
        <v>18441.530398800311</v>
      </c>
    </row>
    <row r="290" spans="1:9" x14ac:dyDescent="0.35">
      <c r="A290" s="80">
        <v>42293</v>
      </c>
      <c r="B290" s="20">
        <v>30304</v>
      </c>
      <c r="C290" s="67">
        <v>22400</v>
      </c>
      <c r="D290" s="16">
        <v>9</v>
      </c>
      <c r="E290" s="12">
        <f t="shared" si="4"/>
        <v>22409</v>
      </c>
      <c r="F290" s="15"/>
      <c r="G290" s="12"/>
      <c r="H290" s="20">
        <f>B290*Grundlagen!$D$32/Grundlagen!$D$4/Grundlagen!$D$33*Grundlagen!$D$3*(1-Grundlagen!$D$34)</f>
        <v>24257.234538725519</v>
      </c>
      <c r="I290" s="12">
        <f>E290*Grundlagen!$G$32/Grundlagen!$D$4/Grundlagen!$G$33*Grundlagen!$D$3*(1-Grundlagen!$G$34)</f>
        <v>19396.238369788611</v>
      </c>
    </row>
    <row r="291" spans="1:9" x14ac:dyDescent="0.35">
      <c r="A291" s="80">
        <v>42294</v>
      </c>
      <c r="B291" s="20">
        <v>27670</v>
      </c>
      <c r="C291" s="67">
        <v>8976</v>
      </c>
      <c r="D291" s="16"/>
      <c r="E291" s="12">
        <f t="shared" si="4"/>
        <v>8976</v>
      </c>
      <c r="F291" s="15"/>
      <c r="G291" s="12"/>
      <c r="H291" s="20">
        <f>B291*Grundlagen!$D$32/Grundlagen!$D$4/Grundlagen!$D$33*Grundlagen!$D$3*(1-Grundlagen!$D$34)</f>
        <v>22148.814667586295</v>
      </c>
      <c r="I291" s="12">
        <f>E291*Grundlagen!$G$32/Grundlagen!$D$4/Grundlagen!$G$33*Grundlagen!$D$3*(1-Grundlagen!$G$34)</f>
        <v>7769.2282389764187</v>
      </c>
    </row>
    <row r="292" spans="1:9" x14ac:dyDescent="0.35">
      <c r="A292" s="80">
        <v>42295</v>
      </c>
      <c r="B292" s="20">
        <v>32602</v>
      </c>
      <c r="C292" s="67">
        <v>18614</v>
      </c>
      <c r="D292" s="16"/>
      <c r="E292" s="12">
        <f t="shared" si="4"/>
        <v>18614</v>
      </c>
      <c r="F292" s="15"/>
      <c r="G292" s="12"/>
      <c r="H292" s="20">
        <f>B292*Grundlagen!$D$32/Grundlagen!$D$4/Grundlagen!$D$33*Grundlagen!$D$3*(1-Grundlagen!$D$34)</f>
        <v>26096.698799878875</v>
      </c>
      <c r="I292" s="12">
        <f>E292*Grundlagen!$G$32/Grundlagen!$D$4/Grundlagen!$G$33*Grundlagen!$D$3*(1-Grundlagen!$G$34)</f>
        <v>16111.454371691962</v>
      </c>
    </row>
    <row r="293" spans="1:9" x14ac:dyDescent="0.35">
      <c r="A293" s="80">
        <v>42296</v>
      </c>
      <c r="B293" s="20">
        <v>30112</v>
      </c>
      <c r="C293" s="67">
        <v>17517</v>
      </c>
      <c r="D293" s="16"/>
      <c r="E293" s="12">
        <f t="shared" si="4"/>
        <v>17517</v>
      </c>
      <c r="F293" s="15"/>
      <c r="G293" s="12"/>
      <c r="H293" s="20">
        <f>B293*Grundlagen!$D$32/Grundlagen!$D$4/Grundlagen!$D$33*Grundlagen!$D$3*(1-Grundlagen!$D$34)</f>
        <v>24103.545618733595</v>
      </c>
      <c r="I293" s="12">
        <f>E293*Grundlagen!$G$32/Grundlagen!$D$4/Grundlagen!$G$33*Grundlagen!$D$3*(1-Grundlagen!$G$34)</f>
        <v>15161.939735088004</v>
      </c>
    </row>
    <row r="294" spans="1:9" x14ac:dyDescent="0.35">
      <c r="A294" s="80">
        <v>42297</v>
      </c>
      <c r="B294" s="20">
        <v>31090</v>
      </c>
      <c r="C294" s="67">
        <v>13525</v>
      </c>
      <c r="D294" s="67">
        <v>1250</v>
      </c>
      <c r="E294" s="12">
        <f t="shared" si="4"/>
        <v>14775</v>
      </c>
      <c r="F294" s="15"/>
      <c r="G294" s="12"/>
      <c r="H294" s="20">
        <f>B294*Grundlagen!$D$32/Grundlagen!$D$4/Grundlagen!$D$33*Grundlagen!$D$3*(1-Grundlagen!$D$34)</f>
        <v>24886.398554942465</v>
      </c>
      <c r="I294" s="12">
        <f>E294*Grundlagen!$G$32/Grundlagen!$D$4/Grundlagen!$G$33*Grundlagen!$D$3*(1-Grundlagen!$G$34)</f>
        <v>12788.585921443469</v>
      </c>
    </row>
    <row r="295" spans="1:9" x14ac:dyDescent="0.35">
      <c r="A295" s="80">
        <v>42298</v>
      </c>
      <c r="B295" s="20">
        <v>30328</v>
      </c>
      <c r="C295" s="67">
        <v>9236</v>
      </c>
      <c r="D295" s="16"/>
      <c r="E295" s="12">
        <f t="shared" si="4"/>
        <v>9236</v>
      </c>
      <c r="F295" s="15"/>
      <c r="G295" s="12"/>
      <c r="H295" s="20">
        <f>B295*Grundlagen!$D$32/Grundlagen!$D$4/Grundlagen!$D$33*Grundlagen!$D$3*(1-Grundlagen!$D$34)</f>
        <v>24276.445653724513</v>
      </c>
      <c r="I295" s="12">
        <f>E295*Grundlagen!$G$32/Grundlagen!$D$4/Grundlagen!$G$33*Grundlagen!$D$3*(1-Grundlagen!$G$34)</f>
        <v>7994.2727289645936</v>
      </c>
    </row>
    <row r="296" spans="1:9" x14ac:dyDescent="0.35">
      <c r="A296" s="80">
        <v>42299</v>
      </c>
      <c r="B296" s="20">
        <v>31394</v>
      </c>
      <c r="C296" s="67">
        <v>20357</v>
      </c>
      <c r="D296" s="16"/>
      <c r="E296" s="12">
        <f t="shared" si="4"/>
        <v>20357</v>
      </c>
      <c r="F296" s="15"/>
      <c r="G296" s="12"/>
      <c r="H296" s="20">
        <f>B296*Grundlagen!$D$32/Grundlagen!$D$4/Grundlagen!$D$33*Grundlagen!$D$3*(1-Grundlagen!$D$34)</f>
        <v>25129.739344929676</v>
      </c>
      <c r="I296" s="12">
        <f>E296*Grundlagen!$G$32/Grundlagen!$D$4/Grundlagen!$G$33*Grundlagen!$D$3*(1-Grundlagen!$G$34)</f>
        <v>17620.118010343464</v>
      </c>
    </row>
    <row r="297" spans="1:9" x14ac:dyDescent="0.35">
      <c r="A297" s="80">
        <v>42300</v>
      </c>
      <c r="B297" s="20">
        <v>29196</v>
      </c>
      <c r="C297" s="67">
        <v>22480</v>
      </c>
      <c r="D297" s="16"/>
      <c r="E297" s="12">
        <f t="shared" si="4"/>
        <v>22480</v>
      </c>
      <c r="F297" s="15"/>
      <c r="G297" s="12"/>
      <c r="H297" s="20">
        <f>B297*Grundlagen!$D$32/Grundlagen!$D$4/Grundlagen!$D$33*Grundlagen!$D$3*(1-Grundlagen!$D$34)</f>
        <v>23370.32139627212</v>
      </c>
      <c r="I297" s="12">
        <f>E297*Grundlagen!$G$32/Grundlagen!$D$4/Grundlagen!$G$33*Grundlagen!$D$3*(1-Grundlagen!$G$34)</f>
        <v>19457.692826670002</v>
      </c>
    </row>
    <row r="298" spans="1:9" x14ac:dyDescent="0.35">
      <c r="A298" s="80">
        <v>42301</v>
      </c>
      <c r="B298" s="20">
        <v>25608</v>
      </c>
      <c r="C298" s="67">
        <v>15298</v>
      </c>
      <c r="D298" s="16"/>
      <c r="E298" s="12">
        <f t="shared" si="4"/>
        <v>15298</v>
      </c>
      <c r="F298" s="15"/>
      <c r="G298" s="12"/>
      <c r="H298" s="20">
        <f>B298*Grundlagen!$D$32/Grundlagen!$D$4/Grundlagen!$D$33*Grundlagen!$D$3*(1-Grundlagen!$D$34)</f>
        <v>20498.259703923017</v>
      </c>
      <c r="I298" s="12">
        <f>E298*Grundlagen!$G$32/Grundlagen!$D$4/Grundlagen!$G$33*Grundlagen!$D$3*(1-Grundlagen!$G$34)</f>
        <v>13241.271568611992</v>
      </c>
    </row>
    <row r="299" spans="1:9" x14ac:dyDescent="0.35">
      <c r="A299" s="80">
        <v>42302</v>
      </c>
      <c r="B299" s="20">
        <v>28352</v>
      </c>
      <c r="C299" s="67">
        <v>14417</v>
      </c>
      <c r="D299" s="16"/>
      <c r="E299" s="12">
        <f t="shared" si="4"/>
        <v>14417</v>
      </c>
      <c r="F299" s="15"/>
      <c r="G299" s="12"/>
      <c r="H299" s="20">
        <f>B299*Grundlagen!$D$32/Grundlagen!$D$4/Grundlagen!$D$33*Grundlagen!$D$3*(1-Grundlagen!$D$34)</f>
        <v>22694.730518807617</v>
      </c>
      <c r="I299" s="12">
        <f>E299*Grundlagen!$G$32/Grundlagen!$D$4/Grundlagen!$G$33*Grundlagen!$D$3*(1-Grundlagen!$G$34)</f>
        <v>12478.716969844367</v>
      </c>
    </row>
    <row r="300" spans="1:9" x14ac:dyDescent="0.35">
      <c r="A300" s="80">
        <v>42303</v>
      </c>
      <c r="B300" s="20">
        <v>29698</v>
      </c>
      <c r="C300" s="67">
        <v>16521</v>
      </c>
      <c r="D300" s="16"/>
      <c r="E300" s="12">
        <f t="shared" si="4"/>
        <v>16521</v>
      </c>
      <c r="F300" s="15"/>
      <c r="G300" s="12"/>
      <c r="H300" s="20">
        <f>B300*Grundlagen!$D$32/Grundlagen!$D$4/Grundlagen!$D$33*Grundlagen!$D$3*(1-Grundlagen!$D$34)</f>
        <v>23772.153885001007</v>
      </c>
      <c r="I300" s="12">
        <f>E300*Grundlagen!$G$32/Grundlagen!$D$4/Grundlagen!$G$33*Grundlagen!$D$3*(1-Grundlagen!$G$34)</f>
        <v>14299.846227287146</v>
      </c>
    </row>
    <row r="301" spans="1:9" x14ac:dyDescent="0.35">
      <c r="A301" s="80">
        <v>42304</v>
      </c>
      <c r="B301" s="20">
        <v>32342</v>
      </c>
      <c r="C301" s="67">
        <v>22419</v>
      </c>
      <c r="D301" s="16"/>
      <c r="E301" s="12">
        <f t="shared" si="4"/>
        <v>22419</v>
      </c>
      <c r="F301" s="15"/>
      <c r="G301" s="12"/>
      <c r="H301" s="20">
        <f>B301*Grundlagen!$D$32/Grundlagen!$D$4/Grundlagen!$D$33*Grundlagen!$D$3*(1-Grundlagen!$D$34)</f>
        <v>25888.578387389811</v>
      </c>
      <c r="I301" s="12">
        <f>E301*Grundlagen!$G$32/Grundlagen!$D$4/Grundlagen!$G$33*Grundlagen!$D$3*(1-Grundlagen!$G$34)</f>
        <v>19404.893927095844</v>
      </c>
    </row>
    <row r="302" spans="1:9" x14ac:dyDescent="0.35">
      <c r="A302" s="80">
        <v>42305</v>
      </c>
      <c r="B302" s="20">
        <v>25276</v>
      </c>
      <c r="C302" s="67">
        <v>13652</v>
      </c>
      <c r="D302" s="67">
        <v>8439</v>
      </c>
      <c r="E302" s="12">
        <f t="shared" si="4"/>
        <v>22091</v>
      </c>
      <c r="F302" s="15"/>
      <c r="G302" s="12"/>
      <c r="H302" s="20">
        <f>B302*Grundlagen!$D$32/Grundlagen!$D$4/Grundlagen!$D$33*Grundlagen!$D$3*(1-Grundlagen!$D$34)</f>
        <v>20232.505946436977</v>
      </c>
      <c r="I302" s="12">
        <f>E302*Grundlagen!$G$32/Grundlagen!$D$4/Grundlagen!$G$33*Grundlagen!$D$3*(1-Grundlagen!$G$34)</f>
        <v>19120.991647418457</v>
      </c>
    </row>
    <row r="303" spans="1:9" x14ac:dyDescent="0.35">
      <c r="A303" s="80">
        <v>42306</v>
      </c>
      <c r="B303" s="20">
        <v>27772</v>
      </c>
      <c r="C303" s="67">
        <v>15837</v>
      </c>
      <c r="D303" s="16"/>
      <c r="E303" s="12">
        <f t="shared" si="4"/>
        <v>15837</v>
      </c>
      <c r="F303" s="15"/>
      <c r="G303" s="12"/>
      <c r="H303" s="20">
        <f>B303*Grundlagen!$D$32/Grundlagen!$D$4/Grundlagen!$D$33*Grundlagen!$D$3*(1-Grundlagen!$D$34)</f>
        <v>22230.46190633201</v>
      </c>
      <c r="I303" s="12">
        <f>E303*Grundlagen!$G$32/Grundlagen!$D$4/Grundlagen!$G$33*Grundlagen!$D$3*(1-Grundlagen!$G$34)</f>
        <v>13707.806107472095</v>
      </c>
    </row>
    <row r="304" spans="1:9" x14ac:dyDescent="0.35">
      <c r="A304" s="80">
        <v>42307</v>
      </c>
      <c r="B304" s="20">
        <v>29880</v>
      </c>
      <c r="C304" s="67">
        <v>18277</v>
      </c>
      <c r="D304" s="16"/>
      <c r="E304" s="12">
        <f t="shared" si="4"/>
        <v>18277</v>
      </c>
      <c r="F304" s="15"/>
      <c r="G304" s="12"/>
      <c r="H304" s="20">
        <f>B304*Grundlagen!$D$32/Grundlagen!$D$4/Grundlagen!$D$33*Grundlagen!$D$3*(1-Grundlagen!$D$34)</f>
        <v>23917.838173743352</v>
      </c>
      <c r="I304" s="12">
        <f>E304*Grundlagen!$G$32/Grundlagen!$D$4/Grundlagen!$G$33*Grundlagen!$D$3*(1-Grundlagen!$G$34)</f>
        <v>15819.762090438058</v>
      </c>
    </row>
    <row r="305" spans="1:9" x14ac:dyDescent="0.35">
      <c r="A305" s="80">
        <v>42308</v>
      </c>
      <c r="B305" s="20">
        <v>25952</v>
      </c>
      <c r="C305" s="67">
        <v>13346</v>
      </c>
      <c r="D305" s="16"/>
      <c r="E305" s="12">
        <f t="shared" si="4"/>
        <v>13346</v>
      </c>
      <c r="F305" s="20">
        <v>421011</v>
      </c>
      <c r="G305" s="12">
        <v>4647119</v>
      </c>
      <c r="H305" s="20">
        <f>B305*Grundlagen!$D$32/Grundlagen!$D$4/Grundlagen!$D$33*Grundlagen!$D$3*(1-Grundlagen!$D$34)</f>
        <v>20773.61901890855</v>
      </c>
      <c r="I305" s="12">
        <f>E305*Grundlagen!$G$32/Grundlagen!$D$4/Grundlagen!$G$33*Grundlagen!$D$3*(1-Grundlagen!$G$34)</f>
        <v>11551.706782239224</v>
      </c>
    </row>
    <row r="306" spans="1:9" x14ac:dyDescent="0.35">
      <c r="A306" s="80">
        <v>42309</v>
      </c>
      <c r="B306" s="20">
        <v>24352</v>
      </c>
      <c r="C306" s="67">
        <v>7939</v>
      </c>
      <c r="D306" s="16"/>
      <c r="E306" s="12">
        <f t="shared" si="4"/>
        <v>7939</v>
      </c>
      <c r="F306" s="15"/>
      <c r="G306" s="19"/>
      <c r="H306" s="20">
        <f>B306*Grundlagen!$D$32/Grundlagen!$D$4/Grundlagen!$D$33*Grundlagen!$D$3*(1-Grundlagen!$D$34)</f>
        <v>19492.87801897584</v>
      </c>
      <c r="I306" s="12">
        <f>E306*Grundlagen!$G$32/Grundlagen!$D$4/Grundlagen!$G$33*Grundlagen!$D$3*(1-Grundlagen!$G$34)</f>
        <v>6871.6469462158839</v>
      </c>
    </row>
    <row r="307" spans="1:9" x14ac:dyDescent="0.35">
      <c r="A307" s="80">
        <v>42310</v>
      </c>
      <c r="B307" s="20">
        <v>27518</v>
      </c>
      <c r="C307" s="67">
        <v>5373</v>
      </c>
      <c r="D307" s="16"/>
      <c r="E307" s="12">
        <f t="shared" si="4"/>
        <v>5373</v>
      </c>
      <c r="F307" s="15"/>
      <c r="G307" s="19"/>
      <c r="H307" s="20">
        <f>B307*Grundlagen!$D$32/Grundlagen!$D$4/Grundlagen!$D$33*Grundlagen!$D$3*(1-Grundlagen!$D$34)</f>
        <v>22027.14427259269</v>
      </c>
      <c r="I307" s="12">
        <f>E307*Grundlagen!$G$32/Grundlagen!$D$4/Grundlagen!$G$33*Grundlagen!$D$3*(1-Grundlagen!$G$34)</f>
        <v>4650.6309411787324</v>
      </c>
    </row>
    <row r="308" spans="1:9" x14ac:dyDescent="0.35">
      <c r="A308" s="80">
        <v>42311</v>
      </c>
      <c r="B308" s="20">
        <v>31830</v>
      </c>
      <c r="C308" s="67">
        <v>10929</v>
      </c>
      <c r="D308" s="16">
        <v>398</v>
      </c>
      <c r="E308" s="12">
        <f t="shared" si="4"/>
        <v>11327</v>
      </c>
      <c r="F308" s="15"/>
      <c r="G308" s="19"/>
      <c r="H308" s="20">
        <f>B308*Grundlagen!$D$32/Grundlagen!$D$4/Grundlagen!$D$33*Grundlagen!$D$3*(1-Grundlagen!$D$34)</f>
        <v>25478.74126741134</v>
      </c>
      <c r="I308" s="12">
        <f>E308*Grundlagen!$G$32/Grundlagen!$D$4/Grundlagen!$G$33*Grundlagen!$D$3*(1-Grundlagen!$G$34)</f>
        <v>9804.1497619079637</v>
      </c>
    </row>
    <row r="309" spans="1:9" x14ac:dyDescent="0.35">
      <c r="A309" s="80">
        <v>42312</v>
      </c>
      <c r="B309" s="20">
        <v>35194</v>
      </c>
      <c r="C309" s="67">
        <v>23949</v>
      </c>
      <c r="D309" s="16"/>
      <c r="E309" s="12">
        <f t="shared" si="4"/>
        <v>23949</v>
      </c>
      <c r="F309" s="15"/>
      <c r="G309" s="19"/>
      <c r="H309" s="20">
        <f>B309*Grundlagen!$D$32/Grundlagen!$D$4/Grundlagen!$D$33*Grundlagen!$D$3*(1-Grundlagen!$D$34)</f>
        <v>28171.499219769863</v>
      </c>
      <c r="I309" s="12">
        <f>E309*Grundlagen!$G$32/Grundlagen!$D$4/Grundlagen!$G$33*Grundlagen!$D$3*(1-Grundlagen!$G$34)</f>
        <v>20729.194195103188</v>
      </c>
    </row>
    <row r="310" spans="1:9" x14ac:dyDescent="0.35">
      <c r="A310" s="80">
        <v>42313</v>
      </c>
      <c r="B310" s="20">
        <v>29120</v>
      </c>
      <c r="C310" s="67">
        <v>17944</v>
      </c>
      <c r="D310" s="67">
        <v>2142</v>
      </c>
      <c r="E310" s="12">
        <f t="shared" si="4"/>
        <v>20086</v>
      </c>
      <c r="F310" s="15"/>
      <c r="G310" s="19"/>
      <c r="H310" s="20">
        <f>B310*Grundlagen!$D$32/Grundlagen!$D$4/Grundlagen!$D$33*Grundlagen!$D$3*(1-Grundlagen!$D$34)</f>
        <v>23309.486198775317</v>
      </c>
      <c r="I310" s="12">
        <f>E310*Grundlagen!$G$32/Grundlagen!$D$4/Grundlagen!$G$33*Grundlagen!$D$3*(1-Grundlagen!$G$34)</f>
        <v>17385.552407317326</v>
      </c>
    </row>
    <row r="311" spans="1:9" x14ac:dyDescent="0.35">
      <c r="A311" s="80">
        <v>42314</v>
      </c>
      <c r="B311" s="20">
        <v>30690</v>
      </c>
      <c r="C311" s="67">
        <v>21998</v>
      </c>
      <c r="D311" s="16"/>
      <c r="E311" s="12">
        <f t="shared" si="4"/>
        <v>21998</v>
      </c>
      <c r="F311" s="15"/>
      <c r="G311" s="19"/>
      <c r="H311" s="20">
        <f>B311*Grundlagen!$D$32/Grundlagen!$D$4/Grundlagen!$D$33*Grundlagen!$D$3*(1-Grundlagen!$D$34)</f>
        <v>24566.213304959285</v>
      </c>
      <c r="I311" s="12">
        <f>E311*Grundlagen!$G$32/Grundlagen!$D$4/Grundlagen!$G$33*Grundlagen!$D$3*(1-Grundlagen!$G$34)</f>
        <v>19040.494964461148</v>
      </c>
    </row>
    <row r="312" spans="1:9" x14ac:dyDescent="0.35">
      <c r="A312" s="80">
        <v>42315</v>
      </c>
      <c r="B312" s="20">
        <v>28628</v>
      </c>
      <c r="C312" s="67">
        <v>17419</v>
      </c>
      <c r="D312" s="16"/>
      <c r="E312" s="12">
        <f t="shared" si="4"/>
        <v>17419</v>
      </c>
      <c r="F312" s="15"/>
      <c r="G312" s="19"/>
      <c r="H312" s="20">
        <f>B312*Grundlagen!$D$32/Grundlagen!$D$4/Grundlagen!$D$33*Grundlagen!$D$3*(1-Grundlagen!$D$34)</f>
        <v>22915.658341296003</v>
      </c>
      <c r="I312" s="12">
        <f>E312*Grundlagen!$G$32/Grundlagen!$D$4/Grundlagen!$G$33*Grundlagen!$D$3*(1-Grundlagen!$G$34)</f>
        <v>15077.115273477075</v>
      </c>
    </row>
    <row r="313" spans="1:9" x14ac:dyDescent="0.35">
      <c r="A313" s="80">
        <v>42316</v>
      </c>
      <c r="B313" s="20">
        <v>26952</v>
      </c>
      <c r="C313" s="67">
        <v>16475</v>
      </c>
      <c r="D313" s="16"/>
      <c r="E313" s="12">
        <f t="shared" si="4"/>
        <v>16475</v>
      </c>
      <c r="F313" s="15"/>
      <c r="G313" s="19"/>
      <c r="H313" s="20">
        <f>B313*Grundlagen!$D$32/Grundlagen!$D$4/Grundlagen!$D$33*Grundlagen!$D$3*(1-Grundlagen!$D$34)</f>
        <v>21574.082143866497</v>
      </c>
      <c r="I313" s="12">
        <f>E313*Grundlagen!$G$32/Grundlagen!$D$4/Grundlagen!$G$33*Grundlagen!$D$3*(1-Grundlagen!$G$34)</f>
        <v>14260.030663673853</v>
      </c>
    </row>
    <row r="314" spans="1:9" x14ac:dyDescent="0.35">
      <c r="A314" s="80">
        <v>42317</v>
      </c>
      <c r="B314" s="20">
        <v>28754</v>
      </c>
      <c r="C314" s="67">
        <v>22735</v>
      </c>
      <c r="D314" s="16"/>
      <c r="E314" s="12">
        <f t="shared" si="4"/>
        <v>22735</v>
      </c>
      <c r="F314" s="15"/>
      <c r="G314" s="19"/>
      <c r="H314" s="20">
        <f>B314*Grundlagen!$D$32/Grundlagen!$D$4/Grundlagen!$D$33*Grundlagen!$D$3*(1-Grundlagen!$D$34)</f>
        <v>23016.516695040707</v>
      </c>
      <c r="I314" s="12">
        <f>E314*Grundlagen!$G$32/Grundlagen!$D$4/Grundlagen!$G$33*Grundlagen!$D$3*(1-Grundlagen!$G$34)</f>
        <v>19678.409538004551</v>
      </c>
    </row>
    <row r="315" spans="1:9" x14ac:dyDescent="0.35">
      <c r="A315" s="80">
        <v>42318</v>
      </c>
      <c r="B315" s="20">
        <v>32736</v>
      </c>
      <c r="C315" s="67">
        <v>20766</v>
      </c>
      <c r="D315" s="16"/>
      <c r="E315" s="12">
        <f t="shared" si="4"/>
        <v>20766</v>
      </c>
      <c r="F315" s="15"/>
      <c r="G315" s="19"/>
      <c r="H315" s="20">
        <f>B315*Grundlagen!$D$32/Grundlagen!$D$4/Grundlagen!$D$33*Grundlagen!$D$3*(1-Grundlagen!$D$34)</f>
        <v>26203.960858623239</v>
      </c>
      <c r="I315" s="12">
        <f>E315*Grundlagen!$G$32/Grundlagen!$D$4/Grundlagen!$G$33*Grundlagen!$D$3*(1-Grundlagen!$G$34)</f>
        <v>17974.130304209481</v>
      </c>
    </row>
    <row r="316" spans="1:9" x14ac:dyDescent="0.35">
      <c r="A316" s="80">
        <v>42319</v>
      </c>
      <c r="B316" s="20">
        <v>33696</v>
      </c>
      <c r="C316" s="67">
        <v>18342</v>
      </c>
      <c r="D316" s="16"/>
      <c r="E316" s="12">
        <f t="shared" si="4"/>
        <v>18342</v>
      </c>
      <c r="F316" s="15"/>
      <c r="G316" s="19"/>
      <c r="H316" s="20">
        <f>B316*Grundlagen!$D$32/Grundlagen!$D$4/Grundlagen!$D$33*Grundlagen!$D$3*(1-Grundlagen!$D$34)</f>
        <v>26972.40545858286</v>
      </c>
      <c r="I316" s="12">
        <f>E316*Grundlagen!$G$32/Grundlagen!$D$4/Grundlagen!$G$33*Grundlagen!$D$3*(1-Grundlagen!$G$34)</f>
        <v>15876.023212935101</v>
      </c>
    </row>
    <row r="317" spans="1:9" x14ac:dyDescent="0.35">
      <c r="A317" s="80">
        <v>42320</v>
      </c>
      <c r="B317" s="20">
        <v>31200</v>
      </c>
      <c r="C317" s="67">
        <v>6766</v>
      </c>
      <c r="D317" s="16"/>
      <c r="E317" s="12">
        <f t="shared" si="4"/>
        <v>6766</v>
      </c>
      <c r="F317" s="15"/>
      <c r="G317" s="19"/>
      <c r="H317" s="20">
        <f>B317*Grundlagen!$D$32/Grundlagen!$D$4/Grundlagen!$D$33*Grundlagen!$D$3*(1-Grundlagen!$D$34)</f>
        <v>24974.449498687838</v>
      </c>
      <c r="I317" s="12">
        <f>E317*Grundlagen!$G$32/Grundlagen!$D$4/Grundlagen!$G$33*Grundlagen!$D$3*(1-Grundlagen!$G$34)</f>
        <v>5856.3500740769214</v>
      </c>
    </row>
    <row r="318" spans="1:9" x14ac:dyDescent="0.35">
      <c r="A318" s="80">
        <v>42321</v>
      </c>
      <c r="B318" s="20">
        <v>26894</v>
      </c>
      <c r="C318" s="67">
        <v>9448</v>
      </c>
      <c r="D318" s="16"/>
      <c r="E318" s="12">
        <f t="shared" si="4"/>
        <v>9448</v>
      </c>
      <c r="F318" s="15"/>
      <c r="G318" s="19"/>
      <c r="H318" s="20">
        <f>B318*Grundlagen!$D$32/Grundlagen!$D$4/Grundlagen!$D$33*Grundlagen!$D$3*(1-Grundlagen!$D$34)</f>
        <v>21527.655282618929</v>
      </c>
      <c r="I318" s="12">
        <f>E318*Grundlagen!$G$32/Grundlagen!$D$4/Grundlagen!$G$33*Grundlagen!$D$3*(1-Grundlagen!$G$34)</f>
        <v>8177.7705438780322</v>
      </c>
    </row>
    <row r="319" spans="1:9" x14ac:dyDescent="0.35">
      <c r="A319" s="80">
        <v>42322</v>
      </c>
      <c r="B319" s="20">
        <v>23714</v>
      </c>
      <c r="C319" s="67">
        <v>18399</v>
      </c>
      <c r="D319" s="16"/>
      <c r="E319" s="12">
        <f t="shared" si="4"/>
        <v>18399</v>
      </c>
      <c r="F319" s="15"/>
      <c r="G319" s="19"/>
      <c r="H319" s="20">
        <f>B319*Grundlagen!$D$32/Grundlagen!$D$4/Grundlagen!$D$33*Grundlagen!$D$3*(1-Grundlagen!$D$34)</f>
        <v>18982.182545252672</v>
      </c>
      <c r="I319" s="12">
        <f>E319*Grundlagen!$G$32/Grundlagen!$D$4/Grundlagen!$G$33*Grundlagen!$D$3*(1-Grundlagen!$G$34)</f>
        <v>15925.359889586356</v>
      </c>
    </row>
    <row r="320" spans="1:9" x14ac:dyDescent="0.35">
      <c r="A320" s="80">
        <v>42323</v>
      </c>
      <c r="B320" s="20">
        <v>21700</v>
      </c>
      <c r="C320" s="67">
        <v>18736</v>
      </c>
      <c r="D320" s="16"/>
      <c r="E320" s="12">
        <f t="shared" si="4"/>
        <v>18736</v>
      </c>
      <c r="F320" s="15"/>
      <c r="G320" s="19"/>
      <c r="H320" s="20">
        <f>B320*Grundlagen!$D$32/Grundlagen!$D$4/Grundlagen!$D$33*Grundlagen!$D$3*(1-Grundlagen!$D$34)</f>
        <v>17370.049811587374</v>
      </c>
      <c r="I320" s="12">
        <f>E320*Grundlagen!$G$32/Grundlagen!$D$4/Grundlagen!$G$33*Grundlagen!$D$3*(1-Grundlagen!$G$34)</f>
        <v>16217.052170840259</v>
      </c>
    </row>
    <row r="321" spans="1:9" x14ac:dyDescent="0.35">
      <c r="A321" s="80">
        <v>42324</v>
      </c>
      <c r="B321" s="20">
        <v>24808</v>
      </c>
      <c r="C321" s="67">
        <v>22449</v>
      </c>
      <c r="D321" s="16"/>
      <c r="E321" s="12">
        <f t="shared" si="4"/>
        <v>22449</v>
      </c>
      <c r="F321" s="15"/>
      <c r="G321" s="19"/>
      <c r="H321" s="20">
        <f>B321*Grundlagen!$D$32/Grundlagen!$D$4/Grundlagen!$D$33*Grundlagen!$D$3*(1-Grundlagen!$D$34)</f>
        <v>19857.889203956664</v>
      </c>
      <c r="I321" s="12">
        <f>E321*Grundlagen!$G$32/Grundlagen!$D$4/Grundlagen!$G$33*Grundlagen!$D$3*(1-Grundlagen!$G$34)</f>
        <v>19430.86059901756</v>
      </c>
    </row>
    <row r="322" spans="1:9" x14ac:dyDescent="0.35">
      <c r="A322" s="80">
        <v>42325</v>
      </c>
      <c r="B322" s="20">
        <v>29146</v>
      </c>
      <c r="C322" s="67">
        <v>22453</v>
      </c>
      <c r="D322" s="16"/>
      <c r="E322" s="12">
        <f t="shared" si="4"/>
        <v>22453</v>
      </c>
      <c r="F322" s="15"/>
      <c r="G322" s="19"/>
      <c r="H322" s="20">
        <f>B322*Grundlagen!$D$32/Grundlagen!$D$4/Grundlagen!$D$33*Grundlagen!$D$3*(1-Grundlagen!$D$34)</f>
        <v>23330.298240024222</v>
      </c>
      <c r="I322" s="12">
        <f>E322*Grundlagen!$G$32/Grundlagen!$D$4/Grundlagen!$G$33*Grundlagen!$D$3*(1-Grundlagen!$G$34)</f>
        <v>19434.322821940455</v>
      </c>
    </row>
    <row r="323" spans="1:9" x14ac:dyDescent="0.35">
      <c r="A323" s="80">
        <v>42326</v>
      </c>
      <c r="B323" s="20">
        <v>28754</v>
      </c>
      <c r="C323" s="67">
        <v>18869</v>
      </c>
      <c r="D323" s="16"/>
      <c r="E323" s="12">
        <f t="shared" ref="E323:E366" si="5">C323+D323</f>
        <v>18869</v>
      </c>
      <c r="F323" s="15"/>
      <c r="G323" s="19"/>
      <c r="H323" s="20">
        <f>B323*Grundlagen!$D$32/Grundlagen!$D$4/Grundlagen!$D$33*Grundlagen!$D$3*(1-Grundlagen!$D$34)</f>
        <v>23016.516695040707</v>
      </c>
      <c r="I323" s="12">
        <f>E323*Grundlagen!$G$32/Grundlagen!$D$4/Grundlagen!$G$33*Grundlagen!$D$3*(1-Grundlagen!$G$34)</f>
        <v>16332.171083026516</v>
      </c>
    </row>
    <row r="324" spans="1:9" x14ac:dyDescent="0.35">
      <c r="A324" s="80">
        <v>42327</v>
      </c>
      <c r="B324" s="20">
        <v>27668</v>
      </c>
      <c r="C324" s="67">
        <v>21659</v>
      </c>
      <c r="D324" s="16"/>
      <c r="E324" s="12">
        <f t="shared" si="5"/>
        <v>21659</v>
      </c>
      <c r="F324" s="15"/>
      <c r="G324" s="19"/>
      <c r="H324" s="20">
        <f>B324*Grundlagen!$D$32/Grundlagen!$D$4/Grundlagen!$D$33*Grundlagen!$D$3*(1-Grundlagen!$D$34)</f>
        <v>22147.213741336382</v>
      </c>
      <c r="I324" s="12">
        <f>E324*Grundlagen!$G$32/Grundlagen!$D$4/Grundlagen!$G$33*Grundlagen!$D$3*(1-Grundlagen!$G$34)</f>
        <v>18747.071571745797</v>
      </c>
    </row>
    <row r="325" spans="1:9" x14ac:dyDescent="0.35">
      <c r="A325" s="80">
        <v>42328</v>
      </c>
      <c r="B325" s="20">
        <v>29240</v>
      </c>
      <c r="C325" s="67">
        <v>23881</v>
      </c>
      <c r="D325" s="16"/>
      <c r="E325" s="12">
        <f t="shared" si="5"/>
        <v>23881</v>
      </c>
      <c r="F325" s="15"/>
      <c r="G325" s="19"/>
      <c r="H325" s="20">
        <f>B325*Grundlagen!$D$32/Grundlagen!$D$4/Grundlagen!$D$33*Grundlagen!$D$3*(1-Grundlagen!$D$34)</f>
        <v>23405.541773770266</v>
      </c>
      <c r="I325" s="12">
        <f>E325*Grundlagen!$G$32/Grundlagen!$D$4/Grundlagen!$G$33*Grundlagen!$D$3*(1-Grundlagen!$G$34)</f>
        <v>20670.336405413978</v>
      </c>
    </row>
    <row r="326" spans="1:9" x14ac:dyDescent="0.35">
      <c r="A326" s="80">
        <v>42329</v>
      </c>
      <c r="B326" s="20">
        <v>29742</v>
      </c>
      <c r="C326" s="67">
        <v>23415</v>
      </c>
      <c r="D326" s="16"/>
      <c r="E326" s="12">
        <f t="shared" si="5"/>
        <v>23415</v>
      </c>
      <c r="F326" s="15"/>
      <c r="G326" s="19"/>
      <c r="H326" s="20">
        <f>B326*Grundlagen!$D$32/Grundlagen!$D$4/Grundlagen!$D$33*Grundlagen!$D$3*(1-Grundlagen!$D$34)</f>
        <v>23807.374262499157</v>
      </c>
      <c r="I326" s="12">
        <f>E326*Grundlagen!$G$32/Grundlagen!$D$4/Grundlagen!$G$33*Grundlagen!$D$3*(1-Grundlagen!$G$34)</f>
        <v>20266.987434896706</v>
      </c>
    </row>
    <row r="327" spans="1:9" x14ac:dyDescent="0.35">
      <c r="A327" s="80">
        <v>42330</v>
      </c>
      <c r="B327" s="20">
        <v>33090</v>
      </c>
      <c r="C327" s="67">
        <v>7995</v>
      </c>
      <c r="D327" s="16"/>
      <c r="E327" s="12">
        <f t="shared" si="5"/>
        <v>7995</v>
      </c>
      <c r="F327" s="15"/>
      <c r="G327" s="19"/>
      <c r="H327" s="20">
        <f>B327*Grundlagen!$D$32/Grundlagen!$D$4/Grundlagen!$D$33*Grundlagen!$D$3*(1-Grundlagen!$D$34)</f>
        <v>26487.324804858348</v>
      </c>
      <c r="I327" s="12">
        <f>E327*Grundlagen!$G$32/Grundlagen!$D$4/Grundlagen!$G$33*Grundlagen!$D$3*(1-Grundlagen!$G$34)</f>
        <v>6920.1180671364154</v>
      </c>
    </row>
    <row r="328" spans="1:9" x14ac:dyDescent="0.35">
      <c r="A328" s="80">
        <v>42331</v>
      </c>
      <c r="B328" s="20">
        <v>26764</v>
      </c>
      <c r="C328" s="67">
        <v>4152</v>
      </c>
      <c r="D328" s="16"/>
      <c r="E328" s="12">
        <f t="shared" si="5"/>
        <v>4152</v>
      </c>
      <c r="F328" s="15"/>
      <c r="G328" s="19"/>
      <c r="H328" s="20">
        <f>B328*Grundlagen!$D$32/Grundlagen!$D$4/Grundlagen!$D$33*Grundlagen!$D$3*(1-Grundlagen!$D$34)</f>
        <v>21423.5950763744</v>
      </c>
      <c r="I328" s="12">
        <f>E328*Grundlagen!$G$32/Grundlagen!$D$4/Grundlagen!$G$33*Grundlagen!$D$3*(1-Grundlagen!$G$34)</f>
        <v>3593.7873939650276</v>
      </c>
    </row>
    <row r="329" spans="1:9" x14ac:dyDescent="0.35">
      <c r="A329" s="80">
        <v>42332</v>
      </c>
      <c r="B329" s="20">
        <v>31776</v>
      </c>
      <c r="C329" s="67">
        <v>11587</v>
      </c>
      <c r="D329" s="16">
        <v>84</v>
      </c>
      <c r="E329" s="12">
        <f t="shared" si="5"/>
        <v>11671</v>
      </c>
      <c r="F329" s="15"/>
      <c r="G329" s="19"/>
      <c r="H329" s="20">
        <f>B329*Grundlagen!$D$32/Grundlagen!$D$4/Grundlagen!$D$33*Grundlagen!$D$3*(1-Grundlagen!$D$34)</f>
        <v>25435.516258663614</v>
      </c>
      <c r="I329" s="12">
        <f>E329*Grundlagen!$G$32/Grundlagen!$D$4/Grundlagen!$G$33*Grundlagen!$D$3*(1-Grundlagen!$G$34)</f>
        <v>10101.900933276936</v>
      </c>
    </row>
    <row r="330" spans="1:9" x14ac:dyDescent="0.35">
      <c r="A330" s="80">
        <v>42333</v>
      </c>
      <c r="B330" s="20">
        <v>19612</v>
      </c>
      <c r="C330" s="67">
        <v>10888</v>
      </c>
      <c r="D330" s="67">
        <v>5496</v>
      </c>
      <c r="E330" s="12">
        <f t="shared" si="5"/>
        <v>16384</v>
      </c>
      <c r="F330" s="15"/>
      <c r="G330" s="19"/>
      <c r="H330" s="20">
        <f>B330*Grundlagen!$D$32/Grundlagen!$D$4/Grundlagen!$D$33*Grundlagen!$D$3*(1-Grundlagen!$D$34)</f>
        <v>15698.682806675191</v>
      </c>
      <c r="I330" s="12">
        <f>E330*Grundlagen!$G$32/Grundlagen!$D$4/Grundlagen!$G$33*Grundlagen!$D$3*(1-Grundlagen!$G$34)</f>
        <v>14181.265092177988</v>
      </c>
    </row>
    <row r="331" spans="1:9" x14ac:dyDescent="0.35">
      <c r="A331" s="80">
        <v>42334</v>
      </c>
      <c r="B331" s="20">
        <v>29030</v>
      </c>
      <c r="C331" s="67">
        <v>20880</v>
      </c>
      <c r="D331" s="16"/>
      <c r="E331" s="12">
        <f t="shared" si="5"/>
        <v>20880</v>
      </c>
      <c r="F331" s="15"/>
      <c r="G331" s="19"/>
      <c r="H331" s="20">
        <f>B331*Grundlagen!$D$32/Grundlagen!$D$4/Grundlagen!$D$33*Grundlagen!$D$3*(1-Grundlagen!$D$34)</f>
        <v>23237.4445175291</v>
      </c>
      <c r="I331" s="12">
        <f>E331*Grundlagen!$G$32/Grundlagen!$D$4/Grundlagen!$G$33*Grundlagen!$D$3*(1-Grundlagen!$G$34)</f>
        <v>18072.803657511984</v>
      </c>
    </row>
    <row r="332" spans="1:9" x14ac:dyDescent="0.35">
      <c r="A332" s="80">
        <v>42335</v>
      </c>
      <c r="B332" s="20">
        <v>30380</v>
      </c>
      <c r="C332" s="67">
        <v>15902</v>
      </c>
      <c r="D332" s="16"/>
      <c r="E332" s="12">
        <f t="shared" si="5"/>
        <v>15902</v>
      </c>
      <c r="F332" s="15"/>
      <c r="G332" s="19"/>
      <c r="H332" s="20">
        <f>B332*Grundlagen!$D$32/Grundlagen!$D$4/Grundlagen!$D$33*Grundlagen!$D$3*(1-Grundlagen!$D$34)</f>
        <v>24318.069736222322</v>
      </c>
      <c r="I332" s="12">
        <f>E332*Grundlagen!$G$32/Grundlagen!$D$4/Grundlagen!$G$33*Grundlagen!$D$3*(1-Grundlagen!$G$34)</f>
        <v>13764.067229969141</v>
      </c>
    </row>
    <row r="333" spans="1:9" x14ac:dyDescent="0.35">
      <c r="A333" s="80">
        <v>42336</v>
      </c>
      <c r="B333" s="20">
        <v>34254</v>
      </c>
      <c r="C333" s="67">
        <v>10277</v>
      </c>
      <c r="D333" s="16"/>
      <c r="E333" s="12">
        <f t="shared" si="5"/>
        <v>10277</v>
      </c>
      <c r="F333" s="15"/>
      <c r="G333" s="19"/>
      <c r="H333" s="20">
        <f>B333*Grundlagen!$D$32/Grundlagen!$D$4/Grundlagen!$D$33*Grundlagen!$D$3*(1-Grundlagen!$D$34)</f>
        <v>27419.063882309398</v>
      </c>
      <c r="I333" s="12">
        <f>E333*Grundlagen!$G$32/Grundlagen!$D$4/Grundlagen!$G$33*Grundlagen!$D$3*(1-Grundlagen!$G$34)</f>
        <v>8895.3162446480237</v>
      </c>
    </row>
    <row r="334" spans="1:9" x14ac:dyDescent="0.35">
      <c r="A334" s="80">
        <v>42337</v>
      </c>
      <c r="B334" s="20">
        <v>29440</v>
      </c>
      <c r="C334" s="67">
        <v>11282</v>
      </c>
      <c r="D334" s="16"/>
      <c r="E334" s="12">
        <f t="shared" si="5"/>
        <v>11282</v>
      </c>
      <c r="F334" s="15"/>
      <c r="G334" s="19"/>
      <c r="H334" s="20">
        <f>B334*Grundlagen!$D$32/Grundlagen!$D$4/Grundlagen!$D$33*Grundlagen!$D$3*(1-Grundlagen!$D$34)</f>
        <v>23565.63439876186</v>
      </c>
      <c r="I334" s="12">
        <f>E334*Grundlagen!$G$32/Grundlagen!$D$4/Grundlagen!$G$33*Grundlagen!$D$3*(1-Grundlagen!$G$34)</f>
        <v>9765.199754025396</v>
      </c>
    </row>
    <row r="335" spans="1:9" x14ac:dyDescent="0.35">
      <c r="A335" s="80">
        <v>42338</v>
      </c>
      <c r="B335" s="20">
        <v>32412</v>
      </c>
      <c r="C335" s="67">
        <v>14039</v>
      </c>
      <c r="D335" s="16"/>
      <c r="E335" s="12">
        <f t="shared" si="5"/>
        <v>14039</v>
      </c>
      <c r="F335" s="20">
        <v>395736</v>
      </c>
      <c r="G335" s="12">
        <v>4368134</v>
      </c>
      <c r="H335" s="20">
        <f>B335*Grundlagen!$D$32/Grundlagen!$D$4/Grundlagen!$D$33*Grundlagen!$D$3*(1-Grundlagen!$D$34)</f>
        <v>25944.610806136865</v>
      </c>
      <c r="I335" s="12">
        <f>E335*Grundlagen!$G$32/Grundlagen!$D$4/Grundlagen!$G$33*Grundlagen!$D$3*(1-Grundlagen!$G$34)</f>
        <v>12151.536903630784</v>
      </c>
    </row>
    <row r="336" spans="1:9" x14ac:dyDescent="0.35">
      <c r="A336" s="80">
        <v>42339</v>
      </c>
      <c r="B336" s="20">
        <v>31880</v>
      </c>
      <c r="C336" s="67">
        <v>8993</v>
      </c>
      <c r="D336" s="16"/>
      <c r="E336" s="12">
        <f t="shared" si="5"/>
        <v>8993</v>
      </c>
      <c r="F336" s="15"/>
      <c r="G336" s="19"/>
      <c r="H336" s="20">
        <f>B336*Grundlagen!$D$32/Grundlagen!$D$4/Grundlagen!$D$33*Grundlagen!$D$3*(1-Grundlagen!$D$34)</f>
        <v>25518.764423659239</v>
      </c>
      <c r="I336" s="12">
        <f>E336*Grundlagen!$G$32/Grundlagen!$D$4/Grundlagen!$G$33*Grundlagen!$D$3*(1-Grundlagen!$G$34)</f>
        <v>7783.9426863987219</v>
      </c>
    </row>
    <row r="337" spans="1:9" x14ac:dyDescent="0.35">
      <c r="A337" s="80">
        <v>42340</v>
      </c>
      <c r="B337" s="20">
        <v>36732</v>
      </c>
      <c r="C337" s="67">
        <v>9000</v>
      </c>
      <c r="D337" s="16"/>
      <c r="E337" s="12">
        <f t="shared" si="5"/>
        <v>9000</v>
      </c>
      <c r="F337" s="15"/>
      <c r="G337" s="19"/>
      <c r="H337" s="20">
        <f>B337*Grundlagen!$D$32/Grundlagen!$D$4/Grundlagen!$D$33*Grundlagen!$D$3*(1-Grundlagen!$D$34)</f>
        <v>29402.611505955178</v>
      </c>
      <c r="I337" s="12">
        <f>E337*Grundlagen!$G$32/Grundlagen!$D$4/Grundlagen!$G$33*Grundlagen!$D$3*(1-Grundlagen!$G$34)</f>
        <v>7790.0015765137878</v>
      </c>
    </row>
    <row r="338" spans="1:9" x14ac:dyDescent="0.35">
      <c r="A338" s="80">
        <v>42341</v>
      </c>
      <c r="B338" s="20">
        <v>24440</v>
      </c>
      <c r="C338" s="67">
        <v>8000</v>
      </c>
      <c r="D338" s="16"/>
      <c r="E338" s="12">
        <f t="shared" si="5"/>
        <v>8000</v>
      </c>
      <c r="F338" s="15"/>
      <c r="G338" s="19"/>
      <c r="H338" s="20">
        <f>B338*Grundlagen!$D$32/Grundlagen!$D$4/Grundlagen!$D$33*Grundlagen!$D$3*(1-Grundlagen!$D$34)</f>
        <v>19563.31877397214</v>
      </c>
      <c r="I338" s="12">
        <f>E338*Grundlagen!$G$32/Grundlagen!$D$4/Grundlagen!$G$33*Grundlagen!$D$3*(1-Grundlagen!$G$34)</f>
        <v>6924.4458457900346</v>
      </c>
    </row>
    <row r="339" spans="1:9" x14ac:dyDescent="0.35">
      <c r="A339" s="80">
        <v>42342</v>
      </c>
      <c r="B339" s="20">
        <v>32276</v>
      </c>
      <c r="C339" s="67">
        <v>13512</v>
      </c>
      <c r="D339" s="16"/>
      <c r="E339" s="12">
        <f t="shared" si="5"/>
        <v>13512</v>
      </c>
      <c r="F339" s="15"/>
      <c r="G339" s="19"/>
      <c r="H339" s="20">
        <f>B339*Grundlagen!$D$32/Grundlagen!$D$4/Grundlagen!$D$33*Grundlagen!$D$3*(1-Grundlagen!$D$34)</f>
        <v>25835.747821142584</v>
      </c>
      <c r="I339" s="12">
        <f>E339*Grundlagen!$G$32/Grundlagen!$D$4/Grundlagen!$G$33*Grundlagen!$D$3*(1-Grundlagen!$G$34)</f>
        <v>11695.389033539368</v>
      </c>
    </row>
    <row r="340" spans="1:9" x14ac:dyDescent="0.35">
      <c r="A340" s="80">
        <v>42343</v>
      </c>
      <c r="B340" s="20">
        <v>29900</v>
      </c>
      <c r="C340" s="67">
        <v>10504</v>
      </c>
      <c r="D340" s="16">
        <v>10</v>
      </c>
      <c r="E340" s="12">
        <f t="shared" si="5"/>
        <v>10514</v>
      </c>
      <c r="F340" s="15"/>
      <c r="G340" s="19"/>
      <c r="H340" s="20">
        <f>B340*Grundlagen!$D$32/Grundlagen!$D$4/Grundlagen!$D$33*Grundlagen!$D$3*(1-Grundlagen!$D$34)</f>
        <v>23933.847436242508</v>
      </c>
      <c r="I340" s="12">
        <f>E340*Grundlagen!$G$32/Grundlagen!$D$4/Grundlagen!$G$33*Grundlagen!$D$3*(1-Grundlagen!$G$34)</f>
        <v>9100.4529528295534</v>
      </c>
    </row>
    <row r="341" spans="1:9" x14ac:dyDescent="0.35">
      <c r="A341" s="80">
        <v>42344</v>
      </c>
      <c r="B341" s="20">
        <v>25904</v>
      </c>
      <c r="C341" s="67">
        <v>20450</v>
      </c>
      <c r="D341" s="16">
        <v>1</v>
      </c>
      <c r="E341" s="12">
        <f t="shared" si="5"/>
        <v>20451</v>
      </c>
      <c r="F341" s="15"/>
      <c r="G341" s="19"/>
      <c r="H341" s="20">
        <f>B341*Grundlagen!$D$32/Grundlagen!$D$4/Grundlagen!$D$33*Grundlagen!$D$3*(1-Grundlagen!$D$34)</f>
        <v>20735.196788910565</v>
      </c>
      <c r="I341" s="12">
        <f>E341*Grundlagen!$G$32/Grundlagen!$D$4/Grundlagen!$G$33*Grundlagen!$D$3*(1-Grundlagen!$G$34)</f>
        <v>17701.480249031494</v>
      </c>
    </row>
    <row r="342" spans="1:9" x14ac:dyDescent="0.35">
      <c r="A342" s="80">
        <v>42345</v>
      </c>
      <c r="B342" s="20">
        <v>32778</v>
      </c>
      <c r="C342" s="67">
        <v>8350</v>
      </c>
      <c r="D342" s="16"/>
      <c r="E342" s="12">
        <f t="shared" si="5"/>
        <v>8350</v>
      </c>
      <c r="F342" s="15"/>
      <c r="G342" s="19"/>
      <c r="H342" s="20">
        <f>B342*Grundlagen!$D$32/Grundlagen!$D$4/Grundlagen!$D$33*Grundlagen!$D$3*(1-Grundlagen!$D$34)</f>
        <v>26237.580309871475</v>
      </c>
      <c r="I342" s="12">
        <f>E342*Grundlagen!$G$32/Grundlagen!$D$4/Grundlagen!$G$33*Grundlagen!$D$3*(1-Grundlagen!$G$34)</f>
        <v>7227.3903515433485</v>
      </c>
    </row>
    <row r="343" spans="1:9" x14ac:dyDescent="0.35">
      <c r="A343" s="80">
        <v>42346</v>
      </c>
      <c r="B343" s="20">
        <v>33724</v>
      </c>
      <c r="C343" s="67">
        <v>6415</v>
      </c>
      <c r="D343" s="16"/>
      <c r="E343" s="12">
        <f t="shared" si="5"/>
        <v>6415</v>
      </c>
      <c r="F343" s="15"/>
      <c r="G343" s="19"/>
      <c r="H343" s="20">
        <f>B343*Grundlagen!$D$32/Grundlagen!$D$4/Grundlagen!$D$33*Grundlagen!$D$3*(1-Grundlagen!$D$34)</f>
        <v>26994.818426081689</v>
      </c>
      <c r="I343" s="12">
        <f>E343*Grundlagen!$G$32/Grundlagen!$D$4/Grundlagen!$G$33*Grundlagen!$D$3*(1-Grundlagen!$G$34)</f>
        <v>5552.5400125928836</v>
      </c>
    </row>
    <row r="344" spans="1:9" x14ac:dyDescent="0.35">
      <c r="A344" s="80">
        <v>42347</v>
      </c>
      <c r="B344" s="20">
        <v>31608</v>
      </c>
      <c r="C344" s="67">
        <v>19957</v>
      </c>
      <c r="D344" s="16"/>
      <c r="E344" s="12">
        <f t="shared" si="5"/>
        <v>19957</v>
      </c>
      <c r="F344" s="15"/>
      <c r="G344" s="19"/>
      <c r="H344" s="20">
        <f>B344*Grundlagen!$D$32/Grundlagen!$D$4/Grundlagen!$D$33*Grundlagen!$D$3*(1-Grundlagen!$D$34)</f>
        <v>25301.038453670677</v>
      </c>
      <c r="I344" s="12">
        <f>E344*Grundlagen!$G$32/Grundlagen!$D$4/Grundlagen!$G$33*Grundlagen!$D$3*(1-Grundlagen!$G$34)</f>
        <v>17273.895718053962</v>
      </c>
    </row>
    <row r="345" spans="1:9" x14ac:dyDescent="0.35">
      <c r="A345" s="80">
        <v>42348</v>
      </c>
      <c r="B345" s="20">
        <v>34614</v>
      </c>
      <c r="C345" s="67">
        <v>17650</v>
      </c>
      <c r="D345" s="16"/>
      <c r="E345" s="12">
        <f t="shared" si="5"/>
        <v>17650</v>
      </c>
      <c r="F345" s="15"/>
      <c r="G345" s="19"/>
      <c r="H345" s="20">
        <f>B345*Grundlagen!$D$32/Grundlagen!$D$4/Grundlagen!$D$33*Grundlagen!$D$3*(1-Grundlagen!$D$34)</f>
        <v>27707.230607294259</v>
      </c>
      <c r="I345" s="12">
        <f>E345*Grundlagen!$G$32/Grundlagen!$D$4/Grundlagen!$G$33*Grundlagen!$D$3*(1-Grundlagen!$G$34)</f>
        <v>15277.05864727426</v>
      </c>
    </row>
    <row r="346" spans="1:9" x14ac:dyDescent="0.35">
      <c r="A346" s="80">
        <v>42349</v>
      </c>
      <c r="B346" s="20">
        <v>32106</v>
      </c>
      <c r="C346" s="67">
        <v>11925</v>
      </c>
      <c r="D346" s="16"/>
      <c r="E346" s="12">
        <f t="shared" si="5"/>
        <v>11925</v>
      </c>
      <c r="F346" s="15"/>
      <c r="G346" s="19"/>
      <c r="H346" s="20">
        <f>B346*Grundlagen!$D$32/Grundlagen!$D$4/Grundlagen!$D$33*Grundlagen!$D$3*(1-Grundlagen!$D$34)</f>
        <v>25699.669089899733</v>
      </c>
      <c r="I346" s="12">
        <f>E346*Grundlagen!$G$32/Grundlagen!$D$4/Grundlagen!$G$33*Grundlagen!$D$3*(1-Grundlagen!$G$34)</f>
        <v>10321.752088880768</v>
      </c>
    </row>
    <row r="347" spans="1:9" x14ac:dyDescent="0.35">
      <c r="A347" s="80">
        <v>42350</v>
      </c>
      <c r="B347" s="20">
        <v>33760</v>
      </c>
      <c r="C347" s="67">
        <v>11313</v>
      </c>
      <c r="D347" s="16"/>
      <c r="E347" s="12">
        <f>C347+D347</f>
        <v>11313</v>
      </c>
      <c r="F347" s="15"/>
      <c r="G347" s="19"/>
      <c r="H347" s="20">
        <f>B347*Grundlagen!$D$32/Grundlagen!$D$4/Grundlagen!$D$33*Grundlagen!$D$3*(1-Grundlagen!$D$34)</f>
        <v>27023.635098580173</v>
      </c>
      <c r="I347" s="12">
        <f>E347*Grundlagen!$G$32/Grundlagen!$D$4/Grundlagen!$G$33*Grundlagen!$D$3*(1-Grundlagen!$G$34)</f>
        <v>9792.0319816778319</v>
      </c>
    </row>
    <row r="348" spans="1:9" x14ac:dyDescent="0.35">
      <c r="A348" s="80">
        <v>42351</v>
      </c>
      <c r="B348" s="20">
        <v>43962</v>
      </c>
      <c r="C348" s="67">
        <v>26000</v>
      </c>
      <c r="D348" s="16"/>
      <c r="E348" s="12">
        <f t="shared" si="5"/>
        <v>26000</v>
      </c>
      <c r="F348" s="15"/>
      <c r="G348" s="19"/>
      <c r="H348" s="20">
        <f>B348*Grundlagen!$D$32/Grundlagen!$D$4/Grundlagen!$D$33*Grundlagen!$D$3*(1-Grundlagen!$D$34)</f>
        <v>35189.95989940111</v>
      </c>
      <c r="I348" s="12">
        <f>E348*Grundlagen!$G$32/Grundlagen!$D$4/Grundlagen!$G$33*Grundlagen!$D$3*(1-Grundlagen!$G$34)</f>
        <v>22504.448998817614</v>
      </c>
    </row>
    <row r="349" spans="1:9" x14ac:dyDescent="0.35">
      <c r="A349" s="80">
        <v>42352</v>
      </c>
      <c r="B349" s="20">
        <v>35110</v>
      </c>
      <c r="C349" s="67">
        <v>5439</v>
      </c>
      <c r="D349" s="16">
        <v>1</v>
      </c>
      <c r="E349" s="12">
        <f t="shared" si="5"/>
        <v>5440</v>
      </c>
      <c r="F349" s="15"/>
      <c r="G349" s="19"/>
      <c r="H349" s="20">
        <f>B349*Grundlagen!$D$32/Grundlagen!$D$4/Grundlagen!$D$33*Grundlagen!$D$3*(1-Grundlagen!$D$34)</f>
        <v>28104.260317273394</v>
      </c>
      <c r="I349" s="12">
        <f>E349*Grundlagen!$G$32/Grundlagen!$D$4/Grundlagen!$G$33*Grundlagen!$D$3*(1-Grundlagen!$G$34)</f>
        <v>4708.6231751372234</v>
      </c>
    </row>
    <row r="350" spans="1:9" x14ac:dyDescent="0.35">
      <c r="A350" s="80">
        <v>42353</v>
      </c>
      <c r="B350" s="20">
        <v>32310</v>
      </c>
      <c r="C350" s="67">
        <v>17342</v>
      </c>
      <c r="D350" s="16">
        <v>2</v>
      </c>
      <c r="E350" s="12">
        <f t="shared" si="5"/>
        <v>17344</v>
      </c>
      <c r="F350" s="15"/>
      <c r="G350" s="19"/>
      <c r="H350" s="20">
        <f>B350*Grundlagen!$D$32/Grundlagen!$D$4/Grundlagen!$D$33*Grundlagen!$D$3*(1-Grundlagen!$D$34)</f>
        <v>25862.963567391158</v>
      </c>
      <c r="I350" s="12">
        <f>E350*Grundlagen!$G$32/Grundlagen!$D$4/Grundlagen!$G$33*Grundlagen!$D$3*(1-Grundlagen!$G$34)</f>
        <v>15012.198593672794</v>
      </c>
    </row>
    <row r="351" spans="1:9" x14ac:dyDescent="0.35">
      <c r="A351" s="80">
        <v>42354</v>
      </c>
      <c r="B351" s="20">
        <v>30000</v>
      </c>
      <c r="C351" s="67">
        <v>11989</v>
      </c>
      <c r="D351" s="16"/>
      <c r="E351" s="12">
        <f t="shared" si="5"/>
        <v>11989</v>
      </c>
      <c r="F351" s="15"/>
      <c r="G351" s="19"/>
      <c r="H351" s="20">
        <f>B351*Grundlagen!$D$32/Grundlagen!$D$4/Grundlagen!$D$33*Grundlagen!$D$3*(1-Grundlagen!$D$34)</f>
        <v>24013.893748738305</v>
      </c>
      <c r="I351" s="12">
        <f>E351*Grundlagen!$G$32/Grundlagen!$D$4/Grundlagen!$G$33*Grundlagen!$D$3*(1-Grundlagen!$G$34)</f>
        <v>10377.147655647088</v>
      </c>
    </row>
    <row r="352" spans="1:9" x14ac:dyDescent="0.35">
      <c r="A352" s="80">
        <v>42355</v>
      </c>
      <c r="B352" s="20">
        <v>30000</v>
      </c>
      <c r="C352" s="67">
        <v>16431</v>
      </c>
      <c r="D352" s="16"/>
      <c r="E352" s="12">
        <f t="shared" si="5"/>
        <v>16431</v>
      </c>
      <c r="F352" s="15"/>
      <c r="G352" s="19"/>
      <c r="H352" s="20">
        <f>B352*Grundlagen!$D$32/Grundlagen!$D$4/Grundlagen!$D$33*Grundlagen!$D$3*(1-Grundlagen!$D$34)</f>
        <v>24013.893748738305</v>
      </c>
      <c r="I352" s="12">
        <f>E352*Grundlagen!$G$32/Grundlagen!$D$4/Grundlagen!$G$33*Grundlagen!$D$3*(1-Grundlagen!$G$34)</f>
        <v>14221.946211522007</v>
      </c>
    </row>
    <row r="353" spans="1:9" x14ac:dyDescent="0.35">
      <c r="A353" s="80">
        <v>42356</v>
      </c>
      <c r="B353" s="20">
        <v>30000</v>
      </c>
      <c r="C353" s="67">
        <v>10822</v>
      </c>
      <c r="D353" s="16"/>
      <c r="E353" s="12">
        <f t="shared" si="5"/>
        <v>10822</v>
      </c>
      <c r="F353" s="15"/>
      <c r="G353" s="19"/>
      <c r="H353" s="20">
        <f>B353*Grundlagen!$D$32/Grundlagen!$D$4/Grundlagen!$D$33*Grundlagen!$D$3*(1-Grundlagen!$D$34)</f>
        <v>24013.893748738305</v>
      </c>
      <c r="I353" s="12">
        <f>E353*Grundlagen!$G$32/Grundlagen!$D$4/Grundlagen!$G$33*Grundlagen!$D$3*(1-Grundlagen!$G$34)</f>
        <v>9367.0441178924684</v>
      </c>
    </row>
    <row r="354" spans="1:9" x14ac:dyDescent="0.35">
      <c r="A354" s="80">
        <v>42357</v>
      </c>
      <c r="B354" s="20">
        <v>30000</v>
      </c>
      <c r="C354" s="67">
        <v>25435</v>
      </c>
      <c r="D354" s="16"/>
      <c r="E354" s="12">
        <f t="shared" si="5"/>
        <v>25435</v>
      </c>
      <c r="F354" s="15"/>
      <c r="G354" s="19"/>
      <c r="H354" s="20">
        <f>B354*Grundlagen!$D$32/Grundlagen!$D$4/Grundlagen!$D$33*Grundlagen!$D$3*(1-Grundlagen!$D$34)</f>
        <v>24013.893748738305</v>
      </c>
      <c r="I354" s="12">
        <f>E354*Grundlagen!$G$32/Grundlagen!$D$4/Grundlagen!$G$33*Grundlagen!$D$3*(1-Grundlagen!$G$34)</f>
        <v>22015.410010958687</v>
      </c>
    </row>
    <row r="355" spans="1:9" x14ac:dyDescent="0.35">
      <c r="A355" s="80">
        <v>42358</v>
      </c>
      <c r="B355" s="20">
        <v>30000</v>
      </c>
      <c r="C355" s="67">
        <v>20554</v>
      </c>
      <c r="D355" s="16"/>
      <c r="E355" s="12">
        <f t="shared" si="5"/>
        <v>20554</v>
      </c>
      <c r="F355" s="15"/>
      <c r="G355" s="19"/>
      <c r="H355" s="20">
        <f>B355*Grundlagen!$D$32/Grundlagen!$D$4/Grundlagen!$D$33*Grundlagen!$D$3*(1-Grundlagen!$D$34)</f>
        <v>24013.893748738305</v>
      </c>
      <c r="I355" s="12">
        <f>E355*Grundlagen!$G$32/Grundlagen!$D$4/Grundlagen!$G$33*Grundlagen!$D$3*(1-Grundlagen!$G$34)</f>
        <v>17790.632489296047</v>
      </c>
    </row>
    <row r="356" spans="1:9" x14ac:dyDescent="0.35">
      <c r="A356" s="80">
        <v>42359</v>
      </c>
      <c r="B356" s="20">
        <v>30000</v>
      </c>
      <c r="C356" s="67">
        <v>17000</v>
      </c>
      <c r="D356" s="16"/>
      <c r="E356" s="12">
        <f t="shared" si="5"/>
        <v>17000</v>
      </c>
      <c r="F356" s="15"/>
      <c r="G356" s="19"/>
      <c r="H356" s="20">
        <f>B356*Grundlagen!$D$32/Grundlagen!$D$4/Grundlagen!$D$33*Grundlagen!$D$3*(1-Grundlagen!$D$34)</f>
        <v>24013.893748738305</v>
      </c>
      <c r="I356" s="12">
        <f>E356*Grundlagen!$G$32/Grundlagen!$D$4/Grundlagen!$G$33*Grundlagen!$D$3*(1-Grundlagen!$G$34)</f>
        <v>14714.447422303823</v>
      </c>
    </row>
    <row r="357" spans="1:9" x14ac:dyDescent="0.35">
      <c r="A357" s="80">
        <v>42360</v>
      </c>
      <c r="B357" s="20">
        <v>26565</v>
      </c>
      <c r="C357" s="67">
        <v>15686</v>
      </c>
      <c r="D357" s="16"/>
      <c r="E357" s="12">
        <f t="shared" si="5"/>
        <v>15686</v>
      </c>
      <c r="F357" s="15"/>
      <c r="G357" s="19"/>
      <c r="H357" s="20">
        <f>B357*Grundlagen!$D$32/Grundlagen!$D$4/Grundlagen!$D$33*Grundlagen!$D$3*(1-Grundlagen!$D$34)</f>
        <v>21264.302914507771</v>
      </c>
      <c r="I357" s="12">
        <f>E357*Grundlagen!$G$32/Grundlagen!$D$4/Grundlagen!$G$33*Grundlagen!$D$3*(1-Grundlagen!$G$34)</f>
        <v>13577.107192132809</v>
      </c>
    </row>
    <row r="358" spans="1:9" x14ac:dyDescent="0.35">
      <c r="A358" s="80">
        <v>42361</v>
      </c>
      <c r="B358" s="20">
        <v>31325</v>
      </c>
      <c r="C358" s="67">
        <v>12137</v>
      </c>
      <c r="D358" s="16"/>
      <c r="E358" s="12">
        <f t="shared" si="5"/>
        <v>12137</v>
      </c>
      <c r="F358" s="15"/>
      <c r="G358" s="19"/>
      <c r="H358" s="20">
        <f>B358*Grundlagen!$D$32/Grundlagen!$D$4/Grundlagen!$D$33*Grundlagen!$D$3*(1-Grundlagen!$D$34)</f>
        <v>25074.507389307582</v>
      </c>
      <c r="I358" s="12">
        <f>E358*Grundlagen!$G$32/Grundlagen!$D$4/Grundlagen!$G$33*Grundlagen!$D$3*(1-Grundlagen!$G$34)</f>
        <v>10505.249903794205</v>
      </c>
    </row>
    <row r="359" spans="1:9" x14ac:dyDescent="0.35">
      <c r="A359" s="80">
        <v>42362</v>
      </c>
      <c r="B359" s="20">
        <v>29361</v>
      </c>
      <c r="C359" s="67">
        <v>11502</v>
      </c>
      <c r="D359" s="16"/>
      <c r="E359" s="12">
        <f t="shared" si="5"/>
        <v>11502</v>
      </c>
      <c r="F359" s="15"/>
      <c r="G359" s="19"/>
      <c r="H359" s="20">
        <f>B359*Grundlagen!$D$32/Grundlagen!$D$4/Grundlagen!$D$33*Grundlagen!$D$3*(1-Grundlagen!$D$34)</f>
        <v>23502.39781189018</v>
      </c>
      <c r="I359" s="12">
        <f>E359*Grundlagen!$G$32/Grundlagen!$D$4/Grundlagen!$G$33*Grundlagen!$D$3*(1-Grundlagen!$G$34)</f>
        <v>9955.6220147846216</v>
      </c>
    </row>
    <row r="360" spans="1:9" x14ac:dyDescent="0.35">
      <c r="A360" s="80">
        <v>42363</v>
      </c>
      <c r="B360" s="20">
        <v>38894</v>
      </c>
      <c r="C360" s="67">
        <v>16524</v>
      </c>
      <c r="D360" s="16"/>
      <c r="E360" s="12">
        <f t="shared" si="5"/>
        <v>16524</v>
      </c>
      <c r="F360" s="15"/>
      <c r="G360" s="19"/>
      <c r="H360" s="20">
        <f>B360*Grundlagen!$D$32/Grundlagen!$D$4/Grundlagen!$D$33*Grundlagen!$D$3*(1-Grundlagen!$D$34)</f>
        <v>31133.212782114257</v>
      </c>
      <c r="I360" s="12">
        <f>E360*Grundlagen!$G$32/Grundlagen!$D$4/Grundlagen!$G$33*Grundlagen!$D$3*(1-Grundlagen!$G$34)</f>
        <v>14302.442894479314</v>
      </c>
    </row>
    <row r="361" spans="1:9" x14ac:dyDescent="0.35">
      <c r="A361" s="80">
        <v>42364</v>
      </c>
      <c r="B361" s="20">
        <v>18019</v>
      </c>
      <c r="C361" s="67">
        <v>8000</v>
      </c>
      <c r="D361" s="16"/>
      <c r="E361" s="12">
        <f t="shared" si="5"/>
        <v>8000</v>
      </c>
      <c r="F361" s="15"/>
      <c r="G361" s="19"/>
      <c r="H361" s="20">
        <f>B361*Grundlagen!$D$32/Grundlagen!$D$4/Grundlagen!$D$33*Grundlagen!$D$3*(1-Grundlagen!$D$34)</f>
        <v>14423.545048617181</v>
      </c>
      <c r="I361" s="12">
        <f>E361*Grundlagen!$G$32/Grundlagen!$D$4/Grundlagen!$G$33*Grundlagen!$D$3*(1-Grundlagen!$G$34)</f>
        <v>6924.4458457900346</v>
      </c>
    </row>
    <row r="362" spans="1:9" x14ac:dyDescent="0.35">
      <c r="A362" s="80">
        <v>42365</v>
      </c>
      <c r="B362" s="20">
        <v>16264</v>
      </c>
      <c r="C362" s="67">
        <v>8000</v>
      </c>
      <c r="D362" s="16"/>
      <c r="E362" s="12">
        <f t="shared" si="5"/>
        <v>8000</v>
      </c>
      <c r="F362" s="15"/>
      <c r="G362" s="19"/>
      <c r="H362" s="20">
        <f>B362*Grundlagen!$D$32/Grundlagen!$D$4/Grundlagen!$D$33*Grundlagen!$D$3*(1-Grundlagen!$D$34)</f>
        <v>13018.732264315993</v>
      </c>
      <c r="I362" s="12">
        <f>E362*Grundlagen!$G$32/Grundlagen!$D$4/Grundlagen!$G$33*Grundlagen!$D$3*(1-Grundlagen!$G$34)</f>
        <v>6924.4458457900346</v>
      </c>
    </row>
    <row r="363" spans="1:9" x14ac:dyDescent="0.35">
      <c r="A363" s="80">
        <v>42366</v>
      </c>
      <c r="B363" s="20">
        <v>23747</v>
      </c>
      <c r="C363" s="67">
        <v>20000</v>
      </c>
      <c r="D363" s="16"/>
      <c r="E363" s="12">
        <f t="shared" si="5"/>
        <v>20000</v>
      </c>
      <c r="F363" s="15"/>
      <c r="G363" s="19"/>
      <c r="H363" s="20">
        <f>B363*Grundlagen!$D$32/Grundlagen!$D$4/Grundlagen!$D$33*Grundlagen!$D$3*(1-Grundlagen!$D$34)</f>
        <v>19008.597828376285</v>
      </c>
      <c r="I363" s="12">
        <f>E363*Grundlagen!$G$32/Grundlagen!$D$4/Grundlagen!$G$33*Grundlagen!$D$3*(1-Grundlagen!$G$34)</f>
        <v>17311.114614475082</v>
      </c>
    </row>
    <row r="364" spans="1:9" x14ac:dyDescent="0.35">
      <c r="A364" s="80">
        <v>42367</v>
      </c>
      <c r="B364" s="20">
        <v>29331</v>
      </c>
      <c r="C364" s="67">
        <v>21000</v>
      </c>
      <c r="D364" s="16"/>
      <c r="E364" s="12">
        <f t="shared" si="5"/>
        <v>21000</v>
      </c>
      <c r="F364" s="15"/>
      <c r="G364" s="19"/>
      <c r="H364" s="20">
        <f>B364*Grundlagen!$D$32/Grundlagen!$D$4/Grundlagen!$D$33*Grundlagen!$D$3*(1-Grundlagen!$D$34)</f>
        <v>23478.383918141441</v>
      </c>
      <c r="I364" s="12">
        <f>E364*Grundlagen!$G$32/Grundlagen!$D$4/Grundlagen!$G$33*Grundlagen!$D$3*(1-Grundlagen!$G$34)</f>
        <v>18176.67034519884</v>
      </c>
    </row>
    <row r="365" spans="1:9" x14ac:dyDescent="0.35">
      <c r="A365" s="80">
        <v>42368</v>
      </c>
      <c r="B365" s="20">
        <v>30546</v>
      </c>
      <c r="C365" s="67">
        <v>21589</v>
      </c>
      <c r="D365" s="16"/>
      <c r="E365" s="12">
        <f t="shared" si="5"/>
        <v>21589</v>
      </c>
      <c r="F365" s="15"/>
      <c r="G365" s="19"/>
      <c r="H365" s="20">
        <f>B365*Grundlagen!$D$32/Grundlagen!$D$4/Grundlagen!$D$33*Grundlagen!$D$3*(1-Grundlagen!$D$34)</f>
        <v>24450.946614965342</v>
      </c>
      <c r="I365" s="12">
        <f>E365*Grundlagen!$G$32/Grundlagen!$D$4/Grundlagen!$G$33*Grundlagen!$D$3*(1-Grundlagen!$G$34)</f>
        <v>18686.482670595127</v>
      </c>
    </row>
    <row r="366" spans="1:9" x14ac:dyDescent="0.35">
      <c r="A366" s="80">
        <v>42369</v>
      </c>
      <c r="B366" s="21">
        <v>30526</v>
      </c>
      <c r="C366" s="184">
        <v>21301</v>
      </c>
      <c r="D366" s="17"/>
      <c r="E366" s="18">
        <f t="shared" si="5"/>
        <v>21301</v>
      </c>
      <c r="F366" s="21">
        <v>428666</v>
      </c>
      <c r="G366" s="18">
        <v>4731615</v>
      </c>
      <c r="H366" s="21">
        <f>B366*Grundlagen!$D$32/Grundlagen!$D$4/Grundlagen!$D$33*Grundlagen!$D$3*(1-Grundlagen!$D$34)</f>
        <v>24434.937352466182</v>
      </c>
      <c r="I366" s="18">
        <f>E366*Grundlagen!$G$32/Grundlagen!$D$4/Grundlagen!$G$33*Grundlagen!$D$3*(1-Grundlagen!$G$34)</f>
        <v>18437.202620146691</v>
      </c>
    </row>
  </sheetData>
  <dataConsolidate/>
  <pageMargins left="0.70866141732283472" right="0.70866141732283472" top="0.74803149606299213" bottom="0.74803149606299213" header="0.31496062992125984" footer="0.31496062992125984"/>
  <pageSetup paperSize="9" orientation="portrait" r:id="rId1"/>
  <headerFooter scaleWithDoc="0">
    <oddHeader>&amp;R&amp;G</oddHeader>
    <oddFooter>&amp;L&amp;"Calibri,Standard"&amp;7&amp;Z&amp;F&amp;R&amp;"Calibri,Standard"&amp;7&amp;D
jolanda.doebeli@aracom.ch, tanja.vdheijden@arabern.ch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7"/>
  <sheetViews>
    <sheetView zoomScaleNormal="100" workbookViewId="0">
      <pane ySplit="1" topLeftCell="A2" activePane="bottomLeft" state="frozen"/>
      <selection activeCell="A3" sqref="A3"/>
      <selection pane="bottomLeft" activeCell="D106" sqref="D106"/>
    </sheetView>
  </sheetViews>
  <sheetFormatPr baseColWidth="10" defaultColWidth="11.3984375" defaultRowHeight="14.1" customHeight="1" x14ac:dyDescent="0.35"/>
  <cols>
    <col min="1" max="1" width="18.73046875" style="40" customWidth="1"/>
    <col min="2" max="8" width="9.73046875" style="40" customWidth="1"/>
    <col min="9" max="9" width="11.3984375" style="40"/>
    <col min="10" max="11" width="7.86328125" style="40" bestFit="1" customWidth="1"/>
    <col min="12" max="12" width="6.86328125" style="40" bestFit="1" customWidth="1"/>
    <col min="13" max="13" width="10.265625" style="40" bestFit="1" customWidth="1"/>
    <col min="14" max="14" width="7.3984375" style="40" bestFit="1" customWidth="1"/>
    <col min="15" max="15" width="8.86328125" style="40" bestFit="1" customWidth="1"/>
    <col min="16" max="16" width="11.73046875" style="40" bestFit="1" customWidth="1"/>
    <col min="17" max="16384" width="11.3984375" style="40"/>
  </cols>
  <sheetData>
    <row r="1" spans="1:18" s="23" customFormat="1" ht="15.95" customHeight="1" x14ac:dyDescent="0.35">
      <c r="A1" s="78" t="s">
        <v>47</v>
      </c>
      <c r="B1" s="25" t="s">
        <v>48</v>
      </c>
      <c r="C1" s="26" t="s">
        <v>49</v>
      </c>
      <c r="D1" s="27" t="s">
        <v>50</v>
      </c>
      <c r="E1" s="28" t="s">
        <v>51</v>
      </c>
      <c r="F1" s="29" t="s">
        <v>52</v>
      </c>
      <c r="G1" s="30" t="s">
        <v>65</v>
      </c>
    </row>
    <row r="2" spans="1:18" ht="15.95" customHeight="1" x14ac:dyDescent="0.35"/>
    <row r="3" spans="1:18" ht="38.25" customHeight="1" x14ac:dyDescent="0.35">
      <c r="A3" s="50">
        <v>42005</v>
      </c>
      <c r="B3" s="51">
        <v>1</v>
      </c>
      <c r="C3" s="34" t="s">
        <v>56</v>
      </c>
      <c r="D3" s="24" t="s">
        <v>58</v>
      </c>
      <c r="E3" s="24" t="s">
        <v>57</v>
      </c>
      <c r="F3" s="35" t="s">
        <v>59</v>
      </c>
      <c r="G3" s="190" t="s">
        <v>60</v>
      </c>
      <c r="H3" s="191"/>
    </row>
    <row r="4" spans="1:18" s="22" customFormat="1" ht="15.95" customHeight="1" x14ac:dyDescent="0.35">
      <c r="A4" s="31" t="s">
        <v>19</v>
      </c>
      <c r="B4" s="53"/>
      <c r="C4" s="36" t="s">
        <v>53</v>
      </c>
      <c r="D4" s="32" t="s">
        <v>53</v>
      </c>
      <c r="E4" s="32" t="s">
        <v>53</v>
      </c>
      <c r="F4" s="37" t="s">
        <v>53</v>
      </c>
      <c r="G4" s="38" t="s">
        <v>54</v>
      </c>
      <c r="H4" s="39" t="s">
        <v>55</v>
      </c>
    </row>
    <row r="5" spans="1:18" ht="15.95" customHeight="1" x14ac:dyDescent="0.35">
      <c r="A5" s="57" t="s">
        <v>11</v>
      </c>
      <c r="B5" s="54" t="s">
        <v>53</v>
      </c>
      <c r="C5" s="61" t="e">
        <f>SUMIF(Jahr!#REF!,B3,Jahr!$B$2:$B$366)</f>
        <v>#REF!</v>
      </c>
      <c r="D5" s="62" t="e">
        <f>SUMIF(Jahr!#REF!,B3,Jahr!$C$2:$C$366)</f>
        <v>#REF!</v>
      </c>
      <c r="E5" s="62" t="e">
        <f>SUMIF(Jahr!#REF!,B3,Jahr!$D$2:$D$366)</f>
        <v>#REF!</v>
      </c>
      <c r="F5" s="63" t="e">
        <f>SUMIF(Jahr!#REF!,B3,Jahr!$E$2:$E$366)</f>
        <v>#REF!</v>
      </c>
      <c r="G5" s="41"/>
      <c r="H5" s="42"/>
      <c r="J5" s="52"/>
      <c r="K5" s="52"/>
      <c r="L5" s="52"/>
      <c r="M5" s="52"/>
      <c r="N5" s="52"/>
      <c r="O5" s="52"/>
      <c r="P5" s="52"/>
      <c r="Q5" s="52"/>
      <c r="R5" s="52"/>
    </row>
    <row r="6" spans="1:18" ht="15.95" customHeight="1" x14ac:dyDescent="0.35">
      <c r="A6" s="58" t="s">
        <v>12</v>
      </c>
      <c r="B6" s="55" t="s">
        <v>61</v>
      </c>
      <c r="C6" s="64">
        <v>0.97499999999999998</v>
      </c>
      <c r="D6" s="65">
        <v>1.0049999999999999</v>
      </c>
      <c r="E6" s="65">
        <v>1.0049999999999999</v>
      </c>
      <c r="F6" s="66">
        <v>1.0049999999999999</v>
      </c>
      <c r="G6" s="43"/>
      <c r="H6" s="44"/>
      <c r="J6" s="52"/>
      <c r="K6" s="52"/>
      <c r="L6" s="52"/>
      <c r="M6" s="52"/>
      <c r="N6" s="52"/>
      <c r="O6" s="52"/>
      <c r="P6" s="52"/>
      <c r="Q6" s="52"/>
      <c r="R6" s="52"/>
    </row>
    <row r="7" spans="1:18" ht="15.95" customHeight="1" x14ac:dyDescent="0.35">
      <c r="A7" s="58" t="s">
        <v>14</v>
      </c>
      <c r="B7" s="55" t="s">
        <v>62</v>
      </c>
      <c r="C7" s="64">
        <v>308</v>
      </c>
      <c r="D7" s="65">
        <v>288</v>
      </c>
      <c r="E7" s="65">
        <v>288</v>
      </c>
      <c r="F7" s="66">
        <v>288</v>
      </c>
      <c r="G7" s="43"/>
      <c r="H7" s="44"/>
      <c r="J7" s="52"/>
      <c r="K7" s="52"/>
      <c r="L7" s="52"/>
      <c r="M7" s="52"/>
      <c r="N7" s="52"/>
      <c r="O7" s="52"/>
      <c r="P7" s="52"/>
      <c r="Q7" s="52"/>
      <c r="R7" s="52"/>
    </row>
    <row r="8" spans="1:18" ht="15.95" customHeight="1" x14ac:dyDescent="0.35">
      <c r="A8" s="59" t="s">
        <v>11</v>
      </c>
      <c r="B8" s="55" t="s">
        <v>54</v>
      </c>
      <c r="C8" s="20" t="e">
        <f>C5*C6/Grundlagen!$D$4/C7*Grundlagen!$D$3</f>
        <v>#REF!</v>
      </c>
      <c r="D8" s="67" t="e">
        <f>D5*D6/Grundlagen!$D$4/D7*Grundlagen!$D$3</f>
        <v>#REF!</v>
      </c>
      <c r="E8" s="67" t="e">
        <f>E5*E6/Grundlagen!$D$4/E7*Grundlagen!$D$3</f>
        <v>#REF!</v>
      </c>
      <c r="F8" s="12" t="e">
        <f>F5*F6/Grundlagen!$D$4/F7*Grundlagen!$D$3</f>
        <v>#REF!</v>
      </c>
      <c r="G8" s="45" t="e">
        <f>SUMIF(Jahr!#REF!,B3,Jahr!$F$2:$F$366)</f>
        <v>#REF!</v>
      </c>
      <c r="H8" s="44"/>
      <c r="J8" s="52"/>
      <c r="K8" s="52"/>
      <c r="L8" s="52"/>
      <c r="M8" s="52"/>
      <c r="N8" s="52"/>
      <c r="O8" s="52"/>
      <c r="P8" s="52"/>
      <c r="Q8" s="52"/>
      <c r="R8" s="52"/>
    </row>
    <row r="9" spans="1:18" ht="15.95" customHeight="1" x14ac:dyDescent="0.35">
      <c r="A9" s="58" t="s">
        <v>8</v>
      </c>
      <c r="B9" s="55" t="s">
        <v>63</v>
      </c>
      <c r="C9" s="68">
        <v>6.2E-2</v>
      </c>
      <c r="D9" s="69">
        <v>1.6E-2</v>
      </c>
      <c r="E9" s="69">
        <v>1.6E-2</v>
      </c>
      <c r="F9" s="70">
        <v>1.6E-2</v>
      </c>
      <c r="G9" s="68">
        <v>0</v>
      </c>
      <c r="H9" s="44"/>
      <c r="J9" s="52"/>
      <c r="K9" s="52"/>
      <c r="L9" s="52"/>
      <c r="M9" s="52"/>
      <c r="N9" s="52"/>
      <c r="O9" s="52"/>
      <c r="P9" s="52"/>
      <c r="Q9" s="52"/>
      <c r="R9" s="52"/>
    </row>
    <row r="10" spans="1:18" ht="15.95" customHeight="1" x14ac:dyDescent="0.35">
      <c r="A10" s="59" t="s">
        <v>20</v>
      </c>
      <c r="B10" s="55" t="s">
        <v>54</v>
      </c>
      <c r="C10" s="20" t="e">
        <f>C8*(1-C9)</f>
        <v>#REF!</v>
      </c>
      <c r="D10" s="67" t="e">
        <f>D8*(1-D9)</f>
        <v>#REF!</v>
      </c>
      <c r="E10" s="67" t="e">
        <f>E8*(1-E9)</f>
        <v>#REF!</v>
      </c>
      <c r="F10" s="12" t="e">
        <f>F8*(1-F9)</f>
        <v>#REF!</v>
      </c>
      <c r="G10" s="20" t="e">
        <f>G8*(1-G9)</f>
        <v>#REF!</v>
      </c>
      <c r="H10" s="44"/>
      <c r="J10" s="52"/>
      <c r="K10" s="52"/>
      <c r="L10" s="52"/>
      <c r="M10" s="52"/>
      <c r="N10" s="52"/>
      <c r="O10" s="52"/>
      <c r="P10" s="52"/>
      <c r="Q10" s="52"/>
      <c r="R10" s="52"/>
    </row>
    <row r="11" spans="1:18" ht="15.95" customHeight="1" x14ac:dyDescent="0.35">
      <c r="A11" s="60" t="s">
        <v>17</v>
      </c>
      <c r="B11" s="55" t="s">
        <v>64</v>
      </c>
      <c r="C11" s="71">
        <v>6.58</v>
      </c>
      <c r="D11" s="72">
        <v>6.58</v>
      </c>
      <c r="E11" s="72">
        <v>6.58</v>
      </c>
      <c r="F11" s="73">
        <v>6.58</v>
      </c>
      <c r="G11" s="77">
        <v>11.032999999999999</v>
      </c>
      <c r="H11" s="44"/>
      <c r="J11" s="52"/>
      <c r="K11" s="52"/>
      <c r="L11" s="52"/>
      <c r="M11" s="52"/>
      <c r="N11" s="52"/>
      <c r="O11" s="52"/>
      <c r="P11" s="52"/>
      <c r="Q11" s="52"/>
      <c r="R11" s="52"/>
    </row>
    <row r="12" spans="1:18" ht="15.95" customHeight="1" x14ac:dyDescent="0.35">
      <c r="A12" s="33"/>
      <c r="B12" s="55"/>
      <c r="C12" s="20"/>
      <c r="D12" s="67"/>
      <c r="E12" s="67"/>
      <c r="F12" s="73"/>
      <c r="G12" s="43"/>
      <c r="H12" s="44"/>
      <c r="J12" s="52"/>
      <c r="K12" s="52"/>
      <c r="L12" s="52"/>
      <c r="M12" s="52"/>
      <c r="N12" s="52"/>
      <c r="O12" s="52"/>
      <c r="P12" s="52"/>
      <c r="Q12" s="52"/>
      <c r="R12" s="52"/>
    </row>
    <row r="13" spans="1:18" ht="15.95" customHeight="1" x14ac:dyDescent="0.35">
      <c r="A13" s="59" t="s">
        <v>10</v>
      </c>
      <c r="B13" s="55" t="s">
        <v>55</v>
      </c>
      <c r="C13" s="20" t="e">
        <f>C10*C11</f>
        <v>#REF!</v>
      </c>
      <c r="D13" s="67" t="e">
        <f>D10*D11</f>
        <v>#REF!</v>
      </c>
      <c r="E13" s="67" t="e">
        <f>E10*E11</f>
        <v>#REF!</v>
      </c>
      <c r="F13" s="12" t="e">
        <f>F10*F11</f>
        <v>#REF!</v>
      </c>
      <c r="G13" s="20" t="e">
        <f>G10*G11</f>
        <v>#REF!</v>
      </c>
      <c r="H13" s="46" t="e">
        <f>SUMIF(Jahr!#REF!,B3,Jahr!$G$2:$G$366)</f>
        <v>#REF!</v>
      </c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15.95" customHeight="1" x14ac:dyDescent="0.35">
      <c r="A14" s="47"/>
      <c r="B14" s="56"/>
      <c r="C14" s="74" t="e">
        <f>C13/G13</f>
        <v>#REF!</v>
      </c>
      <c r="D14" s="75" t="e">
        <f>D13/G13</f>
        <v>#REF!</v>
      </c>
      <c r="E14" s="75" t="e">
        <f>E13/G13</f>
        <v>#REF!</v>
      </c>
      <c r="F14" s="76" t="e">
        <f>F13/G13</f>
        <v>#REF!</v>
      </c>
      <c r="G14" s="48">
        <v>1</v>
      </c>
      <c r="H14" s="49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15.95" customHeight="1" x14ac:dyDescent="0.35">
      <c r="B15" s="51"/>
    </row>
    <row r="16" spans="1:18" ht="38.25" customHeight="1" x14ac:dyDescent="0.35">
      <c r="A16" s="50">
        <v>42036</v>
      </c>
      <c r="B16" s="51">
        <v>2</v>
      </c>
      <c r="C16" s="34" t="s">
        <v>56</v>
      </c>
      <c r="D16" s="24" t="s">
        <v>58</v>
      </c>
      <c r="E16" s="24" t="s">
        <v>57</v>
      </c>
      <c r="F16" s="35" t="s">
        <v>59</v>
      </c>
      <c r="G16" s="190" t="s">
        <v>60</v>
      </c>
      <c r="H16" s="192"/>
    </row>
    <row r="17" spans="1:18" s="22" customFormat="1" ht="15.95" customHeight="1" x14ac:dyDescent="0.35">
      <c r="A17" s="31" t="s">
        <v>19</v>
      </c>
      <c r="B17" s="53"/>
      <c r="C17" s="36" t="s">
        <v>53</v>
      </c>
      <c r="D17" s="32" t="s">
        <v>53</v>
      </c>
      <c r="E17" s="32" t="s">
        <v>53</v>
      </c>
      <c r="F17" s="37" t="s">
        <v>53</v>
      </c>
      <c r="G17" s="38" t="s">
        <v>54</v>
      </c>
      <c r="H17" s="39" t="s">
        <v>55</v>
      </c>
    </row>
    <row r="18" spans="1:18" ht="15.95" customHeight="1" x14ac:dyDescent="0.35">
      <c r="A18" s="57" t="s">
        <v>11</v>
      </c>
      <c r="B18" s="54" t="s">
        <v>53</v>
      </c>
      <c r="C18" s="61" t="e">
        <f>SUMIF(Jahr!#REF!,B16,Jahr!$B$2:$B$366)</f>
        <v>#REF!</v>
      </c>
      <c r="D18" s="62" t="e">
        <f>SUMIF(Jahr!#REF!,B16,Jahr!$C$2:$C$366)</f>
        <v>#REF!</v>
      </c>
      <c r="E18" s="62" t="e">
        <f>SUMIF(Jahr!#REF!,B16,Jahr!$D$2:$D$366)</f>
        <v>#REF!</v>
      </c>
      <c r="F18" s="63" t="e">
        <f>SUMIF(Jahr!#REF!,B16,Jahr!$E$2:$E$366)</f>
        <v>#REF!</v>
      </c>
      <c r="G18" s="41"/>
      <c r="H18" s="42"/>
      <c r="J18" s="52"/>
      <c r="K18" s="52"/>
      <c r="L18" s="52"/>
      <c r="M18" s="52"/>
      <c r="N18" s="52"/>
      <c r="O18" s="52"/>
      <c r="P18" s="52"/>
      <c r="Q18" s="52"/>
      <c r="R18" s="52"/>
    </row>
    <row r="19" spans="1:18" ht="15.95" customHeight="1" x14ac:dyDescent="0.35">
      <c r="A19" s="58" t="s">
        <v>12</v>
      </c>
      <c r="B19" s="55" t="s">
        <v>61</v>
      </c>
      <c r="C19" s="64">
        <v>0.97499999999999998</v>
      </c>
      <c r="D19" s="65">
        <v>1.0049999999999999</v>
      </c>
      <c r="E19" s="65">
        <v>1.0049999999999999</v>
      </c>
      <c r="F19" s="66">
        <v>1.0049999999999999</v>
      </c>
      <c r="G19" s="43"/>
      <c r="H19" s="44"/>
      <c r="J19" s="52"/>
      <c r="K19" s="52"/>
      <c r="L19" s="52"/>
      <c r="M19" s="52"/>
      <c r="N19" s="52"/>
      <c r="O19" s="52"/>
      <c r="P19" s="52"/>
      <c r="Q19" s="52"/>
      <c r="R19" s="52"/>
    </row>
    <row r="20" spans="1:18" ht="15.95" customHeight="1" x14ac:dyDescent="0.35">
      <c r="A20" s="58" t="s">
        <v>14</v>
      </c>
      <c r="B20" s="55" t="s">
        <v>62</v>
      </c>
      <c r="C20" s="64">
        <v>308</v>
      </c>
      <c r="D20" s="65">
        <v>288</v>
      </c>
      <c r="E20" s="65">
        <v>288</v>
      </c>
      <c r="F20" s="66">
        <v>288</v>
      </c>
      <c r="G20" s="43"/>
      <c r="H20" s="44"/>
      <c r="J20" s="52"/>
      <c r="K20" s="52"/>
      <c r="L20" s="52"/>
      <c r="M20" s="52"/>
      <c r="N20" s="52"/>
      <c r="O20" s="52"/>
      <c r="P20" s="52"/>
      <c r="Q20" s="52"/>
      <c r="R20" s="52"/>
    </row>
    <row r="21" spans="1:18" ht="15.95" customHeight="1" x14ac:dyDescent="0.35">
      <c r="A21" s="59" t="s">
        <v>11</v>
      </c>
      <c r="B21" s="55" t="s">
        <v>54</v>
      </c>
      <c r="C21" s="20" t="e">
        <f>C18*C19/Grundlagen!$D$4/C20*Grundlagen!$D$3</f>
        <v>#REF!</v>
      </c>
      <c r="D21" s="67" t="e">
        <f>D18*D19/Grundlagen!$D$4/D20*Grundlagen!$D$3</f>
        <v>#REF!</v>
      </c>
      <c r="E21" s="67" t="e">
        <f>E18*E19/Grundlagen!$D$4/E20*Grundlagen!$D$3</f>
        <v>#REF!</v>
      </c>
      <c r="F21" s="12" t="e">
        <f>F18*F19/Grundlagen!$D$4/F20*Grundlagen!$D$3</f>
        <v>#REF!</v>
      </c>
      <c r="G21" s="45" t="e">
        <f>SUMIF(Jahr!#REF!,B16,Jahr!$F$2:$F$366)</f>
        <v>#REF!</v>
      </c>
      <c r="H21" s="44"/>
      <c r="J21" s="52"/>
      <c r="K21" s="52"/>
      <c r="L21" s="52"/>
      <c r="M21" s="52"/>
      <c r="N21" s="52"/>
      <c r="O21" s="52"/>
      <c r="P21" s="52"/>
      <c r="Q21" s="52"/>
      <c r="R21" s="52"/>
    </row>
    <row r="22" spans="1:18" ht="15.95" customHeight="1" x14ac:dyDescent="0.35">
      <c r="A22" s="58" t="s">
        <v>8</v>
      </c>
      <c r="B22" s="55" t="s">
        <v>63</v>
      </c>
      <c r="C22" s="68">
        <v>6.2E-2</v>
      </c>
      <c r="D22" s="69">
        <v>1.6E-2</v>
      </c>
      <c r="E22" s="69">
        <v>1.6E-2</v>
      </c>
      <c r="F22" s="70">
        <v>1.6E-2</v>
      </c>
      <c r="G22" s="68">
        <v>0</v>
      </c>
      <c r="H22" s="44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15.95" customHeight="1" x14ac:dyDescent="0.35">
      <c r="A23" s="59" t="s">
        <v>20</v>
      </c>
      <c r="B23" s="55" t="s">
        <v>54</v>
      </c>
      <c r="C23" s="20" t="e">
        <f>C21*(1-C22)</f>
        <v>#REF!</v>
      </c>
      <c r="D23" s="67" t="e">
        <f>D21*(1-D22)</f>
        <v>#REF!</v>
      </c>
      <c r="E23" s="67" t="e">
        <f>E21*(1-E22)</f>
        <v>#REF!</v>
      </c>
      <c r="F23" s="12" t="e">
        <f>F21*(1-F22)</f>
        <v>#REF!</v>
      </c>
      <c r="G23" s="20" t="e">
        <f>G21*(1-G22)</f>
        <v>#REF!</v>
      </c>
      <c r="H23" s="44"/>
      <c r="J23" s="52"/>
      <c r="K23" s="52"/>
      <c r="L23" s="52"/>
      <c r="M23" s="52"/>
      <c r="N23" s="52"/>
      <c r="O23" s="52"/>
      <c r="P23" s="52"/>
      <c r="Q23" s="52"/>
      <c r="R23" s="52"/>
    </row>
    <row r="24" spans="1:18" ht="15.95" customHeight="1" x14ac:dyDescent="0.35">
      <c r="A24" s="60" t="s">
        <v>17</v>
      </c>
      <c r="B24" s="55" t="s">
        <v>64</v>
      </c>
      <c r="C24" s="71">
        <v>6.58</v>
      </c>
      <c r="D24" s="72">
        <v>6.58</v>
      </c>
      <c r="E24" s="72">
        <v>6.58</v>
      </c>
      <c r="F24" s="73">
        <v>6.58</v>
      </c>
      <c r="G24" s="77">
        <v>11.032999999999999</v>
      </c>
      <c r="H24" s="44"/>
      <c r="J24" s="52"/>
      <c r="K24" s="52"/>
      <c r="L24" s="52"/>
      <c r="M24" s="52"/>
      <c r="N24" s="52"/>
      <c r="O24" s="52"/>
      <c r="P24" s="52"/>
      <c r="Q24" s="52"/>
      <c r="R24" s="52"/>
    </row>
    <row r="25" spans="1:18" ht="15.95" customHeight="1" x14ac:dyDescent="0.35">
      <c r="A25" s="33"/>
      <c r="B25" s="55"/>
      <c r="C25" s="20"/>
      <c r="D25" s="67"/>
      <c r="E25" s="67"/>
      <c r="F25" s="73"/>
      <c r="G25" s="43"/>
      <c r="H25" s="44"/>
      <c r="J25" s="52"/>
      <c r="K25" s="52"/>
      <c r="L25" s="52"/>
      <c r="M25" s="52"/>
      <c r="N25" s="52"/>
      <c r="O25" s="52"/>
      <c r="P25" s="52"/>
      <c r="Q25" s="52"/>
      <c r="R25" s="52"/>
    </row>
    <row r="26" spans="1:18" ht="15.95" customHeight="1" x14ac:dyDescent="0.35">
      <c r="A26" s="59" t="s">
        <v>10</v>
      </c>
      <c r="B26" s="55" t="s">
        <v>55</v>
      </c>
      <c r="C26" s="20" t="e">
        <f>C23*C24</f>
        <v>#REF!</v>
      </c>
      <c r="D26" s="67" t="e">
        <f>D23*D24</f>
        <v>#REF!</v>
      </c>
      <c r="E26" s="67" t="e">
        <f>E23*E24</f>
        <v>#REF!</v>
      </c>
      <c r="F26" s="12" t="e">
        <f>F23*F24</f>
        <v>#REF!</v>
      </c>
      <c r="G26" s="20" t="e">
        <f>G23*G24</f>
        <v>#REF!</v>
      </c>
      <c r="H26" s="46" t="e">
        <f>SUMIF(Jahr!#REF!,B16,Jahr!$G$2:$G$366)</f>
        <v>#REF!</v>
      </c>
      <c r="J26" s="52"/>
      <c r="K26" s="52"/>
      <c r="L26" s="52"/>
      <c r="M26" s="52"/>
      <c r="N26" s="52"/>
      <c r="O26" s="52"/>
      <c r="P26" s="52"/>
      <c r="Q26" s="52"/>
      <c r="R26" s="52"/>
    </row>
    <row r="27" spans="1:18" ht="15.95" customHeight="1" x14ac:dyDescent="0.35">
      <c r="A27" s="47"/>
      <c r="B27" s="56"/>
      <c r="C27" s="74" t="e">
        <f>C26/G26</f>
        <v>#REF!</v>
      </c>
      <c r="D27" s="75" t="e">
        <f>D26/G26</f>
        <v>#REF!</v>
      </c>
      <c r="E27" s="75" t="e">
        <f>E26/G26</f>
        <v>#REF!</v>
      </c>
      <c r="F27" s="76" t="e">
        <f>F26/G26</f>
        <v>#REF!</v>
      </c>
      <c r="G27" s="48">
        <v>1</v>
      </c>
      <c r="H27" s="49"/>
      <c r="J27" s="52"/>
      <c r="K27" s="52"/>
      <c r="L27" s="52"/>
      <c r="M27" s="52"/>
      <c r="N27" s="52"/>
      <c r="O27" s="52"/>
      <c r="P27" s="52"/>
      <c r="Q27" s="52"/>
      <c r="R27" s="52"/>
    </row>
    <row r="28" spans="1:18" ht="15.95" customHeight="1" x14ac:dyDescent="0.35">
      <c r="B28" s="51"/>
    </row>
    <row r="29" spans="1:18" ht="38.25" customHeight="1" x14ac:dyDescent="0.35">
      <c r="A29" s="50">
        <v>42064</v>
      </c>
      <c r="B29" s="51">
        <v>3</v>
      </c>
      <c r="C29" s="34" t="s">
        <v>56</v>
      </c>
      <c r="D29" s="24" t="s">
        <v>58</v>
      </c>
      <c r="E29" s="24" t="s">
        <v>57</v>
      </c>
      <c r="F29" s="35" t="s">
        <v>59</v>
      </c>
      <c r="G29" s="190" t="s">
        <v>60</v>
      </c>
      <c r="H29" s="191"/>
    </row>
    <row r="30" spans="1:18" s="22" customFormat="1" ht="15.95" customHeight="1" x14ac:dyDescent="0.35">
      <c r="A30" s="31" t="s">
        <v>19</v>
      </c>
      <c r="B30" s="53"/>
      <c r="C30" s="36" t="s">
        <v>53</v>
      </c>
      <c r="D30" s="32" t="s">
        <v>53</v>
      </c>
      <c r="E30" s="32" t="s">
        <v>53</v>
      </c>
      <c r="F30" s="37" t="s">
        <v>53</v>
      </c>
      <c r="G30" s="38" t="s">
        <v>54</v>
      </c>
      <c r="H30" s="39" t="s">
        <v>55</v>
      </c>
    </row>
    <row r="31" spans="1:18" ht="15.95" customHeight="1" x14ac:dyDescent="0.35">
      <c r="A31" s="57" t="s">
        <v>11</v>
      </c>
      <c r="B31" s="54" t="s">
        <v>53</v>
      </c>
      <c r="C31" s="61" t="e">
        <f>SUMIF(Jahr!#REF!,B29,Jahr!$B$2:$B$366)</f>
        <v>#REF!</v>
      </c>
      <c r="D31" s="62" t="e">
        <f>SUMIF(Jahr!#REF!,B29,Jahr!$C$2:$C$366)</f>
        <v>#REF!</v>
      </c>
      <c r="E31" s="62" t="e">
        <f>SUMIF(Jahr!#REF!,B29,Jahr!$D$2:$D$366)</f>
        <v>#REF!</v>
      </c>
      <c r="F31" s="63" t="e">
        <f>SUMIF(Jahr!#REF!,B29,Jahr!$E$2:$E$366)</f>
        <v>#REF!</v>
      </c>
      <c r="G31" s="41"/>
      <c r="H31" s="42"/>
      <c r="J31" s="52"/>
      <c r="K31" s="52"/>
      <c r="L31" s="52"/>
      <c r="M31" s="52"/>
      <c r="N31" s="52"/>
      <c r="O31" s="52"/>
      <c r="P31" s="52"/>
      <c r="Q31" s="52"/>
      <c r="R31" s="52"/>
    </row>
    <row r="32" spans="1:18" ht="15.95" customHeight="1" x14ac:dyDescent="0.35">
      <c r="A32" s="58" t="s">
        <v>12</v>
      </c>
      <c r="B32" s="55" t="s">
        <v>61</v>
      </c>
      <c r="C32" s="64">
        <v>0.97499999999999998</v>
      </c>
      <c r="D32" s="65">
        <v>1.0049999999999999</v>
      </c>
      <c r="E32" s="65">
        <v>1.0049999999999999</v>
      </c>
      <c r="F32" s="66">
        <v>1.0049999999999999</v>
      </c>
      <c r="G32" s="43"/>
      <c r="H32" s="44"/>
      <c r="J32" s="52"/>
      <c r="K32" s="52"/>
      <c r="L32" s="52"/>
      <c r="M32" s="52"/>
      <c r="N32" s="52"/>
      <c r="O32" s="52"/>
      <c r="P32" s="52"/>
      <c r="Q32" s="52"/>
      <c r="R32" s="52"/>
    </row>
    <row r="33" spans="1:18" ht="15.95" customHeight="1" x14ac:dyDescent="0.35">
      <c r="A33" s="58" t="s">
        <v>14</v>
      </c>
      <c r="B33" s="55" t="s">
        <v>62</v>
      </c>
      <c r="C33" s="64">
        <v>308</v>
      </c>
      <c r="D33" s="65">
        <v>288</v>
      </c>
      <c r="E33" s="65">
        <v>288</v>
      </c>
      <c r="F33" s="66">
        <v>288</v>
      </c>
      <c r="G33" s="43"/>
      <c r="H33" s="44"/>
      <c r="J33" s="52"/>
      <c r="K33" s="52"/>
      <c r="L33" s="52"/>
      <c r="M33" s="52"/>
      <c r="N33" s="52"/>
      <c r="O33" s="52"/>
      <c r="P33" s="52"/>
      <c r="Q33" s="52"/>
      <c r="R33" s="52"/>
    </row>
    <row r="34" spans="1:18" ht="15.95" customHeight="1" x14ac:dyDescent="0.35">
      <c r="A34" s="59" t="s">
        <v>11</v>
      </c>
      <c r="B34" s="55" t="s">
        <v>54</v>
      </c>
      <c r="C34" s="20" t="e">
        <f>C31*C32/Grundlagen!$D$4/C33*Grundlagen!$D$3</f>
        <v>#REF!</v>
      </c>
      <c r="D34" s="67" t="e">
        <f>D31*D32/Grundlagen!$D$4/D33*Grundlagen!$D$3</f>
        <v>#REF!</v>
      </c>
      <c r="E34" s="67" t="e">
        <f>E31*E32/Grundlagen!$D$4/E33*Grundlagen!$D$3</f>
        <v>#REF!</v>
      </c>
      <c r="F34" s="12" t="e">
        <f>F31*F32/Grundlagen!$D$4/F33*Grundlagen!$D$3</f>
        <v>#REF!</v>
      </c>
      <c r="G34" s="45" t="e">
        <f>SUMIF(Jahr!#REF!,B29,Jahr!$F$2:$F$366)</f>
        <v>#REF!</v>
      </c>
      <c r="H34" s="44"/>
      <c r="J34" s="52"/>
      <c r="K34" s="52"/>
      <c r="L34" s="52"/>
      <c r="M34" s="52"/>
      <c r="N34" s="52"/>
      <c r="O34" s="52"/>
      <c r="P34" s="52"/>
      <c r="Q34" s="52"/>
      <c r="R34" s="52"/>
    </row>
    <row r="35" spans="1:18" ht="15.95" customHeight="1" x14ac:dyDescent="0.35">
      <c r="A35" s="58" t="s">
        <v>8</v>
      </c>
      <c r="B35" s="55" t="s">
        <v>63</v>
      </c>
      <c r="C35" s="68">
        <v>6.2E-2</v>
      </c>
      <c r="D35" s="69">
        <v>1.6E-2</v>
      </c>
      <c r="E35" s="69">
        <v>1.6E-2</v>
      </c>
      <c r="F35" s="70">
        <v>1.6E-2</v>
      </c>
      <c r="G35" s="68">
        <v>0</v>
      </c>
      <c r="H35" s="44"/>
      <c r="J35" s="52"/>
      <c r="K35" s="52"/>
      <c r="L35" s="52"/>
      <c r="M35" s="52"/>
      <c r="N35" s="52"/>
      <c r="O35" s="52"/>
      <c r="P35" s="52"/>
      <c r="Q35" s="52"/>
      <c r="R35" s="52"/>
    </row>
    <row r="36" spans="1:18" ht="15.95" customHeight="1" x14ac:dyDescent="0.35">
      <c r="A36" s="59" t="s">
        <v>20</v>
      </c>
      <c r="B36" s="55" t="s">
        <v>54</v>
      </c>
      <c r="C36" s="20" t="e">
        <f>C34*(1-C35)</f>
        <v>#REF!</v>
      </c>
      <c r="D36" s="67" t="e">
        <f>D34*(1-D35)</f>
        <v>#REF!</v>
      </c>
      <c r="E36" s="67" t="e">
        <f>E34*(1-E35)</f>
        <v>#REF!</v>
      </c>
      <c r="F36" s="12" t="e">
        <f>F34*(1-F35)</f>
        <v>#REF!</v>
      </c>
      <c r="G36" s="20" t="e">
        <f>G34*(1-G35)</f>
        <v>#REF!</v>
      </c>
      <c r="H36" s="44"/>
      <c r="J36" s="52"/>
      <c r="K36" s="52"/>
      <c r="L36" s="52"/>
      <c r="M36" s="52"/>
      <c r="N36" s="52"/>
      <c r="O36" s="52"/>
      <c r="P36" s="52"/>
      <c r="Q36" s="52"/>
      <c r="R36" s="52"/>
    </row>
    <row r="37" spans="1:18" ht="15.95" customHeight="1" x14ac:dyDescent="0.35">
      <c r="A37" s="60" t="s">
        <v>17</v>
      </c>
      <c r="B37" s="55" t="s">
        <v>64</v>
      </c>
      <c r="C37" s="71">
        <v>6.58</v>
      </c>
      <c r="D37" s="72">
        <v>6.58</v>
      </c>
      <c r="E37" s="72">
        <v>6.58</v>
      </c>
      <c r="F37" s="73">
        <v>6.58</v>
      </c>
      <c r="G37" s="77">
        <v>11.032999999999999</v>
      </c>
      <c r="H37" s="44"/>
      <c r="J37" s="52"/>
      <c r="K37" s="52"/>
      <c r="L37" s="52"/>
      <c r="M37" s="52"/>
      <c r="N37" s="52"/>
      <c r="O37" s="52"/>
      <c r="P37" s="52"/>
      <c r="Q37" s="52"/>
      <c r="R37" s="52"/>
    </row>
    <row r="38" spans="1:18" ht="15.95" customHeight="1" x14ac:dyDescent="0.35">
      <c r="A38" s="33"/>
      <c r="B38" s="55"/>
      <c r="C38" s="20"/>
      <c r="D38" s="67"/>
      <c r="E38" s="67"/>
      <c r="F38" s="73"/>
      <c r="G38" s="43"/>
      <c r="H38" s="44"/>
      <c r="J38" s="52"/>
      <c r="K38" s="52"/>
      <c r="L38" s="52"/>
      <c r="M38" s="52"/>
      <c r="N38" s="52"/>
      <c r="O38" s="52"/>
      <c r="P38" s="52"/>
      <c r="Q38" s="52"/>
      <c r="R38" s="52"/>
    </row>
    <row r="39" spans="1:18" ht="15.95" customHeight="1" x14ac:dyDescent="0.35">
      <c r="A39" s="59" t="s">
        <v>10</v>
      </c>
      <c r="B39" s="55" t="s">
        <v>55</v>
      </c>
      <c r="C39" s="20" t="e">
        <f>C36*C37</f>
        <v>#REF!</v>
      </c>
      <c r="D39" s="67" t="e">
        <f>D36*D37</f>
        <v>#REF!</v>
      </c>
      <c r="E39" s="67" t="e">
        <f>E36*E37</f>
        <v>#REF!</v>
      </c>
      <c r="F39" s="12" t="e">
        <f>F36*F37</f>
        <v>#REF!</v>
      </c>
      <c r="G39" s="20" t="e">
        <f>G36*G37</f>
        <v>#REF!</v>
      </c>
      <c r="H39" s="46" t="e">
        <f>SUMIF(Jahr!#REF!,B29,Jahr!$G$2:$G$366)</f>
        <v>#REF!</v>
      </c>
      <c r="J39" s="52"/>
      <c r="K39" s="52"/>
      <c r="L39" s="52"/>
      <c r="M39" s="52"/>
      <c r="N39" s="52"/>
      <c r="O39" s="52"/>
      <c r="P39" s="52"/>
      <c r="Q39" s="52"/>
      <c r="R39" s="52"/>
    </row>
    <row r="40" spans="1:18" ht="15.95" customHeight="1" x14ac:dyDescent="0.35">
      <c r="A40" s="47"/>
      <c r="B40" s="56"/>
      <c r="C40" s="74" t="e">
        <f>C39/G39</f>
        <v>#REF!</v>
      </c>
      <c r="D40" s="75" t="e">
        <f>D39/G39</f>
        <v>#REF!</v>
      </c>
      <c r="E40" s="75" t="e">
        <f>E39/G39</f>
        <v>#REF!</v>
      </c>
      <c r="F40" s="76" t="e">
        <f>F39/G39</f>
        <v>#REF!</v>
      </c>
      <c r="G40" s="48">
        <v>1</v>
      </c>
      <c r="H40" s="49"/>
      <c r="J40" s="52"/>
      <c r="K40" s="52"/>
      <c r="L40" s="52"/>
      <c r="M40" s="52"/>
      <c r="N40" s="52"/>
      <c r="O40" s="52"/>
      <c r="P40" s="52"/>
      <c r="Q40" s="52"/>
      <c r="R40" s="52"/>
    </row>
    <row r="41" spans="1:18" ht="15.95" customHeight="1" x14ac:dyDescent="0.35">
      <c r="B41" s="51"/>
    </row>
    <row r="42" spans="1:18" ht="38.25" customHeight="1" x14ac:dyDescent="0.35">
      <c r="A42" s="50">
        <v>42095</v>
      </c>
      <c r="B42" s="51">
        <v>4</v>
      </c>
      <c r="C42" s="34" t="s">
        <v>56</v>
      </c>
      <c r="D42" s="24" t="s">
        <v>58</v>
      </c>
      <c r="E42" s="24" t="s">
        <v>57</v>
      </c>
      <c r="F42" s="35" t="s">
        <v>59</v>
      </c>
      <c r="G42" s="190" t="s">
        <v>60</v>
      </c>
      <c r="H42" s="191"/>
    </row>
    <row r="43" spans="1:18" s="22" customFormat="1" ht="15.95" customHeight="1" x14ac:dyDescent="0.35">
      <c r="A43" s="31" t="s">
        <v>19</v>
      </c>
      <c r="B43" s="53"/>
      <c r="C43" s="36" t="s">
        <v>53</v>
      </c>
      <c r="D43" s="32" t="s">
        <v>53</v>
      </c>
      <c r="E43" s="32" t="s">
        <v>53</v>
      </c>
      <c r="F43" s="37" t="s">
        <v>53</v>
      </c>
      <c r="G43" s="38" t="s">
        <v>54</v>
      </c>
      <c r="H43" s="39" t="s">
        <v>55</v>
      </c>
    </row>
    <row r="44" spans="1:18" ht="15.95" customHeight="1" x14ac:dyDescent="0.35">
      <c r="A44" s="57" t="s">
        <v>11</v>
      </c>
      <c r="B44" s="54" t="s">
        <v>53</v>
      </c>
      <c r="C44" s="61" t="e">
        <f>SUMIF(Jahr!#REF!,B42,Jahr!$B$2:$B$366)</f>
        <v>#REF!</v>
      </c>
      <c r="D44" s="62" t="e">
        <f>SUMIF(Jahr!#REF!,B42,Jahr!$C$2:$C$366)</f>
        <v>#REF!</v>
      </c>
      <c r="E44" s="62" t="e">
        <f>SUMIF(Jahr!#REF!,B42,Jahr!$D$2:$D$366)</f>
        <v>#REF!</v>
      </c>
      <c r="F44" s="63" t="e">
        <f>SUMIF(Jahr!#REF!,B42,Jahr!$E$2:$E$366)</f>
        <v>#REF!</v>
      </c>
      <c r="G44" s="41"/>
      <c r="H44" s="42"/>
      <c r="J44" s="52"/>
      <c r="K44" s="52"/>
      <c r="L44" s="52"/>
      <c r="M44" s="52"/>
      <c r="N44" s="52"/>
      <c r="O44" s="52"/>
      <c r="P44" s="52"/>
      <c r="Q44" s="52"/>
      <c r="R44" s="52"/>
    </row>
    <row r="45" spans="1:18" ht="15.95" customHeight="1" x14ac:dyDescent="0.35">
      <c r="A45" s="58" t="s">
        <v>12</v>
      </c>
      <c r="B45" s="55" t="s">
        <v>61</v>
      </c>
      <c r="C45" s="64">
        <v>0.97499999999999998</v>
      </c>
      <c r="D45" s="65">
        <v>1.0049999999999999</v>
      </c>
      <c r="E45" s="65">
        <v>1.0049999999999999</v>
      </c>
      <c r="F45" s="66">
        <v>1.0049999999999999</v>
      </c>
      <c r="G45" s="43"/>
      <c r="H45" s="44"/>
      <c r="J45" s="52"/>
      <c r="K45" s="52"/>
      <c r="L45" s="52"/>
      <c r="M45" s="52"/>
      <c r="N45" s="52"/>
      <c r="O45" s="52"/>
      <c r="P45" s="52"/>
      <c r="Q45" s="52"/>
      <c r="R45" s="52"/>
    </row>
    <row r="46" spans="1:18" ht="15.95" customHeight="1" x14ac:dyDescent="0.35">
      <c r="A46" s="58" t="s">
        <v>14</v>
      </c>
      <c r="B46" s="55" t="s">
        <v>62</v>
      </c>
      <c r="C46" s="64">
        <v>308</v>
      </c>
      <c r="D46" s="65">
        <v>288</v>
      </c>
      <c r="E46" s="65">
        <v>288</v>
      </c>
      <c r="F46" s="66">
        <v>288</v>
      </c>
      <c r="G46" s="43"/>
      <c r="H46" s="44"/>
      <c r="J46" s="52"/>
      <c r="K46" s="52"/>
      <c r="L46" s="52"/>
      <c r="M46" s="52"/>
      <c r="N46" s="52"/>
      <c r="O46" s="52"/>
      <c r="P46" s="52"/>
      <c r="Q46" s="52"/>
      <c r="R46" s="52"/>
    </row>
    <row r="47" spans="1:18" ht="15.95" customHeight="1" x14ac:dyDescent="0.35">
      <c r="A47" s="59" t="s">
        <v>11</v>
      </c>
      <c r="B47" s="55" t="s">
        <v>54</v>
      </c>
      <c r="C47" s="20" t="e">
        <f>C44*C45/Grundlagen!$D$4/C46*Grundlagen!$D$3</f>
        <v>#REF!</v>
      </c>
      <c r="D47" s="67" t="e">
        <f>D44*D45/Grundlagen!$D$4/D46*Grundlagen!$D$3</f>
        <v>#REF!</v>
      </c>
      <c r="E47" s="67" t="e">
        <f>E44*E45/Grundlagen!$D$4/E46*Grundlagen!$D$3</f>
        <v>#REF!</v>
      </c>
      <c r="F47" s="12" t="e">
        <f>F44*F45/Grundlagen!$D$4/F46*Grundlagen!$D$3</f>
        <v>#REF!</v>
      </c>
      <c r="G47" s="45" t="e">
        <f>SUMIF(Jahr!#REF!,B42,Jahr!$F$2:$F$366)</f>
        <v>#REF!</v>
      </c>
      <c r="H47" s="44"/>
      <c r="J47" s="52"/>
      <c r="K47" s="52"/>
      <c r="L47" s="52"/>
      <c r="M47" s="52"/>
      <c r="N47" s="52"/>
      <c r="O47" s="52"/>
      <c r="P47" s="52"/>
      <c r="Q47" s="52"/>
      <c r="R47" s="52"/>
    </row>
    <row r="48" spans="1:18" ht="15.95" customHeight="1" x14ac:dyDescent="0.35">
      <c r="A48" s="58" t="s">
        <v>8</v>
      </c>
      <c r="B48" s="55" t="s">
        <v>63</v>
      </c>
      <c r="C48" s="68">
        <v>6.2E-2</v>
      </c>
      <c r="D48" s="69">
        <v>1.6E-2</v>
      </c>
      <c r="E48" s="69">
        <v>1.6E-2</v>
      </c>
      <c r="F48" s="70">
        <v>1.6E-2</v>
      </c>
      <c r="G48" s="68">
        <v>0</v>
      </c>
      <c r="H48" s="44"/>
      <c r="J48" s="52"/>
      <c r="K48" s="52"/>
      <c r="L48" s="52"/>
      <c r="M48" s="52"/>
      <c r="N48" s="52"/>
      <c r="O48" s="52"/>
      <c r="P48" s="52"/>
      <c r="Q48" s="52"/>
      <c r="R48" s="52"/>
    </row>
    <row r="49" spans="1:18" ht="15.95" customHeight="1" x14ac:dyDescent="0.35">
      <c r="A49" s="59" t="s">
        <v>20</v>
      </c>
      <c r="B49" s="55" t="s">
        <v>54</v>
      </c>
      <c r="C49" s="20" t="e">
        <f>C47*(1-C48)</f>
        <v>#REF!</v>
      </c>
      <c r="D49" s="67" t="e">
        <f>D47*(1-D48)</f>
        <v>#REF!</v>
      </c>
      <c r="E49" s="67" t="e">
        <f>E47*(1-E48)</f>
        <v>#REF!</v>
      </c>
      <c r="F49" s="12" t="e">
        <f>F47*(1-F48)</f>
        <v>#REF!</v>
      </c>
      <c r="G49" s="20" t="e">
        <f>G47*(1-G48)</f>
        <v>#REF!</v>
      </c>
      <c r="H49" s="44"/>
      <c r="J49" s="52"/>
      <c r="K49" s="52"/>
      <c r="L49" s="52"/>
      <c r="M49" s="52"/>
      <c r="N49" s="52"/>
      <c r="O49" s="52"/>
      <c r="P49" s="52"/>
      <c r="Q49" s="52"/>
      <c r="R49" s="52"/>
    </row>
    <row r="50" spans="1:18" ht="15.95" customHeight="1" x14ac:dyDescent="0.35">
      <c r="A50" s="60" t="s">
        <v>17</v>
      </c>
      <c r="B50" s="55" t="s">
        <v>64</v>
      </c>
      <c r="C50" s="71">
        <v>6.58</v>
      </c>
      <c r="D50" s="72">
        <v>6.58</v>
      </c>
      <c r="E50" s="72">
        <v>6.58</v>
      </c>
      <c r="F50" s="73">
        <v>6.58</v>
      </c>
      <c r="G50" s="77">
        <v>11.032999999999999</v>
      </c>
      <c r="H50" s="44"/>
      <c r="J50" s="52"/>
      <c r="K50" s="52"/>
      <c r="L50" s="52"/>
      <c r="M50" s="52"/>
      <c r="N50" s="52"/>
      <c r="O50" s="52"/>
      <c r="P50" s="52"/>
      <c r="Q50" s="52"/>
      <c r="R50" s="52"/>
    </row>
    <row r="51" spans="1:18" ht="15.95" customHeight="1" x14ac:dyDescent="0.35">
      <c r="A51" s="33"/>
      <c r="B51" s="55"/>
      <c r="C51" s="20"/>
      <c r="D51" s="67"/>
      <c r="E51" s="67"/>
      <c r="F51" s="73"/>
      <c r="G51" s="43"/>
      <c r="H51" s="44"/>
      <c r="J51" s="52"/>
      <c r="K51" s="52"/>
      <c r="L51" s="52"/>
      <c r="M51" s="52"/>
      <c r="N51" s="52"/>
      <c r="O51" s="52"/>
      <c r="P51" s="52"/>
      <c r="Q51" s="52"/>
      <c r="R51" s="52"/>
    </row>
    <row r="52" spans="1:18" ht="15.95" customHeight="1" x14ac:dyDescent="0.35">
      <c r="A52" s="59" t="s">
        <v>10</v>
      </c>
      <c r="B52" s="55" t="s">
        <v>55</v>
      </c>
      <c r="C52" s="20" t="e">
        <f>C49*C50</f>
        <v>#REF!</v>
      </c>
      <c r="D52" s="67" t="e">
        <f>D49*D50</f>
        <v>#REF!</v>
      </c>
      <c r="E52" s="67" t="e">
        <f>E49*E50</f>
        <v>#REF!</v>
      </c>
      <c r="F52" s="12" t="e">
        <f>F49*F50</f>
        <v>#REF!</v>
      </c>
      <c r="G52" s="20" t="e">
        <f>G49*G50</f>
        <v>#REF!</v>
      </c>
      <c r="H52" s="46" t="e">
        <f>SUMIF(Jahr!#REF!,B42,Jahr!$G$2:$G$366)</f>
        <v>#REF!</v>
      </c>
      <c r="J52" s="52"/>
      <c r="K52" s="52"/>
      <c r="L52" s="52"/>
      <c r="M52" s="52"/>
      <c r="N52" s="52"/>
      <c r="O52" s="52"/>
      <c r="P52" s="52"/>
      <c r="Q52" s="52"/>
      <c r="R52" s="52"/>
    </row>
    <row r="53" spans="1:18" ht="15.95" customHeight="1" x14ac:dyDescent="0.35">
      <c r="A53" s="47"/>
      <c r="B53" s="56"/>
      <c r="C53" s="74" t="e">
        <f>C52/G52</f>
        <v>#REF!</v>
      </c>
      <c r="D53" s="75" t="e">
        <f>D52/G52</f>
        <v>#REF!</v>
      </c>
      <c r="E53" s="75" t="e">
        <f>E52/G52</f>
        <v>#REF!</v>
      </c>
      <c r="F53" s="76" t="e">
        <f>F52/G52</f>
        <v>#REF!</v>
      </c>
      <c r="G53" s="48">
        <v>1</v>
      </c>
      <c r="H53" s="49"/>
      <c r="J53" s="52"/>
      <c r="K53" s="52"/>
      <c r="L53" s="52"/>
      <c r="M53" s="52"/>
      <c r="N53" s="52"/>
      <c r="O53" s="52"/>
      <c r="P53" s="52"/>
      <c r="Q53" s="52"/>
      <c r="R53" s="52"/>
    </row>
    <row r="54" spans="1:18" ht="15.95" customHeight="1" x14ac:dyDescent="0.35">
      <c r="B54" s="51"/>
    </row>
    <row r="55" spans="1:18" ht="38.25" customHeight="1" x14ac:dyDescent="0.35">
      <c r="A55" s="50">
        <v>42125</v>
      </c>
      <c r="B55" s="51">
        <v>5</v>
      </c>
      <c r="C55" s="34" t="s">
        <v>56</v>
      </c>
      <c r="D55" s="24" t="s">
        <v>58</v>
      </c>
      <c r="E55" s="24" t="s">
        <v>57</v>
      </c>
      <c r="F55" s="35" t="s">
        <v>59</v>
      </c>
      <c r="G55" s="190" t="s">
        <v>60</v>
      </c>
      <c r="H55" s="192"/>
    </row>
    <row r="56" spans="1:18" s="22" customFormat="1" ht="15.95" customHeight="1" x14ac:dyDescent="0.35">
      <c r="A56" s="31" t="s">
        <v>19</v>
      </c>
      <c r="B56" s="53"/>
      <c r="C56" s="36" t="s">
        <v>53</v>
      </c>
      <c r="D56" s="32" t="s">
        <v>53</v>
      </c>
      <c r="E56" s="32" t="s">
        <v>53</v>
      </c>
      <c r="F56" s="37" t="s">
        <v>53</v>
      </c>
      <c r="G56" s="38" t="s">
        <v>54</v>
      </c>
      <c r="H56" s="39" t="s">
        <v>55</v>
      </c>
    </row>
    <row r="57" spans="1:18" ht="15.95" customHeight="1" x14ac:dyDescent="0.35">
      <c r="A57" s="57" t="s">
        <v>11</v>
      </c>
      <c r="B57" s="54" t="s">
        <v>53</v>
      </c>
      <c r="C57" s="61" t="e">
        <f>SUMIF(Jahr!#REF!,B55,Jahr!$B$2:$B$366)</f>
        <v>#REF!</v>
      </c>
      <c r="D57" s="62" t="e">
        <f>SUMIF(Jahr!#REF!,B55,Jahr!$C$2:$C$366)</f>
        <v>#REF!</v>
      </c>
      <c r="E57" s="62" t="e">
        <f>SUMIF(Jahr!#REF!,B55,Jahr!$D$2:$D$366)</f>
        <v>#REF!</v>
      </c>
      <c r="F57" s="63" t="e">
        <f>SUMIF(Jahr!#REF!,B55,Jahr!$E$2:$E$366)</f>
        <v>#REF!</v>
      </c>
      <c r="G57" s="41"/>
      <c r="H57" s="42"/>
      <c r="J57" s="52"/>
      <c r="K57" s="52"/>
      <c r="L57" s="52"/>
      <c r="M57" s="52"/>
      <c r="N57" s="52"/>
      <c r="O57" s="52"/>
      <c r="P57" s="52"/>
      <c r="Q57" s="52"/>
      <c r="R57" s="52"/>
    </row>
    <row r="58" spans="1:18" ht="15.95" customHeight="1" x14ac:dyDescent="0.35">
      <c r="A58" s="58" t="s">
        <v>12</v>
      </c>
      <c r="B58" s="55" t="s">
        <v>61</v>
      </c>
      <c r="C58" s="64">
        <v>0.97499999999999998</v>
      </c>
      <c r="D58" s="65">
        <v>1.0049999999999999</v>
      </c>
      <c r="E58" s="65">
        <v>1.0049999999999999</v>
      </c>
      <c r="F58" s="66">
        <v>1.0049999999999999</v>
      </c>
      <c r="G58" s="43"/>
      <c r="H58" s="44"/>
      <c r="J58" s="52"/>
      <c r="K58" s="52"/>
      <c r="L58" s="52"/>
      <c r="M58" s="52"/>
      <c r="N58" s="52"/>
      <c r="O58" s="52"/>
      <c r="P58" s="52"/>
      <c r="Q58" s="52"/>
      <c r="R58" s="52"/>
    </row>
    <row r="59" spans="1:18" ht="15.95" customHeight="1" x14ac:dyDescent="0.35">
      <c r="A59" s="58" t="s">
        <v>14</v>
      </c>
      <c r="B59" s="55" t="s">
        <v>62</v>
      </c>
      <c r="C59" s="64">
        <v>308</v>
      </c>
      <c r="D59" s="65">
        <v>288</v>
      </c>
      <c r="E59" s="65">
        <v>288</v>
      </c>
      <c r="F59" s="66">
        <v>288</v>
      </c>
      <c r="G59" s="43"/>
      <c r="H59" s="44"/>
      <c r="J59" s="52"/>
      <c r="K59" s="52"/>
      <c r="L59" s="52"/>
      <c r="M59" s="52"/>
      <c r="N59" s="52"/>
      <c r="O59" s="52"/>
      <c r="P59" s="52"/>
      <c r="Q59" s="52"/>
      <c r="R59" s="52"/>
    </row>
    <row r="60" spans="1:18" ht="15.95" customHeight="1" x14ac:dyDescent="0.35">
      <c r="A60" s="59" t="s">
        <v>11</v>
      </c>
      <c r="B60" s="55" t="s">
        <v>54</v>
      </c>
      <c r="C60" s="20" t="e">
        <f>C57*C58/Grundlagen!$D$4/C59*Grundlagen!$D$3</f>
        <v>#REF!</v>
      </c>
      <c r="D60" s="67" t="e">
        <f>D57*D58/Grundlagen!$D$4/D59*Grundlagen!$D$3</f>
        <v>#REF!</v>
      </c>
      <c r="E60" s="67" t="e">
        <f>E57*E58/Grundlagen!$D$4/E59*Grundlagen!$D$3</f>
        <v>#REF!</v>
      </c>
      <c r="F60" s="12" t="e">
        <f>F57*F58/Grundlagen!$D$4/F59*Grundlagen!$D$3</f>
        <v>#REF!</v>
      </c>
      <c r="G60" s="45" t="e">
        <f>SUMIF(Jahr!#REF!,B55,Jahr!$F$2:$F$366)</f>
        <v>#REF!</v>
      </c>
      <c r="H60" s="44"/>
      <c r="J60" s="52"/>
      <c r="K60" s="52"/>
      <c r="L60" s="52"/>
      <c r="M60" s="52"/>
      <c r="N60" s="52"/>
      <c r="O60" s="52"/>
      <c r="P60" s="52"/>
      <c r="Q60" s="52"/>
      <c r="R60" s="52"/>
    </row>
    <row r="61" spans="1:18" ht="15.95" customHeight="1" x14ac:dyDescent="0.35">
      <c r="A61" s="58" t="s">
        <v>8</v>
      </c>
      <c r="B61" s="55" t="s">
        <v>63</v>
      </c>
      <c r="C61" s="68">
        <v>6.2E-2</v>
      </c>
      <c r="D61" s="69">
        <v>1.6E-2</v>
      </c>
      <c r="E61" s="69">
        <v>1.6E-2</v>
      </c>
      <c r="F61" s="70">
        <v>1.6E-2</v>
      </c>
      <c r="G61" s="68">
        <v>0</v>
      </c>
      <c r="H61" s="44"/>
      <c r="J61" s="52"/>
      <c r="K61" s="52"/>
      <c r="L61" s="52"/>
      <c r="M61" s="52"/>
      <c r="N61" s="52"/>
      <c r="O61" s="52"/>
      <c r="P61" s="52"/>
      <c r="Q61" s="52"/>
      <c r="R61" s="52"/>
    </row>
    <row r="62" spans="1:18" ht="15.95" customHeight="1" x14ac:dyDescent="0.35">
      <c r="A62" s="59" t="s">
        <v>20</v>
      </c>
      <c r="B62" s="55" t="s">
        <v>54</v>
      </c>
      <c r="C62" s="20" t="e">
        <f>C60*(1-C61)</f>
        <v>#REF!</v>
      </c>
      <c r="D62" s="67" t="e">
        <f>D60*(1-D61)</f>
        <v>#REF!</v>
      </c>
      <c r="E62" s="67" t="e">
        <f>E60*(1-E61)</f>
        <v>#REF!</v>
      </c>
      <c r="F62" s="12" t="e">
        <f>F60*(1-F61)</f>
        <v>#REF!</v>
      </c>
      <c r="G62" s="20" t="e">
        <f>G60*(1-G61)</f>
        <v>#REF!</v>
      </c>
      <c r="H62" s="44"/>
      <c r="J62" s="52"/>
      <c r="K62" s="52"/>
      <c r="L62" s="52"/>
      <c r="M62" s="52"/>
      <c r="N62" s="52"/>
      <c r="O62" s="52"/>
      <c r="P62" s="52"/>
      <c r="Q62" s="52"/>
      <c r="R62" s="52"/>
    </row>
    <row r="63" spans="1:18" ht="15.95" customHeight="1" x14ac:dyDescent="0.35">
      <c r="A63" s="60" t="s">
        <v>17</v>
      </c>
      <c r="B63" s="55" t="s">
        <v>64</v>
      </c>
      <c r="C63" s="71">
        <v>6.58</v>
      </c>
      <c r="D63" s="72">
        <v>6.58</v>
      </c>
      <c r="E63" s="72">
        <v>6.58</v>
      </c>
      <c r="F63" s="73">
        <v>6.58</v>
      </c>
      <c r="G63" s="77">
        <v>11.032999999999999</v>
      </c>
      <c r="H63" s="44"/>
      <c r="J63" s="52"/>
      <c r="K63" s="52"/>
      <c r="L63" s="52"/>
      <c r="M63" s="52"/>
      <c r="N63" s="52"/>
      <c r="O63" s="52"/>
      <c r="P63" s="52"/>
      <c r="Q63" s="52"/>
      <c r="R63" s="52"/>
    </row>
    <row r="64" spans="1:18" ht="15.95" customHeight="1" x14ac:dyDescent="0.35">
      <c r="A64" s="33"/>
      <c r="B64" s="55"/>
      <c r="C64" s="20"/>
      <c r="D64" s="67"/>
      <c r="E64" s="67"/>
      <c r="F64" s="73"/>
      <c r="G64" s="43"/>
      <c r="H64" s="44"/>
      <c r="J64" s="52"/>
      <c r="K64" s="52"/>
      <c r="L64" s="52"/>
      <c r="M64" s="52"/>
      <c r="N64" s="52"/>
      <c r="O64" s="52"/>
      <c r="P64" s="52"/>
      <c r="Q64" s="52"/>
      <c r="R64" s="52"/>
    </row>
    <row r="65" spans="1:18" ht="15.95" customHeight="1" x14ac:dyDescent="0.35">
      <c r="A65" s="59" t="s">
        <v>10</v>
      </c>
      <c r="B65" s="55" t="s">
        <v>55</v>
      </c>
      <c r="C65" s="20" t="e">
        <f>C62*C63</f>
        <v>#REF!</v>
      </c>
      <c r="D65" s="67" t="e">
        <f>D62*D63</f>
        <v>#REF!</v>
      </c>
      <c r="E65" s="67" t="e">
        <f>E62*E63</f>
        <v>#REF!</v>
      </c>
      <c r="F65" s="12" t="e">
        <f>F62*F63</f>
        <v>#REF!</v>
      </c>
      <c r="G65" s="20" t="e">
        <f>G62*G63</f>
        <v>#REF!</v>
      </c>
      <c r="H65" s="46" t="e">
        <f>SUMIF(Jahr!#REF!,B55,Jahr!$G$2:$G$366)</f>
        <v>#REF!</v>
      </c>
      <c r="J65" s="52"/>
      <c r="K65" s="52"/>
      <c r="L65" s="52"/>
      <c r="M65" s="52"/>
      <c r="N65" s="52"/>
      <c r="O65" s="52"/>
      <c r="P65" s="52"/>
      <c r="Q65" s="52"/>
      <c r="R65" s="52"/>
    </row>
    <row r="66" spans="1:18" ht="15.95" customHeight="1" x14ac:dyDescent="0.35">
      <c r="A66" s="47"/>
      <c r="B66" s="56"/>
      <c r="C66" s="74" t="e">
        <f>C65/G65</f>
        <v>#REF!</v>
      </c>
      <c r="D66" s="75" t="e">
        <f>D65/G65</f>
        <v>#REF!</v>
      </c>
      <c r="E66" s="75" t="e">
        <f>E65/G65</f>
        <v>#REF!</v>
      </c>
      <c r="F66" s="76" t="e">
        <f>F65/G65</f>
        <v>#REF!</v>
      </c>
      <c r="G66" s="48">
        <v>1</v>
      </c>
      <c r="H66" s="49"/>
      <c r="J66" s="52"/>
      <c r="K66" s="52"/>
      <c r="L66" s="52"/>
      <c r="M66" s="52"/>
      <c r="N66" s="52"/>
      <c r="O66" s="52"/>
      <c r="P66" s="52"/>
      <c r="Q66" s="52"/>
      <c r="R66" s="52"/>
    </row>
    <row r="67" spans="1:18" ht="15.95" customHeight="1" x14ac:dyDescent="0.35">
      <c r="B67" s="51"/>
    </row>
    <row r="68" spans="1:18" ht="38.25" customHeight="1" x14ac:dyDescent="0.35">
      <c r="A68" s="50">
        <v>42156</v>
      </c>
      <c r="B68" s="51">
        <v>6</v>
      </c>
      <c r="C68" s="34" t="s">
        <v>56</v>
      </c>
      <c r="D68" s="24" t="s">
        <v>58</v>
      </c>
      <c r="E68" s="24" t="s">
        <v>57</v>
      </c>
      <c r="F68" s="35" t="s">
        <v>59</v>
      </c>
      <c r="G68" s="190" t="s">
        <v>60</v>
      </c>
      <c r="H68" s="191"/>
    </row>
    <row r="69" spans="1:18" s="22" customFormat="1" ht="15.95" customHeight="1" x14ac:dyDescent="0.35">
      <c r="A69" s="31" t="s">
        <v>19</v>
      </c>
      <c r="B69" s="53"/>
      <c r="C69" s="36" t="s">
        <v>53</v>
      </c>
      <c r="D69" s="32" t="s">
        <v>53</v>
      </c>
      <c r="E69" s="32" t="s">
        <v>53</v>
      </c>
      <c r="F69" s="37" t="s">
        <v>53</v>
      </c>
      <c r="G69" s="38" t="s">
        <v>54</v>
      </c>
      <c r="H69" s="39" t="s">
        <v>55</v>
      </c>
    </row>
    <row r="70" spans="1:18" ht="15.95" customHeight="1" x14ac:dyDescent="0.35">
      <c r="A70" s="57" t="s">
        <v>11</v>
      </c>
      <c r="B70" s="54" t="s">
        <v>53</v>
      </c>
      <c r="C70" s="61" t="e">
        <f>SUMIF(Jahr!#REF!,B68,Jahr!$B$2:$B$366)</f>
        <v>#REF!</v>
      </c>
      <c r="D70" s="62" t="e">
        <f>SUMIF(Jahr!#REF!,B68,Jahr!$C$2:$C$366)</f>
        <v>#REF!</v>
      </c>
      <c r="E70" s="62" t="e">
        <f>SUMIF(Jahr!#REF!,B68,Jahr!$D$2:$D$366)</f>
        <v>#REF!</v>
      </c>
      <c r="F70" s="63" t="e">
        <f>SUMIF(Jahr!#REF!,B68,Jahr!$E$2:$E$366)</f>
        <v>#REF!</v>
      </c>
      <c r="G70" s="41"/>
      <c r="H70" s="42"/>
      <c r="J70" s="52"/>
      <c r="K70" s="52"/>
      <c r="L70" s="52"/>
      <c r="M70" s="52"/>
      <c r="N70" s="52"/>
      <c r="O70" s="52"/>
      <c r="P70" s="52"/>
      <c r="Q70" s="52"/>
      <c r="R70" s="52"/>
    </row>
    <row r="71" spans="1:18" ht="15.95" customHeight="1" x14ac:dyDescent="0.35">
      <c r="A71" s="58" t="s">
        <v>12</v>
      </c>
      <c r="B71" s="55" t="s">
        <v>61</v>
      </c>
      <c r="C71" s="64">
        <v>0.97499999999999998</v>
      </c>
      <c r="D71" s="65">
        <v>1.0049999999999999</v>
      </c>
      <c r="E71" s="65">
        <v>1.0049999999999999</v>
      </c>
      <c r="F71" s="66">
        <v>1.0049999999999999</v>
      </c>
      <c r="G71" s="43"/>
      <c r="H71" s="44"/>
      <c r="J71" s="52"/>
      <c r="K71" s="52"/>
      <c r="L71" s="52"/>
      <c r="M71" s="52"/>
      <c r="N71" s="52"/>
      <c r="O71" s="52"/>
      <c r="P71" s="52"/>
      <c r="Q71" s="52"/>
      <c r="R71" s="52"/>
    </row>
    <row r="72" spans="1:18" ht="15.95" customHeight="1" x14ac:dyDescent="0.35">
      <c r="A72" s="58" t="s">
        <v>14</v>
      </c>
      <c r="B72" s="55" t="s">
        <v>62</v>
      </c>
      <c r="C72" s="64">
        <v>308</v>
      </c>
      <c r="D72" s="65">
        <v>288</v>
      </c>
      <c r="E72" s="65">
        <v>288</v>
      </c>
      <c r="F72" s="66">
        <v>288</v>
      </c>
      <c r="G72" s="43"/>
      <c r="H72" s="44"/>
      <c r="J72" s="52"/>
      <c r="K72" s="52"/>
      <c r="L72" s="52"/>
      <c r="M72" s="52"/>
      <c r="N72" s="52"/>
      <c r="O72" s="52"/>
      <c r="P72" s="52"/>
      <c r="Q72" s="52"/>
      <c r="R72" s="52"/>
    </row>
    <row r="73" spans="1:18" ht="15.95" customHeight="1" x14ac:dyDescent="0.35">
      <c r="A73" s="59" t="s">
        <v>11</v>
      </c>
      <c r="B73" s="55" t="s">
        <v>54</v>
      </c>
      <c r="C73" s="20" t="e">
        <f>C70*C71/Grundlagen!$D$4/C72*Grundlagen!$D$3</f>
        <v>#REF!</v>
      </c>
      <c r="D73" s="67" t="e">
        <f>D70*D71/Grundlagen!$D$4/D72*Grundlagen!$D$3</f>
        <v>#REF!</v>
      </c>
      <c r="E73" s="67" t="e">
        <f>E70*E71/Grundlagen!$D$4/E72*Grundlagen!$D$3</f>
        <v>#REF!</v>
      </c>
      <c r="F73" s="12" t="e">
        <f>F70*F71/Grundlagen!$D$4/F72*Grundlagen!$D$3</f>
        <v>#REF!</v>
      </c>
      <c r="G73" s="45" t="e">
        <f>SUMIF(Jahr!#REF!,B68,Jahr!$F$2:$F$366)</f>
        <v>#REF!</v>
      </c>
      <c r="H73" s="44"/>
      <c r="J73" s="52"/>
      <c r="K73" s="52"/>
      <c r="L73" s="52"/>
      <c r="M73" s="52"/>
      <c r="N73" s="52"/>
      <c r="O73" s="52"/>
      <c r="P73" s="52"/>
      <c r="Q73" s="52"/>
      <c r="R73" s="52"/>
    </row>
    <row r="74" spans="1:18" ht="15.95" customHeight="1" x14ac:dyDescent="0.35">
      <c r="A74" s="58" t="s">
        <v>8</v>
      </c>
      <c r="B74" s="55" t="s">
        <v>63</v>
      </c>
      <c r="C74" s="68">
        <v>6.2E-2</v>
      </c>
      <c r="D74" s="69">
        <v>1.6E-2</v>
      </c>
      <c r="E74" s="69">
        <v>1.6E-2</v>
      </c>
      <c r="F74" s="70">
        <v>1.6E-2</v>
      </c>
      <c r="G74" s="68">
        <v>0</v>
      </c>
      <c r="H74" s="44"/>
      <c r="J74" s="52"/>
      <c r="K74" s="52"/>
      <c r="L74" s="52"/>
      <c r="M74" s="52"/>
      <c r="N74" s="52"/>
      <c r="O74" s="52"/>
      <c r="P74" s="52"/>
      <c r="Q74" s="52"/>
      <c r="R74" s="52"/>
    </row>
    <row r="75" spans="1:18" ht="15.95" customHeight="1" x14ac:dyDescent="0.35">
      <c r="A75" s="59" t="s">
        <v>20</v>
      </c>
      <c r="B75" s="55" t="s">
        <v>54</v>
      </c>
      <c r="C75" s="20" t="e">
        <f>C73*(1-C74)</f>
        <v>#REF!</v>
      </c>
      <c r="D75" s="67" t="e">
        <f>D73*(1-D74)</f>
        <v>#REF!</v>
      </c>
      <c r="E75" s="67" t="e">
        <f>E73*(1-E74)</f>
        <v>#REF!</v>
      </c>
      <c r="F75" s="12" t="e">
        <f>F73*(1-F74)</f>
        <v>#REF!</v>
      </c>
      <c r="G75" s="20" t="e">
        <f>G73*(1-G74)</f>
        <v>#REF!</v>
      </c>
      <c r="H75" s="44"/>
      <c r="J75" s="52"/>
      <c r="K75" s="52"/>
      <c r="L75" s="52"/>
      <c r="M75" s="52"/>
      <c r="N75" s="52"/>
      <c r="O75" s="52"/>
      <c r="P75" s="52"/>
      <c r="Q75" s="52"/>
      <c r="R75" s="52"/>
    </row>
    <row r="76" spans="1:18" ht="15.95" customHeight="1" x14ac:dyDescent="0.35">
      <c r="A76" s="60" t="s">
        <v>17</v>
      </c>
      <c r="B76" s="55" t="s">
        <v>64</v>
      </c>
      <c r="C76" s="71">
        <v>6.58</v>
      </c>
      <c r="D76" s="72">
        <v>6.58</v>
      </c>
      <c r="E76" s="72">
        <v>6.58</v>
      </c>
      <c r="F76" s="73">
        <v>6.58</v>
      </c>
      <c r="G76" s="77">
        <v>11.032999999999999</v>
      </c>
      <c r="H76" s="44"/>
      <c r="J76" s="52"/>
      <c r="K76" s="52"/>
      <c r="L76" s="52"/>
      <c r="M76" s="52"/>
      <c r="N76" s="52"/>
      <c r="O76" s="52"/>
      <c r="P76" s="52"/>
      <c r="Q76" s="52"/>
      <c r="R76" s="52"/>
    </row>
    <row r="77" spans="1:18" ht="15.95" customHeight="1" x14ac:dyDescent="0.35">
      <c r="A77" s="33"/>
      <c r="B77" s="55"/>
      <c r="C77" s="20"/>
      <c r="D77" s="67"/>
      <c r="E77" s="67"/>
      <c r="F77" s="73"/>
      <c r="G77" s="43"/>
      <c r="H77" s="44"/>
      <c r="J77" s="52"/>
      <c r="K77" s="52"/>
      <c r="L77" s="52"/>
      <c r="M77" s="52"/>
      <c r="N77" s="52"/>
      <c r="O77" s="52"/>
      <c r="P77" s="52"/>
      <c r="Q77" s="52"/>
      <c r="R77" s="52"/>
    </row>
    <row r="78" spans="1:18" ht="15.95" customHeight="1" x14ac:dyDescent="0.35">
      <c r="A78" s="59" t="s">
        <v>10</v>
      </c>
      <c r="B78" s="55" t="s">
        <v>55</v>
      </c>
      <c r="C78" s="20" t="e">
        <f>C75*C76</f>
        <v>#REF!</v>
      </c>
      <c r="D78" s="67" t="e">
        <f>D75*D76</f>
        <v>#REF!</v>
      </c>
      <c r="E78" s="67" t="e">
        <f>E75*E76</f>
        <v>#REF!</v>
      </c>
      <c r="F78" s="12" t="e">
        <f>F75*F76</f>
        <v>#REF!</v>
      </c>
      <c r="G78" s="20" t="e">
        <f>G75*G76</f>
        <v>#REF!</v>
      </c>
      <c r="H78" s="46" t="e">
        <f>SUMIF(Jahr!#REF!,B68,Jahr!$G$2:$G$366)</f>
        <v>#REF!</v>
      </c>
      <c r="J78" s="52"/>
      <c r="K78" s="52"/>
      <c r="L78" s="52"/>
      <c r="M78" s="52"/>
      <c r="N78" s="52"/>
      <c r="O78" s="52"/>
      <c r="P78" s="52"/>
      <c r="Q78" s="52"/>
      <c r="R78" s="52"/>
    </row>
    <row r="79" spans="1:18" ht="15.95" customHeight="1" x14ac:dyDescent="0.35">
      <c r="A79" s="47"/>
      <c r="B79" s="56"/>
      <c r="C79" s="74" t="e">
        <f>C78/G78</f>
        <v>#REF!</v>
      </c>
      <c r="D79" s="75" t="e">
        <f>D78/G78</f>
        <v>#REF!</v>
      </c>
      <c r="E79" s="75" t="e">
        <f>E78/G78</f>
        <v>#REF!</v>
      </c>
      <c r="F79" s="76" t="e">
        <f>F78/G78</f>
        <v>#REF!</v>
      </c>
      <c r="G79" s="48">
        <v>1</v>
      </c>
      <c r="H79" s="49"/>
      <c r="J79" s="52"/>
      <c r="K79" s="52"/>
      <c r="L79" s="52"/>
      <c r="M79" s="52"/>
      <c r="N79" s="52"/>
      <c r="O79" s="52"/>
      <c r="P79" s="52"/>
      <c r="Q79" s="52"/>
      <c r="R79" s="52"/>
    </row>
    <row r="80" spans="1:18" ht="14.1" customHeight="1" x14ac:dyDescent="0.35">
      <c r="B80" s="51"/>
    </row>
    <row r="81" spans="1:18" ht="38.25" customHeight="1" x14ac:dyDescent="0.35">
      <c r="A81" s="50">
        <v>42186</v>
      </c>
      <c r="B81" s="51">
        <v>7</v>
      </c>
      <c r="C81" s="34" t="s">
        <v>56</v>
      </c>
      <c r="D81" s="24" t="s">
        <v>58</v>
      </c>
      <c r="E81" s="24" t="s">
        <v>57</v>
      </c>
      <c r="F81" s="35" t="s">
        <v>59</v>
      </c>
      <c r="G81" s="190" t="s">
        <v>60</v>
      </c>
      <c r="H81" s="191"/>
    </row>
    <row r="82" spans="1:18" s="22" customFormat="1" ht="15.95" customHeight="1" x14ac:dyDescent="0.35">
      <c r="A82" s="31" t="s">
        <v>19</v>
      </c>
      <c r="B82" s="53"/>
      <c r="C82" s="36" t="s">
        <v>53</v>
      </c>
      <c r="D82" s="32" t="s">
        <v>53</v>
      </c>
      <c r="E82" s="32" t="s">
        <v>53</v>
      </c>
      <c r="F82" s="37" t="s">
        <v>53</v>
      </c>
      <c r="G82" s="38" t="s">
        <v>54</v>
      </c>
      <c r="H82" s="39" t="s">
        <v>55</v>
      </c>
    </row>
    <row r="83" spans="1:18" ht="15.95" customHeight="1" x14ac:dyDescent="0.35">
      <c r="A83" s="57" t="s">
        <v>11</v>
      </c>
      <c r="B83" s="54" t="s">
        <v>53</v>
      </c>
      <c r="C83" s="61" t="e">
        <f>SUMIF(Jahr!#REF!,B81,Jahr!$B$2:$B$366)</f>
        <v>#REF!</v>
      </c>
      <c r="D83" s="62" t="e">
        <f>SUMIF(Jahr!#REF!,B81,Jahr!$C$2:$C$366)</f>
        <v>#REF!</v>
      </c>
      <c r="E83" s="62" t="e">
        <f>SUMIF(Jahr!#REF!,B81,Jahr!$D$2:$D$366)</f>
        <v>#REF!</v>
      </c>
      <c r="F83" s="63" t="e">
        <f>SUMIF(Jahr!#REF!,B81,Jahr!$E$2:$E$366)</f>
        <v>#REF!</v>
      </c>
      <c r="G83" s="41"/>
      <c r="H83" s="42"/>
      <c r="J83" s="52"/>
      <c r="K83" s="52"/>
      <c r="L83" s="52"/>
      <c r="M83" s="52"/>
      <c r="N83" s="52"/>
      <c r="O83" s="52"/>
      <c r="P83" s="52"/>
      <c r="Q83" s="52"/>
      <c r="R83" s="52"/>
    </row>
    <row r="84" spans="1:18" ht="15.95" customHeight="1" x14ac:dyDescent="0.35">
      <c r="A84" s="58" t="s">
        <v>12</v>
      </c>
      <c r="B84" s="55" t="s">
        <v>61</v>
      </c>
      <c r="C84" s="64">
        <v>0.97499999999999998</v>
      </c>
      <c r="D84" s="65">
        <v>1.0049999999999999</v>
      </c>
      <c r="E84" s="65">
        <v>1.0049999999999999</v>
      </c>
      <c r="F84" s="66">
        <v>1.0049999999999999</v>
      </c>
      <c r="G84" s="43"/>
      <c r="H84" s="44"/>
      <c r="J84" s="52"/>
      <c r="K84" s="52"/>
      <c r="L84" s="52"/>
      <c r="M84" s="52"/>
      <c r="N84" s="52"/>
      <c r="O84" s="52"/>
      <c r="P84" s="52"/>
      <c r="Q84" s="52"/>
      <c r="R84" s="52"/>
    </row>
    <row r="85" spans="1:18" ht="15.95" customHeight="1" x14ac:dyDescent="0.35">
      <c r="A85" s="58" t="s">
        <v>14</v>
      </c>
      <c r="B85" s="55" t="s">
        <v>62</v>
      </c>
      <c r="C85" s="64">
        <v>308</v>
      </c>
      <c r="D85" s="65">
        <v>288</v>
      </c>
      <c r="E85" s="65">
        <v>288</v>
      </c>
      <c r="F85" s="66">
        <v>288</v>
      </c>
      <c r="G85" s="43"/>
      <c r="H85" s="44"/>
      <c r="J85" s="52"/>
      <c r="K85" s="52"/>
      <c r="L85" s="52"/>
      <c r="M85" s="52"/>
      <c r="N85" s="52"/>
      <c r="O85" s="52"/>
      <c r="P85" s="52"/>
      <c r="Q85" s="52"/>
      <c r="R85" s="52"/>
    </row>
    <row r="86" spans="1:18" ht="15.95" customHeight="1" x14ac:dyDescent="0.35">
      <c r="A86" s="59" t="s">
        <v>11</v>
      </c>
      <c r="B86" s="55" t="s">
        <v>54</v>
      </c>
      <c r="C86" s="20" t="e">
        <f>C83*C84/Grundlagen!$D$4/C85*Grundlagen!$D$3</f>
        <v>#REF!</v>
      </c>
      <c r="D86" s="67" t="e">
        <f>D83*D84/Grundlagen!$D$4/D85*Grundlagen!$D$3</f>
        <v>#REF!</v>
      </c>
      <c r="E86" s="67" t="e">
        <f>E83*E84/Grundlagen!$D$4/E85*Grundlagen!$D$3</f>
        <v>#REF!</v>
      </c>
      <c r="F86" s="12" t="e">
        <f>F83*F84/Grundlagen!$D$4/F85*Grundlagen!$D$3</f>
        <v>#REF!</v>
      </c>
      <c r="G86" s="45" t="e">
        <f>SUMIF(Jahr!#REF!,B81,Jahr!$F$2:$F$366)</f>
        <v>#REF!</v>
      </c>
      <c r="H86" s="44"/>
      <c r="J86" s="52"/>
      <c r="K86" s="52"/>
      <c r="L86" s="52"/>
      <c r="M86" s="52"/>
      <c r="N86" s="52"/>
      <c r="O86" s="52"/>
      <c r="P86" s="52"/>
      <c r="Q86" s="52"/>
      <c r="R86" s="52"/>
    </row>
    <row r="87" spans="1:18" ht="15.95" customHeight="1" x14ac:dyDescent="0.35">
      <c r="A87" s="58" t="s">
        <v>8</v>
      </c>
      <c r="B87" s="55" t="s">
        <v>63</v>
      </c>
      <c r="C87" s="68">
        <v>6.2E-2</v>
      </c>
      <c r="D87" s="69">
        <v>1.6E-2</v>
      </c>
      <c r="E87" s="69">
        <v>1.6E-2</v>
      </c>
      <c r="F87" s="70">
        <v>1.6E-2</v>
      </c>
      <c r="G87" s="68">
        <v>0</v>
      </c>
      <c r="H87" s="44"/>
      <c r="J87" s="52"/>
      <c r="K87" s="52"/>
      <c r="L87" s="52"/>
      <c r="M87" s="52"/>
      <c r="N87" s="52"/>
      <c r="O87" s="52"/>
      <c r="P87" s="52"/>
      <c r="Q87" s="52"/>
      <c r="R87" s="52"/>
    </row>
    <row r="88" spans="1:18" ht="15.95" customHeight="1" x14ac:dyDescent="0.35">
      <c r="A88" s="59" t="s">
        <v>20</v>
      </c>
      <c r="B88" s="55" t="s">
        <v>54</v>
      </c>
      <c r="C88" s="20" t="e">
        <f>C86*(1-C87)</f>
        <v>#REF!</v>
      </c>
      <c r="D88" s="67" t="e">
        <f>D86*(1-D87)</f>
        <v>#REF!</v>
      </c>
      <c r="E88" s="67" t="e">
        <f>E86*(1-E87)</f>
        <v>#REF!</v>
      </c>
      <c r="F88" s="12" t="e">
        <f>F86*(1-F87)</f>
        <v>#REF!</v>
      </c>
      <c r="G88" s="20" t="e">
        <f>G86*(1-G87)</f>
        <v>#REF!</v>
      </c>
      <c r="H88" s="44"/>
      <c r="J88" s="52"/>
      <c r="K88" s="52"/>
      <c r="L88" s="52"/>
      <c r="M88" s="52"/>
      <c r="N88" s="52"/>
      <c r="O88" s="52"/>
      <c r="P88" s="52"/>
      <c r="Q88" s="52"/>
      <c r="R88" s="52"/>
    </row>
    <row r="89" spans="1:18" ht="15.95" customHeight="1" x14ac:dyDescent="0.35">
      <c r="A89" s="60" t="s">
        <v>17</v>
      </c>
      <c r="B89" s="55" t="s">
        <v>64</v>
      </c>
      <c r="C89" s="71">
        <v>6.58</v>
      </c>
      <c r="D89" s="72">
        <v>6.58</v>
      </c>
      <c r="E89" s="72">
        <v>6.58</v>
      </c>
      <c r="F89" s="73">
        <v>6.58</v>
      </c>
      <c r="G89" s="77">
        <v>11.032999999999999</v>
      </c>
      <c r="H89" s="44"/>
      <c r="J89" s="52"/>
      <c r="K89" s="52"/>
      <c r="L89" s="52"/>
      <c r="M89" s="52"/>
      <c r="N89" s="52"/>
      <c r="O89" s="52"/>
      <c r="P89" s="52"/>
      <c r="Q89" s="52"/>
      <c r="R89" s="52"/>
    </row>
    <row r="90" spans="1:18" ht="15.95" customHeight="1" x14ac:dyDescent="0.35">
      <c r="A90" s="33"/>
      <c r="B90" s="55"/>
      <c r="C90" s="20"/>
      <c r="D90" s="67"/>
      <c r="E90" s="67"/>
      <c r="F90" s="73"/>
      <c r="G90" s="43"/>
      <c r="H90" s="44"/>
      <c r="J90" s="52"/>
      <c r="K90" s="52"/>
      <c r="L90" s="52"/>
      <c r="M90" s="52"/>
      <c r="N90" s="52"/>
      <c r="O90" s="52"/>
      <c r="P90" s="52"/>
      <c r="Q90" s="52"/>
      <c r="R90" s="52"/>
    </row>
    <row r="91" spans="1:18" ht="15.95" customHeight="1" x14ac:dyDescent="0.35">
      <c r="A91" s="59" t="s">
        <v>10</v>
      </c>
      <c r="B91" s="55" t="s">
        <v>55</v>
      </c>
      <c r="C91" s="20" t="e">
        <f>C88*C89</f>
        <v>#REF!</v>
      </c>
      <c r="D91" s="67" t="e">
        <f>D88*D89</f>
        <v>#REF!</v>
      </c>
      <c r="E91" s="67" t="e">
        <f>E88*E89</f>
        <v>#REF!</v>
      </c>
      <c r="F91" s="12" t="e">
        <f>F88*F89</f>
        <v>#REF!</v>
      </c>
      <c r="G91" s="20" t="e">
        <f>G88*G89</f>
        <v>#REF!</v>
      </c>
      <c r="H91" s="46" t="e">
        <f>SUMIF(Jahr!#REF!,B81,Jahr!$G$2:$G$366)</f>
        <v>#REF!</v>
      </c>
      <c r="J91" s="52"/>
      <c r="K91" s="52"/>
      <c r="L91" s="52"/>
      <c r="M91" s="52"/>
      <c r="N91" s="52"/>
      <c r="O91" s="52"/>
      <c r="P91" s="52"/>
      <c r="Q91" s="52"/>
      <c r="R91" s="52"/>
    </row>
    <row r="92" spans="1:18" ht="15.95" customHeight="1" x14ac:dyDescent="0.35">
      <c r="A92" s="47"/>
      <c r="B92" s="56"/>
      <c r="C92" s="74" t="e">
        <f>C91/G91</f>
        <v>#REF!</v>
      </c>
      <c r="D92" s="75" t="e">
        <f>D91/G91</f>
        <v>#REF!</v>
      </c>
      <c r="E92" s="75" t="e">
        <f>E91/G91</f>
        <v>#REF!</v>
      </c>
      <c r="F92" s="76" t="e">
        <f>F91/G91</f>
        <v>#REF!</v>
      </c>
      <c r="G92" s="48">
        <v>1</v>
      </c>
      <c r="H92" s="49"/>
      <c r="J92" s="52"/>
      <c r="K92" s="52"/>
      <c r="L92" s="52"/>
      <c r="M92" s="52"/>
      <c r="N92" s="52"/>
      <c r="O92" s="52"/>
      <c r="P92" s="52"/>
      <c r="Q92" s="52"/>
      <c r="R92" s="52"/>
    </row>
    <row r="93" spans="1:18" ht="15.95" customHeight="1" x14ac:dyDescent="0.35">
      <c r="B93" s="51"/>
    </row>
    <row r="94" spans="1:18" ht="38.25" customHeight="1" x14ac:dyDescent="0.35">
      <c r="A94" s="50">
        <v>42217</v>
      </c>
      <c r="B94" s="51">
        <v>8</v>
      </c>
      <c r="C94" s="34" t="s">
        <v>56</v>
      </c>
      <c r="D94" s="24" t="s">
        <v>58</v>
      </c>
      <c r="E94" s="24" t="s">
        <v>57</v>
      </c>
      <c r="F94" s="35" t="s">
        <v>59</v>
      </c>
      <c r="G94" s="190" t="s">
        <v>60</v>
      </c>
      <c r="H94" s="192"/>
    </row>
    <row r="95" spans="1:18" s="22" customFormat="1" ht="15.95" customHeight="1" x14ac:dyDescent="0.35">
      <c r="A95" s="31" t="s">
        <v>19</v>
      </c>
      <c r="B95" s="53"/>
      <c r="C95" s="36" t="s">
        <v>53</v>
      </c>
      <c r="D95" s="32" t="s">
        <v>53</v>
      </c>
      <c r="E95" s="32" t="s">
        <v>53</v>
      </c>
      <c r="F95" s="37" t="s">
        <v>53</v>
      </c>
      <c r="G95" s="38" t="s">
        <v>54</v>
      </c>
      <c r="H95" s="39" t="s">
        <v>55</v>
      </c>
    </row>
    <row r="96" spans="1:18" ht="15.95" customHeight="1" x14ac:dyDescent="0.35">
      <c r="A96" s="57" t="s">
        <v>11</v>
      </c>
      <c r="B96" s="54" t="s">
        <v>53</v>
      </c>
      <c r="C96" s="61" t="e">
        <f>SUMIF(Jahr!#REF!,B94,Jahr!$B$2:$B$366)</f>
        <v>#REF!</v>
      </c>
      <c r="D96" s="62" t="e">
        <f>SUMIF(Jahr!#REF!,B94,Jahr!$C$2:$C$366)</f>
        <v>#REF!</v>
      </c>
      <c r="E96" s="62" t="e">
        <f>SUMIF(Jahr!#REF!,B94,Jahr!$D$2:$D$366)</f>
        <v>#REF!</v>
      </c>
      <c r="F96" s="63" t="e">
        <f>SUMIF(Jahr!#REF!,B94,Jahr!$E$2:$E$366)</f>
        <v>#REF!</v>
      </c>
      <c r="G96" s="41"/>
      <c r="H96" s="42"/>
      <c r="J96" s="52"/>
      <c r="K96" s="52"/>
      <c r="L96" s="52"/>
      <c r="M96" s="52"/>
      <c r="N96" s="52"/>
      <c r="O96" s="52"/>
      <c r="P96" s="52"/>
      <c r="Q96" s="52"/>
      <c r="R96" s="52"/>
    </row>
    <row r="97" spans="1:18" ht="15.95" customHeight="1" x14ac:dyDescent="0.35">
      <c r="A97" s="58" t="s">
        <v>12</v>
      </c>
      <c r="B97" s="55" t="s">
        <v>61</v>
      </c>
      <c r="C97" s="64">
        <v>0.97499999999999998</v>
      </c>
      <c r="D97" s="65">
        <v>1.0049999999999999</v>
      </c>
      <c r="E97" s="65">
        <v>1.0049999999999999</v>
      </c>
      <c r="F97" s="66">
        <v>1.0049999999999999</v>
      </c>
      <c r="G97" s="43"/>
      <c r="H97" s="44"/>
      <c r="J97" s="52"/>
      <c r="K97" s="52"/>
      <c r="L97" s="52"/>
      <c r="M97" s="52"/>
      <c r="N97" s="52"/>
      <c r="O97" s="52"/>
      <c r="P97" s="52"/>
      <c r="Q97" s="52"/>
      <c r="R97" s="52"/>
    </row>
    <row r="98" spans="1:18" ht="15.95" customHeight="1" x14ac:dyDescent="0.35">
      <c r="A98" s="58" t="s">
        <v>14</v>
      </c>
      <c r="B98" s="55" t="s">
        <v>62</v>
      </c>
      <c r="C98" s="64">
        <v>308</v>
      </c>
      <c r="D98" s="65">
        <v>288</v>
      </c>
      <c r="E98" s="65">
        <v>288</v>
      </c>
      <c r="F98" s="66">
        <v>288</v>
      </c>
      <c r="G98" s="43"/>
      <c r="H98" s="44"/>
      <c r="J98" s="52"/>
      <c r="K98" s="52"/>
      <c r="L98" s="52"/>
      <c r="M98" s="52"/>
      <c r="N98" s="52"/>
      <c r="O98" s="52"/>
      <c r="P98" s="52"/>
      <c r="Q98" s="52"/>
      <c r="R98" s="52"/>
    </row>
    <row r="99" spans="1:18" ht="15.95" customHeight="1" x14ac:dyDescent="0.35">
      <c r="A99" s="59" t="s">
        <v>11</v>
      </c>
      <c r="B99" s="55" t="s">
        <v>54</v>
      </c>
      <c r="C99" s="20" t="e">
        <f>C96*C97/Grundlagen!$D$4/C98*Grundlagen!$D$3</f>
        <v>#REF!</v>
      </c>
      <c r="D99" s="67" t="e">
        <f>D96*D97/Grundlagen!$D$4/D98*Grundlagen!$D$3</f>
        <v>#REF!</v>
      </c>
      <c r="E99" s="67" t="e">
        <f>E96*E97/Grundlagen!$D$4/E98*Grundlagen!$D$3</f>
        <v>#REF!</v>
      </c>
      <c r="F99" s="12" t="e">
        <f>F96*F97/Grundlagen!$D$4/F98*Grundlagen!$D$3</f>
        <v>#REF!</v>
      </c>
      <c r="G99" s="45" t="e">
        <f>SUMIF(Jahr!#REF!,B94,Jahr!$F$2:$F$366)</f>
        <v>#REF!</v>
      </c>
      <c r="H99" s="44"/>
      <c r="J99" s="52"/>
      <c r="K99" s="52"/>
      <c r="L99" s="52"/>
      <c r="M99" s="52"/>
      <c r="N99" s="52"/>
      <c r="O99" s="52"/>
      <c r="P99" s="52"/>
      <c r="Q99" s="52"/>
      <c r="R99" s="52"/>
    </row>
    <row r="100" spans="1:18" ht="15.95" customHeight="1" x14ac:dyDescent="0.35">
      <c r="A100" s="58" t="s">
        <v>8</v>
      </c>
      <c r="B100" s="55" t="s">
        <v>63</v>
      </c>
      <c r="C100" s="68">
        <v>6.2E-2</v>
      </c>
      <c r="D100" s="69">
        <v>1.6E-2</v>
      </c>
      <c r="E100" s="69">
        <v>1.6E-2</v>
      </c>
      <c r="F100" s="70">
        <v>1.6E-2</v>
      </c>
      <c r="G100" s="68">
        <v>0</v>
      </c>
      <c r="H100" s="44"/>
      <c r="J100" s="52"/>
      <c r="K100" s="52"/>
      <c r="L100" s="52"/>
      <c r="M100" s="52"/>
      <c r="N100" s="52"/>
      <c r="O100" s="52"/>
      <c r="P100" s="52"/>
      <c r="Q100" s="52"/>
      <c r="R100" s="52"/>
    </row>
    <row r="101" spans="1:18" ht="15.95" customHeight="1" x14ac:dyDescent="0.35">
      <c r="A101" s="59" t="s">
        <v>20</v>
      </c>
      <c r="B101" s="55" t="s">
        <v>54</v>
      </c>
      <c r="C101" s="20" t="e">
        <f>C99*(1-C100)</f>
        <v>#REF!</v>
      </c>
      <c r="D101" s="67" t="e">
        <f>D99*(1-D100)</f>
        <v>#REF!</v>
      </c>
      <c r="E101" s="67" t="e">
        <f>E99*(1-E100)</f>
        <v>#REF!</v>
      </c>
      <c r="F101" s="12" t="e">
        <f>F99*(1-F100)</f>
        <v>#REF!</v>
      </c>
      <c r="G101" s="20" t="e">
        <f>G99*(1-G100)</f>
        <v>#REF!</v>
      </c>
      <c r="H101" s="44"/>
      <c r="J101" s="52"/>
      <c r="K101" s="52"/>
      <c r="L101" s="52"/>
      <c r="M101" s="52"/>
      <c r="N101" s="52"/>
      <c r="O101" s="52"/>
      <c r="P101" s="52"/>
      <c r="Q101" s="52"/>
      <c r="R101" s="52"/>
    </row>
    <row r="102" spans="1:18" ht="15.95" customHeight="1" x14ac:dyDescent="0.35">
      <c r="A102" s="60" t="s">
        <v>17</v>
      </c>
      <c r="B102" s="55" t="s">
        <v>64</v>
      </c>
      <c r="C102" s="71">
        <v>6.58</v>
      </c>
      <c r="D102" s="72">
        <v>6.58</v>
      </c>
      <c r="E102" s="72">
        <v>6.58</v>
      </c>
      <c r="F102" s="73">
        <v>6.58</v>
      </c>
      <c r="G102" s="77">
        <v>11.032999999999999</v>
      </c>
      <c r="H102" s="44"/>
      <c r="J102" s="52"/>
      <c r="K102" s="52"/>
      <c r="L102" s="52"/>
      <c r="M102" s="52"/>
      <c r="N102" s="52"/>
      <c r="O102" s="52"/>
      <c r="P102" s="52"/>
      <c r="Q102" s="52"/>
      <c r="R102" s="52"/>
    </row>
    <row r="103" spans="1:18" ht="15.95" customHeight="1" x14ac:dyDescent="0.35">
      <c r="A103" s="33"/>
      <c r="B103" s="55"/>
      <c r="C103" s="20"/>
      <c r="D103" s="67"/>
      <c r="E103" s="67"/>
      <c r="F103" s="73"/>
      <c r="G103" s="43"/>
      <c r="H103" s="44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1:18" ht="15.95" customHeight="1" x14ac:dyDescent="0.35">
      <c r="A104" s="59" t="s">
        <v>10</v>
      </c>
      <c r="B104" s="55" t="s">
        <v>55</v>
      </c>
      <c r="C104" s="20" t="e">
        <f>C101*C102</f>
        <v>#REF!</v>
      </c>
      <c r="D104" s="67" t="e">
        <f>D101*D102</f>
        <v>#REF!</v>
      </c>
      <c r="E104" s="67" t="e">
        <f>E101*E102</f>
        <v>#REF!</v>
      </c>
      <c r="F104" s="12" t="e">
        <f>F101*F102</f>
        <v>#REF!</v>
      </c>
      <c r="G104" s="20" t="e">
        <f>G101*G102</f>
        <v>#REF!</v>
      </c>
      <c r="H104" s="46" t="e">
        <f>SUMIF(Jahr!#REF!,B94,Jahr!$G$2:$G$366)</f>
        <v>#REF!</v>
      </c>
      <c r="J104" s="52"/>
      <c r="K104" s="52"/>
      <c r="L104" s="52"/>
      <c r="M104" s="52"/>
      <c r="N104" s="52"/>
      <c r="O104" s="52"/>
      <c r="P104" s="52"/>
      <c r="Q104" s="52"/>
      <c r="R104" s="52"/>
    </row>
    <row r="105" spans="1:18" ht="15.95" customHeight="1" x14ac:dyDescent="0.35">
      <c r="A105" s="47"/>
      <c r="B105" s="56"/>
      <c r="C105" s="74" t="e">
        <f>C104/G104</f>
        <v>#REF!</v>
      </c>
      <c r="D105" s="75" t="e">
        <f>D104/G104</f>
        <v>#REF!</v>
      </c>
      <c r="E105" s="75" t="e">
        <f>E104/G104</f>
        <v>#REF!</v>
      </c>
      <c r="F105" s="76" t="e">
        <f>F104/G104</f>
        <v>#REF!</v>
      </c>
      <c r="G105" s="48">
        <v>1</v>
      </c>
      <c r="H105" s="49"/>
      <c r="J105" s="52"/>
      <c r="K105" s="52"/>
      <c r="L105" s="52"/>
      <c r="M105" s="52"/>
      <c r="N105" s="52"/>
      <c r="O105" s="52"/>
      <c r="P105" s="52"/>
      <c r="Q105" s="52"/>
      <c r="R105" s="52"/>
    </row>
    <row r="106" spans="1:18" ht="15.95" customHeight="1" x14ac:dyDescent="0.35">
      <c r="B106" s="51"/>
    </row>
    <row r="107" spans="1:18" ht="38.25" customHeight="1" x14ac:dyDescent="0.35">
      <c r="A107" s="50">
        <v>42248</v>
      </c>
      <c r="B107" s="51">
        <v>9</v>
      </c>
      <c r="C107" s="34" t="s">
        <v>56</v>
      </c>
      <c r="D107" s="24" t="s">
        <v>58</v>
      </c>
      <c r="E107" s="24" t="s">
        <v>57</v>
      </c>
      <c r="F107" s="35" t="s">
        <v>59</v>
      </c>
      <c r="G107" s="190" t="s">
        <v>60</v>
      </c>
      <c r="H107" s="191"/>
    </row>
    <row r="108" spans="1:18" s="22" customFormat="1" ht="15.95" customHeight="1" x14ac:dyDescent="0.35">
      <c r="A108" s="31" t="s">
        <v>19</v>
      </c>
      <c r="B108" s="53"/>
      <c r="C108" s="36" t="s">
        <v>53</v>
      </c>
      <c r="D108" s="32" t="s">
        <v>53</v>
      </c>
      <c r="E108" s="32" t="s">
        <v>53</v>
      </c>
      <c r="F108" s="37" t="s">
        <v>53</v>
      </c>
      <c r="G108" s="38" t="s">
        <v>54</v>
      </c>
      <c r="H108" s="39" t="s">
        <v>55</v>
      </c>
    </row>
    <row r="109" spans="1:18" ht="15.95" customHeight="1" x14ac:dyDescent="0.35">
      <c r="A109" s="57" t="s">
        <v>11</v>
      </c>
      <c r="B109" s="54" t="s">
        <v>53</v>
      </c>
      <c r="C109" s="61" t="e">
        <f>SUMIF(Jahr!#REF!,B107,Jahr!$B$2:$B$366)</f>
        <v>#REF!</v>
      </c>
      <c r="D109" s="62" t="e">
        <f>SUMIF(Jahr!#REF!,B107,Jahr!$C$2:$C$366)</f>
        <v>#REF!</v>
      </c>
      <c r="E109" s="62" t="e">
        <f>SUMIF(Jahr!#REF!,B107,Jahr!$D$2:$D$366)</f>
        <v>#REF!</v>
      </c>
      <c r="F109" s="63" t="e">
        <f>SUMIF(Jahr!#REF!,B107,Jahr!$E$2:$E$366)</f>
        <v>#REF!</v>
      </c>
      <c r="G109" s="41"/>
      <c r="H109" s="42"/>
      <c r="J109" s="52"/>
      <c r="K109" s="52"/>
      <c r="L109" s="52"/>
      <c r="M109" s="52"/>
      <c r="N109" s="52"/>
      <c r="O109" s="52"/>
      <c r="P109" s="52"/>
      <c r="Q109" s="52"/>
      <c r="R109" s="52"/>
    </row>
    <row r="110" spans="1:18" ht="15.95" customHeight="1" x14ac:dyDescent="0.35">
      <c r="A110" s="58" t="s">
        <v>12</v>
      </c>
      <c r="B110" s="55" t="s">
        <v>61</v>
      </c>
      <c r="C110" s="64">
        <v>0.97499999999999998</v>
      </c>
      <c r="D110" s="65">
        <v>1.0049999999999999</v>
      </c>
      <c r="E110" s="65">
        <v>1.0049999999999999</v>
      </c>
      <c r="F110" s="66">
        <v>1.0049999999999999</v>
      </c>
      <c r="G110" s="43"/>
      <c r="H110" s="44"/>
      <c r="J110" s="52"/>
      <c r="K110" s="52"/>
      <c r="L110" s="52"/>
      <c r="M110" s="52"/>
      <c r="N110" s="52"/>
      <c r="O110" s="52"/>
      <c r="P110" s="52"/>
      <c r="Q110" s="52"/>
      <c r="R110" s="52"/>
    </row>
    <row r="111" spans="1:18" ht="15.95" customHeight="1" x14ac:dyDescent="0.35">
      <c r="A111" s="58" t="s">
        <v>14</v>
      </c>
      <c r="B111" s="55" t="s">
        <v>62</v>
      </c>
      <c r="C111" s="64">
        <v>308</v>
      </c>
      <c r="D111" s="65">
        <v>288</v>
      </c>
      <c r="E111" s="65">
        <v>288</v>
      </c>
      <c r="F111" s="66">
        <v>288</v>
      </c>
      <c r="G111" s="43"/>
      <c r="H111" s="44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1:18" ht="15.95" customHeight="1" x14ac:dyDescent="0.35">
      <c r="A112" s="59" t="s">
        <v>11</v>
      </c>
      <c r="B112" s="55" t="s">
        <v>54</v>
      </c>
      <c r="C112" s="20" t="e">
        <f>C109*C110/Grundlagen!$D$4/C111*Grundlagen!$D$3</f>
        <v>#REF!</v>
      </c>
      <c r="D112" s="67" t="e">
        <f>D109*D110/Grundlagen!$D$4/D111*Grundlagen!$D$3</f>
        <v>#REF!</v>
      </c>
      <c r="E112" s="67" t="e">
        <f>E109*E110/Grundlagen!$D$4/E111*Grundlagen!$D$3</f>
        <v>#REF!</v>
      </c>
      <c r="F112" s="12" t="e">
        <f>F109*F110/Grundlagen!$D$4/F111*Grundlagen!$D$3</f>
        <v>#REF!</v>
      </c>
      <c r="G112" s="45" t="e">
        <f>SUMIF(Jahr!#REF!,B107,Jahr!$F$2:$F$366)</f>
        <v>#REF!</v>
      </c>
      <c r="H112" s="44"/>
      <c r="J112" s="52"/>
      <c r="K112" s="52"/>
      <c r="L112" s="52"/>
      <c r="M112" s="52"/>
      <c r="N112" s="52"/>
      <c r="O112" s="52"/>
      <c r="P112" s="52"/>
      <c r="Q112" s="52"/>
      <c r="R112" s="52"/>
    </row>
    <row r="113" spans="1:18" ht="15.95" customHeight="1" x14ac:dyDescent="0.35">
      <c r="A113" s="58" t="s">
        <v>8</v>
      </c>
      <c r="B113" s="55" t="s">
        <v>63</v>
      </c>
      <c r="C113" s="68">
        <v>6.2E-2</v>
      </c>
      <c r="D113" s="69">
        <v>1.6E-2</v>
      </c>
      <c r="E113" s="69">
        <v>1.6E-2</v>
      </c>
      <c r="F113" s="70">
        <v>1.6E-2</v>
      </c>
      <c r="G113" s="68">
        <v>0</v>
      </c>
      <c r="H113" s="44"/>
      <c r="J113" s="52"/>
      <c r="K113" s="52"/>
      <c r="L113" s="52"/>
      <c r="M113" s="52"/>
      <c r="N113" s="52"/>
      <c r="O113" s="52"/>
      <c r="P113" s="52"/>
      <c r="Q113" s="52"/>
      <c r="R113" s="52"/>
    </row>
    <row r="114" spans="1:18" ht="15.95" customHeight="1" x14ac:dyDescent="0.35">
      <c r="A114" s="59" t="s">
        <v>20</v>
      </c>
      <c r="B114" s="55" t="s">
        <v>54</v>
      </c>
      <c r="C114" s="20" t="e">
        <f>C112*(1-C113)</f>
        <v>#REF!</v>
      </c>
      <c r="D114" s="67" t="e">
        <f>D112*(1-D113)</f>
        <v>#REF!</v>
      </c>
      <c r="E114" s="67" t="e">
        <f>E112*(1-E113)</f>
        <v>#REF!</v>
      </c>
      <c r="F114" s="12" t="e">
        <f>F112*(1-F113)</f>
        <v>#REF!</v>
      </c>
      <c r="G114" s="20" t="e">
        <f>G112*(1-G113)</f>
        <v>#REF!</v>
      </c>
      <c r="H114" s="44"/>
      <c r="J114" s="52"/>
      <c r="K114" s="52"/>
      <c r="L114" s="52"/>
      <c r="M114" s="52"/>
      <c r="N114" s="52"/>
      <c r="O114" s="52"/>
      <c r="P114" s="52"/>
      <c r="Q114" s="52"/>
      <c r="R114" s="52"/>
    </row>
    <row r="115" spans="1:18" ht="15.95" customHeight="1" x14ac:dyDescent="0.35">
      <c r="A115" s="60" t="s">
        <v>17</v>
      </c>
      <c r="B115" s="55" t="s">
        <v>64</v>
      </c>
      <c r="C115" s="71">
        <v>6.58</v>
      </c>
      <c r="D115" s="72">
        <v>6.58</v>
      </c>
      <c r="E115" s="72">
        <v>6.58</v>
      </c>
      <c r="F115" s="73">
        <v>6.58</v>
      </c>
      <c r="G115" s="77">
        <v>11.032999999999999</v>
      </c>
      <c r="H115" s="44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1:18" ht="15.95" customHeight="1" x14ac:dyDescent="0.35">
      <c r="A116" s="33"/>
      <c r="B116" s="55"/>
      <c r="C116" s="20"/>
      <c r="D116" s="67"/>
      <c r="E116" s="67"/>
      <c r="F116" s="73"/>
      <c r="G116" s="43"/>
      <c r="H116" s="44"/>
      <c r="J116" s="52"/>
      <c r="K116" s="52"/>
      <c r="L116" s="52"/>
      <c r="M116" s="52"/>
      <c r="N116" s="52"/>
      <c r="O116" s="52"/>
      <c r="P116" s="52"/>
      <c r="Q116" s="52"/>
      <c r="R116" s="52"/>
    </row>
    <row r="117" spans="1:18" ht="15.95" customHeight="1" x14ac:dyDescent="0.35">
      <c r="A117" s="59" t="s">
        <v>10</v>
      </c>
      <c r="B117" s="55" t="s">
        <v>55</v>
      </c>
      <c r="C117" s="20" t="e">
        <f>C114*C115</f>
        <v>#REF!</v>
      </c>
      <c r="D117" s="67" t="e">
        <f>D114*D115</f>
        <v>#REF!</v>
      </c>
      <c r="E117" s="67" t="e">
        <f>E114*E115</f>
        <v>#REF!</v>
      </c>
      <c r="F117" s="12" t="e">
        <f>F114*F115</f>
        <v>#REF!</v>
      </c>
      <c r="G117" s="20" t="e">
        <f>G114*G115</f>
        <v>#REF!</v>
      </c>
      <c r="H117" s="46" t="e">
        <f>SUMIF(Jahr!#REF!,B107,Jahr!$G$2:$G$366)</f>
        <v>#REF!</v>
      </c>
      <c r="J117" s="52"/>
      <c r="K117" s="52"/>
      <c r="L117" s="52"/>
      <c r="M117" s="52"/>
      <c r="N117" s="52"/>
      <c r="O117" s="52"/>
      <c r="P117" s="52"/>
      <c r="Q117" s="52"/>
      <c r="R117" s="52"/>
    </row>
    <row r="118" spans="1:18" ht="15.95" customHeight="1" x14ac:dyDescent="0.35">
      <c r="A118" s="47"/>
      <c r="B118" s="56"/>
      <c r="C118" s="74" t="e">
        <f>C117/G117</f>
        <v>#REF!</v>
      </c>
      <c r="D118" s="75" t="e">
        <f>D117/G117</f>
        <v>#REF!</v>
      </c>
      <c r="E118" s="75" t="e">
        <f>E117/G117</f>
        <v>#REF!</v>
      </c>
      <c r="F118" s="76" t="e">
        <f>F117/G117</f>
        <v>#REF!</v>
      </c>
      <c r="G118" s="48">
        <v>1</v>
      </c>
      <c r="H118" s="49"/>
      <c r="J118" s="52"/>
      <c r="K118" s="52"/>
      <c r="L118" s="52"/>
      <c r="M118" s="52"/>
      <c r="N118" s="52"/>
      <c r="O118" s="52"/>
      <c r="P118" s="52"/>
      <c r="Q118" s="52"/>
      <c r="R118" s="52"/>
    </row>
    <row r="119" spans="1:18" ht="14.1" customHeight="1" x14ac:dyDescent="0.35">
      <c r="B119" s="51"/>
    </row>
    <row r="120" spans="1:18" ht="38.25" customHeight="1" x14ac:dyDescent="0.35">
      <c r="A120" s="50">
        <v>42278</v>
      </c>
      <c r="B120" s="51">
        <v>10</v>
      </c>
      <c r="C120" s="34" t="s">
        <v>56</v>
      </c>
      <c r="D120" s="24" t="s">
        <v>58</v>
      </c>
      <c r="E120" s="24" t="s">
        <v>57</v>
      </c>
      <c r="F120" s="35" t="s">
        <v>59</v>
      </c>
      <c r="G120" s="190" t="s">
        <v>60</v>
      </c>
      <c r="H120" s="191"/>
    </row>
    <row r="121" spans="1:18" s="22" customFormat="1" ht="15.95" customHeight="1" x14ac:dyDescent="0.35">
      <c r="A121" s="31" t="s">
        <v>19</v>
      </c>
      <c r="B121" s="53"/>
      <c r="C121" s="36" t="s">
        <v>53</v>
      </c>
      <c r="D121" s="32" t="s">
        <v>53</v>
      </c>
      <c r="E121" s="32" t="s">
        <v>53</v>
      </c>
      <c r="F121" s="37" t="s">
        <v>53</v>
      </c>
      <c r="G121" s="38" t="s">
        <v>54</v>
      </c>
      <c r="H121" s="39" t="s">
        <v>55</v>
      </c>
    </row>
    <row r="122" spans="1:18" ht="15.95" customHeight="1" x14ac:dyDescent="0.35">
      <c r="A122" s="57" t="s">
        <v>11</v>
      </c>
      <c r="B122" s="54" t="s">
        <v>53</v>
      </c>
      <c r="C122" s="61" t="e">
        <f>SUMIF(Jahr!#REF!,B120,Jahr!$B$2:$B$366)</f>
        <v>#REF!</v>
      </c>
      <c r="D122" s="62" t="e">
        <f>SUMIF(Jahr!#REF!,B120,Jahr!$C$2:$C$366)</f>
        <v>#REF!</v>
      </c>
      <c r="E122" s="62" t="e">
        <f>SUMIF(Jahr!#REF!,B120,Jahr!$D$2:$D$366)</f>
        <v>#REF!</v>
      </c>
      <c r="F122" s="63" t="e">
        <f>SUMIF(Jahr!#REF!,B120,Jahr!$E$2:$E$366)</f>
        <v>#REF!</v>
      </c>
      <c r="G122" s="41"/>
      <c r="H122" s="42"/>
      <c r="J122" s="52"/>
      <c r="K122" s="52"/>
      <c r="L122" s="52"/>
      <c r="M122" s="52"/>
      <c r="N122" s="52"/>
      <c r="O122" s="52"/>
      <c r="P122" s="52"/>
      <c r="Q122" s="52"/>
      <c r="R122" s="52"/>
    </row>
    <row r="123" spans="1:18" ht="15.95" customHeight="1" x14ac:dyDescent="0.35">
      <c r="A123" s="58" t="s">
        <v>12</v>
      </c>
      <c r="B123" s="55" t="s">
        <v>61</v>
      </c>
      <c r="C123" s="64">
        <v>0.97499999999999998</v>
      </c>
      <c r="D123" s="65">
        <v>1.0049999999999999</v>
      </c>
      <c r="E123" s="65">
        <v>1.0049999999999999</v>
      </c>
      <c r="F123" s="66">
        <v>1.0049999999999999</v>
      </c>
      <c r="G123" s="43"/>
      <c r="H123" s="44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1:18" ht="15.95" customHeight="1" x14ac:dyDescent="0.35">
      <c r="A124" s="58" t="s">
        <v>14</v>
      </c>
      <c r="B124" s="55" t="s">
        <v>62</v>
      </c>
      <c r="C124" s="64">
        <v>308</v>
      </c>
      <c r="D124" s="65">
        <v>288</v>
      </c>
      <c r="E124" s="65">
        <v>288</v>
      </c>
      <c r="F124" s="66">
        <v>288</v>
      </c>
      <c r="G124" s="43"/>
      <c r="H124" s="44"/>
      <c r="J124" s="52"/>
      <c r="K124" s="52"/>
      <c r="L124" s="52"/>
      <c r="M124" s="52"/>
      <c r="N124" s="52"/>
      <c r="O124" s="52"/>
      <c r="P124" s="52"/>
      <c r="Q124" s="52"/>
      <c r="R124" s="52"/>
    </row>
    <row r="125" spans="1:18" ht="15.95" customHeight="1" x14ac:dyDescent="0.35">
      <c r="A125" s="59" t="s">
        <v>11</v>
      </c>
      <c r="B125" s="55" t="s">
        <v>54</v>
      </c>
      <c r="C125" s="20" t="e">
        <f>C122*C123/Grundlagen!$D$4/C124*Grundlagen!$D$3</f>
        <v>#REF!</v>
      </c>
      <c r="D125" s="67" t="e">
        <f>D122*D123/Grundlagen!$D$4/D124*Grundlagen!$D$3</f>
        <v>#REF!</v>
      </c>
      <c r="E125" s="67" t="e">
        <f>E122*E123/Grundlagen!$D$4/E124*Grundlagen!$D$3</f>
        <v>#REF!</v>
      </c>
      <c r="F125" s="12" t="e">
        <f>F122*F123/Grundlagen!$D$4/F124*Grundlagen!$D$3</f>
        <v>#REF!</v>
      </c>
      <c r="G125" s="45" t="e">
        <f>SUMIF(Jahr!#REF!,B120,Jahr!$F$2:$F$366)</f>
        <v>#REF!</v>
      </c>
      <c r="H125" s="44"/>
      <c r="J125" s="52"/>
      <c r="K125" s="52"/>
      <c r="L125" s="52"/>
      <c r="M125" s="52"/>
      <c r="N125" s="52"/>
      <c r="O125" s="52"/>
      <c r="P125" s="52"/>
      <c r="Q125" s="52"/>
      <c r="R125" s="52"/>
    </row>
    <row r="126" spans="1:18" ht="15.95" customHeight="1" x14ac:dyDescent="0.35">
      <c r="A126" s="58" t="s">
        <v>8</v>
      </c>
      <c r="B126" s="55" t="s">
        <v>63</v>
      </c>
      <c r="C126" s="68">
        <v>6.2E-2</v>
      </c>
      <c r="D126" s="69">
        <v>1.6E-2</v>
      </c>
      <c r="E126" s="69">
        <v>1.6E-2</v>
      </c>
      <c r="F126" s="70">
        <v>1.6E-2</v>
      </c>
      <c r="G126" s="68">
        <v>0</v>
      </c>
      <c r="H126" s="44"/>
      <c r="J126" s="52"/>
      <c r="K126" s="52"/>
      <c r="L126" s="52"/>
      <c r="M126" s="52"/>
      <c r="N126" s="52"/>
      <c r="O126" s="52"/>
      <c r="P126" s="52"/>
      <c r="Q126" s="52"/>
      <c r="R126" s="52"/>
    </row>
    <row r="127" spans="1:18" ht="15.95" customHeight="1" x14ac:dyDescent="0.35">
      <c r="A127" s="59" t="s">
        <v>20</v>
      </c>
      <c r="B127" s="55" t="s">
        <v>54</v>
      </c>
      <c r="C127" s="20" t="e">
        <f>C125*(1-C126)</f>
        <v>#REF!</v>
      </c>
      <c r="D127" s="67" t="e">
        <f>D125*(1-D126)</f>
        <v>#REF!</v>
      </c>
      <c r="E127" s="67" t="e">
        <f>E125*(1-E126)</f>
        <v>#REF!</v>
      </c>
      <c r="F127" s="12" t="e">
        <f>F125*(1-F126)</f>
        <v>#REF!</v>
      </c>
      <c r="G127" s="20" t="e">
        <f>G125*(1-G126)</f>
        <v>#REF!</v>
      </c>
      <c r="H127" s="44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1:18" ht="15.95" customHeight="1" x14ac:dyDescent="0.35">
      <c r="A128" s="60" t="s">
        <v>17</v>
      </c>
      <c r="B128" s="55" t="s">
        <v>64</v>
      </c>
      <c r="C128" s="71">
        <v>6.58</v>
      </c>
      <c r="D128" s="72">
        <v>6.58</v>
      </c>
      <c r="E128" s="72">
        <v>6.58</v>
      </c>
      <c r="F128" s="73">
        <v>6.58</v>
      </c>
      <c r="G128" s="77">
        <v>11.032999999999999</v>
      </c>
      <c r="H128" s="44"/>
      <c r="J128" s="52"/>
      <c r="K128" s="52"/>
      <c r="L128" s="52"/>
      <c r="M128" s="52"/>
      <c r="N128" s="52"/>
      <c r="O128" s="52"/>
      <c r="P128" s="52"/>
      <c r="Q128" s="52"/>
      <c r="R128" s="52"/>
    </row>
    <row r="129" spans="1:18" ht="15.95" customHeight="1" x14ac:dyDescent="0.35">
      <c r="A129" s="33"/>
      <c r="B129" s="55"/>
      <c r="C129" s="20"/>
      <c r="D129" s="67"/>
      <c r="E129" s="67"/>
      <c r="F129" s="73"/>
      <c r="G129" s="43"/>
      <c r="H129" s="44"/>
      <c r="J129" s="52"/>
      <c r="K129" s="52"/>
      <c r="L129" s="52"/>
      <c r="M129" s="52"/>
      <c r="N129" s="52"/>
      <c r="O129" s="52"/>
      <c r="P129" s="52"/>
      <c r="Q129" s="52"/>
      <c r="R129" s="52"/>
    </row>
    <row r="130" spans="1:18" ht="15.95" customHeight="1" x14ac:dyDescent="0.35">
      <c r="A130" s="59" t="s">
        <v>10</v>
      </c>
      <c r="B130" s="55" t="s">
        <v>55</v>
      </c>
      <c r="C130" s="20" t="e">
        <f>C127*C128</f>
        <v>#REF!</v>
      </c>
      <c r="D130" s="67" t="e">
        <f>D127*D128</f>
        <v>#REF!</v>
      </c>
      <c r="E130" s="67" t="e">
        <f>E127*E128</f>
        <v>#REF!</v>
      </c>
      <c r="F130" s="12" t="e">
        <f>F127*F128</f>
        <v>#REF!</v>
      </c>
      <c r="G130" s="20" t="e">
        <f>G127*G128</f>
        <v>#REF!</v>
      </c>
      <c r="H130" s="46" t="e">
        <f>SUMIF(Jahr!#REF!,B120,Jahr!$G$2:$G$366)</f>
        <v>#REF!</v>
      </c>
      <c r="J130" s="52"/>
      <c r="K130" s="52"/>
      <c r="L130" s="52"/>
      <c r="M130" s="52"/>
      <c r="N130" s="52"/>
      <c r="O130" s="52"/>
      <c r="P130" s="52"/>
      <c r="Q130" s="52"/>
      <c r="R130" s="52"/>
    </row>
    <row r="131" spans="1:18" ht="15.95" customHeight="1" x14ac:dyDescent="0.35">
      <c r="A131" s="47"/>
      <c r="B131" s="56"/>
      <c r="C131" s="74" t="e">
        <f>C130/G130</f>
        <v>#REF!</v>
      </c>
      <c r="D131" s="75" t="e">
        <f>D130/G130</f>
        <v>#REF!</v>
      </c>
      <c r="E131" s="75" t="e">
        <f>E130/G130</f>
        <v>#REF!</v>
      </c>
      <c r="F131" s="76" t="e">
        <f>F130/G130</f>
        <v>#REF!</v>
      </c>
      <c r="G131" s="48">
        <v>1</v>
      </c>
      <c r="H131" s="49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1:18" ht="15.95" customHeight="1" x14ac:dyDescent="0.35">
      <c r="B132" s="51"/>
    </row>
    <row r="133" spans="1:18" ht="38.25" customHeight="1" x14ac:dyDescent="0.35">
      <c r="A133" s="50">
        <v>42309</v>
      </c>
      <c r="B133" s="51">
        <v>11</v>
      </c>
      <c r="C133" s="34" t="s">
        <v>56</v>
      </c>
      <c r="D133" s="24" t="s">
        <v>58</v>
      </c>
      <c r="E133" s="24" t="s">
        <v>57</v>
      </c>
      <c r="F133" s="35" t="s">
        <v>59</v>
      </c>
      <c r="G133" s="190" t="s">
        <v>60</v>
      </c>
      <c r="H133" s="192"/>
    </row>
    <row r="134" spans="1:18" s="22" customFormat="1" ht="15.95" customHeight="1" x14ac:dyDescent="0.35">
      <c r="A134" s="31" t="s">
        <v>19</v>
      </c>
      <c r="B134" s="53"/>
      <c r="C134" s="36" t="s">
        <v>53</v>
      </c>
      <c r="D134" s="32" t="s">
        <v>53</v>
      </c>
      <c r="E134" s="32" t="s">
        <v>53</v>
      </c>
      <c r="F134" s="37" t="s">
        <v>53</v>
      </c>
      <c r="G134" s="38" t="s">
        <v>54</v>
      </c>
      <c r="H134" s="39" t="s">
        <v>55</v>
      </c>
    </row>
    <row r="135" spans="1:18" ht="15.95" customHeight="1" x14ac:dyDescent="0.35">
      <c r="A135" s="57" t="s">
        <v>11</v>
      </c>
      <c r="B135" s="54" t="s">
        <v>53</v>
      </c>
      <c r="C135" s="61" t="e">
        <f>SUMIF(Jahr!#REF!,B133,Jahr!$B$2:$B$366)</f>
        <v>#REF!</v>
      </c>
      <c r="D135" s="62" t="e">
        <f>SUMIF(Jahr!#REF!,B133,Jahr!$C$2:$C$366)</f>
        <v>#REF!</v>
      </c>
      <c r="E135" s="62" t="e">
        <f>SUMIF(Jahr!#REF!,B133,Jahr!$D$2:$D$366)</f>
        <v>#REF!</v>
      </c>
      <c r="F135" s="63" t="e">
        <f>SUMIF(Jahr!#REF!,B133,Jahr!$E$2:$E$366)</f>
        <v>#REF!</v>
      </c>
      <c r="G135" s="41"/>
      <c r="H135" s="4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1:18" ht="15.95" customHeight="1" x14ac:dyDescent="0.35">
      <c r="A136" s="58" t="s">
        <v>12</v>
      </c>
      <c r="B136" s="55" t="s">
        <v>61</v>
      </c>
      <c r="C136" s="64">
        <v>0.97499999999999998</v>
      </c>
      <c r="D136" s="65">
        <v>1.0049999999999999</v>
      </c>
      <c r="E136" s="65">
        <v>1.0049999999999999</v>
      </c>
      <c r="F136" s="66">
        <v>1.0049999999999999</v>
      </c>
      <c r="G136" s="43"/>
      <c r="H136" s="44"/>
      <c r="J136" s="52"/>
      <c r="K136" s="52"/>
      <c r="L136" s="52"/>
      <c r="M136" s="52"/>
      <c r="N136" s="52"/>
      <c r="O136" s="52"/>
      <c r="P136" s="52"/>
      <c r="Q136" s="52"/>
      <c r="R136" s="52"/>
    </row>
    <row r="137" spans="1:18" ht="15.95" customHeight="1" x14ac:dyDescent="0.35">
      <c r="A137" s="58" t="s">
        <v>14</v>
      </c>
      <c r="B137" s="55" t="s">
        <v>62</v>
      </c>
      <c r="C137" s="64">
        <v>308</v>
      </c>
      <c r="D137" s="65">
        <v>288</v>
      </c>
      <c r="E137" s="65">
        <v>288</v>
      </c>
      <c r="F137" s="66">
        <v>288</v>
      </c>
      <c r="G137" s="43"/>
      <c r="H137" s="44"/>
      <c r="J137" s="52"/>
      <c r="K137" s="52"/>
      <c r="L137" s="52"/>
      <c r="M137" s="52"/>
      <c r="N137" s="52"/>
      <c r="O137" s="52"/>
      <c r="P137" s="52"/>
      <c r="Q137" s="52"/>
      <c r="R137" s="52"/>
    </row>
    <row r="138" spans="1:18" ht="15.95" customHeight="1" x14ac:dyDescent="0.35">
      <c r="A138" s="59" t="s">
        <v>11</v>
      </c>
      <c r="B138" s="55" t="s">
        <v>54</v>
      </c>
      <c r="C138" s="20" t="e">
        <f>C135*C136/Grundlagen!$D$4/C137*Grundlagen!$D$3</f>
        <v>#REF!</v>
      </c>
      <c r="D138" s="67" t="e">
        <f>D135*D136/Grundlagen!$D$4/D137*Grundlagen!$D$3</f>
        <v>#REF!</v>
      </c>
      <c r="E138" s="67" t="e">
        <f>E135*E136/Grundlagen!$D$4/E137*Grundlagen!$D$3</f>
        <v>#REF!</v>
      </c>
      <c r="F138" s="12" t="e">
        <f>F135*F136/Grundlagen!$D$4/F137*Grundlagen!$D$3</f>
        <v>#REF!</v>
      </c>
      <c r="G138" s="45" t="e">
        <f>SUMIF(Jahr!#REF!,B133,Jahr!$F$2:$F$366)</f>
        <v>#REF!</v>
      </c>
      <c r="H138" s="44"/>
      <c r="J138" s="52"/>
      <c r="K138" s="52"/>
      <c r="L138" s="52"/>
      <c r="M138" s="52"/>
      <c r="N138" s="52"/>
      <c r="O138" s="52"/>
      <c r="P138" s="52"/>
      <c r="Q138" s="52"/>
      <c r="R138" s="52"/>
    </row>
    <row r="139" spans="1:18" ht="15.95" customHeight="1" x14ac:dyDescent="0.35">
      <c r="A139" s="58" t="s">
        <v>8</v>
      </c>
      <c r="B139" s="55" t="s">
        <v>63</v>
      </c>
      <c r="C139" s="68">
        <v>6.2E-2</v>
      </c>
      <c r="D139" s="69">
        <v>1.6E-2</v>
      </c>
      <c r="E139" s="69">
        <v>1.6E-2</v>
      </c>
      <c r="F139" s="70">
        <v>1.6E-2</v>
      </c>
      <c r="G139" s="68">
        <v>0</v>
      </c>
      <c r="H139" s="44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1:18" ht="15.95" customHeight="1" x14ac:dyDescent="0.35">
      <c r="A140" s="59" t="s">
        <v>20</v>
      </c>
      <c r="B140" s="55" t="s">
        <v>54</v>
      </c>
      <c r="C140" s="20" t="e">
        <f>C138*(1-C139)</f>
        <v>#REF!</v>
      </c>
      <c r="D140" s="67" t="e">
        <f>D138*(1-D139)</f>
        <v>#REF!</v>
      </c>
      <c r="E140" s="67" t="e">
        <f>E138*(1-E139)</f>
        <v>#REF!</v>
      </c>
      <c r="F140" s="12" t="e">
        <f>F138*(1-F139)</f>
        <v>#REF!</v>
      </c>
      <c r="G140" s="20" t="e">
        <f>G138*(1-G139)</f>
        <v>#REF!</v>
      </c>
      <c r="H140" s="44"/>
      <c r="J140" s="52"/>
      <c r="K140" s="52"/>
      <c r="L140" s="52"/>
      <c r="M140" s="52"/>
      <c r="N140" s="52"/>
      <c r="O140" s="52"/>
      <c r="P140" s="52"/>
      <c r="Q140" s="52"/>
      <c r="R140" s="52"/>
    </row>
    <row r="141" spans="1:18" ht="15.95" customHeight="1" x14ac:dyDescent="0.35">
      <c r="A141" s="60" t="s">
        <v>17</v>
      </c>
      <c r="B141" s="55" t="s">
        <v>64</v>
      </c>
      <c r="C141" s="71">
        <v>6.58</v>
      </c>
      <c r="D141" s="72">
        <v>6.58</v>
      </c>
      <c r="E141" s="72">
        <v>6.58</v>
      </c>
      <c r="F141" s="73">
        <v>6.58</v>
      </c>
      <c r="G141" s="77">
        <v>11.032999999999999</v>
      </c>
      <c r="H141" s="44"/>
      <c r="J141" s="52"/>
      <c r="K141" s="52"/>
      <c r="L141" s="52"/>
      <c r="M141" s="52"/>
      <c r="N141" s="52"/>
      <c r="O141" s="52"/>
      <c r="P141" s="52"/>
      <c r="Q141" s="52"/>
      <c r="R141" s="52"/>
    </row>
    <row r="142" spans="1:18" ht="15.95" customHeight="1" x14ac:dyDescent="0.35">
      <c r="A142" s="33"/>
      <c r="B142" s="55"/>
      <c r="C142" s="20"/>
      <c r="D142" s="67"/>
      <c r="E142" s="67"/>
      <c r="F142" s="73"/>
      <c r="G142" s="43"/>
      <c r="H142" s="44"/>
      <c r="J142" s="52"/>
      <c r="K142" s="52"/>
      <c r="L142" s="52"/>
      <c r="M142" s="52"/>
      <c r="N142" s="52"/>
      <c r="O142" s="52"/>
      <c r="P142" s="52"/>
      <c r="Q142" s="52"/>
      <c r="R142" s="52"/>
    </row>
    <row r="143" spans="1:18" ht="15.95" customHeight="1" x14ac:dyDescent="0.35">
      <c r="A143" s="59" t="s">
        <v>10</v>
      </c>
      <c r="B143" s="55" t="s">
        <v>55</v>
      </c>
      <c r="C143" s="20" t="e">
        <f>C140*C141</f>
        <v>#REF!</v>
      </c>
      <c r="D143" s="67" t="e">
        <f>D140*D141</f>
        <v>#REF!</v>
      </c>
      <c r="E143" s="67" t="e">
        <f>E140*E141</f>
        <v>#REF!</v>
      </c>
      <c r="F143" s="12" t="e">
        <f>F140*F141</f>
        <v>#REF!</v>
      </c>
      <c r="G143" s="20" t="e">
        <f>G140*G141</f>
        <v>#REF!</v>
      </c>
      <c r="H143" s="46" t="e">
        <f>SUMIF(Jahr!#REF!,B133,Jahr!$G$2:$G$366)</f>
        <v>#REF!</v>
      </c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1:18" ht="15.95" customHeight="1" x14ac:dyDescent="0.35">
      <c r="A144" s="47"/>
      <c r="B144" s="56"/>
      <c r="C144" s="74" t="e">
        <f>C143/G143</f>
        <v>#REF!</v>
      </c>
      <c r="D144" s="75" t="e">
        <f>D143/G143</f>
        <v>#REF!</v>
      </c>
      <c r="E144" s="75" t="e">
        <f>E143/G143</f>
        <v>#REF!</v>
      </c>
      <c r="F144" s="76" t="e">
        <f>F143/G143</f>
        <v>#REF!</v>
      </c>
      <c r="G144" s="48">
        <v>1</v>
      </c>
      <c r="H144" s="49"/>
      <c r="J144" s="52"/>
      <c r="K144" s="52"/>
      <c r="L144" s="52"/>
      <c r="M144" s="52"/>
      <c r="N144" s="52"/>
      <c r="O144" s="52"/>
      <c r="P144" s="52"/>
      <c r="Q144" s="52"/>
      <c r="R144" s="52"/>
    </row>
    <row r="145" spans="1:18" ht="15.95" customHeight="1" x14ac:dyDescent="0.35">
      <c r="B145" s="51"/>
    </row>
    <row r="146" spans="1:18" ht="38.25" customHeight="1" x14ac:dyDescent="0.35">
      <c r="A146" s="50">
        <v>42339</v>
      </c>
      <c r="B146" s="51">
        <v>12</v>
      </c>
      <c r="C146" s="34" t="s">
        <v>56</v>
      </c>
      <c r="D146" s="24" t="s">
        <v>58</v>
      </c>
      <c r="E146" s="24" t="s">
        <v>57</v>
      </c>
      <c r="F146" s="35" t="s">
        <v>59</v>
      </c>
      <c r="G146" s="190" t="s">
        <v>60</v>
      </c>
      <c r="H146" s="191"/>
    </row>
    <row r="147" spans="1:18" s="22" customFormat="1" ht="15.95" customHeight="1" x14ac:dyDescent="0.35">
      <c r="A147" s="31" t="s">
        <v>19</v>
      </c>
      <c r="B147" s="53"/>
      <c r="C147" s="36" t="s">
        <v>53</v>
      </c>
      <c r="D147" s="32" t="s">
        <v>53</v>
      </c>
      <c r="E147" s="32" t="s">
        <v>53</v>
      </c>
      <c r="F147" s="37" t="s">
        <v>53</v>
      </c>
      <c r="G147" s="38" t="s">
        <v>54</v>
      </c>
      <c r="H147" s="39" t="s">
        <v>55</v>
      </c>
    </row>
    <row r="148" spans="1:18" ht="15.95" customHeight="1" x14ac:dyDescent="0.35">
      <c r="A148" s="57" t="s">
        <v>11</v>
      </c>
      <c r="B148" s="54" t="s">
        <v>53</v>
      </c>
      <c r="C148" s="61" t="e">
        <f>SUMIF(Jahr!#REF!,B146,Jahr!$B$2:$B$366)</f>
        <v>#REF!</v>
      </c>
      <c r="D148" s="62" t="e">
        <f>SUMIF(Jahr!#REF!,B146,Jahr!$C$2:$C$366)</f>
        <v>#REF!</v>
      </c>
      <c r="E148" s="62" t="e">
        <f>SUMIF(Jahr!#REF!,B146,Jahr!$D$2:$D$366)</f>
        <v>#REF!</v>
      </c>
      <c r="F148" s="63" t="e">
        <f>SUMIF(Jahr!#REF!,B146,Jahr!$E$2:$E$366)</f>
        <v>#REF!</v>
      </c>
      <c r="G148" s="41"/>
      <c r="H148" s="42"/>
      <c r="J148" s="52"/>
      <c r="K148" s="52"/>
      <c r="L148" s="52"/>
      <c r="M148" s="52"/>
      <c r="N148" s="52"/>
      <c r="O148" s="52"/>
      <c r="P148" s="52"/>
      <c r="Q148" s="52"/>
      <c r="R148" s="52"/>
    </row>
    <row r="149" spans="1:18" ht="15.95" customHeight="1" x14ac:dyDescent="0.35">
      <c r="A149" s="58" t="s">
        <v>12</v>
      </c>
      <c r="B149" s="55" t="s">
        <v>61</v>
      </c>
      <c r="C149" s="64">
        <v>0.97499999999999998</v>
      </c>
      <c r="D149" s="65">
        <v>1.0049999999999999</v>
      </c>
      <c r="E149" s="65">
        <v>1.0049999999999999</v>
      </c>
      <c r="F149" s="66">
        <v>1.0049999999999999</v>
      </c>
      <c r="G149" s="43"/>
      <c r="H149" s="44"/>
      <c r="J149" s="52"/>
      <c r="K149" s="52"/>
      <c r="L149" s="52"/>
      <c r="M149" s="52"/>
      <c r="N149" s="52"/>
      <c r="O149" s="52"/>
      <c r="P149" s="52"/>
      <c r="Q149" s="52"/>
      <c r="R149" s="52"/>
    </row>
    <row r="150" spans="1:18" ht="15.95" customHeight="1" x14ac:dyDescent="0.35">
      <c r="A150" s="58" t="s">
        <v>14</v>
      </c>
      <c r="B150" s="55" t="s">
        <v>62</v>
      </c>
      <c r="C150" s="64">
        <v>308</v>
      </c>
      <c r="D150" s="65">
        <v>288</v>
      </c>
      <c r="E150" s="65">
        <v>288</v>
      </c>
      <c r="F150" s="66">
        <v>288</v>
      </c>
      <c r="G150" s="43"/>
      <c r="H150" s="44"/>
      <c r="J150" s="52"/>
      <c r="K150" s="52"/>
      <c r="L150" s="52"/>
      <c r="M150" s="52"/>
      <c r="N150" s="52"/>
      <c r="O150" s="52"/>
      <c r="P150" s="52"/>
      <c r="Q150" s="52"/>
      <c r="R150" s="52"/>
    </row>
    <row r="151" spans="1:18" ht="15.95" customHeight="1" x14ac:dyDescent="0.35">
      <c r="A151" s="59" t="s">
        <v>11</v>
      </c>
      <c r="B151" s="55" t="s">
        <v>54</v>
      </c>
      <c r="C151" s="20" t="e">
        <f>C148*C149/Grundlagen!$D$4/C150*Grundlagen!$D$3</f>
        <v>#REF!</v>
      </c>
      <c r="D151" s="67" t="e">
        <f>D148*D149/Grundlagen!$D$4/D150*Grundlagen!$D$3</f>
        <v>#REF!</v>
      </c>
      <c r="E151" s="67" t="e">
        <f>E148*E149/Grundlagen!$D$4/E150*Grundlagen!$D$3</f>
        <v>#REF!</v>
      </c>
      <c r="F151" s="12" t="e">
        <f>F148*F149/Grundlagen!$D$4/F150*Grundlagen!$D$3</f>
        <v>#REF!</v>
      </c>
      <c r="G151" s="45" t="e">
        <f>SUMIF(Jahr!#REF!,B146,Jahr!$F$2:$F$366)</f>
        <v>#REF!</v>
      </c>
      <c r="H151" s="44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1:18" ht="15.95" customHeight="1" x14ac:dyDescent="0.35">
      <c r="A152" s="58" t="s">
        <v>8</v>
      </c>
      <c r="B152" s="55" t="s">
        <v>63</v>
      </c>
      <c r="C152" s="68">
        <v>6.2E-2</v>
      </c>
      <c r="D152" s="69">
        <v>1.6E-2</v>
      </c>
      <c r="E152" s="69">
        <v>1.6E-2</v>
      </c>
      <c r="F152" s="70">
        <v>1.6E-2</v>
      </c>
      <c r="G152" s="68">
        <v>0</v>
      </c>
      <c r="H152" s="44"/>
      <c r="J152" s="52"/>
      <c r="K152" s="52"/>
      <c r="L152" s="52"/>
      <c r="M152" s="52"/>
      <c r="N152" s="52"/>
      <c r="O152" s="52"/>
      <c r="P152" s="52"/>
      <c r="Q152" s="52"/>
      <c r="R152" s="52"/>
    </row>
    <row r="153" spans="1:18" ht="15.95" customHeight="1" x14ac:dyDescent="0.35">
      <c r="A153" s="59" t="s">
        <v>20</v>
      </c>
      <c r="B153" s="55" t="s">
        <v>54</v>
      </c>
      <c r="C153" s="20" t="e">
        <f>C151*(1-C152)</f>
        <v>#REF!</v>
      </c>
      <c r="D153" s="67" t="e">
        <f>D151*(1-D152)</f>
        <v>#REF!</v>
      </c>
      <c r="E153" s="67" t="e">
        <f>E151*(1-E152)</f>
        <v>#REF!</v>
      </c>
      <c r="F153" s="12" t="e">
        <f>F151*(1-F152)</f>
        <v>#REF!</v>
      </c>
      <c r="G153" s="20" t="e">
        <f>G151*(1-G152)</f>
        <v>#REF!</v>
      </c>
      <c r="H153" s="44"/>
      <c r="J153" s="52"/>
      <c r="K153" s="52"/>
      <c r="L153" s="52"/>
      <c r="M153" s="52"/>
      <c r="N153" s="52"/>
      <c r="O153" s="52"/>
      <c r="P153" s="52"/>
      <c r="Q153" s="52"/>
      <c r="R153" s="52"/>
    </row>
    <row r="154" spans="1:18" ht="15.95" customHeight="1" x14ac:dyDescent="0.35">
      <c r="A154" s="60" t="s">
        <v>17</v>
      </c>
      <c r="B154" s="55" t="s">
        <v>64</v>
      </c>
      <c r="C154" s="71">
        <v>6.58</v>
      </c>
      <c r="D154" s="72">
        <v>6.58</v>
      </c>
      <c r="E154" s="72">
        <v>6.58</v>
      </c>
      <c r="F154" s="73">
        <v>6.58</v>
      </c>
      <c r="G154" s="77">
        <v>11.032999999999999</v>
      </c>
      <c r="H154" s="44"/>
      <c r="J154" s="52"/>
      <c r="K154" s="52"/>
      <c r="L154" s="52"/>
      <c r="M154" s="52"/>
      <c r="N154" s="52"/>
      <c r="O154" s="52"/>
      <c r="P154" s="52"/>
      <c r="Q154" s="52"/>
      <c r="R154" s="52"/>
    </row>
    <row r="155" spans="1:18" ht="15.95" customHeight="1" x14ac:dyDescent="0.35">
      <c r="A155" s="33"/>
      <c r="B155" s="55"/>
      <c r="C155" s="20"/>
      <c r="D155" s="67"/>
      <c r="E155" s="67"/>
      <c r="F155" s="73"/>
      <c r="G155" s="43"/>
      <c r="H155" s="44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1:18" ht="15.95" customHeight="1" x14ac:dyDescent="0.35">
      <c r="A156" s="59" t="s">
        <v>10</v>
      </c>
      <c r="B156" s="55" t="s">
        <v>55</v>
      </c>
      <c r="C156" s="20" t="e">
        <f>C153*C154</f>
        <v>#REF!</v>
      </c>
      <c r="D156" s="67" t="e">
        <f>D153*D154</f>
        <v>#REF!</v>
      </c>
      <c r="E156" s="67" t="e">
        <f>E153*E154</f>
        <v>#REF!</v>
      </c>
      <c r="F156" s="12" t="e">
        <f>F153*F154</f>
        <v>#REF!</v>
      </c>
      <c r="G156" s="20" t="e">
        <f>G153*G154</f>
        <v>#REF!</v>
      </c>
      <c r="H156" s="46" t="e">
        <f>SUMIF(Jahr!#REF!,B146,Jahr!$G$2:$G$366)</f>
        <v>#REF!</v>
      </c>
      <c r="J156" s="52"/>
      <c r="K156" s="52"/>
      <c r="L156" s="52"/>
      <c r="M156" s="52"/>
      <c r="N156" s="52"/>
      <c r="O156" s="52"/>
      <c r="P156" s="52"/>
      <c r="Q156" s="52"/>
      <c r="R156" s="52"/>
    </row>
    <row r="157" spans="1:18" ht="15.95" customHeight="1" x14ac:dyDescent="0.35">
      <c r="A157" s="47"/>
      <c r="B157" s="56"/>
      <c r="C157" s="74" t="e">
        <f>C156/G156</f>
        <v>#REF!</v>
      </c>
      <c r="D157" s="75" t="e">
        <f>D156/G156</f>
        <v>#REF!</v>
      </c>
      <c r="E157" s="75" t="e">
        <f>E156/G156</f>
        <v>#REF!</v>
      </c>
      <c r="F157" s="76" t="e">
        <f>F156/G156</f>
        <v>#REF!</v>
      </c>
      <c r="G157" s="48">
        <v>1</v>
      </c>
      <c r="H157" s="49"/>
      <c r="J157" s="52"/>
      <c r="K157" s="52"/>
      <c r="L157" s="52"/>
      <c r="M157" s="52"/>
      <c r="N157" s="52"/>
      <c r="O157" s="52"/>
      <c r="P157" s="52"/>
      <c r="Q157" s="52"/>
      <c r="R157" s="52"/>
    </row>
  </sheetData>
  <autoFilter ref="A1:A157" xr:uid="{00000000-0009-0000-0000-000003000000}"/>
  <dataConsolidate/>
  <mergeCells count="12">
    <mergeCell ref="G146:H146"/>
    <mergeCell ref="G68:H68"/>
    <mergeCell ref="G81:H81"/>
    <mergeCell ref="G94:H94"/>
    <mergeCell ref="G107:H107"/>
    <mergeCell ref="G120:H120"/>
    <mergeCell ref="G133:H133"/>
    <mergeCell ref="G3:H3"/>
    <mergeCell ref="G16:H16"/>
    <mergeCell ref="G29:H29"/>
    <mergeCell ref="G42:H42"/>
    <mergeCell ref="G55:H55"/>
  </mergeCells>
  <pageMargins left="0.82677165354330717" right="0.47244094488188981" top="1.0236220472440944" bottom="0.62992125984251968" header="0.39370078740157483" footer="0.39370078740157483"/>
  <pageSetup paperSize="9" orientation="portrait" r:id="rId1"/>
  <headerFooter scaleWithDoc="0">
    <oddHeader>&amp;L&amp;"Calibrie,Fett"&amp;14Gasbilanz Monatsübersicht 2015&amp;R&amp;G</oddHeader>
    <oddFooter>&amp;L&amp;"Calibri,Standard"&amp;7&amp;Z&amp;F&amp;R&amp;"Calibri,Standard"&amp;7© adrian.fasel@arabern.ch - 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9"/>
  <sheetViews>
    <sheetView zoomScaleNormal="100" zoomScalePageLayoutView="115" workbookViewId="0"/>
  </sheetViews>
  <sheetFormatPr baseColWidth="10" defaultColWidth="5" defaultRowHeight="28.35" customHeight="1" x14ac:dyDescent="0.35"/>
  <sheetData>
    <row r="1" spans="1:1" ht="28.35" customHeight="1" x14ac:dyDescent="0.35">
      <c r="A1" s="79" t="s">
        <v>66</v>
      </c>
    </row>
    <row r="7" spans="1:1" ht="28.35" customHeight="1" x14ac:dyDescent="0.35">
      <c r="A7" s="79" t="s">
        <v>67</v>
      </c>
    </row>
    <row r="13" spans="1:1" ht="28.35" customHeight="1" x14ac:dyDescent="0.35">
      <c r="A13" s="79" t="s">
        <v>68</v>
      </c>
    </row>
    <row r="19" spans="1:1" ht="28.35" customHeight="1" x14ac:dyDescent="0.35">
      <c r="A19" s="79" t="s">
        <v>69</v>
      </c>
    </row>
  </sheetData>
  <pageMargins left="0.82677165354330717" right="0.47244094488188981" top="1.0236220472440944" bottom="0.62992125984251968" header="0.39370078740157483" footer="0.39370078740157483"/>
  <pageSetup paperSize="9" orientation="portrait" r:id="rId1"/>
  <headerFooter scaleWithDoc="0">
    <oddHeader>&amp;L&amp;"Calibrie,Fett"&amp;14Gasbilanz 2015
Vergleich Produktion und Konsum von Biogas&amp;R&amp;G</oddHeader>
    <oddFooter>&amp;L&amp;"Calibri,Standard"&amp;7&amp;Z&amp;F&amp;R&amp;"Calibri,Standard"&amp;7© adrian.fasel@arabern.ch - &amp;D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Grundlagen</vt:lpstr>
      <vt:lpstr>Jahresbilanz</vt:lpstr>
      <vt:lpstr>Jahr</vt:lpstr>
      <vt:lpstr>Monat</vt:lpstr>
      <vt:lpstr>Grafik Produktion-Konsum</vt:lpstr>
      <vt:lpstr>Diagramm1</vt:lpstr>
      <vt:lpstr>Jahr!Print_Titles</vt:lpstr>
      <vt:lpstr>Monat!Print_Titles</vt:lpstr>
    </vt:vector>
  </TitlesOfParts>
  <Company>ARA Region Bern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</dc:creator>
  <cp:lastModifiedBy>Imre Antalfy</cp:lastModifiedBy>
  <cp:lastPrinted>2015-10-02T11:29:31Z</cp:lastPrinted>
  <dcterms:created xsi:type="dcterms:W3CDTF">2004-01-13T07:11:56Z</dcterms:created>
  <dcterms:modified xsi:type="dcterms:W3CDTF">2020-03-12T12:36:26Z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1211ee17-c2e0-44e2-944a-67d86fb3edb6</vt:lpwstr>
  </property>
</Properties>
</file>